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2 - Střecha B1, B2" sheetId="2" r:id="rId2"/>
    <sheet name="03 - Střecha C1, C2" sheetId="3" r:id="rId3"/>
    <sheet name="Pokyny pro vyplnění" sheetId="4" r:id="rId4"/>
  </sheets>
  <definedNames>
    <definedName name="_xlnm._FilterDatabase" localSheetId="1" hidden="1">'02 - Střecha B1, B2'!$C$97:$K$97</definedName>
    <definedName name="_xlnm._FilterDatabase" localSheetId="2" hidden="1">'03 - Střecha C1, C2'!$C$95:$K$95</definedName>
    <definedName name="_xlnm.Print_Titles" localSheetId="1">'02 - Střecha B1, B2'!$97:$97</definedName>
    <definedName name="_xlnm.Print_Titles" localSheetId="2">'03 - Střecha C1, C2'!$95:$95</definedName>
    <definedName name="_xlnm.Print_Titles" localSheetId="0">'Rekapitulace stavby'!$49:$49</definedName>
    <definedName name="_xlnm.Print_Area" localSheetId="1">'02 - Střecha B1, B2'!$C$4:$J$36,'02 - Střecha B1, B2'!$C$42:$J$79,'02 - Střecha B1, B2'!$C$85:$K$420</definedName>
    <definedName name="_xlnm.Print_Area" localSheetId="2">'03 - Střecha C1, C2'!$C$4:$J$36,'03 - Střecha C1, C2'!$C$42:$J$77,'03 - Střecha C1, C2'!$C$83:$K$362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<sst xmlns="http://schemas.openxmlformats.org/spreadsheetml/2006/main" count="6289" uniqueCount="1072">
  <si>
    <t>Export VZ</t>
  </si>
  <si>
    <t>List obsahuje:</t>
  </si>
  <si>
    <t>3.0</t>
  </si>
  <si>
    <t>ZAMOK</t>
  </si>
  <si>
    <t>False</t>
  </si>
  <si>
    <t>{832b90ce-6a58-4308-90b2-7038e76ae4bc}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</si>
  <si>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</si>
  <si>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</si>
  <si>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</si>
  <si>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</si>
  <si>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</si>
  <si>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</si>
  <si>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</si>
  <si>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</si>
  <si>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L2016-30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</si>
  <si>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</si>
  <si>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</si>
  <si>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střechy nebytového objektu č.p. 643 na ul. Máchova - Třinec</t>
  </si>
  <si>
    <t>0,1</t>
  </si>
  <si>
    <t>KSO:</t>
  </si>
  <si>
    <t>801 61 13</t>
  </si>
  <si>
    <t>CC-CZ:</t>
  </si>
  <si>
    <t>12201</t>
  </si>
  <si>
    <t>1</t>
  </si>
  <si>
    <t>Místo:</t>
  </si>
  <si>
    <t>Obec Třinec</t>
  </si>
  <si>
    <t>Datum:</t>
  </si>
  <si>
    <t>14.5.2016</t>
  </si>
  <si>
    <t>10</t>
  </si>
  <si>
    <t>100</t>
  </si>
  <si>
    <t>Zadavatel:</t>
  </si>
  <si>
    <t>IČ:</t>
  </si>
  <si>
    <t>002 97 313</t>
  </si>
  <si>
    <t>Město Třinec, Jablunkovská 160, 739 61 Třinec</t>
  </si>
  <si>
    <t>DIČ:</t>
  </si>
  <si>
    <t/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</si>
  <si>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</si>
  <si>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</si>
  <si>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</si>
  <si>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</si>
  <si>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</si>
  <si>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</si>
  <si>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</si>
  <si>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</si>
  <si>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</si>
  <si>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</si>
  <si>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</si>
  <si>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</si>
  <si>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</si>
  <si>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</si>
  <si>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</si>
  <si>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</si>
  <si>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</si>
  <si>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</si>
  <si>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</si>
  <si>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</si>
  <si>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</si>
  <si>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</si>
  <si>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</si>
  <si>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</si>
  <si>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</si>
  <si>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</si>
  <si>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</si>
  <si>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</si>
  <si>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</si>
  <si>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</si>
  <si>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</si>
  <si>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</si>
  <si>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</si>
  <si>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</si>
  <si>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</si>
  <si>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</si>
  <si>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</si>
  <si>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</si>
  <si>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</si>
  <si>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</si>
  <si>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</si>
  <si>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</si>
  <si>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</si>
  <si>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</si>
  <si>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02</t>
  </si>
  <si>
    <t>Střecha B1, B2</t>
  </si>
  <si>
    <t>STA</t>
  </si>
  <si>
    <t>{d5a25ae7-4402-4aac-a9d5-60caae082b07}</t>
  </si>
  <si>
    <t>2</t>
  </si>
  <si>
    <t>03</t>
  </si>
  <si>
    <t>Střecha C1, C2</t>
  </si>
  <si>
    <t>{cef28af8-d44e-435d-8d41-b54269922a30}</t>
  </si>
  <si>
    <t>Zpět na list:</t>
  </si>
  <si>
    <t>KRYCÍ LIST SOUPISU</t>
  </si>
  <si>
    <t>Objekt:</t>
  </si>
  <si>
    <t>02 - Střecha B1, B2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</si>
  <si>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</si>
  <si>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</si>
  <si>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</si>
  <si>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</si>
  <si>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</si>
  <si>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</si>
  <si>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</si>
  <si>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</si>
  <si>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</si>
  <si>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</si>
  <si>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</si>
  <si>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</si>
  <si>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</si>
  <si>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</si>
  <si>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</si>
  <si>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</si>
  <si>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</si>
  <si>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</si>
  <si>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</si>
  <si>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</si>
  <si>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</si>
  <si>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</si>
  <si>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</si>
  <si>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</si>
  <si>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</si>
  <si>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</si>
  <si>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</si>
  <si>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</si>
  <si>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</si>
  <si>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</si>
  <si>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</si>
  <si>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</si>
  <si>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</si>
  <si>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</si>
  <si>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</si>
  <si>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</si>
  <si>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</si>
  <si>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</si>
  <si>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</si>
  <si>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</si>
  <si>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</si>
  <si>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</si>
  <si>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</si>
  <si>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</si>
  <si>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</si>
  <si>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</si>
  <si>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</si>
  <si>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311238627</t>
  </si>
  <si>
    <t>Zdivo nosné vnější tepelně izolační z cihel broušených tl 440 mm U = 0,20 W/m2K na maltu</t>
  </si>
  <si>
    <t>m2</t>
  </si>
  <si>
    <t>CS ÚRS 2016 01</t>
  </si>
  <si>
    <t>4</t>
  </si>
  <si>
    <t>-1391724197</t>
  </si>
  <si>
    <t>PP</t>
  </si>
  <si>
    <t>Zdivo nosné jednovrstvé z cihel děrovaných tepelně izolačních spojené na pero a drážku broušené, lepené tenkovrstvou maltou, součinitel prostupu tepla U = 0,20, tl. zdiva 440 mm</t>
  </si>
  <si>
    <t>VV</t>
  </si>
  <si>
    <t>1,45*0,93"viz. D.08</t>
  </si>
  <si>
    <t>6</t>
  </si>
  <si>
    <t>Úpravy povrchů, podlahy a osazování výplní</t>
  </si>
  <si>
    <t>612131101</t>
  </si>
  <si>
    <t>Cementový postřik vnitřních stěn nanášený celoplošně ručně</t>
  </si>
  <si>
    <t>82577498</t>
  </si>
  <si>
    <t>Podkladní a spojovací vrstva vnitřních omítaných ploch cementový postřik nanášený ručně celoplošně stěn</t>
  </si>
  <si>
    <t>1,45*1,05"viz. D.08</t>
  </si>
  <si>
    <t>612321141</t>
  </si>
  <si>
    <t>Vápenocementová omítka štuková dvouvrstvá vnitřních stěn nanášená ručně</t>
  </si>
  <si>
    <t>-1125154374</t>
  </si>
  <si>
    <t>Omítka vápenocementová vnitřních ploch nanášená ručně dvouvrstvá, tloušťky jádrové omítky do 10 mm a tloušťky štuku do 3 mm štuková svislých konstrukcí stěn</t>
  </si>
  <si>
    <t>1,523+(1,5*2+1,45)*0,3"viz. D08</t>
  </si>
  <si>
    <t>612321191</t>
  </si>
  <si>
    <t>Příplatek k vápenocementové omítce vnitřních stěn za každých dalších 5 mm tloušťky ručně</t>
  </si>
  <si>
    <t>-1983065402</t>
  </si>
  <si>
    <t>Omítka vápenocementová vnitřních ploch nanášená ručně Příplatek k cenám za každých dalších i započatých 5 mm tloušťky omítky přes 10 mm stěn</t>
  </si>
  <si>
    <t>5</t>
  </si>
  <si>
    <t>619991001</t>
  </si>
  <si>
    <t>Zakrytí podlah fólií přilepenou lepící páskou</t>
  </si>
  <si>
    <t>-277184217</t>
  </si>
  <si>
    <t>Zakrytí vnitřních ploch před znečištěním včetně pozdějšího odkrytí podlah fólií přilepenou lepící páskou</t>
  </si>
  <si>
    <t>1,45*1,5"viz. D.08</t>
  </si>
  <si>
    <t>619995001</t>
  </si>
  <si>
    <t>Začištění omítek kolem oken, dveří, podlah nebo obkladů</t>
  </si>
  <si>
    <t>m</t>
  </si>
  <si>
    <t>110535203</t>
  </si>
  <si>
    <t>Začištění omítek (s dodáním hmot) kolem oken, dveří, podlah, obkladů apod.</t>
  </si>
  <si>
    <t>1,45+1,5*2*2"viz. D.08</t>
  </si>
  <si>
    <t>7</t>
  </si>
  <si>
    <t>622131101</t>
  </si>
  <si>
    <t>Cementový postřik vnějších stěn nanášený celoplošně ručně</t>
  </si>
  <si>
    <t>1519556188</t>
  </si>
  <si>
    <t>Podkladní a spojovací vrstva vnějších omítaných ploch cementový postřik nanášený ručně celoplošně stěn</t>
  </si>
  <si>
    <t>1,523</t>
  </si>
  <si>
    <t>8</t>
  </si>
  <si>
    <t>622142001</t>
  </si>
  <si>
    <t>Potažení vnějších stěn sklovláknitým pletivem vtlačeným do tenkovrstvé hmoty</t>
  </si>
  <si>
    <t>-1685306225</t>
  </si>
  <si>
    <t>Potažení vnějších ploch pletivem v ploše nebo pruzích, na plném podkladu sklovláknitým vtlačením do tmelu stěn</t>
  </si>
  <si>
    <t>2,858</t>
  </si>
  <si>
    <t>28,8*0,25"zatažení viditelné části XPS v okapové hraně</t>
  </si>
  <si>
    <t>Součet</t>
  </si>
  <si>
    <t>9</t>
  </si>
  <si>
    <t>622323111</t>
  </si>
  <si>
    <t>Vápenocementová omítka hladkých vnějších stěn tloušťky do 5 mm nanášená ručně</t>
  </si>
  <si>
    <t>507657841</t>
  </si>
  <si>
    <t>Omítka vápenocementová vnějších ploch hladkých hladká, nanášená na neomítnutý bezesparý podklad, tloušťky do 5 mm ručně stěn</t>
  </si>
  <si>
    <t>622323191</t>
  </si>
  <si>
    <t>Příplatek k vápenocementové omítce hladkých vnějších stěn za každý další 1 mm tloušťky ručně</t>
  </si>
  <si>
    <t>-271071307</t>
  </si>
  <si>
    <t>Omítka vápenocementová vnějších ploch hladkých hladká, nanášená na neomítnutý bezesparý podklad, tloušťky do 5 mm ručně Příplatek k ceně za každý další 1 mm tloušťky omítky přes 5 mm stěn</t>
  </si>
  <si>
    <t>11</t>
  </si>
  <si>
    <t>622332121</t>
  </si>
  <si>
    <t>Škrábaná omítka (břízolitová) vnějších stěn nanášená ručně na neomítnutý podklad</t>
  </si>
  <si>
    <t>476359576</t>
  </si>
  <si>
    <t>Omítka cementová škrábaná (břízolitová) vnějších ploch nanášená ručně na neomítnutý podklad stěn</t>
  </si>
  <si>
    <t>12</t>
  </si>
  <si>
    <t>629999030</t>
  </si>
  <si>
    <t>Příplatek k omítce vnějších povrchů za provádění omítané plochy do 10 m2</t>
  </si>
  <si>
    <t>300030410</t>
  </si>
  <si>
    <t>Příplatky k cenám úprav vnějších povrchů za zvýšenou pracnost při provádění prací menšího rozsahu omítané plochy do 10 m2</t>
  </si>
  <si>
    <t>13</t>
  </si>
  <si>
    <t>632452441</t>
  </si>
  <si>
    <t>Doplnění cementového potěru hlazeného pl do 4 m2 tl do 40 mm</t>
  </si>
  <si>
    <t>1888315424</t>
  </si>
  <si>
    <t>Doplnění cementového potěru na mazaninách a betonových podkladech (s dodáním hmot), hlazeného dřevěným nebo ocelovým hladítkem, plochy jednotlivě přes 1 m2 do 4 m2 a tl. přes 30 do 40 mm</t>
  </si>
  <si>
    <t>120"viz. D.13 - Specifikace</t>
  </si>
  <si>
    <t>Ostatní konstrukce a práce-bourání</t>
  </si>
  <si>
    <t>14</t>
  </si>
  <si>
    <t>023103000R01</t>
  </si>
  <si>
    <t>Demontáž bleskosvodu s úpravou pro zpětnou montáž</t>
  </si>
  <si>
    <t>komplet</t>
  </si>
  <si>
    <t>1024</t>
  </si>
  <si>
    <t>-322120409</t>
  </si>
  <si>
    <t>45/2"viz. D.13 - Specifikace</t>
  </si>
  <si>
    <t>952901107</t>
  </si>
  <si>
    <t>Čištění budov omytí dvojitých nebo zdvojených oken nebo balkonových dveří plochy do 2,5m2</t>
  </si>
  <si>
    <t>-1844311208</t>
  </si>
  <si>
    <t>Čištění budov při provádění oprav a udržovacích prací oken dvojitých nebo zdvojených omytím, plochy do přes 1,5 do 2,5 m2</t>
  </si>
  <si>
    <t>1,45*1,5*2</t>
  </si>
  <si>
    <t>16</t>
  </si>
  <si>
    <t>952902121</t>
  </si>
  <si>
    <t>Čištění budov zametení drsných podlah</t>
  </si>
  <si>
    <t>-1320380586</t>
  </si>
  <si>
    <t>Čištění budov při provádění oprav a udržovacích prací podlah drsných nebo chodníků zametením</t>
  </si>
  <si>
    <t>17</t>
  </si>
  <si>
    <t>965043341</t>
  </si>
  <si>
    <t>Bourání podkladů pod dlažby betonových s potěrem nebo teracem tl do 100 mm pl přes 4 m2</t>
  </si>
  <si>
    <t>m3</t>
  </si>
  <si>
    <t>2116264242</t>
  </si>
  <si>
    <t>Bourání podkladů pod dlažby nebo litých celistvých podlah a mazanin betonových s potěrem nebo teracem tl. do 100 mm, plochy přes 4 m2</t>
  </si>
  <si>
    <t>80*2*0,04+80*0,05"viz. D.13 - Specifikace</t>
  </si>
  <si>
    <t>18</t>
  </si>
  <si>
    <t>965082941</t>
  </si>
  <si>
    <t>Odstranění násypů pod podlahy tl přes 200 mm</t>
  </si>
  <si>
    <t>-1526210899</t>
  </si>
  <si>
    <t>Odstranění násypu pod podlahami nebo ochranného násypu na střechách tl. přes 200 mm jakékoliv plochy</t>
  </si>
  <si>
    <t>80*0,3"viz. D.13 - Specifikace</t>
  </si>
  <si>
    <t>19</t>
  </si>
  <si>
    <t>968082017</t>
  </si>
  <si>
    <t>Vybourání plastových rámů oken zdvojených včetně křídel plochy přes 2 do 4 m2</t>
  </si>
  <si>
    <t>1760633004</t>
  </si>
  <si>
    <t>Vybourání plastových rámů oken s křídly, dveřních zárubní, vrat rámu oken s křídly zdvojenými, plochy přes 2 do 4 m2</t>
  </si>
  <si>
    <t>1,45*2,34"viz. D.03</t>
  </si>
  <si>
    <t>20</t>
  </si>
  <si>
    <t>985131411</t>
  </si>
  <si>
    <t>Vysušení ploch stěn, rubu kleneb a podlah stlačeným vzduchem</t>
  </si>
  <si>
    <t>-1279419576</t>
  </si>
  <si>
    <t>Očištění ploch stěn, rubu kleneb a podlah vysušení stlačeným vzduchem</t>
  </si>
  <si>
    <t>997</t>
  </si>
  <si>
    <t>Přesun sutě</t>
  </si>
  <si>
    <t>997013211</t>
  </si>
  <si>
    <t>Vnitrostaveništní doprava suti a vybouraných hmot pro budovy v do 6 m ručně</t>
  </si>
  <si>
    <t>t</t>
  </si>
  <si>
    <t>-233773262</t>
  </si>
  <si>
    <t>22</t>
  </si>
  <si>
    <t>997013311</t>
  </si>
  <si>
    <t>Montáž a demontáž shozu suti v do 10 m</t>
  </si>
  <si>
    <t>-1374088466</t>
  </si>
  <si>
    <t>Shoz suti montáž a demontáž shozu výšky do 10 m</t>
  </si>
  <si>
    <t>3"viz. D.06</t>
  </si>
  <si>
    <t>23</t>
  </si>
  <si>
    <t>997013321</t>
  </si>
  <si>
    <t>Příplatek k shozu suti v do 10 m za první a ZKD den použití</t>
  </si>
  <si>
    <t>1181541941</t>
  </si>
  <si>
    <t>Shoz suti montáž a demontáž shozu výšky Příplatek za první a každý další den použití shozu k ceně -3311</t>
  </si>
  <si>
    <t>3*3</t>
  </si>
  <si>
    <t>24</t>
  </si>
  <si>
    <t>997013501</t>
  </si>
  <si>
    <t>Odvoz suti a vybouraných hmot na skládku nebo meziskládku do 1 km se složením</t>
  </si>
  <si>
    <t>636871287</t>
  </si>
  <si>
    <t>Odvoz suti a vybouraných hmot na skládku nebo meziskládku se složením, na vzdálenost do 1 km</t>
  </si>
  <si>
    <t>25</t>
  </si>
  <si>
    <t>997013509</t>
  </si>
  <si>
    <t>Příplatek k odvozu suti a vybouraných hmot na skládku ZKD 1 km přes 1 km</t>
  </si>
  <si>
    <t>-377159471</t>
  </si>
  <si>
    <t>Odvoz suti a vybouraných hmot na skládku nebo meziskládku se složením, na vzdálenost Příplatek k ceně za každý další i započatý 1 km přes 1 km</t>
  </si>
  <si>
    <t>70,779*10</t>
  </si>
  <si>
    <t>26</t>
  </si>
  <si>
    <t>997013801</t>
  </si>
  <si>
    <t>Poplatek za uložení stavebního betonového odpadu na skládce (skládkovné)</t>
  </si>
  <si>
    <t>946535159</t>
  </si>
  <si>
    <t>Poplatek za uložení stavebního odpadu na skládce (skládkovné) betonového</t>
  </si>
  <si>
    <t>70,779-7,253</t>
  </si>
  <si>
    <t>27</t>
  </si>
  <si>
    <t>997013814</t>
  </si>
  <si>
    <t>Poplatek za uložení stavebního odpadu z izolačních hmot na skládce (skládkovné)</t>
  </si>
  <si>
    <t>-881843850</t>
  </si>
  <si>
    <t>Poplatek za uložení stavebního odpadu na skládce (skládkovné) z izolačních materiálů</t>
  </si>
  <si>
    <t>7,253"hmotnost odstraněné lepenky</t>
  </si>
  <si>
    <t>998</t>
  </si>
  <si>
    <t>Přesun hmot</t>
  </si>
  <si>
    <t>28</t>
  </si>
  <si>
    <t>998018001</t>
  </si>
  <si>
    <t>Přesun hmot ruční pro budovy v do 6 m</t>
  </si>
  <si>
    <t>1018307053</t>
  </si>
  <si>
    <t>PSV</t>
  </si>
  <si>
    <t>Práce a dodávky PSV</t>
  </si>
  <si>
    <t>711</t>
  </si>
  <si>
    <t>Izolace proti vodě, vlhkosti a plynům</t>
  </si>
  <si>
    <t>29</t>
  </si>
  <si>
    <t>711111001</t>
  </si>
  <si>
    <t>Provedení izolace proti zemní vlhkosti vodorovné za studena nátěrem penetračním</t>
  </si>
  <si>
    <t>476916705</t>
  </si>
  <si>
    <t>Provedení izolace proti zemní vlhkosti natěradly a tmely za studena na ploše vodorovné V nátěrem penetračním</t>
  </si>
  <si>
    <t>132"viz. D.13 - Specifikace</t>
  </si>
  <si>
    <t>30</t>
  </si>
  <si>
    <t>711112001</t>
  </si>
  <si>
    <t>Provedení izolace proti zemní vlhkosti svislé za studena nátěrem penetračním</t>
  </si>
  <si>
    <t>1543207000</t>
  </si>
  <si>
    <t>Provedení izolace proti zemní vlhkosti natěradly a tmely za studena na ploše svislé S nátěrem penetračním</t>
  </si>
  <si>
    <t>10,8"viz. D.13 - Specifikace</t>
  </si>
  <si>
    <t>31</t>
  </si>
  <si>
    <t>M</t>
  </si>
  <si>
    <t>111631500</t>
  </si>
  <si>
    <t>lak asfaltový ALP/9 (t) bal 9 kg</t>
  </si>
  <si>
    <t>32</t>
  </si>
  <si>
    <t>1320907350</t>
  </si>
  <si>
    <t>Výrobky asfaltové izolační a zálivkové hmoty asfalty oxidované stavebně-izolační k penetraci suchých a očištěných podkladů pod asfaltové izolační krytiny a izolace ALP/9 bal 9 kg</t>
  </si>
  <si>
    <t>(132+10,8)*0,0003*1,1</t>
  </si>
  <si>
    <t>711441559</t>
  </si>
  <si>
    <t>Provedení izolace proti tlakové vodě vodorovné přitavením pásu NAIP</t>
  </si>
  <si>
    <t>-506388805</t>
  </si>
  <si>
    <t>Provedení izolace proti povrchové a podpovrchové tlakové vodě pásy přitavením NAIP na ploše vodorovné V</t>
  </si>
  <si>
    <t>33</t>
  </si>
  <si>
    <t>711442559</t>
  </si>
  <si>
    <t>Provedení izolace proti tlakové vodě svislé přitavením pásu NAIP</t>
  </si>
  <si>
    <t>863765175</t>
  </si>
  <si>
    <t>Provedení izolace proti povrchové a podpovrchové tlakové vodě pásy přitavením NAIP na ploše svislé S</t>
  </si>
  <si>
    <t>34</t>
  </si>
  <si>
    <t>628331590</t>
  </si>
  <si>
    <t>pás těžký asfaltovaný 40 MINERAL special</t>
  </si>
  <si>
    <t>-1115591698</t>
  </si>
  <si>
    <t>Pásy asfaltované těžké SBS nenasákavá vložka 40 MINERAL role/10m2</t>
  </si>
  <si>
    <t>(132+10,8)*1,2</t>
  </si>
  <si>
    <t>35</t>
  </si>
  <si>
    <t>7114400R03</t>
  </si>
  <si>
    <t>pojistný přepad s integrovanou bitumenovou manžetou DN 50</t>
  </si>
  <si>
    <t>kus</t>
  </si>
  <si>
    <t>2101892825</t>
  </si>
  <si>
    <t>3"viz. D.13 - Specifikace</t>
  </si>
  <si>
    <t>36</t>
  </si>
  <si>
    <t>998711101</t>
  </si>
  <si>
    <t>Přesun hmot tonážní pro izolace proti vodě, vlhkosti a plynům v objektech výšky do 6 m</t>
  </si>
  <si>
    <t>-1602265468</t>
  </si>
  <si>
    <t>712</t>
  </si>
  <si>
    <t>Povlakové krytiny</t>
  </si>
  <si>
    <t>37</t>
  </si>
  <si>
    <t>712300831</t>
  </si>
  <si>
    <t>Odstranění povlakové krytiny střech do 10° jednovrstvé</t>
  </si>
  <si>
    <t>830258917</t>
  </si>
  <si>
    <t>Odstranění ze střech plochých do 10 st. krytiny povlakové jednovrstvé</t>
  </si>
  <si>
    <t>80*3+33,6"viz. D.13 - Specifikace</t>
  </si>
  <si>
    <t>38</t>
  </si>
  <si>
    <t>712363312</t>
  </si>
  <si>
    <t>Povlakové krytiny střech do 10° fóliové plechy délky 2 m koutová lišta vnitřní rš 100 mm</t>
  </si>
  <si>
    <t>-391310033</t>
  </si>
  <si>
    <t>Povlakové krytiny střech plochých do 10 st. z fóliových plechů z měkčeného PVC (pro fólie m-PVC), délka 2 m vnitřní koutová lišta rš 100 mm</t>
  </si>
  <si>
    <t>12,7/2*1,2"viz. D.13 - Specifikace</t>
  </si>
  <si>
    <t>39</t>
  </si>
  <si>
    <t>712363317</t>
  </si>
  <si>
    <t>Povlakové krytiny střech do 10° fóliové plechy délky 2 m okapnice široká rš 250 mm</t>
  </si>
  <si>
    <t>1032960730</t>
  </si>
  <si>
    <t>Povlakové krytiny střech plochých do 10 st. z fóliových plechů z měkčeného PVC (pro fólie m-PVC), délka 2 m okapnice rš 250 mm</t>
  </si>
  <si>
    <t>30,1/2*1,2"viz. D.13 - Specifikace</t>
  </si>
  <si>
    <t>40</t>
  </si>
  <si>
    <t>712363318</t>
  </si>
  <si>
    <t>Povlakové krytiny střech do 10° fóliové plechy délky 2 m závětrná lišta rš 250 mm</t>
  </si>
  <si>
    <t>1610753535</t>
  </si>
  <si>
    <t>Povlakové krytiny střech plochých do 10 st. z fóliových plechů z měkčeného PVC (pro fólie m-PVC), délka 2 m závětrná lišta rš 250 mm</t>
  </si>
  <si>
    <t>7/2*1,2"viz. D.13 - Specifikace</t>
  </si>
  <si>
    <t>41</t>
  </si>
  <si>
    <t>712363319</t>
  </si>
  <si>
    <t>Povlakové krytiny střech do 10° fóliové plechy délky 2 m atyp. lišta u zdiva rš 250 mm</t>
  </si>
  <si>
    <t>446677395</t>
  </si>
  <si>
    <t>12,5/2*1,2"viz. D.13 - Specifikace</t>
  </si>
  <si>
    <t>42</t>
  </si>
  <si>
    <t>712363603</t>
  </si>
  <si>
    <t>Provedení povlak krytiny mechanicky kotvenou do betonu TI tl přes 240 mm rohové pole,budova v do 18m</t>
  </si>
  <si>
    <t>-1539241545</t>
  </si>
  <si>
    <t>Provedení povlakové krytiny střech plochých do 10 st. s mechanicky kotvenou izolací včetně položení fólie a horkovzdušného svaření tl. tepelné izolace přes 240 mm budovy výšky do 18 m, kotvené do betonu nebo pórobetonu roh</t>
  </si>
  <si>
    <t>114,6"viz. D.13 - Specifikace</t>
  </si>
  <si>
    <t>43</t>
  </si>
  <si>
    <t>283220410</t>
  </si>
  <si>
    <t>fólie střešní mPVC ke kotvení tl. 1,5 mm</t>
  </si>
  <si>
    <t>761633778</t>
  </si>
  <si>
    <t>Fólie z měkčeného polyvinylchloridu a jednoduché výrobky z nich hydroizolační střešní fólie (mPVC) fólie ke kotvení  šedá s PES výztuží,  šíře 1,05 - 1,6 - 2,1 m tl. 1,5 mm</t>
  </si>
  <si>
    <t>114,6*1,1</t>
  </si>
  <si>
    <t>44</t>
  </si>
  <si>
    <t>712391171</t>
  </si>
  <si>
    <t>Provedení povlakové krytiny střech do 10° podkladní textilní vrstvy</t>
  </si>
  <si>
    <t>-293325244</t>
  </si>
  <si>
    <t>Provedení povlakové krytiny střech plochých do 10 st. -ostatní práce provedení vrstvy textilní podkladní</t>
  </si>
  <si>
    <t>166,7"viz. D.13 - Specifikace</t>
  </si>
  <si>
    <t>45</t>
  </si>
  <si>
    <t>693110620</t>
  </si>
  <si>
    <t>geotextilie netkaná, 300 g/m2, šíře 200 cm</t>
  </si>
  <si>
    <t>571664907</t>
  </si>
  <si>
    <t>Netkaná textilie z polypropylenových vláken, zpevněná vpichováním, určená obvykle pro vytvoření separačních a ochranných vrstev.Plošná hmotnost 300 g.m-2. Materiálové složení 100 % polypropylen. Pevnost v tahu v podélném směru 20 (-2; +0) kN.m-1, v příčném směru 11,5 (-1; +0) kN.m-1. Tažnost v podélném směru 70 (±20) %, v příčném směru 115 (±25) %. Velikost otvorů 95 (±20) μm.</t>
  </si>
  <si>
    <t>166,7*1,2</t>
  </si>
  <si>
    <t>46</t>
  </si>
  <si>
    <t>712990813</t>
  </si>
  <si>
    <t>Odstranění povlakové krytiny střech do 10° násypu nebo nánosu tloušťky do 100 mm</t>
  </si>
  <si>
    <t>177831776</t>
  </si>
  <si>
    <t>Odstranění ze střech - ostatní práce násypu nebo nánosu do 10 st., tl. přes 50 do 100 mm</t>
  </si>
  <si>
    <t>33,6"viz. D.13 - Specifikace</t>
  </si>
  <si>
    <t>47</t>
  </si>
  <si>
    <t>998712101</t>
  </si>
  <si>
    <t>Přesun hmot tonážní tonážní pro krytiny povlakové v objektech v do 6 m</t>
  </si>
  <si>
    <t>-215654560</t>
  </si>
  <si>
    <t>713</t>
  </si>
  <si>
    <t>Izolace tepelné</t>
  </si>
  <si>
    <t>48</t>
  </si>
  <si>
    <t>713141162</t>
  </si>
  <si>
    <t>Montáž izolace tepelné střech plochých tl do 130 mm šrouby krajní pole, budova v do 20 m</t>
  </si>
  <si>
    <t>24555206</t>
  </si>
  <si>
    <t>Montáž tepelné izolace střech plochých rohožemi, pásy, deskami, dílci, bloky (izolační materiál ve specifikaci) přišroubovanými šrouby tl. izolace do 130 mm budovy výšky do 20 m okrajové pole</t>
  </si>
  <si>
    <t>9+9,4"viz. D.13 - Specifikace</t>
  </si>
  <si>
    <t>49</t>
  </si>
  <si>
    <t>283764230</t>
  </si>
  <si>
    <t>deska z extrudovaného polystyrénu XPS 300 SF 120 mm</t>
  </si>
  <si>
    <t>616739374</t>
  </si>
  <si>
    <t>Desky z lehčených plastů desky z extrudovaného polystyrenu desky z extrudovaného polystyrenu XPS 300 SF hladký povrch, ozub po celém obvodu 1265 x 615 mm (krycí plocha 0,75 m2) 120 mm</t>
  </si>
  <si>
    <t>9*1,1"viz. D.13 - Specifikace</t>
  </si>
  <si>
    <t>50</t>
  </si>
  <si>
    <t>283764290</t>
  </si>
  <si>
    <t>deska z extrudovaného polystyrénu XPS 500 SF 60 mm</t>
  </si>
  <si>
    <t>-926644341</t>
  </si>
  <si>
    <t>9,4*1,1"viz. D.13 - Specifikace</t>
  </si>
  <si>
    <t>51</t>
  </si>
  <si>
    <t>713141183</t>
  </si>
  <si>
    <t>Montáž izolace tepelné střech plochých tl přes 170 mm šrouby rohové pole, budova v do 20 m</t>
  </si>
  <si>
    <t>-1586366126</t>
  </si>
  <si>
    <t>Montáž tepelné izolace střech plochých rohožemi, pásy, deskami, dílci, bloky (izolační materiál ve specifikaci) přišroubovanými šrouby tl. izolace přes 170 mm budovy výšky do 20 m rohové pole</t>
  </si>
  <si>
    <t>120+18,6"viz. D.13 - Specifikace</t>
  </si>
  <si>
    <t>52</t>
  </si>
  <si>
    <t>283723190</t>
  </si>
  <si>
    <t>deska z pěnového polystyrenu EPS 100 S 1000 x 500 x 160 mm</t>
  </si>
  <si>
    <t>1387294567</t>
  </si>
  <si>
    <t>Desky z lehčených plastů desky z pěnového polystyrénu - samozhášivého typ EPS 100S stabil, objemová hmotnost 20 - 25 kg/m3 tepelně izolační desky pro izolace ploché střechy nebo podlahy rozměr 1000 x 500 mm, lambda 0,037 [W / m K] 160 mm</t>
  </si>
  <si>
    <t>120*1,1"viz. D.13 - Specifikace</t>
  </si>
  <si>
    <t>53</t>
  </si>
  <si>
    <t>631515042R01</t>
  </si>
  <si>
    <t>spádové klíny izolační střešní EPS 100 S tl.100-270 mm</t>
  </si>
  <si>
    <t>-563028764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</si>
  <si>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</si>
  <si>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21*1,1"viz. D.13 - Specifikace</t>
  </si>
  <si>
    <t>54</t>
  </si>
  <si>
    <t>283764320</t>
  </si>
  <si>
    <t>deska z extrudovaného polystyrénu XPS 500 SF 120 mm</t>
  </si>
  <si>
    <t>228457191</t>
  </si>
  <si>
    <t>18,6*2*1,1"viz. D.13 - Specifikace</t>
  </si>
  <si>
    <t>55</t>
  </si>
  <si>
    <t>713141211</t>
  </si>
  <si>
    <t>Montáž izolace tepelné střech plochých volně položené atikový klín</t>
  </si>
  <si>
    <t>1393330586</t>
  </si>
  <si>
    <t>Montáž tepelné izolace střech plochých atikovými klíny kladenými volně</t>
  </si>
  <si>
    <t>8"viz. D.13 - Specifikace</t>
  </si>
  <si>
    <t>56</t>
  </si>
  <si>
    <t>631529080</t>
  </si>
  <si>
    <t>klín atikový přechodný tl.100 x100 mm</t>
  </si>
  <si>
    <t>-1728062547</t>
  </si>
  <si>
    <t>Desky z lehčených plastů desky z pěnového polystyrénu - samozhášivého typ EPS 100S stabil, objemová hmotnost 20 - 25 kg/m3 tepelně izolační desky pro izolace ploché střechy nebo podlahy, lambda 0,037 [W / m K], délka 1000 mm rozměr 100 x100 mm</t>
  </si>
  <si>
    <t>57</t>
  </si>
  <si>
    <t>998713101</t>
  </si>
  <si>
    <t>Přesun hmot tonážní pro izolace tepelné v objektech v do 6 m</t>
  </si>
  <si>
    <t>1475514485</t>
  </si>
  <si>
    <t>762</t>
  </si>
  <si>
    <t>Konstrukce tesařské</t>
  </si>
  <si>
    <t>58</t>
  </si>
  <si>
    <t>762341043</t>
  </si>
  <si>
    <t>Bednění střech rovných z desek OSB tl 15 mm na pero a drážku šroubovaných na rošt</t>
  </si>
  <si>
    <t>836987726</t>
  </si>
  <si>
    <t>Bednění a laťování bednění střech rovných sklonu do 60 st. s vyřezáním otvorů z dřevoštěpkových desek OSB šroubovaných na rošt 15 mm na pero a drážku, tloušťky desky</t>
  </si>
  <si>
    <t>24,3*1,1"viz. D.12,13</t>
  </si>
  <si>
    <t>59</t>
  </si>
  <si>
    <t>762341047</t>
  </si>
  <si>
    <t>Bednění střech rovných z desek OSB tl 25 mm na pero a drážku šroubovaných na rošt</t>
  </si>
  <si>
    <t>-1373934548</t>
  </si>
  <si>
    <t>Bednění a laťování bednění střech rovných sklonu do 60 st. s vyřezáním otvorů z dřevoštěpkových desek OSB šroubovaných na rošt 25 mm na pero a drážku, tloušťky desky</t>
  </si>
  <si>
    <t>24,3*1,1"viz. D.13 - Specifikace</t>
  </si>
  <si>
    <t>60</t>
  </si>
  <si>
    <t>762395000</t>
  </si>
  <si>
    <t>Spojovací prostředky pro montáž krovu, bednění, laťování, světlíky, klíny</t>
  </si>
  <si>
    <t>-901896974</t>
  </si>
  <si>
    <t>Spojovací prostředky krovů, bednění a laťování, nadstřešních konstrukcí svory, prkna, hřebíky, pásová ocel, vruty</t>
  </si>
  <si>
    <t>24,3*(0,015+0,25)</t>
  </si>
  <si>
    <t>61</t>
  </si>
  <si>
    <t>998762101</t>
  </si>
  <si>
    <t>Přesun hmot tonážní pro kce tesařské v objektech v do 6 m</t>
  </si>
  <si>
    <t>-924864945</t>
  </si>
  <si>
    <t>764</t>
  </si>
  <si>
    <t>Konstrukce klempířské</t>
  </si>
  <si>
    <t>62</t>
  </si>
  <si>
    <t>764002811</t>
  </si>
  <si>
    <t>Demontáž okapového plechu do suti v krytině povlakové</t>
  </si>
  <si>
    <t>396490583</t>
  </si>
  <si>
    <t>Demontáž klempířských konstrukcí okapového plechu do suti, v krytině povlakové</t>
  </si>
  <si>
    <t>56,5/2"viz. D.13 - Specifikace</t>
  </si>
  <si>
    <t>63</t>
  </si>
  <si>
    <t>764002841</t>
  </si>
  <si>
    <t>Demontáž oplechování horních ploch zdí a nadezdívek do suti</t>
  </si>
  <si>
    <t>63767344</t>
  </si>
  <si>
    <t>Demontáž klempířských konstrukcí oplechování horních ploch zdí a nadezdívek do suti</t>
  </si>
  <si>
    <t>24,9/2"viz. D.13 - Specifikace</t>
  </si>
  <si>
    <t>64</t>
  </si>
  <si>
    <t>764002861</t>
  </si>
  <si>
    <t>Demontáž oplechování říms a ozdobných prvků do suti</t>
  </si>
  <si>
    <t>184290480</t>
  </si>
  <si>
    <t>Demontáž klempířských konstrukcí oplechování říms do suti</t>
  </si>
  <si>
    <t>36,1/2"viz. D.13 - Specifikace</t>
  </si>
  <si>
    <t>65</t>
  </si>
  <si>
    <t>764002871</t>
  </si>
  <si>
    <t>Demontáž lemování zdí do suti</t>
  </si>
  <si>
    <t>-410985473</t>
  </si>
  <si>
    <t>Demontáž klempířských konstrukcí lemování zdí do suti</t>
  </si>
  <si>
    <t>66</t>
  </si>
  <si>
    <t>764004801</t>
  </si>
  <si>
    <t>Demontáž podokapního žlabu do suti</t>
  </si>
  <si>
    <t>1665258399</t>
  </si>
  <si>
    <t>Demontáž klempířských konstrukcí žlabu podokapního do suti</t>
  </si>
  <si>
    <t>67</t>
  </si>
  <si>
    <t>764004863</t>
  </si>
  <si>
    <t>Demontáž svodu k dalšímu použití</t>
  </si>
  <si>
    <t>-1642954836</t>
  </si>
  <si>
    <t>Demontáž klempířských konstrukcí svodu k dalšímu použití</t>
  </si>
  <si>
    <t>15,2/2"viz. D.13 - Specifikace</t>
  </si>
  <si>
    <t>68</t>
  </si>
  <si>
    <t>764011613</t>
  </si>
  <si>
    <t>Podkladní plech z Pz s upraveným povrchem rš 250 mm</t>
  </si>
  <si>
    <t>-1830191224</t>
  </si>
  <si>
    <t>Podkladní plech z pozinkovaného plechu s povrchovou úpravou rš 250 mm</t>
  </si>
  <si>
    <t>30,1"viz. D.13 - Specifikace</t>
  </si>
  <si>
    <t>69</t>
  </si>
  <si>
    <t>764216644</t>
  </si>
  <si>
    <t>Oplechování rovných parapetů celoplošně lepené z Pz s povrchovou úpravou rš 330 mm</t>
  </si>
  <si>
    <t>-2020172</t>
  </si>
  <si>
    <t>Oplechování parapetů z pozinkovaného plechu s povrchovou úpravou rovných celoplošně lepené, bez rohů rš 330 mm</t>
  </si>
  <si>
    <t>1,5"viz. D.13 - Specifikace</t>
  </si>
  <si>
    <t>70</t>
  </si>
  <si>
    <t>764216665</t>
  </si>
  <si>
    <t>Příplatek za zvýšenou pracnost oplechování rohů rovných parapetů z PZ s povrch úpravou rš do 400 mm</t>
  </si>
  <si>
    <t>341145248</t>
  </si>
  <si>
    <t>Oplechování parapetů z pozinkovaného plechu s povrchovou úpravou rovných celoplošně lepené, bez rohů Příplatek k cenám za zvýšenou pracnost při provedení rohu nebo koutu do rš 400 mm</t>
  </si>
  <si>
    <t>71</t>
  </si>
  <si>
    <t>764218606</t>
  </si>
  <si>
    <t>Oplechování rovné římsy mechanicky kotvené z Pz s upraveným povrchem rš 500 mm</t>
  </si>
  <si>
    <t>1426503920</t>
  </si>
  <si>
    <t>Oplechování říms a ozdobných prvků z pozinkovaného plechu s povrchovou úpravou rovných, bez rohů mechanicky kotvené rš 500 mm</t>
  </si>
  <si>
    <t>10,2"viz. D.13 - Specifikace</t>
  </si>
  <si>
    <t>72</t>
  </si>
  <si>
    <t>764311603</t>
  </si>
  <si>
    <t>Lemování rovných zdí střech s krytinou prejzovou nebo vlnitou  z Pz s povrchovou úpravou rš 250 mm</t>
  </si>
  <si>
    <t>1395990869</t>
  </si>
  <si>
    <t>Lemování zdí z pozinkovaného plechu s povrchovou úpravou boční nebo horní rovné, střech s krytinou prejzovou nebo vlnitou rš 250 mm</t>
  </si>
  <si>
    <t>12,7"viz. D.13 - Specifikace</t>
  </si>
  <si>
    <t>73</t>
  </si>
  <si>
    <t>764511603</t>
  </si>
  <si>
    <t>Žlab podokapní půlkruhový z Pz s povrchovou úpravou rš 400 mm</t>
  </si>
  <si>
    <t>-1086061075</t>
  </si>
  <si>
    <t>Žlab podokapní z pozinkovaného plechu s povrchovou úpravou včetně háků a čel půlkruhový rš 400 mm</t>
  </si>
  <si>
    <t>28,8"viz. D.13 - Specifikace</t>
  </si>
  <si>
    <t>74</t>
  </si>
  <si>
    <t>764511623</t>
  </si>
  <si>
    <t>Roh nebo kout půlkruhového podokapního žlabu z Pz s povrchovou úpravou rš 400 mm</t>
  </si>
  <si>
    <t>-742823420</t>
  </si>
  <si>
    <t>Žlab podokapní z pozinkovaného plechu s povrchovou úpravou včetně háků a čel roh nebo kout, žlabu půlkruhového rš 400 mm</t>
  </si>
  <si>
    <t>1"viz. D.08</t>
  </si>
  <si>
    <t>75</t>
  </si>
  <si>
    <t>764511643</t>
  </si>
  <si>
    <t>Kotlík oválný (trychtýřový) pro podokapní žlaby z Pz s povrchovou úpravou 330/120 mm</t>
  </si>
  <si>
    <t>-1911507985</t>
  </si>
  <si>
    <t>Žlab podokapní z pozinkovaného plechu s povrchovou úpravou včetně háků a čel kotlík oválný (trychtýřový), rš žlabu/průměr svodu 400/120 mm</t>
  </si>
  <si>
    <t>2"viz. D.08</t>
  </si>
  <si>
    <t>76</t>
  </si>
  <si>
    <t>764518623</t>
  </si>
  <si>
    <t>Svody kruhové včetně objímek, kolen, odskoků z Pz s povrchovou úpravou průměru 120 mm</t>
  </si>
  <si>
    <t>1052371034</t>
  </si>
  <si>
    <t>Svod z pozinkovaného plechu s upraveným povrchem včetně objímek, kolen a odskoků kruhový, průměru 120 mm</t>
  </si>
  <si>
    <t>77</t>
  </si>
  <si>
    <t>764R01</t>
  </si>
  <si>
    <t>Dodávka + montáž střešního záchytného systému, včetně návrhu a PD</t>
  </si>
  <si>
    <t>26167339</t>
  </si>
  <si>
    <t>Dodávka + montáž střešního záchytného systému, včetně návrhu dodavatelské dokumentace</t>
  </si>
  <si>
    <t>1"viz. D.13 - Specifikace</t>
  </si>
  <si>
    <t>78</t>
  </si>
  <si>
    <t>998764101</t>
  </si>
  <si>
    <t>Přesun hmot tonážní pro konstrukce klempířské v objektech v do 6 m</t>
  </si>
  <si>
    <t>-1259105962</t>
  </si>
  <si>
    <t>765</t>
  </si>
  <si>
    <t>Krytina skládaná</t>
  </si>
  <si>
    <t>79</t>
  </si>
  <si>
    <t>765192001</t>
  </si>
  <si>
    <t>Nouzové (provizorní) zakrytí střechy plachtou</t>
  </si>
  <si>
    <t>1725071453</t>
  </si>
  <si>
    <t>Nouzové zakrytí střechy plachtou</t>
  </si>
  <si>
    <t>266,7"viz. D.13 - Specifikace</t>
  </si>
  <si>
    <t>80</t>
  </si>
  <si>
    <t>998765101</t>
  </si>
  <si>
    <t>Přesun hmot tonážní pro krytiny skládané v objektech v do 6 m</t>
  </si>
  <si>
    <t>-1920295963</t>
  </si>
  <si>
    <t>766</t>
  </si>
  <si>
    <t>Konstrukce truhlářské</t>
  </si>
  <si>
    <t>81</t>
  </si>
  <si>
    <t>766622131</t>
  </si>
  <si>
    <t>Montáž plastových oken plochy přes 1 m2 otevíravých výšky do 1,5 m s rámem do zdiva</t>
  </si>
  <si>
    <t>1884926669</t>
  </si>
  <si>
    <t>Montáž oken plastových včetně montáže rámu na polyuretanovou pěnu plochy přes 1 m2 otevíravých nebo sklápěcích do zdiva, výšky do 1,5 m</t>
  </si>
  <si>
    <t>1,45/1,5"viz. D.13 - Specifikace</t>
  </si>
  <si>
    <t>82</t>
  </si>
  <si>
    <t>611305920</t>
  </si>
  <si>
    <t>okno dvoukřídlové otvíravé a sklápěcí 145x150 cm - P01</t>
  </si>
  <si>
    <t>-897435592</t>
  </si>
  <si>
    <t>Dodávka a motnáž okna dle specifikace - P01</t>
  </si>
  <si>
    <t>83</t>
  </si>
  <si>
    <t>766629213</t>
  </si>
  <si>
    <t>Příplatek k montáži oken rovné ostění připojovací spára do 15 mm - folie</t>
  </si>
  <si>
    <t>-441299618</t>
  </si>
  <si>
    <t>Montáž oken dřevěných Příplatek k cenám za tepelnou izolaci mezi ostěním a rámem okna při rovném ostění, připojovací spára tl. do 15 mm, fólie</t>
  </si>
  <si>
    <t>(1,45+1,5)*2"viz. D.13 - Specifikace</t>
  </si>
  <si>
    <t>84</t>
  </si>
  <si>
    <t>766694112</t>
  </si>
  <si>
    <t>Montáž parapetních desek dřevěných nebo plastových šířky do 30 cm délky do 1,6 m</t>
  </si>
  <si>
    <t>1827111324</t>
  </si>
  <si>
    <t>Montáž ostatních truhlářských konstrukcí parapetních desek dřevěných nebo plastových šířky do 300 mm, délky přes 1000 do 1600 mm</t>
  </si>
  <si>
    <t>85</t>
  </si>
  <si>
    <t>611444020</t>
  </si>
  <si>
    <t>parapet plastový vnitřní - komůrkový 30,5 x 2 x 100 cm</t>
  </si>
  <si>
    <t>126002743</t>
  </si>
  <si>
    <t>Okna a dveře balkónové z plastů parapety plastové vnitřní - Deceuninck komůrkové š x tl. x l (šířka x tloušťka x délka) 30,5 x 2 x 100 cm</t>
  </si>
  <si>
    <t>86</t>
  </si>
  <si>
    <t>611444150</t>
  </si>
  <si>
    <t>koncovka k parapetu plastovému vnitřnímu 1 pár</t>
  </si>
  <si>
    <t>1013953195</t>
  </si>
  <si>
    <t>Okna a dveře balkónové z plastů koncovka k parapetu plastovému vnitřnímu 1 pár</t>
  </si>
  <si>
    <t>87</t>
  </si>
  <si>
    <t>998766101</t>
  </si>
  <si>
    <t>Přesun hmot tonážní pro konstrukce truhlářské v objektech v do 6 m</t>
  </si>
  <si>
    <t>-936641658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</si>
  <si>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</si>
  <si>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</si>
  <si>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</si>
  <si>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88</t>
  </si>
  <si>
    <t>767161813</t>
  </si>
  <si>
    <t>Demontáž zábradlí rovného nerozebíratelného hmotnosti 1m zábradlí do 20 kg</t>
  </si>
  <si>
    <t>1956083285</t>
  </si>
  <si>
    <t>50,6/2"viz. D.13 - Specifikace</t>
  </si>
  <si>
    <t>771</t>
  </si>
  <si>
    <t>Podlahy z dlaždic</t>
  </si>
  <si>
    <t>89</t>
  </si>
  <si>
    <t>771553810</t>
  </si>
  <si>
    <t>Demontáž podlah z dlaždic teracových hutných lepených</t>
  </si>
  <si>
    <t>-1081896007</t>
  </si>
  <si>
    <t>Demontáž podlah z dlaždic teracových lepených</t>
  </si>
  <si>
    <t>80"viz. D.13 - Specifikace</t>
  </si>
  <si>
    <t>783</t>
  </si>
  <si>
    <t>Dokončovací práce - nátěry</t>
  </si>
  <si>
    <t>90</t>
  </si>
  <si>
    <t>783442101</t>
  </si>
  <si>
    <t>Tmelení klempířských konstrukcí polyuretanovým tmelem</t>
  </si>
  <si>
    <t>1806861413</t>
  </si>
  <si>
    <t>Tmelení klempířských konstrukcí šířky spáry do 2 mm, tmelem polyuretanovým</t>
  </si>
  <si>
    <t>13"viz. D.13 - Specifikace</t>
  </si>
  <si>
    <t>784</t>
  </si>
  <si>
    <t>Dokončovací práce - malby a tapety</t>
  </si>
  <si>
    <t>91</t>
  </si>
  <si>
    <t>784121001</t>
  </si>
  <si>
    <t>Oškrabání malby v mísnostech výšky do 3,80 m</t>
  </si>
  <si>
    <t>714519137</t>
  </si>
  <si>
    <t>Oškrabání malby v místnostech výšky do 3,80 m</t>
  </si>
  <si>
    <t>86,7*0,2"viz. D.07,8</t>
  </si>
  <si>
    <t>92</t>
  </si>
  <si>
    <t>784161401</t>
  </si>
  <si>
    <t>Celoplošné vyhlazení podkladu sádrovou stěrkou v místnostech výšky do 3,80 m</t>
  </si>
  <si>
    <t>-1928604373</t>
  </si>
  <si>
    <t>Celoplošné vyrovnání podkladu sádrovou stěrkou, tloušťky do 3 mm vyhlazením v místnostech výšky do 3,80 m</t>
  </si>
  <si>
    <t>93</t>
  </si>
  <si>
    <t>784181121</t>
  </si>
  <si>
    <t>Hloubková jednonásobná penetrace podkladu v místnostech výšky do 3,80 m</t>
  </si>
  <si>
    <t>-431023549</t>
  </si>
  <si>
    <t>Penetrace podkladu jednonásobná hloubková v místnostech výšky do 3,80 m</t>
  </si>
  <si>
    <t>94</t>
  </si>
  <si>
    <t>784211001</t>
  </si>
  <si>
    <t>Jednonásobné bílé malby ze směsí za mokra výborně otěruvzdorných v místnostech výšky do 3,80 m</t>
  </si>
  <si>
    <t>1348622117</t>
  </si>
  <si>
    <t>Malby z malířských směsí otěruvzdorných za mokra jednonásobné, bílé za mokra otěruvzdorné výborně v místnostech výšky do 3,80 m</t>
  </si>
  <si>
    <t>95</t>
  </si>
  <si>
    <t>784211101</t>
  </si>
  <si>
    <t>Dvojnásobné bílé malby ze směsí za mokra výborně otěruvzdorných v místnostech výšky do 3,80 m</t>
  </si>
  <si>
    <t>-315686602</t>
  </si>
  <si>
    <t>Malby z malířských směsí otěruvzdorných za mokra dvojnásobné, bílé za mokra otěruvzdorné výborně v místnostech výšky do 3,80 m</t>
  </si>
  <si>
    <t>96</t>
  </si>
  <si>
    <t>784211141</t>
  </si>
  <si>
    <t>Příplatek k cenám 2x maleb ze směsí za mokra za provádění plochy do 5m2</t>
  </si>
  <si>
    <t>-206885306</t>
  </si>
  <si>
    <t>Malby z malířských směsí otěruvzdorných za mokra Příplatek k cenám dvojnásobných maleb za zvýšenou pracnost při provádění malého rozsahu plochy do 5 m2</t>
  </si>
  <si>
    <t>97</t>
  </si>
  <si>
    <t>784211161</t>
  </si>
  <si>
    <t>Příplatek k cenám 2x maleb ze směsí za mokra otěruvzdorných za barevnou malbu v světlém odstínu</t>
  </si>
  <si>
    <t>1409370730</t>
  </si>
  <si>
    <t>Malby z malířských směsí otěruvzdorných za mokra Příplatek k cenám dvojnásobných maleb za provádění barevné malby tónované na tónovacích automatech, v odstínu světlém</t>
  </si>
  <si>
    <t>Práce a dodávky M</t>
  </si>
  <si>
    <t>21-M</t>
  </si>
  <si>
    <t>Elektromontáže</t>
  </si>
  <si>
    <t>98</t>
  </si>
  <si>
    <t>210220102R01</t>
  </si>
  <si>
    <t>Dodávka a montáž hromosvodného vedení svodových vodičů s podpěrami průměru přes 10 mm</t>
  </si>
  <si>
    <t>466816071</t>
  </si>
  <si>
    <t xml:space="preserve">Kompletní dodávka a montáž hromosvodného vedení svodových vodičů s podpěrami průměru přes 10 mm, včetně všech montážních doplňků a bačkor pro ploché střechy a kotev do zdiva,  jímacích tyčí a podkladců s propojením na stávající zemnící soustavu </t>
  </si>
  <si>
    <t>99</t>
  </si>
  <si>
    <t>210293001</t>
  </si>
  <si>
    <t>Vyrovnání stávajících svodových vodičů hromosvodů</t>
  </si>
  <si>
    <t>CS ÚRS 2013 01</t>
  </si>
  <si>
    <t>1171693323</t>
  </si>
  <si>
    <t>3*4</t>
  </si>
  <si>
    <t>210293002</t>
  </si>
  <si>
    <t>Výměna držáků nebo svorek hromosvodů</t>
  </si>
  <si>
    <t>-174645815</t>
  </si>
  <si>
    <t>VRN</t>
  </si>
  <si>
    <t>Vedlejší rozpočtové náklady</t>
  </si>
  <si>
    <t>101</t>
  </si>
  <si>
    <t>013203000</t>
  </si>
  <si>
    <t>Kladečský plán tepelné izolace střechy</t>
  </si>
  <si>
    <t>CS ÚRS 2015 01</t>
  </si>
  <si>
    <t>-807793400</t>
  </si>
  <si>
    <t>Průzkumné, geodetické a projektové práce projektové práce dokumentace stavby (výkresová a textová) bez rozlišení</t>
  </si>
  <si>
    <t>102</t>
  </si>
  <si>
    <t>013254000</t>
  </si>
  <si>
    <t>Dokumentace skutečného provedení stavby</t>
  </si>
  <si>
    <t>-1864825629</t>
  </si>
  <si>
    <t>Průzkumné, geodetické a projektové práce projektové práce dokumentace stavby (výkresová a textová) skutečného provedení stavby</t>
  </si>
  <si>
    <t>103</t>
  </si>
  <si>
    <t>032103000</t>
  </si>
  <si>
    <t>Náklady na stavební buňky a WC</t>
  </si>
  <si>
    <t>-2000091565</t>
  </si>
  <si>
    <t>Zařízení staveniště vybavení staveniště náklady na stavební buňky, suché WC, apod., včetně případného vyřízení ohlášení dočasné stavby pro zařízení staveniště</t>
  </si>
  <si>
    <t>104</t>
  </si>
  <si>
    <t>032903000</t>
  </si>
  <si>
    <t>Náklady na provoz a údržbu vybavení staveniště</t>
  </si>
  <si>
    <t>261366789</t>
  </si>
  <si>
    <t>Zařízení staveniště vybavení staveniště náklady na provoz a údržbu vybavení staveniště, nebo místní komunikace</t>
  </si>
  <si>
    <t>105</t>
  </si>
  <si>
    <t>034103000</t>
  </si>
  <si>
    <t>Energie a voda pro zařízení staveniště</t>
  </si>
  <si>
    <t>1260195961</t>
  </si>
  <si>
    <t>Zařízení staveniště zabezpečení staveniště el. energí a vodou pro stavební účely - poplatky za spotřebovanou el. energii a vodu, včetně případného mobilního zásobníku pro vodu, nebo elektrocentrály</t>
  </si>
  <si>
    <t>106</t>
  </si>
  <si>
    <t>034203000</t>
  </si>
  <si>
    <t>Oplocení staveniště</t>
  </si>
  <si>
    <t>1978829736</t>
  </si>
  <si>
    <t>Zařízení staveniště zabezpečení staveniště oplocení staveniště mobilní pro uzamčení areálu</t>
  </si>
  <si>
    <t>107</t>
  </si>
  <si>
    <t>034403000</t>
  </si>
  <si>
    <t>Přechodné mobilní dopravní značení na dobu stavby</t>
  </si>
  <si>
    <t>-114355304</t>
  </si>
  <si>
    <t>Zařízení staveniště zabezpečení staveniště dopravní značení na místní komunikaci s vyřízením povolení na odboru dopravy MěÚ Třinec</t>
  </si>
  <si>
    <t>108</t>
  </si>
  <si>
    <t>034503000</t>
  </si>
  <si>
    <t>Informační tabule na staveništi</t>
  </si>
  <si>
    <t>1496123030</t>
  </si>
  <si>
    <t>Zařízení staveniště zabezpečení staveniště informační tabule</t>
  </si>
  <si>
    <t>109</t>
  </si>
  <si>
    <t>039203000</t>
  </si>
  <si>
    <t>Úprava terénu po zrušení zařízení staveniště</t>
  </si>
  <si>
    <t>1613939420</t>
  </si>
  <si>
    <t>Zařízení staveniště zrušení zařízení staveniště úprava terénu</t>
  </si>
  <si>
    <t>110</t>
  </si>
  <si>
    <t>043134000</t>
  </si>
  <si>
    <t>Výtažné zkoušky s návrhem kotevního plánu</t>
  </si>
  <si>
    <t>-530592538</t>
  </si>
  <si>
    <t>Provedení 10 výtažných sond na stávající nosné ŽB stropní KCI s výsledným návrhem kotvícího plánu pro každou střechu zvlášť</t>
  </si>
  <si>
    <t>111</t>
  </si>
  <si>
    <t>044002000</t>
  </si>
  <si>
    <t>Revize bleskosvodu</t>
  </si>
  <si>
    <t>-942951976</t>
  </si>
  <si>
    <t>112</t>
  </si>
  <si>
    <t>081103001</t>
  </si>
  <si>
    <t>Mimostaveništní doprava</t>
  </si>
  <si>
    <t>-1688280523</t>
  </si>
  <si>
    <t>Náklady na pracovníky doprava denní doprava pracovníků na pracoviště, včetně dopravy materiálu na staveniště apod..</t>
  </si>
  <si>
    <t>03 - Střecha C1, C2</t>
  </si>
  <si>
    <t>-1134400550</t>
  </si>
  <si>
    <t>1280294663</t>
  </si>
  <si>
    <t>1923898115</t>
  </si>
  <si>
    <t>-1946806704</t>
  </si>
  <si>
    <t>2066653218</t>
  </si>
  <si>
    <t>-1289054140</t>
  </si>
  <si>
    <t>-592238497</t>
  </si>
  <si>
    <t>-396446967</t>
  </si>
  <si>
    <t>-995920899</t>
  </si>
  <si>
    <t>-240743359</t>
  </si>
  <si>
    <t>1421142597</t>
  </si>
  <si>
    <t>1106739066</t>
  </si>
  <si>
    <t>70,656*10</t>
  </si>
  <si>
    <t>-1426578673</t>
  </si>
  <si>
    <t>70,656-7,253</t>
  </si>
  <si>
    <t>1856460822</t>
  </si>
  <si>
    <t>-1188774979</t>
  </si>
  <si>
    <t>-96862732</t>
  </si>
  <si>
    <t>-558628645</t>
  </si>
  <si>
    <t>548608715</t>
  </si>
  <si>
    <t>1733284800</t>
  </si>
  <si>
    <t>-1150334630</t>
  </si>
  <si>
    <t>398408948</t>
  </si>
  <si>
    <t>Pásy asfaltované těžké vložka skleněná tkanina SKLOBIT 40 MINERAL role/10m2</t>
  </si>
  <si>
    <t>-339592269</t>
  </si>
  <si>
    <t>-925955016</t>
  </si>
  <si>
    <t>-1210661396</t>
  </si>
  <si>
    <t>-1803866108</t>
  </si>
  <si>
    <t>-466319919</t>
  </si>
  <si>
    <t>-339607766</t>
  </si>
  <si>
    <t>-813964369</t>
  </si>
  <si>
    <t>Povlakové krytiny střech plochých do 10 st. z fóliových plechů z měkčeného PVC (pro fólie  m-PVC), délka 2 m závětrná lišta rš 250 mm</t>
  </si>
  <si>
    <t>-851858659</t>
  </si>
  <si>
    <t>203118402</t>
  </si>
  <si>
    <t>-1362639147</t>
  </si>
  <si>
    <t>-887350666</t>
  </si>
  <si>
    <t>-1239018323</t>
  </si>
  <si>
    <t>-1405479041</t>
  </si>
  <si>
    <t>167216676</t>
  </si>
  <si>
    <t>-273530212</t>
  </si>
  <si>
    <t>-283487503</t>
  </si>
  <si>
    <t>-1852337344</t>
  </si>
  <si>
    <t>1087562631</t>
  </si>
  <si>
    <t>-301621928</t>
  </si>
  <si>
    <t>1649334299</t>
  </si>
  <si>
    <t>-1066679498</t>
  </si>
  <si>
    <t>-1708512071</t>
  </si>
  <si>
    <t>1146382652</t>
  </si>
  <si>
    <t>-457124639</t>
  </si>
  <si>
    <t>1298909766</t>
  </si>
  <si>
    <t>-1910700832</t>
  </si>
  <si>
    <t>-1206212731</t>
  </si>
  <si>
    <t>1492094080</t>
  </si>
  <si>
    <t>-778034812</t>
  </si>
  <si>
    <t>1081449442</t>
  </si>
  <si>
    <t>-1429782529</t>
  </si>
  <si>
    <t>-110475011</t>
  </si>
  <si>
    <t>580473711</t>
  </si>
  <si>
    <t>1973774168</t>
  </si>
  <si>
    <t>-1596154438</t>
  </si>
  <si>
    <t>-1260978720</t>
  </si>
  <si>
    <t>-1301955446</t>
  </si>
  <si>
    <t>-343028274</t>
  </si>
  <si>
    <t>946347866</t>
  </si>
  <si>
    <t>-1029072803</t>
  </si>
  <si>
    <t>-1918200048</t>
  </si>
  <si>
    <t>1565166537</t>
  </si>
  <si>
    <t>-275506975</t>
  </si>
  <si>
    <t>-672894947</t>
  </si>
  <si>
    <t>145010137</t>
  </si>
  <si>
    <t>767996801</t>
  </si>
  <si>
    <t>Demontáž atypických zámečnických konstrukcí rozebráním hmotnosti jednotlivých dílů do 50 kg</t>
  </si>
  <si>
    <t>kg</t>
  </si>
  <si>
    <t>1305152620</t>
  </si>
  <si>
    <t>25*2"demontáž reklamních banerů do suti</t>
  </si>
  <si>
    <t>807655666</t>
  </si>
  <si>
    <t>1487506811</t>
  </si>
  <si>
    <t>-264827606</t>
  </si>
  <si>
    <t>-1605273058</t>
  </si>
  <si>
    <t>-1304937065</t>
  </si>
  <si>
    <t>-1009110446</t>
  </si>
  <si>
    <t>956166537</t>
  </si>
  <si>
    <t>895523425</t>
  </si>
  <si>
    <t>918404568</t>
  </si>
  <si>
    <t>-910351147</t>
  </si>
  <si>
    <t>-364543328</t>
  </si>
  <si>
    <t>-1784175153</t>
  </si>
  <si>
    <t>396464889</t>
  </si>
  <si>
    <t>622684026</t>
  </si>
  <si>
    <t>-207202007</t>
  </si>
  <si>
    <t>-259316579</t>
  </si>
  <si>
    <t>-1025131835</t>
  </si>
  <si>
    <t>2047049282</t>
  </si>
  <si>
    <t>934862130</t>
  </si>
  <si>
    <t>1077746888</t>
  </si>
  <si>
    <t>1152874784</t>
  </si>
  <si>
    <t>-359087598</t>
  </si>
  <si>
    <t>1980268362</t>
  </si>
  <si>
    <t>1984834780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</si>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</sst>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2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7" fillId="0" borderId="36" xfId="0" applyFont="1" applyBorder="1" applyAlignment="1" applyProtection="1">
      <alignment horizontal="center" vertical="center"/>
      <protection/>
    </xf>
    <xf numFmtId="49" fontId="97" fillId="0" borderId="36" xfId="0" applyNumberFormat="1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center" vertical="center" wrapText="1"/>
      <protection/>
    </xf>
    <xf numFmtId="175" fontId="97" fillId="0" borderId="36" xfId="0" applyNumberFormat="1" applyFont="1" applyBorder="1" applyAlignment="1" applyProtection="1">
      <alignment vertical="center"/>
      <protection/>
    </xf>
    <xf numFmtId="4" fontId="97" fillId="23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/>
    </xf>
    <xf numFmtId="0" fontId="97" fillId="0" borderId="13" xfId="0" applyFont="1" applyBorder="1" applyAlignment="1">
      <alignment vertical="center"/>
    </xf>
    <xf numFmtId="0" fontId="97" fillId="23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01" fillId="33" borderId="0" xfId="36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5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5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5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CBD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C62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14F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CBD2.tmp" descr="C:\KrosData\System\Temp\radCCBD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C626.tmp" descr="C:\KrosData\System\Temp\rad6C62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14F0.tmp" descr="C:\KrosData\System\Temp\rad014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59" t="s">
        <v>0</v>
      </c>
      <c r="B1" s="260"/>
      <c r="C1" s="260"/>
      <c r="D1" s="261" t="s">
        <v>1</v>
      </c>
      <c r="E1" s="260"/>
      <c r="F1" s="260"/>
      <c r="G1" s="260"/>
      <c r="H1" s="260"/>
      <c r="I1" s="260"/>
      <c r="J1" s="260"/>
      <c r="K1" s="262" t="s">
        <v>889</v>
      </c>
      <c r="L1" s="262"/>
      <c r="M1" s="262"/>
      <c r="N1" s="262"/>
      <c r="O1" s="262"/>
      <c r="P1" s="262"/>
      <c r="Q1" s="262"/>
      <c r="R1" s="262"/>
      <c r="S1" s="262"/>
      <c r="T1" s="260"/>
      <c r="U1" s="260"/>
      <c r="V1" s="260"/>
      <c r="W1" s="262" t="s">
        <v>890</v>
      </c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5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"/>
      <c r="AQ5" s="23"/>
      <c r="BE5" s="214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"/>
      <c r="AQ6" s="23"/>
      <c r="BE6" s="215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15"/>
      <c r="BS7" s="16" t="s">
        <v>23</v>
      </c>
    </row>
    <row r="8" spans="2:71" ht="14.2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15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5"/>
      <c r="BS9" s="16" t="s">
        <v>29</v>
      </c>
    </row>
    <row r="10" spans="2:71" ht="14.25" customHeight="1">
      <c r="B10" s="20"/>
      <c r="C10" s="21"/>
      <c r="D10" s="29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31</v>
      </c>
      <c r="AL10" s="21"/>
      <c r="AM10" s="21"/>
      <c r="AN10" s="27" t="s">
        <v>32</v>
      </c>
      <c r="AO10" s="21"/>
      <c r="AP10" s="21"/>
      <c r="AQ10" s="23"/>
      <c r="BE10" s="215"/>
      <c r="BS10" s="16" t="s">
        <v>18</v>
      </c>
    </row>
    <row r="11" spans="2:71" ht="18" customHeight="1">
      <c r="B11" s="20"/>
      <c r="C11" s="21"/>
      <c r="D11" s="21"/>
      <c r="E11" s="27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34</v>
      </c>
      <c r="AL11" s="21"/>
      <c r="AM11" s="21"/>
      <c r="AN11" s="27" t="s">
        <v>35</v>
      </c>
      <c r="AO11" s="21"/>
      <c r="AP11" s="21"/>
      <c r="AQ11" s="23"/>
      <c r="BE11" s="215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5"/>
      <c r="BS12" s="16" t="s">
        <v>18</v>
      </c>
    </row>
    <row r="13" spans="2:71" ht="14.25" customHeight="1">
      <c r="B13" s="20"/>
      <c r="C13" s="21"/>
      <c r="D13" s="29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31</v>
      </c>
      <c r="AL13" s="21"/>
      <c r="AM13" s="21"/>
      <c r="AN13" s="31" t="s">
        <v>37</v>
      </c>
      <c r="AO13" s="21"/>
      <c r="AP13" s="21"/>
      <c r="AQ13" s="23"/>
      <c r="BE13" s="215"/>
      <c r="BS13" s="16" t="s">
        <v>18</v>
      </c>
    </row>
    <row r="14" spans="2:71" ht="15">
      <c r="B14" s="20"/>
      <c r="C14" s="21"/>
      <c r="D14" s="21"/>
      <c r="E14" s="221" t="s">
        <v>37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9" t="s">
        <v>34</v>
      </c>
      <c r="AL14" s="21"/>
      <c r="AM14" s="21"/>
      <c r="AN14" s="31" t="s">
        <v>37</v>
      </c>
      <c r="AO14" s="21"/>
      <c r="AP14" s="21"/>
      <c r="AQ14" s="23"/>
      <c r="BE14" s="215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5"/>
      <c r="BS15" s="16" t="s">
        <v>4</v>
      </c>
    </row>
    <row r="16" spans="2:71" ht="14.25" customHeight="1">
      <c r="B16" s="20"/>
      <c r="C16" s="21"/>
      <c r="D16" s="29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31</v>
      </c>
      <c r="AL16" s="21"/>
      <c r="AM16" s="21"/>
      <c r="AN16" s="27" t="s">
        <v>35</v>
      </c>
      <c r="AO16" s="21"/>
      <c r="AP16" s="21"/>
      <c r="AQ16" s="23"/>
      <c r="BE16" s="215"/>
      <c r="BS16" s="16" t="s">
        <v>4</v>
      </c>
    </row>
    <row r="17" spans="2:71" ht="18" customHeight="1">
      <c r="B17" s="20"/>
      <c r="C17" s="21"/>
      <c r="D17" s="21"/>
      <c r="E17" s="27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34</v>
      </c>
      <c r="AL17" s="21"/>
      <c r="AM17" s="21"/>
      <c r="AN17" s="27" t="s">
        <v>35</v>
      </c>
      <c r="AO17" s="21"/>
      <c r="AP17" s="21"/>
      <c r="AQ17" s="23"/>
      <c r="BE17" s="215"/>
      <c r="BS17" s="16" t="s">
        <v>40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5"/>
      <c r="BS18" s="16" t="s">
        <v>6</v>
      </c>
    </row>
    <row r="19" spans="2:71" ht="14.25" customHeight="1">
      <c r="B19" s="20"/>
      <c r="C19" s="21"/>
      <c r="D19" s="29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5"/>
      <c r="BS19" s="16" t="s">
        <v>6</v>
      </c>
    </row>
    <row r="20" spans="2:71" ht="22.5" customHeight="1">
      <c r="B20" s="20"/>
      <c r="C20" s="21"/>
      <c r="D20" s="21"/>
      <c r="E20" s="222" t="s">
        <v>35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"/>
      <c r="AP20" s="21"/>
      <c r="AQ20" s="23"/>
      <c r="BE20" s="215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5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5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3">
        <f>ROUND(AG51,2)</f>
        <v>0</v>
      </c>
      <c r="AL23" s="224"/>
      <c r="AM23" s="224"/>
      <c r="AN23" s="224"/>
      <c r="AO23" s="224"/>
      <c r="AP23" s="34"/>
      <c r="AQ23" s="37"/>
      <c r="BE23" s="216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6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5" t="s">
        <v>43</v>
      </c>
      <c r="M25" s="226"/>
      <c r="N25" s="226"/>
      <c r="O25" s="226"/>
      <c r="P25" s="34"/>
      <c r="Q25" s="34"/>
      <c r="R25" s="34"/>
      <c r="S25" s="34"/>
      <c r="T25" s="34"/>
      <c r="U25" s="34"/>
      <c r="V25" s="34"/>
      <c r="W25" s="225" t="s">
        <v>44</v>
      </c>
      <c r="X25" s="226"/>
      <c r="Y25" s="226"/>
      <c r="Z25" s="226"/>
      <c r="AA25" s="226"/>
      <c r="AB25" s="226"/>
      <c r="AC25" s="226"/>
      <c r="AD25" s="226"/>
      <c r="AE25" s="226"/>
      <c r="AF25" s="34"/>
      <c r="AG25" s="34"/>
      <c r="AH25" s="34"/>
      <c r="AI25" s="34"/>
      <c r="AJ25" s="34"/>
      <c r="AK25" s="225" t="s">
        <v>45</v>
      </c>
      <c r="AL25" s="226"/>
      <c r="AM25" s="226"/>
      <c r="AN25" s="226"/>
      <c r="AO25" s="226"/>
      <c r="AP25" s="34"/>
      <c r="AQ25" s="37"/>
      <c r="BE25" s="216"/>
    </row>
    <row r="26" spans="2:57" s="2" customFormat="1" ht="14.25" customHeight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27">
        <v>0.21</v>
      </c>
      <c r="M26" s="228"/>
      <c r="N26" s="228"/>
      <c r="O26" s="228"/>
      <c r="P26" s="40"/>
      <c r="Q26" s="40"/>
      <c r="R26" s="40"/>
      <c r="S26" s="40"/>
      <c r="T26" s="40"/>
      <c r="U26" s="40"/>
      <c r="V26" s="40"/>
      <c r="W26" s="229">
        <f>ROUND(AZ51,2)</f>
        <v>0</v>
      </c>
      <c r="X26" s="228"/>
      <c r="Y26" s="228"/>
      <c r="Z26" s="228"/>
      <c r="AA26" s="228"/>
      <c r="AB26" s="228"/>
      <c r="AC26" s="228"/>
      <c r="AD26" s="228"/>
      <c r="AE26" s="228"/>
      <c r="AF26" s="40"/>
      <c r="AG26" s="40"/>
      <c r="AH26" s="40"/>
      <c r="AI26" s="40"/>
      <c r="AJ26" s="40"/>
      <c r="AK26" s="229">
        <f>ROUND(AV51,2)</f>
        <v>0</v>
      </c>
      <c r="AL26" s="228"/>
      <c r="AM26" s="228"/>
      <c r="AN26" s="228"/>
      <c r="AO26" s="228"/>
      <c r="AP26" s="40"/>
      <c r="AQ26" s="42"/>
      <c r="BE26" s="217"/>
    </row>
    <row r="27" spans="2:57" s="2" customFormat="1" ht="14.25" customHeight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27">
        <v>0.15</v>
      </c>
      <c r="M27" s="228"/>
      <c r="N27" s="228"/>
      <c r="O27" s="228"/>
      <c r="P27" s="40"/>
      <c r="Q27" s="40"/>
      <c r="R27" s="40"/>
      <c r="S27" s="40"/>
      <c r="T27" s="40"/>
      <c r="U27" s="40"/>
      <c r="V27" s="40"/>
      <c r="W27" s="229">
        <f>ROUND(BA51,2)</f>
        <v>0</v>
      </c>
      <c r="X27" s="228"/>
      <c r="Y27" s="228"/>
      <c r="Z27" s="228"/>
      <c r="AA27" s="228"/>
      <c r="AB27" s="228"/>
      <c r="AC27" s="228"/>
      <c r="AD27" s="228"/>
      <c r="AE27" s="228"/>
      <c r="AF27" s="40"/>
      <c r="AG27" s="40"/>
      <c r="AH27" s="40"/>
      <c r="AI27" s="40"/>
      <c r="AJ27" s="40"/>
      <c r="AK27" s="229">
        <f>ROUND(AW51,2)</f>
        <v>0</v>
      </c>
      <c r="AL27" s="228"/>
      <c r="AM27" s="228"/>
      <c r="AN27" s="228"/>
      <c r="AO27" s="228"/>
      <c r="AP27" s="40"/>
      <c r="AQ27" s="42"/>
      <c r="BE27" s="217"/>
    </row>
    <row r="28" spans="2:57" s="2" customFormat="1" ht="14.25" customHeight="1" hidden="1">
      <c r="B28" s="39"/>
      <c r="C28" s="40"/>
      <c r="D28" s="40"/>
      <c r="E28" s="40"/>
      <c r="F28" s="41" t="s">
        <v>49</v>
      </c>
      <c r="G28" s="40"/>
      <c r="H28" s="40"/>
      <c r="I28" s="40"/>
      <c r="J28" s="40"/>
      <c r="K28" s="40"/>
      <c r="L28" s="227">
        <v>0.21</v>
      </c>
      <c r="M28" s="228"/>
      <c r="N28" s="228"/>
      <c r="O28" s="228"/>
      <c r="P28" s="40"/>
      <c r="Q28" s="40"/>
      <c r="R28" s="40"/>
      <c r="S28" s="40"/>
      <c r="T28" s="40"/>
      <c r="U28" s="40"/>
      <c r="V28" s="40"/>
      <c r="W28" s="229">
        <f>ROUND(BB51,2)</f>
        <v>0</v>
      </c>
      <c r="X28" s="228"/>
      <c r="Y28" s="228"/>
      <c r="Z28" s="228"/>
      <c r="AA28" s="228"/>
      <c r="AB28" s="228"/>
      <c r="AC28" s="228"/>
      <c r="AD28" s="228"/>
      <c r="AE28" s="228"/>
      <c r="AF28" s="40"/>
      <c r="AG28" s="40"/>
      <c r="AH28" s="40"/>
      <c r="AI28" s="40"/>
      <c r="AJ28" s="40"/>
      <c r="AK28" s="229">
        <v>0</v>
      </c>
      <c r="AL28" s="228"/>
      <c r="AM28" s="228"/>
      <c r="AN28" s="228"/>
      <c r="AO28" s="228"/>
      <c r="AP28" s="40"/>
      <c r="AQ28" s="42"/>
      <c r="BE28" s="217"/>
    </row>
    <row r="29" spans="2:57" s="2" customFormat="1" ht="14.25" customHeight="1" hidden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27">
        <v>0.15</v>
      </c>
      <c r="M29" s="228"/>
      <c r="N29" s="228"/>
      <c r="O29" s="228"/>
      <c r="P29" s="40"/>
      <c r="Q29" s="40"/>
      <c r="R29" s="40"/>
      <c r="S29" s="40"/>
      <c r="T29" s="40"/>
      <c r="U29" s="40"/>
      <c r="V29" s="40"/>
      <c r="W29" s="229">
        <f>ROUND(BC51,2)</f>
        <v>0</v>
      </c>
      <c r="X29" s="228"/>
      <c r="Y29" s="228"/>
      <c r="Z29" s="228"/>
      <c r="AA29" s="228"/>
      <c r="AB29" s="228"/>
      <c r="AC29" s="228"/>
      <c r="AD29" s="228"/>
      <c r="AE29" s="228"/>
      <c r="AF29" s="40"/>
      <c r="AG29" s="40"/>
      <c r="AH29" s="40"/>
      <c r="AI29" s="40"/>
      <c r="AJ29" s="40"/>
      <c r="AK29" s="229">
        <v>0</v>
      </c>
      <c r="AL29" s="228"/>
      <c r="AM29" s="228"/>
      <c r="AN29" s="228"/>
      <c r="AO29" s="228"/>
      <c r="AP29" s="40"/>
      <c r="AQ29" s="42"/>
      <c r="BE29" s="217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27">
        <v>0</v>
      </c>
      <c r="M30" s="228"/>
      <c r="N30" s="228"/>
      <c r="O30" s="228"/>
      <c r="P30" s="40"/>
      <c r="Q30" s="40"/>
      <c r="R30" s="40"/>
      <c r="S30" s="40"/>
      <c r="T30" s="40"/>
      <c r="U30" s="40"/>
      <c r="V30" s="40"/>
      <c r="W30" s="229">
        <f>ROUND(BD51,2)</f>
        <v>0</v>
      </c>
      <c r="X30" s="228"/>
      <c r="Y30" s="228"/>
      <c r="Z30" s="228"/>
      <c r="AA30" s="228"/>
      <c r="AB30" s="228"/>
      <c r="AC30" s="228"/>
      <c r="AD30" s="228"/>
      <c r="AE30" s="228"/>
      <c r="AF30" s="40"/>
      <c r="AG30" s="40"/>
      <c r="AH30" s="40"/>
      <c r="AI30" s="40"/>
      <c r="AJ30" s="40"/>
      <c r="AK30" s="229">
        <v>0</v>
      </c>
      <c r="AL30" s="228"/>
      <c r="AM30" s="228"/>
      <c r="AN30" s="228"/>
      <c r="AO30" s="228"/>
      <c r="AP30" s="40"/>
      <c r="AQ30" s="42"/>
      <c r="BE30" s="217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6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30" t="s">
        <v>54</v>
      </c>
      <c r="Y32" s="231"/>
      <c r="Z32" s="231"/>
      <c r="AA32" s="231"/>
      <c r="AB32" s="231"/>
      <c r="AC32" s="45"/>
      <c r="AD32" s="45"/>
      <c r="AE32" s="45"/>
      <c r="AF32" s="45"/>
      <c r="AG32" s="45"/>
      <c r="AH32" s="45"/>
      <c r="AI32" s="45"/>
      <c r="AJ32" s="45"/>
      <c r="AK32" s="232">
        <f>SUM(AK23:AK30)</f>
        <v>0</v>
      </c>
      <c r="AL32" s="231"/>
      <c r="AM32" s="231"/>
      <c r="AN32" s="231"/>
      <c r="AO32" s="233"/>
      <c r="AP32" s="43"/>
      <c r="AQ32" s="47"/>
      <c r="BE32" s="216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L2016-30</v>
      </c>
      <c r="AR41" s="54"/>
    </row>
    <row r="42" spans="2:44" s="4" customFormat="1" ht="36.75" customHeight="1">
      <c r="B42" s="56"/>
      <c r="C42" s="57" t="s">
        <v>16</v>
      </c>
      <c r="L42" s="234" t="str">
        <f>K6</f>
        <v>Rekonstrukce střechy nebytového objektu č.p. 643 na ul. Máchova - Třinec</v>
      </c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24</v>
      </c>
      <c r="L44" s="58" t="str">
        <f>IF(K8="","",K8)</f>
        <v>Obec Třinec</v>
      </c>
      <c r="AI44" s="55" t="s">
        <v>26</v>
      </c>
      <c r="AM44" s="236" t="str">
        <f>IF(AN8="","",AN8)</f>
        <v>14.5.2016</v>
      </c>
      <c r="AN44" s="216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30</v>
      </c>
      <c r="L46" s="3" t="str">
        <f>IF(E11="","",E11)</f>
        <v>Město Třinec, Jablunkovská 160, 739 61 Třinec</v>
      </c>
      <c r="AI46" s="55" t="s">
        <v>38</v>
      </c>
      <c r="AM46" s="237" t="str">
        <f>IF(E17="","",E17)</f>
        <v> </v>
      </c>
      <c r="AN46" s="216"/>
      <c r="AO46" s="216"/>
      <c r="AP46" s="216"/>
      <c r="AR46" s="33"/>
      <c r="AS46" s="238" t="s">
        <v>56</v>
      </c>
      <c r="AT46" s="239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36</v>
      </c>
      <c r="L47" s="3">
        <f>IF(E14="Vyplň údaj","",E14)</f>
      </c>
      <c r="AR47" s="33"/>
      <c r="AS47" s="240"/>
      <c r="AT47" s="226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0"/>
      <c r="AT48" s="226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1" t="s">
        <v>57</v>
      </c>
      <c r="D49" s="242"/>
      <c r="E49" s="242"/>
      <c r="F49" s="242"/>
      <c r="G49" s="242"/>
      <c r="H49" s="64"/>
      <c r="I49" s="243" t="s">
        <v>58</v>
      </c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4" t="s">
        <v>59</v>
      </c>
      <c r="AH49" s="242"/>
      <c r="AI49" s="242"/>
      <c r="AJ49" s="242"/>
      <c r="AK49" s="242"/>
      <c r="AL49" s="242"/>
      <c r="AM49" s="242"/>
      <c r="AN49" s="243" t="s">
        <v>60</v>
      </c>
      <c r="AO49" s="242"/>
      <c r="AP49" s="242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8">
        <f>ROUND(SUM(AG52:AG53),2)</f>
        <v>0</v>
      </c>
      <c r="AH51" s="248"/>
      <c r="AI51" s="248"/>
      <c r="AJ51" s="248"/>
      <c r="AK51" s="248"/>
      <c r="AL51" s="248"/>
      <c r="AM51" s="248"/>
      <c r="AN51" s="249">
        <f>SUM(AG51,AT51)</f>
        <v>0</v>
      </c>
      <c r="AO51" s="249"/>
      <c r="AP51" s="249"/>
      <c r="AQ51" s="72" t="s">
        <v>35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75</v>
      </c>
      <c r="BT51" s="57" t="s">
        <v>76</v>
      </c>
      <c r="BU51" s="77" t="s">
        <v>77</v>
      </c>
      <c r="BV51" s="57" t="s">
        <v>78</v>
      </c>
      <c r="BW51" s="57" t="s">
        <v>5</v>
      </c>
      <c r="BX51" s="57" t="s">
        <v>79</v>
      </c>
      <c r="CL51" s="57" t="s">
        <v>20</v>
      </c>
    </row>
    <row r="52" spans="1:91" s="5" customFormat="1" ht="27" customHeight="1">
      <c r="A52" s="255" t="s">
        <v>891</v>
      </c>
      <c r="B52" s="78"/>
      <c r="C52" s="79"/>
      <c r="D52" s="247" t="s">
        <v>80</v>
      </c>
      <c r="E52" s="246"/>
      <c r="F52" s="246"/>
      <c r="G52" s="246"/>
      <c r="H52" s="246"/>
      <c r="I52" s="80"/>
      <c r="J52" s="247" t="s">
        <v>81</v>
      </c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5">
        <f>'02 - Střecha B1, B2'!J27</f>
        <v>0</v>
      </c>
      <c r="AH52" s="246"/>
      <c r="AI52" s="246"/>
      <c r="AJ52" s="246"/>
      <c r="AK52" s="246"/>
      <c r="AL52" s="246"/>
      <c r="AM52" s="246"/>
      <c r="AN52" s="245">
        <f>SUM(AG52,AT52)</f>
        <v>0</v>
      </c>
      <c r="AO52" s="246"/>
      <c r="AP52" s="246"/>
      <c r="AQ52" s="81" t="s">
        <v>82</v>
      </c>
      <c r="AR52" s="78"/>
      <c r="AS52" s="82">
        <v>0</v>
      </c>
      <c r="AT52" s="83">
        <f>ROUND(SUM(AV52:AW52),2)</f>
        <v>0</v>
      </c>
      <c r="AU52" s="84">
        <f>'02 - Střecha B1, B2'!P98</f>
        <v>0</v>
      </c>
      <c r="AV52" s="83">
        <f>'02 - Střecha B1, B2'!J30</f>
        <v>0</v>
      </c>
      <c r="AW52" s="83">
        <f>'02 - Střecha B1, B2'!J31</f>
        <v>0</v>
      </c>
      <c r="AX52" s="83">
        <f>'02 - Střecha B1, B2'!J32</f>
        <v>0</v>
      </c>
      <c r="AY52" s="83">
        <f>'02 - Střecha B1, B2'!J33</f>
        <v>0</v>
      </c>
      <c r="AZ52" s="83">
        <f>'02 - Střecha B1, B2'!F30</f>
        <v>0</v>
      </c>
      <c r="BA52" s="83">
        <f>'02 - Střecha B1, B2'!F31</f>
        <v>0</v>
      </c>
      <c r="BB52" s="83">
        <f>'02 - Střecha B1, B2'!F32</f>
        <v>0</v>
      </c>
      <c r="BC52" s="83">
        <f>'02 - Střecha B1, B2'!F33</f>
        <v>0</v>
      </c>
      <c r="BD52" s="85">
        <f>'02 - Střecha B1, B2'!F34</f>
        <v>0</v>
      </c>
      <c r="BT52" s="86" t="s">
        <v>23</v>
      </c>
      <c r="BV52" s="86" t="s">
        <v>78</v>
      </c>
      <c r="BW52" s="86" t="s">
        <v>83</v>
      </c>
      <c r="BX52" s="86" t="s">
        <v>5</v>
      </c>
      <c r="CL52" s="86" t="s">
        <v>20</v>
      </c>
      <c r="CM52" s="86" t="s">
        <v>84</v>
      </c>
    </row>
    <row r="53" spans="1:91" s="5" customFormat="1" ht="27" customHeight="1">
      <c r="A53" s="255" t="s">
        <v>891</v>
      </c>
      <c r="B53" s="78"/>
      <c r="C53" s="79"/>
      <c r="D53" s="247" t="s">
        <v>85</v>
      </c>
      <c r="E53" s="246"/>
      <c r="F53" s="246"/>
      <c r="G53" s="246"/>
      <c r="H53" s="246"/>
      <c r="I53" s="80"/>
      <c r="J53" s="247" t="s">
        <v>86</v>
      </c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5">
        <f>'03 - Střecha C1, C2'!J27</f>
        <v>0</v>
      </c>
      <c r="AH53" s="246"/>
      <c r="AI53" s="246"/>
      <c r="AJ53" s="246"/>
      <c r="AK53" s="246"/>
      <c r="AL53" s="246"/>
      <c r="AM53" s="246"/>
      <c r="AN53" s="245">
        <f>SUM(AG53,AT53)</f>
        <v>0</v>
      </c>
      <c r="AO53" s="246"/>
      <c r="AP53" s="246"/>
      <c r="AQ53" s="81" t="s">
        <v>82</v>
      </c>
      <c r="AR53" s="78"/>
      <c r="AS53" s="87">
        <v>0</v>
      </c>
      <c r="AT53" s="88">
        <f>ROUND(SUM(AV53:AW53),2)</f>
        <v>0</v>
      </c>
      <c r="AU53" s="89">
        <f>'03 - Střecha C1, C2'!P96</f>
        <v>0</v>
      </c>
      <c r="AV53" s="88">
        <f>'03 - Střecha C1, C2'!J30</f>
        <v>0</v>
      </c>
      <c r="AW53" s="88">
        <f>'03 - Střecha C1, C2'!J31</f>
        <v>0</v>
      </c>
      <c r="AX53" s="88">
        <f>'03 - Střecha C1, C2'!J32</f>
        <v>0</v>
      </c>
      <c r="AY53" s="88">
        <f>'03 - Střecha C1, C2'!J33</f>
        <v>0</v>
      </c>
      <c r="AZ53" s="88">
        <f>'03 - Střecha C1, C2'!F30</f>
        <v>0</v>
      </c>
      <c r="BA53" s="88">
        <f>'03 - Střecha C1, C2'!F31</f>
        <v>0</v>
      </c>
      <c r="BB53" s="88">
        <f>'03 - Střecha C1, C2'!F32</f>
        <v>0</v>
      </c>
      <c r="BC53" s="88">
        <f>'03 - Střecha C1, C2'!F33</f>
        <v>0</v>
      </c>
      <c r="BD53" s="90">
        <f>'03 - Střecha C1, C2'!F34</f>
        <v>0</v>
      </c>
      <c r="BT53" s="86" t="s">
        <v>23</v>
      </c>
      <c r="BV53" s="86" t="s">
        <v>78</v>
      </c>
      <c r="BW53" s="86" t="s">
        <v>87</v>
      </c>
      <c r="BX53" s="86" t="s">
        <v>5</v>
      </c>
      <c r="CL53" s="86" t="s">
        <v>20</v>
      </c>
      <c r="CM53" s="86" t="s">
        <v>84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2 - Střecha B1, B2'!C2" tooltip="02 - Střecha B1, B2" display="/"/>
    <hyperlink ref="A53" location="'03 - Střecha C1, C2'!C2" tooltip="03 - Střecha C1, C2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7"/>
      <c r="C1" s="257"/>
      <c r="D1" s="256" t="s">
        <v>1</v>
      </c>
      <c r="E1" s="257"/>
      <c r="F1" s="258" t="s">
        <v>892</v>
      </c>
      <c r="G1" s="263" t="s">
        <v>893</v>
      </c>
      <c r="H1" s="263"/>
      <c r="I1" s="264"/>
      <c r="J1" s="258" t="s">
        <v>894</v>
      </c>
      <c r="K1" s="256" t="s">
        <v>88</v>
      </c>
      <c r="L1" s="258" t="s">
        <v>895</v>
      </c>
      <c r="M1" s="258"/>
      <c r="N1" s="258"/>
      <c r="O1" s="258"/>
      <c r="P1" s="258"/>
      <c r="Q1" s="258"/>
      <c r="R1" s="258"/>
      <c r="S1" s="258"/>
      <c r="T1" s="258"/>
      <c r="U1" s="254"/>
      <c r="V1" s="25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83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84</v>
      </c>
    </row>
    <row r="4" spans="2:46" ht="36.75" customHeight="1">
      <c r="B4" s="20"/>
      <c r="C4" s="21"/>
      <c r="D4" s="22" t="s">
        <v>89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0" t="str">
        <f>'Rekapitulace stavby'!K6</f>
        <v>Rekonstrukce střechy nebytového objektu č.p. 643 na ul. Máchova - Třinec</v>
      </c>
      <c r="F7" s="219"/>
      <c r="G7" s="219"/>
      <c r="H7" s="219"/>
      <c r="I7" s="93"/>
      <c r="J7" s="21"/>
      <c r="K7" s="23"/>
    </row>
    <row r="8" spans="2:11" s="1" customFormat="1" ht="15">
      <c r="B8" s="33"/>
      <c r="C8" s="34"/>
      <c r="D8" s="29" t="s">
        <v>90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1" t="s">
        <v>91</v>
      </c>
      <c r="F9" s="226"/>
      <c r="G9" s="226"/>
      <c r="H9" s="226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35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14.5.2016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35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35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36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38</v>
      </c>
      <c r="E20" s="34"/>
      <c r="F20" s="34"/>
      <c r="G20" s="34"/>
      <c r="H20" s="34"/>
      <c r="I20" s="95" t="s">
        <v>31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34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2" t="s">
        <v>35</v>
      </c>
      <c r="F24" s="252"/>
      <c r="G24" s="252"/>
      <c r="H24" s="252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ROUND(J98,2)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ROUND(SUM(BE98:BE420),2)</f>
        <v>0</v>
      </c>
      <c r="G30" s="34"/>
      <c r="H30" s="34"/>
      <c r="I30" s="107">
        <v>0.21</v>
      </c>
      <c r="J30" s="106">
        <f>ROUND(ROUND((SUM(BE98:BE420)),2)*I30,2)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ROUND(SUM(BF98:BF420),2)</f>
        <v>0</v>
      </c>
      <c r="G31" s="34"/>
      <c r="H31" s="34"/>
      <c r="I31" s="107">
        <v>0.15</v>
      </c>
      <c r="J31" s="106">
        <f>ROUND(ROUND((SUM(BF98:BF420)),2)*I31,2)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ROUND(SUM(BG98:BG420),2)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ROUND(SUM(BH98:BH420),2)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ROUND(SUM(BI98:BI420),2)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52</v>
      </c>
      <c r="E36" s="64"/>
      <c r="F36" s="64"/>
      <c r="G36" s="110" t="s">
        <v>53</v>
      </c>
      <c r="H36" s="111" t="s">
        <v>54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92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0" t="str">
        <f>E7</f>
        <v>Rekonstrukce střechy nebytového objektu č.p. 643 na ul. Máchova - Třinec</v>
      </c>
      <c r="F45" s="226"/>
      <c r="G45" s="226"/>
      <c r="H45" s="226"/>
      <c r="I45" s="94"/>
      <c r="J45" s="34"/>
      <c r="K45" s="37"/>
    </row>
    <row r="46" spans="2:11" s="1" customFormat="1" ht="14.25" customHeight="1">
      <c r="B46" s="33"/>
      <c r="C46" s="29" t="s">
        <v>90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1" t="str">
        <f>E9</f>
        <v>02 - Střecha B1, B2</v>
      </c>
      <c r="F47" s="226"/>
      <c r="G47" s="226"/>
      <c r="H47" s="226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Obec Třinec</v>
      </c>
      <c r="G49" s="34"/>
      <c r="H49" s="34"/>
      <c r="I49" s="95" t="s">
        <v>26</v>
      </c>
      <c r="J49" s="96" t="str">
        <f>IF(J12="","",J12)</f>
        <v>14.5.2016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Město Třinec, Jablunkovská 160, 739 61 Třinec</v>
      </c>
      <c r="G51" s="34"/>
      <c r="H51" s="34"/>
      <c r="I51" s="95" t="s">
        <v>38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36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93</v>
      </c>
      <c r="D54" s="108"/>
      <c r="E54" s="108"/>
      <c r="F54" s="108"/>
      <c r="G54" s="108"/>
      <c r="H54" s="108"/>
      <c r="I54" s="119"/>
      <c r="J54" s="120" t="s">
        <v>94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95</v>
      </c>
      <c r="D56" s="34"/>
      <c r="E56" s="34"/>
      <c r="F56" s="34"/>
      <c r="G56" s="34"/>
      <c r="H56" s="34"/>
      <c r="I56" s="94"/>
      <c r="J56" s="104">
        <f>J98</f>
        <v>0</v>
      </c>
      <c r="K56" s="37"/>
      <c r="AU56" s="16" t="s">
        <v>96</v>
      </c>
    </row>
    <row r="57" spans="2:11" s="7" customFormat="1" ht="24.75" customHeight="1">
      <c r="B57" s="123"/>
      <c r="C57" s="124"/>
      <c r="D57" s="125" t="s">
        <v>97</v>
      </c>
      <c r="E57" s="126"/>
      <c r="F57" s="126"/>
      <c r="G57" s="126"/>
      <c r="H57" s="126"/>
      <c r="I57" s="127"/>
      <c r="J57" s="128">
        <f>J99</f>
        <v>0</v>
      </c>
      <c r="K57" s="129"/>
    </row>
    <row r="58" spans="2:11" s="8" customFormat="1" ht="19.5" customHeight="1">
      <c r="B58" s="130"/>
      <c r="C58" s="131"/>
      <c r="D58" s="132" t="s">
        <v>98</v>
      </c>
      <c r="E58" s="133"/>
      <c r="F58" s="133"/>
      <c r="G58" s="133"/>
      <c r="H58" s="133"/>
      <c r="I58" s="134"/>
      <c r="J58" s="135">
        <f>J100</f>
        <v>0</v>
      </c>
      <c r="K58" s="136"/>
    </row>
    <row r="59" spans="2:11" s="8" customFormat="1" ht="19.5" customHeight="1">
      <c r="B59" s="130"/>
      <c r="C59" s="131"/>
      <c r="D59" s="132" t="s">
        <v>99</v>
      </c>
      <c r="E59" s="133"/>
      <c r="F59" s="133"/>
      <c r="G59" s="133"/>
      <c r="H59" s="133"/>
      <c r="I59" s="134"/>
      <c r="J59" s="135">
        <f>J104</f>
        <v>0</v>
      </c>
      <c r="K59" s="136"/>
    </row>
    <row r="60" spans="2:11" s="8" customFormat="1" ht="19.5" customHeight="1">
      <c r="B60" s="130"/>
      <c r="C60" s="131"/>
      <c r="D60" s="132" t="s">
        <v>100</v>
      </c>
      <c r="E60" s="133"/>
      <c r="F60" s="133"/>
      <c r="G60" s="133"/>
      <c r="H60" s="133"/>
      <c r="I60" s="134"/>
      <c r="J60" s="135">
        <f>J142</f>
        <v>0</v>
      </c>
      <c r="K60" s="136"/>
    </row>
    <row r="61" spans="2:11" s="8" customFormat="1" ht="19.5" customHeight="1">
      <c r="B61" s="130"/>
      <c r="C61" s="131"/>
      <c r="D61" s="132" t="s">
        <v>101</v>
      </c>
      <c r="E61" s="133"/>
      <c r="F61" s="133"/>
      <c r="G61" s="133"/>
      <c r="H61" s="133"/>
      <c r="I61" s="134"/>
      <c r="J61" s="135">
        <f>J164</f>
        <v>0</v>
      </c>
      <c r="K61" s="136"/>
    </row>
    <row r="62" spans="2:11" s="8" customFormat="1" ht="19.5" customHeight="1">
      <c r="B62" s="130"/>
      <c r="C62" s="131"/>
      <c r="D62" s="132" t="s">
        <v>102</v>
      </c>
      <c r="E62" s="133"/>
      <c r="F62" s="133"/>
      <c r="G62" s="133"/>
      <c r="H62" s="133"/>
      <c r="I62" s="134"/>
      <c r="J62" s="135">
        <f>J183</f>
        <v>0</v>
      </c>
      <c r="K62" s="136"/>
    </row>
    <row r="63" spans="2:11" s="7" customFormat="1" ht="24.75" customHeight="1">
      <c r="B63" s="123"/>
      <c r="C63" s="124"/>
      <c r="D63" s="125" t="s">
        <v>103</v>
      </c>
      <c r="E63" s="126"/>
      <c r="F63" s="126"/>
      <c r="G63" s="126"/>
      <c r="H63" s="126"/>
      <c r="I63" s="127"/>
      <c r="J63" s="128">
        <f>J185</f>
        <v>0</v>
      </c>
      <c r="K63" s="129"/>
    </row>
    <row r="64" spans="2:11" s="8" customFormat="1" ht="19.5" customHeight="1">
      <c r="B64" s="130"/>
      <c r="C64" s="131"/>
      <c r="D64" s="132" t="s">
        <v>104</v>
      </c>
      <c r="E64" s="133"/>
      <c r="F64" s="133"/>
      <c r="G64" s="133"/>
      <c r="H64" s="133"/>
      <c r="I64" s="134"/>
      <c r="J64" s="135">
        <f>J186</f>
        <v>0</v>
      </c>
      <c r="K64" s="136"/>
    </row>
    <row r="65" spans="2:11" s="8" customFormat="1" ht="19.5" customHeight="1">
      <c r="B65" s="130"/>
      <c r="C65" s="131"/>
      <c r="D65" s="132" t="s">
        <v>105</v>
      </c>
      <c r="E65" s="133"/>
      <c r="F65" s="133"/>
      <c r="G65" s="133"/>
      <c r="H65" s="133"/>
      <c r="I65" s="134"/>
      <c r="J65" s="135">
        <f>J209</f>
        <v>0</v>
      </c>
      <c r="K65" s="136"/>
    </row>
    <row r="66" spans="2:11" s="8" customFormat="1" ht="19.5" customHeight="1">
      <c r="B66" s="130"/>
      <c r="C66" s="131"/>
      <c r="D66" s="132" t="s">
        <v>106</v>
      </c>
      <c r="E66" s="133"/>
      <c r="F66" s="133"/>
      <c r="G66" s="133"/>
      <c r="H66" s="133"/>
      <c r="I66" s="134"/>
      <c r="J66" s="135">
        <f>J241</f>
        <v>0</v>
      </c>
      <c r="K66" s="136"/>
    </row>
    <row r="67" spans="2:11" s="8" customFormat="1" ht="19.5" customHeight="1">
      <c r="B67" s="130"/>
      <c r="C67" s="131"/>
      <c r="D67" s="132" t="s">
        <v>107</v>
      </c>
      <c r="E67" s="133"/>
      <c r="F67" s="133"/>
      <c r="G67" s="133"/>
      <c r="H67" s="133"/>
      <c r="I67" s="134"/>
      <c r="J67" s="135">
        <f>J268</f>
        <v>0</v>
      </c>
      <c r="K67" s="136"/>
    </row>
    <row r="68" spans="2:11" s="8" customFormat="1" ht="19.5" customHeight="1">
      <c r="B68" s="130"/>
      <c r="C68" s="131"/>
      <c r="D68" s="132" t="s">
        <v>108</v>
      </c>
      <c r="E68" s="133"/>
      <c r="F68" s="133"/>
      <c r="G68" s="133"/>
      <c r="H68" s="133"/>
      <c r="I68" s="134"/>
      <c r="J68" s="135">
        <f>J279</f>
        <v>0</v>
      </c>
      <c r="K68" s="136"/>
    </row>
    <row r="69" spans="2:11" s="8" customFormat="1" ht="19.5" customHeight="1">
      <c r="B69" s="130"/>
      <c r="C69" s="131"/>
      <c r="D69" s="132" t="s">
        <v>109</v>
      </c>
      <c r="E69" s="133"/>
      <c r="F69" s="133"/>
      <c r="G69" s="133"/>
      <c r="H69" s="133"/>
      <c r="I69" s="134"/>
      <c r="J69" s="135">
        <f>J329</f>
        <v>0</v>
      </c>
      <c r="K69" s="136"/>
    </row>
    <row r="70" spans="2:11" s="8" customFormat="1" ht="19.5" customHeight="1">
      <c r="B70" s="130"/>
      <c r="C70" s="131"/>
      <c r="D70" s="132" t="s">
        <v>110</v>
      </c>
      <c r="E70" s="133"/>
      <c r="F70" s="133"/>
      <c r="G70" s="133"/>
      <c r="H70" s="133"/>
      <c r="I70" s="134"/>
      <c r="J70" s="135">
        <f>J334</f>
        <v>0</v>
      </c>
      <c r="K70" s="136"/>
    </row>
    <row r="71" spans="2:11" s="8" customFormat="1" ht="19.5" customHeight="1">
      <c r="B71" s="130"/>
      <c r="C71" s="131"/>
      <c r="D71" s="132" t="s">
        <v>111</v>
      </c>
      <c r="E71" s="133"/>
      <c r="F71" s="133"/>
      <c r="G71" s="133"/>
      <c r="H71" s="133"/>
      <c r="I71" s="134"/>
      <c r="J71" s="135">
        <f>J355</f>
        <v>0</v>
      </c>
      <c r="K71" s="136"/>
    </row>
    <row r="72" spans="2:11" s="8" customFormat="1" ht="19.5" customHeight="1">
      <c r="B72" s="130"/>
      <c r="C72" s="131"/>
      <c r="D72" s="132" t="s">
        <v>112</v>
      </c>
      <c r="E72" s="133"/>
      <c r="F72" s="133"/>
      <c r="G72" s="133"/>
      <c r="H72" s="133"/>
      <c r="I72" s="134"/>
      <c r="J72" s="135">
        <f>J359</f>
        <v>0</v>
      </c>
      <c r="K72" s="136"/>
    </row>
    <row r="73" spans="2:11" s="8" customFormat="1" ht="19.5" customHeight="1">
      <c r="B73" s="130"/>
      <c r="C73" s="131"/>
      <c r="D73" s="132" t="s">
        <v>113</v>
      </c>
      <c r="E73" s="133"/>
      <c r="F73" s="133"/>
      <c r="G73" s="133"/>
      <c r="H73" s="133"/>
      <c r="I73" s="134"/>
      <c r="J73" s="135">
        <f>J363</f>
        <v>0</v>
      </c>
      <c r="K73" s="136"/>
    </row>
    <row r="74" spans="2:11" s="8" customFormat="1" ht="19.5" customHeight="1">
      <c r="B74" s="130"/>
      <c r="C74" s="131"/>
      <c r="D74" s="132" t="s">
        <v>114</v>
      </c>
      <c r="E74" s="133"/>
      <c r="F74" s="133"/>
      <c r="G74" s="133"/>
      <c r="H74" s="133"/>
      <c r="I74" s="134"/>
      <c r="J74" s="135">
        <f>J367</f>
        <v>0</v>
      </c>
      <c r="K74" s="136"/>
    </row>
    <row r="75" spans="2:11" s="7" customFormat="1" ht="24.75" customHeight="1">
      <c r="B75" s="123"/>
      <c r="C75" s="124"/>
      <c r="D75" s="125" t="s">
        <v>115</v>
      </c>
      <c r="E75" s="126"/>
      <c r="F75" s="126"/>
      <c r="G75" s="126"/>
      <c r="H75" s="126"/>
      <c r="I75" s="127"/>
      <c r="J75" s="128">
        <f>J383</f>
        <v>0</v>
      </c>
      <c r="K75" s="129"/>
    </row>
    <row r="76" spans="2:11" s="8" customFormat="1" ht="19.5" customHeight="1">
      <c r="B76" s="130"/>
      <c r="C76" s="131"/>
      <c r="D76" s="132" t="s">
        <v>116</v>
      </c>
      <c r="E76" s="133"/>
      <c r="F76" s="133"/>
      <c r="G76" s="133"/>
      <c r="H76" s="133"/>
      <c r="I76" s="134"/>
      <c r="J76" s="135">
        <f>J384</f>
        <v>0</v>
      </c>
      <c r="K76" s="136"/>
    </row>
    <row r="77" spans="2:11" s="7" customFormat="1" ht="24.75" customHeight="1">
      <c r="B77" s="123"/>
      <c r="C77" s="124"/>
      <c r="D77" s="125" t="s">
        <v>117</v>
      </c>
      <c r="E77" s="126"/>
      <c r="F77" s="126"/>
      <c r="G77" s="126"/>
      <c r="H77" s="126"/>
      <c r="I77" s="127"/>
      <c r="J77" s="128">
        <f>J394</f>
        <v>0</v>
      </c>
      <c r="K77" s="129"/>
    </row>
    <row r="78" spans="2:11" s="8" customFormat="1" ht="19.5" customHeight="1">
      <c r="B78" s="130"/>
      <c r="C78" s="131"/>
      <c r="D78" s="132" t="s">
        <v>118</v>
      </c>
      <c r="E78" s="133"/>
      <c r="F78" s="133"/>
      <c r="G78" s="133"/>
      <c r="H78" s="133"/>
      <c r="I78" s="134"/>
      <c r="J78" s="135">
        <f>J395</f>
        <v>0</v>
      </c>
      <c r="K78" s="136"/>
    </row>
    <row r="79" spans="2:11" s="1" customFormat="1" ht="21.75" customHeight="1">
      <c r="B79" s="33"/>
      <c r="C79" s="34"/>
      <c r="D79" s="34"/>
      <c r="E79" s="34"/>
      <c r="F79" s="34"/>
      <c r="G79" s="34"/>
      <c r="H79" s="34"/>
      <c r="I79" s="94"/>
      <c r="J79" s="34"/>
      <c r="K79" s="37"/>
    </row>
    <row r="80" spans="2:11" s="1" customFormat="1" ht="6.75" customHeight="1">
      <c r="B80" s="48"/>
      <c r="C80" s="49"/>
      <c r="D80" s="49"/>
      <c r="E80" s="49"/>
      <c r="F80" s="49"/>
      <c r="G80" s="49"/>
      <c r="H80" s="49"/>
      <c r="I80" s="115"/>
      <c r="J80" s="49"/>
      <c r="K80" s="50"/>
    </row>
    <row r="84" spans="2:12" s="1" customFormat="1" ht="6.75" customHeight="1">
      <c r="B84" s="51"/>
      <c r="C84" s="52"/>
      <c r="D84" s="52"/>
      <c r="E84" s="52"/>
      <c r="F84" s="52"/>
      <c r="G84" s="52"/>
      <c r="H84" s="52"/>
      <c r="I84" s="116"/>
      <c r="J84" s="52"/>
      <c r="K84" s="52"/>
      <c r="L84" s="33"/>
    </row>
    <row r="85" spans="2:12" s="1" customFormat="1" ht="36.75" customHeight="1">
      <c r="B85" s="33"/>
      <c r="C85" s="53" t="s">
        <v>119</v>
      </c>
      <c r="I85" s="137"/>
      <c r="L85" s="33"/>
    </row>
    <row r="86" spans="2:12" s="1" customFormat="1" ht="6.75" customHeight="1">
      <c r="B86" s="33"/>
      <c r="I86" s="137"/>
      <c r="L86" s="33"/>
    </row>
    <row r="87" spans="2:12" s="1" customFormat="1" ht="14.25" customHeight="1">
      <c r="B87" s="33"/>
      <c r="C87" s="55" t="s">
        <v>16</v>
      </c>
      <c r="I87" s="137"/>
      <c r="L87" s="33"/>
    </row>
    <row r="88" spans="2:12" s="1" customFormat="1" ht="22.5" customHeight="1">
      <c r="B88" s="33"/>
      <c r="E88" s="253" t="str">
        <f>E7</f>
        <v>Rekonstrukce střechy nebytového objektu č.p. 643 na ul. Máchova - Třinec</v>
      </c>
      <c r="F88" s="216"/>
      <c r="G88" s="216"/>
      <c r="H88" s="216"/>
      <c r="I88" s="137"/>
      <c r="L88" s="33"/>
    </row>
    <row r="89" spans="2:12" s="1" customFormat="1" ht="14.25" customHeight="1">
      <c r="B89" s="33"/>
      <c r="C89" s="55" t="s">
        <v>90</v>
      </c>
      <c r="I89" s="137"/>
      <c r="L89" s="33"/>
    </row>
    <row r="90" spans="2:12" s="1" customFormat="1" ht="23.25" customHeight="1">
      <c r="B90" s="33"/>
      <c r="E90" s="234" t="str">
        <f>E9</f>
        <v>02 - Střecha B1, B2</v>
      </c>
      <c r="F90" s="216"/>
      <c r="G90" s="216"/>
      <c r="H90" s="216"/>
      <c r="I90" s="137"/>
      <c r="L90" s="33"/>
    </row>
    <row r="91" spans="2:12" s="1" customFormat="1" ht="6.75" customHeight="1">
      <c r="B91" s="33"/>
      <c r="I91" s="137"/>
      <c r="L91" s="33"/>
    </row>
    <row r="92" spans="2:12" s="1" customFormat="1" ht="18" customHeight="1">
      <c r="B92" s="33"/>
      <c r="C92" s="55" t="s">
        <v>24</v>
      </c>
      <c r="F92" s="138" t="str">
        <f>F12</f>
        <v>Obec Třinec</v>
      </c>
      <c r="I92" s="139" t="s">
        <v>26</v>
      </c>
      <c r="J92" s="59" t="str">
        <f>IF(J12="","",J12)</f>
        <v>14.5.2016</v>
      </c>
      <c r="L92" s="33"/>
    </row>
    <row r="93" spans="2:12" s="1" customFormat="1" ht="6.75" customHeight="1">
      <c r="B93" s="33"/>
      <c r="I93" s="137"/>
      <c r="L93" s="33"/>
    </row>
    <row r="94" spans="2:12" s="1" customFormat="1" ht="15">
      <c r="B94" s="33"/>
      <c r="C94" s="55" t="s">
        <v>30</v>
      </c>
      <c r="F94" s="138" t="str">
        <f>E15</f>
        <v>Město Třinec, Jablunkovská 160, 739 61 Třinec</v>
      </c>
      <c r="I94" s="139" t="s">
        <v>38</v>
      </c>
      <c r="J94" s="138" t="str">
        <f>E21</f>
        <v> </v>
      </c>
      <c r="L94" s="33"/>
    </row>
    <row r="95" spans="2:12" s="1" customFormat="1" ht="14.25" customHeight="1">
      <c r="B95" s="33"/>
      <c r="C95" s="55" t="s">
        <v>36</v>
      </c>
      <c r="F95" s="138">
        <f>IF(E18="","",E18)</f>
      </c>
      <c r="I95" s="137"/>
      <c r="L95" s="33"/>
    </row>
    <row r="96" spans="2:12" s="1" customFormat="1" ht="9.75" customHeight="1">
      <c r="B96" s="33"/>
      <c r="I96" s="137"/>
      <c r="L96" s="33"/>
    </row>
    <row r="97" spans="2:20" s="9" customFormat="1" ht="29.25" customHeight="1">
      <c r="B97" s="140"/>
      <c r="C97" s="141" t="s">
        <v>120</v>
      </c>
      <c r="D97" s="142" t="s">
        <v>61</v>
      </c>
      <c r="E97" s="142" t="s">
        <v>57</v>
      </c>
      <c r="F97" s="142" t="s">
        <v>121</v>
      </c>
      <c r="G97" s="142" t="s">
        <v>122</v>
      </c>
      <c r="H97" s="142" t="s">
        <v>123</v>
      </c>
      <c r="I97" s="143" t="s">
        <v>124</v>
      </c>
      <c r="J97" s="142" t="s">
        <v>94</v>
      </c>
      <c r="K97" s="144" t="s">
        <v>125</v>
      </c>
      <c r="L97" s="140"/>
      <c r="M97" s="66" t="s">
        <v>126</v>
      </c>
      <c r="N97" s="67" t="s">
        <v>46</v>
      </c>
      <c r="O97" s="67" t="s">
        <v>127</v>
      </c>
      <c r="P97" s="67" t="s">
        <v>128</v>
      </c>
      <c r="Q97" s="67" t="s">
        <v>129</v>
      </c>
      <c r="R97" s="67" t="s">
        <v>130</v>
      </c>
      <c r="S97" s="67" t="s">
        <v>131</v>
      </c>
      <c r="T97" s="68" t="s">
        <v>132</v>
      </c>
    </row>
    <row r="98" spans="2:63" s="1" customFormat="1" ht="29.25" customHeight="1">
      <c r="B98" s="33"/>
      <c r="C98" s="70" t="s">
        <v>95</v>
      </c>
      <c r="I98" s="137"/>
      <c r="J98" s="145">
        <f>BK98</f>
        <v>0</v>
      </c>
      <c r="L98" s="33"/>
      <c r="M98" s="69"/>
      <c r="N98" s="60"/>
      <c r="O98" s="60"/>
      <c r="P98" s="146">
        <f>P99+P185+P383+P394</f>
        <v>0</v>
      </c>
      <c r="Q98" s="60"/>
      <c r="R98" s="146">
        <f>R99+R185+R383+R394</f>
        <v>15.8126409</v>
      </c>
      <c r="S98" s="60"/>
      <c r="T98" s="147">
        <f>T99+T185+T383+T394</f>
        <v>70.7792334</v>
      </c>
      <c r="AT98" s="16" t="s">
        <v>75</v>
      </c>
      <c r="AU98" s="16" t="s">
        <v>96</v>
      </c>
      <c r="BK98" s="148">
        <f>BK99+BK185+BK383+BK394</f>
        <v>0</v>
      </c>
    </row>
    <row r="99" spans="2:63" s="10" customFormat="1" ht="36.75" customHeight="1">
      <c r="B99" s="149"/>
      <c r="D99" s="150" t="s">
        <v>75</v>
      </c>
      <c r="E99" s="151" t="s">
        <v>133</v>
      </c>
      <c r="F99" s="151" t="s">
        <v>134</v>
      </c>
      <c r="I99" s="152"/>
      <c r="J99" s="153">
        <f>BK99</f>
        <v>0</v>
      </c>
      <c r="L99" s="149"/>
      <c r="M99" s="154"/>
      <c r="N99" s="155"/>
      <c r="O99" s="155"/>
      <c r="P99" s="156">
        <f>P100+P104+P142+P164+P183</f>
        <v>0</v>
      </c>
      <c r="Q99" s="155"/>
      <c r="R99" s="156">
        <f>R100+R104+R142+R164+R183</f>
        <v>11.88405835</v>
      </c>
      <c r="S99" s="155"/>
      <c r="T99" s="157">
        <f>T100+T104+T142+T164+T183</f>
        <v>56.653043</v>
      </c>
      <c r="AR99" s="150" t="s">
        <v>23</v>
      </c>
      <c r="AT99" s="158" t="s">
        <v>75</v>
      </c>
      <c r="AU99" s="158" t="s">
        <v>76</v>
      </c>
      <c r="AY99" s="150" t="s">
        <v>135</v>
      </c>
      <c r="BK99" s="159">
        <f>BK100+BK104+BK142+BK164+BK183</f>
        <v>0</v>
      </c>
    </row>
    <row r="100" spans="2:63" s="10" customFormat="1" ht="19.5" customHeight="1">
      <c r="B100" s="149"/>
      <c r="D100" s="160" t="s">
        <v>75</v>
      </c>
      <c r="E100" s="161" t="s">
        <v>136</v>
      </c>
      <c r="F100" s="161" t="s">
        <v>137</v>
      </c>
      <c r="I100" s="152"/>
      <c r="J100" s="162">
        <f>BK100</f>
        <v>0</v>
      </c>
      <c r="L100" s="149"/>
      <c r="M100" s="154"/>
      <c r="N100" s="155"/>
      <c r="O100" s="155"/>
      <c r="P100" s="156">
        <f>SUM(P101:P103)</f>
        <v>0</v>
      </c>
      <c r="Q100" s="155"/>
      <c r="R100" s="156">
        <f>SUM(R101:R103)</f>
        <v>0.39177658</v>
      </c>
      <c r="S100" s="155"/>
      <c r="T100" s="157">
        <f>SUM(T101:T103)</f>
        <v>0</v>
      </c>
      <c r="AR100" s="150" t="s">
        <v>23</v>
      </c>
      <c r="AT100" s="158" t="s">
        <v>75</v>
      </c>
      <c r="AU100" s="158" t="s">
        <v>23</v>
      </c>
      <c r="AY100" s="150" t="s">
        <v>135</v>
      </c>
      <c r="BK100" s="159">
        <f>SUM(BK101:BK103)</f>
        <v>0</v>
      </c>
    </row>
    <row r="101" spans="2:65" s="1" customFormat="1" ht="31.5" customHeight="1">
      <c r="B101" s="163"/>
      <c r="C101" s="164" t="s">
        <v>23</v>
      </c>
      <c r="D101" s="164" t="s">
        <v>138</v>
      </c>
      <c r="E101" s="165" t="s">
        <v>139</v>
      </c>
      <c r="F101" s="166" t="s">
        <v>140</v>
      </c>
      <c r="G101" s="167" t="s">
        <v>141</v>
      </c>
      <c r="H101" s="168">
        <v>1.349</v>
      </c>
      <c r="I101" s="169"/>
      <c r="J101" s="170">
        <f>ROUND(I101*H101,2)</f>
        <v>0</v>
      </c>
      <c r="K101" s="166" t="s">
        <v>142</v>
      </c>
      <c r="L101" s="33"/>
      <c r="M101" s="171" t="s">
        <v>35</v>
      </c>
      <c r="N101" s="172" t="s">
        <v>47</v>
      </c>
      <c r="O101" s="34"/>
      <c r="P101" s="173">
        <f>O101*H101</f>
        <v>0</v>
      </c>
      <c r="Q101" s="173">
        <v>0.29042</v>
      </c>
      <c r="R101" s="173">
        <f>Q101*H101</f>
        <v>0.39177658</v>
      </c>
      <c r="S101" s="173">
        <v>0</v>
      </c>
      <c r="T101" s="174">
        <f>S101*H101</f>
        <v>0</v>
      </c>
      <c r="AR101" s="16" t="s">
        <v>143</v>
      </c>
      <c r="AT101" s="16" t="s">
        <v>138</v>
      </c>
      <c r="AU101" s="16" t="s">
        <v>84</v>
      </c>
      <c r="AY101" s="16" t="s">
        <v>135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6" t="s">
        <v>23</v>
      </c>
      <c r="BK101" s="175">
        <f>ROUND(I101*H101,2)</f>
        <v>0</v>
      </c>
      <c r="BL101" s="16" t="s">
        <v>143</v>
      </c>
      <c r="BM101" s="16" t="s">
        <v>144</v>
      </c>
    </row>
    <row r="102" spans="2:47" s="1" customFormat="1" ht="27">
      <c r="B102" s="33"/>
      <c r="D102" s="176" t="s">
        <v>145</v>
      </c>
      <c r="F102" s="177" t="s">
        <v>146</v>
      </c>
      <c r="I102" s="13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145</v>
      </c>
      <c r="AU102" s="16" t="s">
        <v>84</v>
      </c>
    </row>
    <row r="103" spans="2:51" s="11" customFormat="1" ht="13.5">
      <c r="B103" s="178"/>
      <c r="D103" s="176" t="s">
        <v>147</v>
      </c>
      <c r="E103" s="179" t="s">
        <v>35</v>
      </c>
      <c r="F103" s="180" t="s">
        <v>148</v>
      </c>
      <c r="H103" s="181">
        <v>1.349</v>
      </c>
      <c r="I103" s="182"/>
      <c r="L103" s="178"/>
      <c r="M103" s="183"/>
      <c r="N103" s="184"/>
      <c r="O103" s="184"/>
      <c r="P103" s="184"/>
      <c r="Q103" s="184"/>
      <c r="R103" s="184"/>
      <c r="S103" s="184"/>
      <c r="T103" s="185"/>
      <c r="AT103" s="179" t="s">
        <v>147</v>
      </c>
      <c r="AU103" s="179" t="s">
        <v>84</v>
      </c>
      <c r="AV103" s="11" t="s">
        <v>84</v>
      </c>
      <c r="AW103" s="11" t="s">
        <v>40</v>
      </c>
      <c r="AX103" s="11" t="s">
        <v>23</v>
      </c>
      <c r="AY103" s="179" t="s">
        <v>135</v>
      </c>
    </row>
    <row r="104" spans="2:63" s="10" customFormat="1" ht="29.25" customHeight="1">
      <c r="B104" s="149"/>
      <c r="D104" s="160" t="s">
        <v>75</v>
      </c>
      <c r="E104" s="161" t="s">
        <v>149</v>
      </c>
      <c r="F104" s="161" t="s">
        <v>150</v>
      </c>
      <c r="I104" s="152"/>
      <c r="J104" s="162">
        <f>BK104</f>
        <v>0</v>
      </c>
      <c r="L104" s="149"/>
      <c r="M104" s="154"/>
      <c r="N104" s="155"/>
      <c r="O104" s="155"/>
      <c r="P104" s="156">
        <f>SUM(P105:P141)</f>
        <v>0</v>
      </c>
      <c r="Q104" s="155"/>
      <c r="R104" s="156">
        <f>SUM(R105:R141)</f>
        <v>11.49219477</v>
      </c>
      <c r="S104" s="155"/>
      <c r="T104" s="157">
        <f>SUM(T105:T141)</f>
        <v>0</v>
      </c>
      <c r="AR104" s="150" t="s">
        <v>23</v>
      </c>
      <c r="AT104" s="158" t="s">
        <v>75</v>
      </c>
      <c r="AU104" s="158" t="s">
        <v>23</v>
      </c>
      <c r="AY104" s="150" t="s">
        <v>135</v>
      </c>
      <c r="BK104" s="159">
        <f>SUM(BK105:BK141)</f>
        <v>0</v>
      </c>
    </row>
    <row r="105" spans="2:65" s="1" customFormat="1" ht="22.5" customHeight="1">
      <c r="B105" s="163"/>
      <c r="C105" s="164" t="s">
        <v>84</v>
      </c>
      <c r="D105" s="164" t="s">
        <v>138</v>
      </c>
      <c r="E105" s="165" t="s">
        <v>151</v>
      </c>
      <c r="F105" s="166" t="s">
        <v>152</v>
      </c>
      <c r="G105" s="167" t="s">
        <v>141</v>
      </c>
      <c r="H105" s="168">
        <v>1.523</v>
      </c>
      <c r="I105" s="169"/>
      <c r="J105" s="170">
        <f>ROUND(I105*H105,2)</f>
        <v>0</v>
      </c>
      <c r="K105" s="166" t="s">
        <v>142</v>
      </c>
      <c r="L105" s="33"/>
      <c r="M105" s="171" t="s">
        <v>35</v>
      </c>
      <c r="N105" s="172" t="s">
        <v>47</v>
      </c>
      <c r="O105" s="34"/>
      <c r="P105" s="173">
        <f>O105*H105</f>
        <v>0</v>
      </c>
      <c r="Q105" s="173">
        <v>0.00735</v>
      </c>
      <c r="R105" s="173">
        <f>Q105*H105</f>
        <v>0.011194049999999999</v>
      </c>
      <c r="S105" s="173">
        <v>0</v>
      </c>
      <c r="T105" s="174">
        <f>S105*H105</f>
        <v>0</v>
      </c>
      <c r="AR105" s="16" t="s">
        <v>143</v>
      </c>
      <c r="AT105" s="16" t="s">
        <v>138</v>
      </c>
      <c r="AU105" s="16" t="s">
        <v>84</v>
      </c>
      <c r="AY105" s="16" t="s">
        <v>135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6" t="s">
        <v>23</v>
      </c>
      <c r="BK105" s="175">
        <f>ROUND(I105*H105,2)</f>
        <v>0</v>
      </c>
      <c r="BL105" s="16" t="s">
        <v>143</v>
      </c>
      <c r="BM105" s="16" t="s">
        <v>153</v>
      </c>
    </row>
    <row r="106" spans="2:47" s="1" customFormat="1" ht="27">
      <c r="B106" s="33"/>
      <c r="D106" s="176" t="s">
        <v>145</v>
      </c>
      <c r="F106" s="177" t="s">
        <v>154</v>
      </c>
      <c r="I106" s="137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145</v>
      </c>
      <c r="AU106" s="16" t="s">
        <v>84</v>
      </c>
    </row>
    <row r="107" spans="2:51" s="11" customFormat="1" ht="13.5">
      <c r="B107" s="178"/>
      <c r="D107" s="186" t="s">
        <v>147</v>
      </c>
      <c r="E107" s="187" t="s">
        <v>35</v>
      </c>
      <c r="F107" s="188" t="s">
        <v>155</v>
      </c>
      <c r="H107" s="189">
        <v>1.523</v>
      </c>
      <c r="I107" s="182"/>
      <c r="L107" s="178"/>
      <c r="M107" s="183"/>
      <c r="N107" s="184"/>
      <c r="O107" s="184"/>
      <c r="P107" s="184"/>
      <c r="Q107" s="184"/>
      <c r="R107" s="184"/>
      <c r="S107" s="184"/>
      <c r="T107" s="185"/>
      <c r="AT107" s="179" t="s">
        <v>147</v>
      </c>
      <c r="AU107" s="179" t="s">
        <v>84</v>
      </c>
      <c r="AV107" s="11" t="s">
        <v>84</v>
      </c>
      <c r="AW107" s="11" t="s">
        <v>40</v>
      </c>
      <c r="AX107" s="11" t="s">
        <v>23</v>
      </c>
      <c r="AY107" s="179" t="s">
        <v>135</v>
      </c>
    </row>
    <row r="108" spans="2:65" s="1" customFormat="1" ht="22.5" customHeight="1">
      <c r="B108" s="163"/>
      <c r="C108" s="164" t="s">
        <v>136</v>
      </c>
      <c r="D108" s="164" t="s">
        <v>138</v>
      </c>
      <c r="E108" s="165" t="s">
        <v>156</v>
      </c>
      <c r="F108" s="166" t="s">
        <v>157</v>
      </c>
      <c r="G108" s="167" t="s">
        <v>141</v>
      </c>
      <c r="H108" s="168">
        <v>2.858</v>
      </c>
      <c r="I108" s="169"/>
      <c r="J108" s="170">
        <f>ROUND(I108*H108,2)</f>
        <v>0</v>
      </c>
      <c r="K108" s="166" t="s">
        <v>142</v>
      </c>
      <c r="L108" s="33"/>
      <c r="M108" s="171" t="s">
        <v>35</v>
      </c>
      <c r="N108" s="172" t="s">
        <v>47</v>
      </c>
      <c r="O108" s="34"/>
      <c r="P108" s="173">
        <f>O108*H108</f>
        <v>0</v>
      </c>
      <c r="Q108" s="173">
        <v>0.01838</v>
      </c>
      <c r="R108" s="173">
        <f>Q108*H108</f>
        <v>0.05253004</v>
      </c>
      <c r="S108" s="173">
        <v>0</v>
      </c>
      <c r="T108" s="174">
        <f>S108*H108</f>
        <v>0</v>
      </c>
      <c r="AR108" s="16" t="s">
        <v>143</v>
      </c>
      <c r="AT108" s="16" t="s">
        <v>138</v>
      </c>
      <c r="AU108" s="16" t="s">
        <v>84</v>
      </c>
      <c r="AY108" s="16" t="s">
        <v>135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6" t="s">
        <v>23</v>
      </c>
      <c r="BK108" s="175">
        <f>ROUND(I108*H108,2)</f>
        <v>0</v>
      </c>
      <c r="BL108" s="16" t="s">
        <v>143</v>
      </c>
      <c r="BM108" s="16" t="s">
        <v>158</v>
      </c>
    </row>
    <row r="109" spans="2:47" s="1" customFormat="1" ht="27">
      <c r="B109" s="33"/>
      <c r="D109" s="176" t="s">
        <v>145</v>
      </c>
      <c r="F109" s="177" t="s">
        <v>159</v>
      </c>
      <c r="I109" s="137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145</v>
      </c>
      <c r="AU109" s="16" t="s">
        <v>84</v>
      </c>
    </row>
    <row r="110" spans="2:51" s="11" customFormat="1" ht="13.5">
      <c r="B110" s="178"/>
      <c r="D110" s="186" t="s">
        <v>147</v>
      </c>
      <c r="E110" s="187" t="s">
        <v>35</v>
      </c>
      <c r="F110" s="188" t="s">
        <v>160</v>
      </c>
      <c r="H110" s="189">
        <v>2.858</v>
      </c>
      <c r="I110" s="182"/>
      <c r="L110" s="178"/>
      <c r="M110" s="183"/>
      <c r="N110" s="184"/>
      <c r="O110" s="184"/>
      <c r="P110" s="184"/>
      <c r="Q110" s="184"/>
      <c r="R110" s="184"/>
      <c r="S110" s="184"/>
      <c r="T110" s="185"/>
      <c r="AT110" s="179" t="s">
        <v>147</v>
      </c>
      <c r="AU110" s="179" t="s">
        <v>84</v>
      </c>
      <c r="AV110" s="11" t="s">
        <v>84</v>
      </c>
      <c r="AW110" s="11" t="s">
        <v>40</v>
      </c>
      <c r="AX110" s="11" t="s">
        <v>23</v>
      </c>
      <c r="AY110" s="179" t="s">
        <v>135</v>
      </c>
    </row>
    <row r="111" spans="2:65" s="1" customFormat="1" ht="31.5" customHeight="1">
      <c r="B111" s="163"/>
      <c r="C111" s="164" t="s">
        <v>143</v>
      </c>
      <c r="D111" s="164" t="s">
        <v>138</v>
      </c>
      <c r="E111" s="165" t="s">
        <v>161</v>
      </c>
      <c r="F111" s="166" t="s">
        <v>162</v>
      </c>
      <c r="G111" s="167" t="s">
        <v>141</v>
      </c>
      <c r="H111" s="168">
        <v>2.858</v>
      </c>
      <c r="I111" s="169"/>
      <c r="J111" s="170">
        <f>ROUND(I111*H111,2)</f>
        <v>0</v>
      </c>
      <c r="K111" s="166" t="s">
        <v>142</v>
      </c>
      <c r="L111" s="33"/>
      <c r="M111" s="171" t="s">
        <v>35</v>
      </c>
      <c r="N111" s="172" t="s">
        <v>47</v>
      </c>
      <c r="O111" s="34"/>
      <c r="P111" s="173">
        <f>O111*H111</f>
        <v>0</v>
      </c>
      <c r="Q111" s="173">
        <v>0.0079</v>
      </c>
      <c r="R111" s="173">
        <f>Q111*H111</f>
        <v>0.022578200000000003</v>
      </c>
      <c r="S111" s="173">
        <v>0</v>
      </c>
      <c r="T111" s="174">
        <f>S111*H111</f>
        <v>0</v>
      </c>
      <c r="AR111" s="16" t="s">
        <v>143</v>
      </c>
      <c r="AT111" s="16" t="s">
        <v>138</v>
      </c>
      <c r="AU111" s="16" t="s">
        <v>84</v>
      </c>
      <c r="AY111" s="16" t="s">
        <v>135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6" t="s">
        <v>23</v>
      </c>
      <c r="BK111" s="175">
        <f>ROUND(I111*H111,2)</f>
        <v>0</v>
      </c>
      <c r="BL111" s="16" t="s">
        <v>143</v>
      </c>
      <c r="BM111" s="16" t="s">
        <v>163</v>
      </c>
    </row>
    <row r="112" spans="2:47" s="1" customFormat="1" ht="27">
      <c r="B112" s="33"/>
      <c r="D112" s="186" t="s">
        <v>145</v>
      </c>
      <c r="F112" s="190" t="s">
        <v>164</v>
      </c>
      <c r="I112" s="137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145</v>
      </c>
      <c r="AU112" s="16" t="s">
        <v>84</v>
      </c>
    </row>
    <row r="113" spans="2:65" s="1" customFormat="1" ht="22.5" customHeight="1">
      <c r="B113" s="163"/>
      <c r="C113" s="164" t="s">
        <v>165</v>
      </c>
      <c r="D113" s="164" t="s">
        <v>138</v>
      </c>
      <c r="E113" s="165" t="s">
        <v>166</v>
      </c>
      <c r="F113" s="166" t="s">
        <v>167</v>
      </c>
      <c r="G113" s="167" t="s">
        <v>141</v>
      </c>
      <c r="H113" s="168">
        <v>2.175</v>
      </c>
      <c r="I113" s="169"/>
      <c r="J113" s="170">
        <f>ROUND(I113*H113,2)</f>
        <v>0</v>
      </c>
      <c r="K113" s="166" t="s">
        <v>142</v>
      </c>
      <c r="L113" s="33"/>
      <c r="M113" s="171" t="s">
        <v>35</v>
      </c>
      <c r="N113" s="172" t="s">
        <v>47</v>
      </c>
      <c r="O113" s="34"/>
      <c r="P113" s="173">
        <f>O113*H113</f>
        <v>0</v>
      </c>
      <c r="Q113" s="173">
        <v>0.00012</v>
      </c>
      <c r="R113" s="173">
        <f>Q113*H113</f>
        <v>0.000261</v>
      </c>
      <c r="S113" s="173">
        <v>0</v>
      </c>
      <c r="T113" s="174">
        <f>S113*H113</f>
        <v>0</v>
      </c>
      <c r="AR113" s="16" t="s">
        <v>143</v>
      </c>
      <c r="AT113" s="16" t="s">
        <v>138</v>
      </c>
      <c r="AU113" s="16" t="s">
        <v>84</v>
      </c>
      <c r="AY113" s="16" t="s">
        <v>135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23</v>
      </c>
      <c r="BK113" s="175">
        <f>ROUND(I113*H113,2)</f>
        <v>0</v>
      </c>
      <c r="BL113" s="16" t="s">
        <v>143</v>
      </c>
      <c r="BM113" s="16" t="s">
        <v>168</v>
      </c>
    </row>
    <row r="114" spans="2:47" s="1" customFormat="1" ht="27">
      <c r="B114" s="33"/>
      <c r="D114" s="176" t="s">
        <v>145</v>
      </c>
      <c r="F114" s="177" t="s">
        <v>169</v>
      </c>
      <c r="I114" s="13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145</v>
      </c>
      <c r="AU114" s="16" t="s">
        <v>84</v>
      </c>
    </row>
    <row r="115" spans="2:51" s="11" customFormat="1" ht="13.5">
      <c r="B115" s="178"/>
      <c r="D115" s="186" t="s">
        <v>147</v>
      </c>
      <c r="E115" s="187" t="s">
        <v>35</v>
      </c>
      <c r="F115" s="188" t="s">
        <v>170</v>
      </c>
      <c r="H115" s="189">
        <v>2.175</v>
      </c>
      <c r="I115" s="182"/>
      <c r="L115" s="178"/>
      <c r="M115" s="183"/>
      <c r="N115" s="184"/>
      <c r="O115" s="184"/>
      <c r="P115" s="184"/>
      <c r="Q115" s="184"/>
      <c r="R115" s="184"/>
      <c r="S115" s="184"/>
      <c r="T115" s="185"/>
      <c r="AT115" s="179" t="s">
        <v>147</v>
      </c>
      <c r="AU115" s="179" t="s">
        <v>84</v>
      </c>
      <c r="AV115" s="11" t="s">
        <v>84</v>
      </c>
      <c r="AW115" s="11" t="s">
        <v>40</v>
      </c>
      <c r="AX115" s="11" t="s">
        <v>23</v>
      </c>
      <c r="AY115" s="179" t="s">
        <v>135</v>
      </c>
    </row>
    <row r="116" spans="2:65" s="1" customFormat="1" ht="22.5" customHeight="1">
      <c r="B116" s="163"/>
      <c r="C116" s="164" t="s">
        <v>149</v>
      </c>
      <c r="D116" s="164" t="s">
        <v>138</v>
      </c>
      <c r="E116" s="165" t="s">
        <v>171</v>
      </c>
      <c r="F116" s="166" t="s">
        <v>172</v>
      </c>
      <c r="G116" s="167" t="s">
        <v>173</v>
      </c>
      <c r="H116" s="168">
        <v>7.45</v>
      </c>
      <c r="I116" s="169"/>
      <c r="J116" s="170">
        <f>ROUND(I116*H116,2)</f>
        <v>0</v>
      </c>
      <c r="K116" s="166" t="s">
        <v>142</v>
      </c>
      <c r="L116" s="33"/>
      <c r="M116" s="171" t="s">
        <v>35</v>
      </c>
      <c r="N116" s="172" t="s">
        <v>47</v>
      </c>
      <c r="O116" s="34"/>
      <c r="P116" s="173">
        <f>O116*H116</f>
        <v>0</v>
      </c>
      <c r="Q116" s="173">
        <v>0.0015</v>
      </c>
      <c r="R116" s="173">
        <f>Q116*H116</f>
        <v>0.011175000000000001</v>
      </c>
      <c r="S116" s="173">
        <v>0</v>
      </c>
      <c r="T116" s="174">
        <f>S116*H116</f>
        <v>0</v>
      </c>
      <c r="AR116" s="16" t="s">
        <v>143</v>
      </c>
      <c r="AT116" s="16" t="s">
        <v>138</v>
      </c>
      <c r="AU116" s="16" t="s">
        <v>84</v>
      </c>
      <c r="AY116" s="16" t="s">
        <v>135</v>
      </c>
      <c r="BE116" s="175">
        <f>IF(N116="základní",J116,0)</f>
        <v>0</v>
      </c>
      <c r="BF116" s="175">
        <f>IF(N116="snížená",J116,0)</f>
        <v>0</v>
      </c>
      <c r="BG116" s="175">
        <f>IF(N116="zákl. přenesená",J116,0)</f>
        <v>0</v>
      </c>
      <c r="BH116" s="175">
        <f>IF(N116="sníž. přenesená",J116,0)</f>
        <v>0</v>
      </c>
      <c r="BI116" s="175">
        <f>IF(N116="nulová",J116,0)</f>
        <v>0</v>
      </c>
      <c r="BJ116" s="16" t="s">
        <v>23</v>
      </c>
      <c r="BK116" s="175">
        <f>ROUND(I116*H116,2)</f>
        <v>0</v>
      </c>
      <c r="BL116" s="16" t="s">
        <v>143</v>
      </c>
      <c r="BM116" s="16" t="s">
        <v>174</v>
      </c>
    </row>
    <row r="117" spans="2:47" s="1" customFormat="1" ht="13.5">
      <c r="B117" s="33"/>
      <c r="D117" s="176" t="s">
        <v>145</v>
      </c>
      <c r="F117" s="177" t="s">
        <v>175</v>
      </c>
      <c r="I117" s="137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145</v>
      </c>
      <c r="AU117" s="16" t="s">
        <v>84</v>
      </c>
    </row>
    <row r="118" spans="2:51" s="11" customFormat="1" ht="13.5">
      <c r="B118" s="178"/>
      <c r="D118" s="186" t="s">
        <v>147</v>
      </c>
      <c r="E118" s="187" t="s">
        <v>35</v>
      </c>
      <c r="F118" s="188" t="s">
        <v>176</v>
      </c>
      <c r="H118" s="189">
        <v>7.45</v>
      </c>
      <c r="I118" s="182"/>
      <c r="L118" s="178"/>
      <c r="M118" s="183"/>
      <c r="N118" s="184"/>
      <c r="O118" s="184"/>
      <c r="P118" s="184"/>
      <c r="Q118" s="184"/>
      <c r="R118" s="184"/>
      <c r="S118" s="184"/>
      <c r="T118" s="185"/>
      <c r="AT118" s="179" t="s">
        <v>147</v>
      </c>
      <c r="AU118" s="179" t="s">
        <v>84</v>
      </c>
      <c r="AV118" s="11" t="s">
        <v>84</v>
      </c>
      <c r="AW118" s="11" t="s">
        <v>40</v>
      </c>
      <c r="AX118" s="11" t="s">
        <v>23</v>
      </c>
      <c r="AY118" s="179" t="s">
        <v>135</v>
      </c>
    </row>
    <row r="119" spans="2:65" s="1" customFormat="1" ht="22.5" customHeight="1">
      <c r="B119" s="163"/>
      <c r="C119" s="164" t="s">
        <v>177</v>
      </c>
      <c r="D119" s="164" t="s">
        <v>138</v>
      </c>
      <c r="E119" s="165" t="s">
        <v>178</v>
      </c>
      <c r="F119" s="166" t="s">
        <v>179</v>
      </c>
      <c r="G119" s="167" t="s">
        <v>141</v>
      </c>
      <c r="H119" s="168">
        <v>1.523</v>
      </c>
      <c r="I119" s="169"/>
      <c r="J119" s="170">
        <f>ROUND(I119*H119,2)</f>
        <v>0</v>
      </c>
      <c r="K119" s="166" t="s">
        <v>142</v>
      </c>
      <c r="L119" s="33"/>
      <c r="M119" s="171" t="s">
        <v>35</v>
      </c>
      <c r="N119" s="172" t="s">
        <v>47</v>
      </c>
      <c r="O119" s="34"/>
      <c r="P119" s="173">
        <f>O119*H119</f>
        <v>0</v>
      </c>
      <c r="Q119" s="173">
        <v>0.00735</v>
      </c>
      <c r="R119" s="173">
        <f>Q119*H119</f>
        <v>0.011194049999999999</v>
      </c>
      <c r="S119" s="173">
        <v>0</v>
      </c>
      <c r="T119" s="174">
        <f>S119*H119</f>
        <v>0</v>
      </c>
      <c r="AR119" s="16" t="s">
        <v>143</v>
      </c>
      <c r="AT119" s="16" t="s">
        <v>138</v>
      </c>
      <c r="AU119" s="16" t="s">
        <v>84</v>
      </c>
      <c r="AY119" s="16" t="s">
        <v>135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6" t="s">
        <v>23</v>
      </c>
      <c r="BK119" s="175">
        <f>ROUND(I119*H119,2)</f>
        <v>0</v>
      </c>
      <c r="BL119" s="16" t="s">
        <v>143</v>
      </c>
      <c r="BM119" s="16" t="s">
        <v>180</v>
      </c>
    </row>
    <row r="120" spans="2:47" s="1" customFormat="1" ht="27">
      <c r="B120" s="33"/>
      <c r="D120" s="176" t="s">
        <v>145</v>
      </c>
      <c r="F120" s="177" t="s">
        <v>181</v>
      </c>
      <c r="I120" s="137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145</v>
      </c>
      <c r="AU120" s="16" t="s">
        <v>84</v>
      </c>
    </row>
    <row r="121" spans="2:51" s="11" customFormat="1" ht="13.5">
      <c r="B121" s="178"/>
      <c r="D121" s="186" t="s">
        <v>147</v>
      </c>
      <c r="E121" s="187" t="s">
        <v>35</v>
      </c>
      <c r="F121" s="188" t="s">
        <v>182</v>
      </c>
      <c r="H121" s="189">
        <v>1.523</v>
      </c>
      <c r="I121" s="182"/>
      <c r="L121" s="178"/>
      <c r="M121" s="183"/>
      <c r="N121" s="184"/>
      <c r="O121" s="184"/>
      <c r="P121" s="184"/>
      <c r="Q121" s="184"/>
      <c r="R121" s="184"/>
      <c r="S121" s="184"/>
      <c r="T121" s="185"/>
      <c r="AT121" s="179" t="s">
        <v>147</v>
      </c>
      <c r="AU121" s="179" t="s">
        <v>84</v>
      </c>
      <c r="AV121" s="11" t="s">
        <v>84</v>
      </c>
      <c r="AW121" s="11" t="s">
        <v>40</v>
      </c>
      <c r="AX121" s="11" t="s">
        <v>23</v>
      </c>
      <c r="AY121" s="179" t="s">
        <v>135</v>
      </c>
    </row>
    <row r="122" spans="2:65" s="1" customFormat="1" ht="22.5" customHeight="1">
      <c r="B122" s="163"/>
      <c r="C122" s="164" t="s">
        <v>183</v>
      </c>
      <c r="D122" s="164" t="s">
        <v>138</v>
      </c>
      <c r="E122" s="165" t="s">
        <v>184</v>
      </c>
      <c r="F122" s="166" t="s">
        <v>185</v>
      </c>
      <c r="G122" s="167" t="s">
        <v>141</v>
      </c>
      <c r="H122" s="168">
        <v>10.058</v>
      </c>
      <c r="I122" s="169"/>
      <c r="J122" s="170">
        <f>ROUND(I122*H122,2)</f>
        <v>0</v>
      </c>
      <c r="K122" s="166" t="s">
        <v>142</v>
      </c>
      <c r="L122" s="33"/>
      <c r="M122" s="171" t="s">
        <v>35</v>
      </c>
      <c r="N122" s="172" t="s">
        <v>47</v>
      </c>
      <c r="O122" s="34"/>
      <c r="P122" s="173">
        <f>O122*H122</f>
        <v>0</v>
      </c>
      <c r="Q122" s="173">
        <v>0.00489</v>
      </c>
      <c r="R122" s="173">
        <f>Q122*H122</f>
        <v>0.049183620000000004</v>
      </c>
      <c r="S122" s="173">
        <v>0</v>
      </c>
      <c r="T122" s="174">
        <f>S122*H122</f>
        <v>0</v>
      </c>
      <c r="AR122" s="16" t="s">
        <v>143</v>
      </c>
      <c r="AT122" s="16" t="s">
        <v>138</v>
      </c>
      <c r="AU122" s="16" t="s">
        <v>84</v>
      </c>
      <c r="AY122" s="16" t="s">
        <v>135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23</v>
      </c>
      <c r="BK122" s="175">
        <f>ROUND(I122*H122,2)</f>
        <v>0</v>
      </c>
      <c r="BL122" s="16" t="s">
        <v>143</v>
      </c>
      <c r="BM122" s="16" t="s">
        <v>186</v>
      </c>
    </row>
    <row r="123" spans="2:47" s="1" customFormat="1" ht="27">
      <c r="B123" s="33"/>
      <c r="D123" s="176" t="s">
        <v>145</v>
      </c>
      <c r="F123" s="177" t="s">
        <v>187</v>
      </c>
      <c r="I123" s="13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145</v>
      </c>
      <c r="AU123" s="16" t="s">
        <v>84</v>
      </c>
    </row>
    <row r="124" spans="2:51" s="11" customFormat="1" ht="13.5">
      <c r="B124" s="178"/>
      <c r="D124" s="176" t="s">
        <v>147</v>
      </c>
      <c r="E124" s="179" t="s">
        <v>35</v>
      </c>
      <c r="F124" s="180" t="s">
        <v>188</v>
      </c>
      <c r="H124" s="181">
        <v>2.858</v>
      </c>
      <c r="I124" s="182"/>
      <c r="L124" s="178"/>
      <c r="M124" s="183"/>
      <c r="N124" s="184"/>
      <c r="O124" s="184"/>
      <c r="P124" s="184"/>
      <c r="Q124" s="184"/>
      <c r="R124" s="184"/>
      <c r="S124" s="184"/>
      <c r="T124" s="185"/>
      <c r="AT124" s="179" t="s">
        <v>147</v>
      </c>
      <c r="AU124" s="179" t="s">
        <v>84</v>
      </c>
      <c r="AV124" s="11" t="s">
        <v>84</v>
      </c>
      <c r="AW124" s="11" t="s">
        <v>40</v>
      </c>
      <c r="AX124" s="11" t="s">
        <v>76</v>
      </c>
      <c r="AY124" s="179" t="s">
        <v>135</v>
      </c>
    </row>
    <row r="125" spans="2:51" s="11" customFormat="1" ht="13.5">
      <c r="B125" s="178"/>
      <c r="D125" s="176" t="s">
        <v>147</v>
      </c>
      <c r="E125" s="179" t="s">
        <v>35</v>
      </c>
      <c r="F125" s="180" t="s">
        <v>189</v>
      </c>
      <c r="H125" s="181">
        <v>7.2</v>
      </c>
      <c r="I125" s="182"/>
      <c r="L125" s="178"/>
      <c r="M125" s="183"/>
      <c r="N125" s="184"/>
      <c r="O125" s="184"/>
      <c r="P125" s="184"/>
      <c r="Q125" s="184"/>
      <c r="R125" s="184"/>
      <c r="S125" s="184"/>
      <c r="T125" s="185"/>
      <c r="AT125" s="179" t="s">
        <v>147</v>
      </c>
      <c r="AU125" s="179" t="s">
        <v>84</v>
      </c>
      <c r="AV125" s="11" t="s">
        <v>84</v>
      </c>
      <c r="AW125" s="11" t="s">
        <v>40</v>
      </c>
      <c r="AX125" s="11" t="s">
        <v>76</v>
      </c>
      <c r="AY125" s="179" t="s">
        <v>135</v>
      </c>
    </row>
    <row r="126" spans="2:51" s="12" customFormat="1" ht="13.5">
      <c r="B126" s="191"/>
      <c r="D126" s="186" t="s">
        <v>147</v>
      </c>
      <c r="E126" s="192" t="s">
        <v>35</v>
      </c>
      <c r="F126" s="193" t="s">
        <v>190</v>
      </c>
      <c r="H126" s="194">
        <v>10.058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9" t="s">
        <v>147</v>
      </c>
      <c r="AU126" s="199" t="s">
        <v>84</v>
      </c>
      <c r="AV126" s="12" t="s">
        <v>143</v>
      </c>
      <c r="AW126" s="12" t="s">
        <v>40</v>
      </c>
      <c r="AX126" s="12" t="s">
        <v>23</v>
      </c>
      <c r="AY126" s="199" t="s">
        <v>135</v>
      </c>
    </row>
    <row r="127" spans="2:65" s="1" customFormat="1" ht="22.5" customHeight="1">
      <c r="B127" s="163"/>
      <c r="C127" s="164" t="s">
        <v>191</v>
      </c>
      <c r="D127" s="164" t="s">
        <v>138</v>
      </c>
      <c r="E127" s="165" t="s">
        <v>192</v>
      </c>
      <c r="F127" s="166" t="s">
        <v>193</v>
      </c>
      <c r="G127" s="167" t="s">
        <v>141</v>
      </c>
      <c r="H127" s="168">
        <v>1.523</v>
      </c>
      <c r="I127" s="169"/>
      <c r="J127" s="170">
        <f>ROUND(I127*H127,2)</f>
        <v>0</v>
      </c>
      <c r="K127" s="166" t="s">
        <v>142</v>
      </c>
      <c r="L127" s="33"/>
      <c r="M127" s="171" t="s">
        <v>35</v>
      </c>
      <c r="N127" s="172" t="s">
        <v>47</v>
      </c>
      <c r="O127" s="34"/>
      <c r="P127" s="173">
        <f>O127*H127</f>
        <v>0</v>
      </c>
      <c r="Q127" s="173">
        <v>0.00656</v>
      </c>
      <c r="R127" s="173">
        <f>Q127*H127</f>
        <v>0.009990879999999999</v>
      </c>
      <c r="S127" s="173">
        <v>0</v>
      </c>
      <c r="T127" s="174">
        <f>S127*H127</f>
        <v>0</v>
      </c>
      <c r="AR127" s="16" t="s">
        <v>143</v>
      </c>
      <c r="AT127" s="16" t="s">
        <v>138</v>
      </c>
      <c r="AU127" s="16" t="s">
        <v>84</v>
      </c>
      <c r="AY127" s="16" t="s">
        <v>135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23</v>
      </c>
      <c r="BK127" s="175">
        <f>ROUND(I127*H127,2)</f>
        <v>0</v>
      </c>
      <c r="BL127" s="16" t="s">
        <v>143</v>
      </c>
      <c r="BM127" s="16" t="s">
        <v>194</v>
      </c>
    </row>
    <row r="128" spans="2:47" s="1" customFormat="1" ht="27">
      <c r="B128" s="33"/>
      <c r="D128" s="176" t="s">
        <v>145</v>
      </c>
      <c r="F128" s="177" t="s">
        <v>195</v>
      </c>
      <c r="I128" s="137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145</v>
      </c>
      <c r="AU128" s="16" t="s">
        <v>84</v>
      </c>
    </row>
    <row r="129" spans="2:51" s="11" customFormat="1" ht="13.5">
      <c r="B129" s="178"/>
      <c r="D129" s="186" t="s">
        <v>147</v>
      </c>
      <c r="E129" s="187" t="s">
        <v>35</v>
      </c>
      <c r="F129" s="188" t="s">
        <v>182</v>
      </c>
      <c r="H129" s="189">
        <v>1.523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79" t="s">
        <v>147</v>
      </c>
      <c r="AU129" s="179" t="s">
        <v>84</v>
      </c>
      <c r="AV129" s="11" t="s">
        <v>84</v>
      </c>
      <c r="AW129" s="11" t="s">
        <v>40</v>
      </c>
      <c r="AX129" s="11" t="s">
        <v>23</v>
      </c>
      <c r="AY129" s="179" t="s">
        <v>135</v>
      </c>
    </row>
    <row r="130" spans="2:65" s="1" customFormat="1" ht="31.5" customHeight="1">
      <c r="B130" s="163"/>
      <c r="C130" s="164" t="s">
        <v>28</v>
      </c>
      <c r="D130" s="164" t="s">
        <v>138</v>
      </c>
      <c r="E130" s="165" t="s">
        <v>196</v>
      </c>
      <c r="F130" s="166" t="s">
        <v>197</v>
      </c>
      <c r="G130" s="167" t="s">
        <v>141</v>
      </c>
      <c r="H130" s="168">
        <v>1.523</v>
      </c>
      <c r="I130" s="169"/>
      <c r="J130" s="170">
        <f>ROUND(I130*H130,2)</f>
        <v>0</v>
      </c>
      <c r="K130" s="166" t="s">
        <v>142</v>
      </c>
      <c r="L130" s="33"/>
      <c r="M130" s="171" t="s">
        <v>35</v>
      </c>
      <c r="N130" s="172" t="s">
        <v>47</v>
      </c>
      <c r="O130" s="34"/>
      <c r="P130" s="173">
        <f>O130*H130</f>
        <v>0</v>
      </c>
      <c r="Q130" s="173">
        <v>0.00131</v>
      </c>
      <c r="R130" s="173">
        <f>Q130*H130</f>
        <v>0.00199513</v>
      </c>
      <c r="S130" s="173">
        <v>0</v>
      </c>
      <c r="T130" s="174">
        <f>S130*H130</f>
        <v>0</v>
      </c>
      <c r="AR130" s="16" t="s">
        <v>143</v>
      </c>
      <c r="AT130" s="16" t="s">
        <v>138</v>
      </c>
      <c r="AU130" s="16" t="s">
        <v>84</v>
      </c>
      <c r="AY130" s="16" t="s">
        <v>135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6" t="s">
        <v>23</v>
      </c>
      <c r="BK130" s="175">
        <f>ROUND(I130*H130,2)</f>
        <v>0</v>
      </c>
      <c r="BL130" s="16" t="s">
        <v>143</v>
      </c>
      <c r="BM130" s="16" t="s">
        <v>198</v>
      </c>
    </row>
    <row r="131" spans="2:47" s="1" customFormat="1" ht="40.5">
      <c r="B131" s="33"/>
      <c r="D131" s="176" t="s">
        <v>145</v>
      </c>
      <c r="F131" s="177" t="s">
        <v>199</v>
      </c>
      <c r="I131" s="137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145</v>
      </c>
      <c r="AU131" s="16" t="s">
        <v>84</v>
      </c>
    </row>
    <row r="132" spans="2:51" s="11" customFormat="1" ht="13.5">
      <c r="B132" s="178"/>
      <c r="D132" s="186" t="s">
        <v>147</v>
      </c>
      <c r="E132" s="187" t="s">
        <v>35</v>
      </c>
      <c r="F132" s="188" t="s">
        <v>182</v>
      </c>
      <c r="H132" s="189">
        <v>1.523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79" t="s">
        <v>147</v>
      </c>
      <c r="AU132" s="179" t="s">
        <v>84</v>
      </c>
      <c r="AV132" s="11" t="s">
        <v>84</v>
      </c>
      <c r="AW132" s="11" t="s">
        <v>40</v>
      </c>
      <c r="AX132" s="11" t="s">
        <v>23</v>
      </c>
      <c r="AY132" s="179" t="s">
        <v>135</v>
      </c>
    </row>
    <row r="133" spans="2:65" s="1" customFormat="1" ht="22.5" customHeight="1">
      <c r="B133" s="163"/>
      <c r="C133" s="164" t="s">
        <v>200</v>
      </c>
      <c r="D133" s="164" t="s">
        <v>138</v>
      </c>
      <c r="E133" s="165" t="s">
        <v>201</v>
      </c>
      <c r="F133" s="166" t="s">
        <v>202</v>
      </c>
      <c r="G133" s="167" t="s">
        <v>141</v>
      </c>
      <c r="H133" s="168">
        <v>2.858</v>
      </c>
      <c r="I133" s="169"/>
      <c r="J133" s="170">
        <f>ROUND(I133*H133,2)</f>
        <v>0</v>
      </c>
      <c r="K133" s="166" t="s">
        <v>142</v>
      </c>
      <c r="L133" s="33"/>
      <c r="M133" s="171" t="s">
        <v>35</v>
      </c>
      <c r="N133" s="172" t="s">
        <v>47</v>
      </c>
      <c r="O133" s="34"/>
      <c r="P133" s="173">
        <f>O133*H133</f>
        <v>0</v>
      </c>
      <c r="Q133" s="173">
        <v>0.0416</v>
      </c>
      <c r="R133" s="173">
        <f>Q133*H133</f>
        <v>0.11889279999999999</v>
      </c>
      <c r="S133" s="173">
        <v>0</v>
      </c>
      <c r="T133" s="174">
        <f>S133*H133</f>
        <v>0</v>
      </c>
      <c r="AR133" s="16" t="s">
        <v>143</v>
      </c>
      <c r="AT133" s="16" t="s">
        <v>138</v>
      </c>
      <c r="AU133" s="16" t="s">
        <v>84</v>
      </c>
      <c r="AY133" s="16" t="s">
        <v>135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6" t="s">
        <v>23</v>
      </c>
      <c r="BK133" s="175">
        <f>ROUND(I133*H133,2)</f>
        <v>0</v>
      </c>
      <c r="BL133" s="16" t="s">
        <v>143</v>
      </c>
      <c r="BM133" s="16" t="s">
        <v>203</v>
      </c>
    </row>
    <row r="134" spans="2:47" s="1" customFormat="1" ht="27">
      <c r="B134" s="33"/>
      <c r="D134" s="176" t="s">
        <v>145</v>
      </c>
      <c r="F134" s="177" t="s">
        <v>204</v>
      </c>
      <c r="I134" s="137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145</v>
      </c>
      <c r="AU134" s="16" t="s">
        <v>84</v>
      </c>
    </row>
    <row r="135" spans="2:51" s="11" customFormat="1" ht="13.5">
      <c r="B135" s="178"/>
      <c r="D135" s="186" t="s">
        <v>147</v>
      </c>
      <c r="E135" s="187" t="s">
        <v>35</v>
      </c>
      <c r="F135" s="188" t="s">
        <v>188</v>
      </c>
      <c r="H135" s="189">
        <v>2.858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79" t="s">
        <v>147</v>
      </c>
      <c r="AU135" s="179" t="s">
        <v>84</v>
      </c>
      <c r="AV135" s="11" t="s">
        <v>84</v>
      </c>
      <c r="AW135" s="11" t="s">
        <v>40</v>
      </c>
      <c r="AX135" s="11" t="s">
        <v>23</v>
      </c>
      <c r="AY135" s="179" t="s">
        <v>135</v>
      </c>
    </row>
    <row r="136" spans="2:65" s="1" customFormat="1" ht="22.5" customHeight="1">
      <c r="B136" s="163"/>
      <c r="C136" s="164" t="s">
        <v>205</v>
      </c>
      <c r="D136" s="164" t="s">
        <v>138</v>
      </c>
      <c r="E136" s="165" t="s">
        <v>206</v>
      </c>
      <c r="F136" s="166" t="s">
        <v>207</v>
      </c>
      <c r="G136" s="167" t="s">
        <v>141</v>
      </c>
      <c r="H136" s="168">
        <v>2.858</v>
      </c>
      <c r="I136" s="169"/>
      <c r="J136" s="170">
        <f>ROUND(I136*H136,2)</f>
        <v>0</v>
      </c>
      <c r="K136" s="166" t="s">
        <v>142</v>
      </c>
      <c r="L136" s="33"/>
      <c r="M136" s="171" t="s">
        <v>35</v>
      </c>
      <c r="N136" s="172" t="s">
        <v>47</v>
      </c>
      <c r="O136" s="34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6" t="s">
        <v>143</v>
      </c>
      <c r="AT136" s="16" t="s">
        <v>138</v>
      </c>
      <c r="AU136" s="16" t="s">
        <v>84</v>
      </c>
      <c r="AY136" s="16" t="s">
        <v>135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6" t="s">
        <v>23</v>
      </c>
      <c r="BK136" s="175">
        <f>ROUND(I136*H136,2)</f>
        <v>0</v>
      </c>
      <c r="BL136" s="16" t="s">
        <v>143</v>
      </c>
      <c r="BM136" s="16" t="s">
        <v>208</v>
      </c>
    </row>
    <row r="137" spans="2:47" s="1" customFormat="1" ht="27">
      <c r="B137" s="33"/>
      <c r="D137" s="176" t="s">
        <v>145</v>
      </c>
      <c r="F137" s="177" t="s">
        <v>209</v>
      </c>
      <c r="I137" s="13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145</v>
      </c>
      <c r="AU137" s="16" t="s">
        <v>84</v>
      </c>
    </row>
    <row r="138" spans="2:51" s="11" customFormat="1" ht="13.5">
      <c r="B138" s="178"/>
      <c r="D138" s="186" t="s">
        <v>147</v>
      </c>
      <c r="E138" s="187" t="s">
        <v>35</v>
      </c>
      <c r="F138" s="188" t="s">
        <v>188</v>
      </c>
      <c r="H138" s="189">
        <v>2.858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147</v>
      </c>
      <c r="AU138" s="179" t="s">
        <v>84</v>
      </c>
      <c r="AV138" s="11" t="s">
        <v>84</v>
      </c>
      <c r="AW138" s="11" t="s">
        <v>40</v>
      </c>
      <c r="AX138" s="11" t="s">
        <v>23</v>
      </c>
      <c r="AY138" s="179" t="s">
        <v>135</v>
      </c>
    </row>
    <row r="139" spans="2:65" s="1" customFormat="1" ht="22.5" customHeight="1">
      <c r="B139" s="163"/>
      <c r="C139" s="164" t="s">
        <v>210</v>
      </c>
      <c r="D139" s="164" t="s">
        <v>138</v>
      </c>
      <c r="E139" s="165" t="s">
        <v>211</v>
      </c>
      <c r="F139" s="166" t="s">
        <v>212</v>
      </c>
      <c r="G139" s="167" t="s">
        <v>141</v>
      </c>
      <c r="H139" s="168">
        <v>120</v>
      </c>
      <c r="I139" s="169"/>
      <c r="J139" s="170">
        <f>ROUND(I139*H139,2)</f>
        <v>0</v>
      </c>
      <c r="K139" s="166" t="s">
        <v>142</v>
      </c>
      <c r="L139" s="33"/>
      <c r="M139" s="171" t="s">
        <v>35</v>
      </c>
      <c r="N139" s="172" t="s">
        <v>47</v>
      </c>
      <c r="O139" s="34"/>
      <c r="P139" s="173">
        <f>O139*H139</f>
        <v>0</v>
      </c>
      <c r="Q139" s="173">
        <v>0.09336</v>
      </c>
      <c r="R139" s="173">
        <f>Q139*H139</f>
        <v>11.203199999999999</v>
      </c>
      <c r="S139" s="173">
        <v>0</v>
      </c>
      <c r="T139" s="174">
        <f>S139*H139</f>
        <v>0</v>
      </c>
      <c r="AR139" s="16" t="s">
        <v>143</v>
      </c>
      <c r="AT139" s="16" t="s">
        <v>138</v>
      </c>
      <c r="AU139" s="16" t="s">
        <v>84</v>
      </c>
      <c r="AY139" s="16" t="s">
        <v>135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23</v>
      </c>
      <c r="BK139" s="175">
        <f>ROUND(I139*H139,2)</f>
        <v>0</v>
      </c>
      <c r="BL139" s="16" t="s">
        <v>143</v>
      </c>
      <c r="BM139" s="16" t="s">
        <v>213</v>
      </c>
    </row>
    <row r="140" spans="2:47" s="1" customFormat="1" ht="27">
      <c r="B140" s="33"/>
      <c r="D140" s="176" t="s">
        <v>145</v>
      </c>
      <c r="F140" s="177" t="s">
        <v>214</v>
      </c>
      <c r="I140" s="13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145</v>
      </c>
      <c r="AU140" s="16" t="s">
        <v>84</v>
      </c>
    </row>
    <row r="141" spans="2:51" s="11" customFormat="1" ht="13.5">
      <c r="B141" s="178"/>
      <c r="D141" s="176" t="s">
        <v>147</v>
      </c>
      <c r="E141" s="179" t="s">
        <v>35</v>
      </c>
      <c r="F141" s="180" t="s">
        <v>215</v>
      </c>
      <c r="H141" s="181">
        <v>120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147</v>
      </c>
      <c r="AU141" s="179" t="s">
        <v>84</v>
      </c>
      <c r="AV141" s="11" t="s">
        <v>84</v>
      </c>
      <c r="AW141" s="11" t="s">
        <v>40</v>
      </c>
      <c r="AX141" s="11" t="s">
        <v>23</v>
      </c>
      <c r="AY141" s="179" t="s">
        <v>135</v>
      </c>
    </row>
    <row r="142" spans="2:63" s="10" customFormat="1" ht="29.25" customHeight="1">
      <c r="B142" s="149"/>
      <c r="D142" s="160" t="s">
        <v>75</v>
      </c>
      <c r="E142" s="161" t="s">
        <v>191</v>
      </c>
      <c r="F142" s="161" t="s">
        <v>216</v>
      </c>
      <c r="I142" s="152"/>
      <c r="J142" s="162">
        <f>BK142</f>
        <v>0</v>
      </c>
      <c r="L142" s="149"/>
      <c r="M142" s="154"/>
      <c r="N142" s="155"/>
      <c r="O142" s="155"/>
      <c r="P142" s="156">
        <f>SUM(P143:P163)</f>
        <v>0</v>
      </c>
      <c r="Q142" s="155"/>
      <c r="R142" s="156">
        <f>SUM(R143:R163)</f>
        <v>8.7E-05</v>
      </c>
      <c r="S142" s="155"/>
      <c r="T142" s="157">
        <f>SUM(T143:T163)</f>
        <v>56.653043</v>
      </c>
      <c r="AR142" s="150" t="s">
        <v>23</v>
      </c>
      <c r="AT142" s="158" t="s">
        <v>75</v>
      </c>
      <c r="AU142" s="158" t="s">
        <v>23</v>
      </c>
      <c r="AY142" s="150" t="s">
        <v>135</v>
      </c>
      <c r="BK142" s="159">
        <f>SUM(BK143:BK163)</f>
        <v>0</v>
      </c>
    </row>
    <row r="143" spans="2:65" s="1" customFormat="1" ht="22.5" customHeight="1">
      <c r="B143" s="163"/>
      <c r="C143" s="164" t="s">
        <v>217</v>
      </c>
      <c r="D143" s="164" t="s">
        <v>138</v>
      </c>
      <c r="E143" s="165" t="s">
        <v>218</v>
      </c>
      <c r="F143" s="166" t="s">
        <v>219</v>
      </c>
      <c r="G143" s="167" t="s">
        <v>220</v>
      </c>
      <c r="H143" s="168">
        <v>22.5</v>
      </c>
      <c r="I143" s="169"/>
      <c r="J143" s="170">
        <f>ROUND(I143*H143,2)</f>
        <v>0</v>
      </c>
      <c r="K143" s="166" t="s">
        <v>35</v>
      </c>
      <c r="L143" s="33"/>
      <c r="M143" s="171" t="s">
        <v>35</v>
      </c>
      <c r="N143" s="172" t="s">
        <v>47</v>
      </c>
      <c r="O143" s="34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AR143" s="16" t="s">
        <v>221</v>
      </c>
      <c r="AT143" s="16" t="s">
        <v>138</v>
      </c>
      <c r="AU143" s="16" t="s">
        <v>84</v>
      </c>
      <c r="AY143" s="16" t="s">
        <v>135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6" t="s">
        <v>23</v>
      </c>
      <c r="BK143" s="175">
        <f>ROUND(I143*H143,2)</f>
        <v>0</v>
      </c>
      <c r="BL143" s="16" t="s">
        <v>221</v>
      </c>
      <c r="BM143" s="16" t="s">
        <v>222</v>
      </c>
    </row>
    <row r="144" spans="2:47" s="1" customFormat="1" ht="13.5">
      <c r="B144" s="33"/>
      <c r="D144" s="176" t="s">
        <v>145</v>
      </c>
      <c r="F144" s="177" t="s">
        <v>219</v>
      </c>
      <c r="I144" s="13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145</v>
      </c>
      <c r="AU144" s="16" t="s">
        <v>84</v>
      </c>
    </row>
    <row r="145" spans="2:51" s="11" customFormat="1" ht="13.5">
      <c r="B145" s="178"/>
      <c r="D145" s="186" t="s">
        <v>147</v>
      </c>
      <c r="E145" s="187" t="s">
        <v>35</v>
      </c>
      <c r="F145" s="188" t="s">
        <v>223</v>
      </c>
      <c r="H145" s="189">
        <v>22.5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147</v>
      </c>
      <c r="AU145" s="179" t="s">
        <v>84</v>
      </c>
      <c r="AV145" s="11" t="s">
        <v>84</v>
      </c>
      <c r="AW145" s="11" t="s">
        <v>40</v>
      </c>
      <c r="AX145" s="11" t="s">
        <v>23</v>
      </c>
      <c r="AY145" s="179" t="s">
        <v>135</v>
      </c>
    </row>
    <row r="146" spans="2:65" s="1" customFormat="1" ht="31.5" customHeight="1">
      <c r="B146" s="163"/>
      <c r="C146" s="164" t="s">
        <v>8</v>
      </c>
      <c r="D146" s="164" t="s">
        <v>138</v>
      </c>
      <c r="E146" s="165" t="s">
        <v>224</v>
      </c>
      <c r="F146" s="166" t="s">
        <v>225</v>
      </c>
      <c r="G146" s="167" t="s">
        <v>141</v>
      </c>
      <c r="H146" s="168">
        <v>4.35</v>
      </c>
      <c r="I146" s="169"/>
      <c r="J146" s="170">
        <f>ROUND(I146*H146,2)</f>
        <v>0</v>
      </c>
      <c r="K146" s="166" t="s">
        <v>142</v>
      </c>
      <c r="L146" s="33"/>
      <c r="M146" s="171" t="s">
        <v>35</v>
      </c>
      <c r="N146" s="172" t="s">
        <v>47</v>
      </c>
      <c r="O146" s="34"/>
      <c r="P146" s="173">
        <f>O146*H146</f>
        <v>0</v>
      </c>
      <c r="Q146" s="173">
        <v>2E-05</v>
      </c>
      <c r="R146" s="173">
        <f>Q146*H146</f>
        <v>8.7E-05</v>
      </c>
      <c r="S146" s="173">
        <v>0</v>
      </c>
      <c r="T146" s="174">
        <f>S146*H146</f>
        <v>0</v>
      </c>
      <c r="AR146" s="16" t="s">
        <v>143</v>
      </c>
      <c r="AT146" s="16" t="s">
        <v>138</v>
      </c>
      <c r="AU146" s="16" t="s">
        <v>84</v>
      </c>
      <c r="AY146" s="16" t="s">
        <v>135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23</v>
      </c>
      <c r="BK146" s="175">
        <f>ROUND(I146*H146,2)</f>
        <v>0</v>
      </c>
      <c r="BL146" s="16" t="s">
        <v>143</v>
      </c>
      <c r="BM146" s="16" t="s">
        <v>226</v>
      </c>
    </row>
    <row r="147" spans="2:47" s="1" customFormat="1" ht="27">
      <c r="B147" s="33"/>
      <c r="D147" s="176" t="s">
        <v>145</v>
      </c>
      <c r="F147" s="177" t="s">
        <v>227</v>
      </c>
      <c r="I147" s="137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145</v>
      </c>
      <c r="AU147" s="16" t="s">
        <v>84</v>
      </c>
    </row>
    <row r="148" spans="2:51" s="11" customFormat="1" ht="13.5">
      <c r="B148" s="178"/>
      <c r="D148" s="186" t="s">
        <v>147</v>
      </c>
      <c r="E148" s="187" t="s">
        <v>35</v>
      </c>
      <c r="F148" s="188" t="s">
        <v>228</v>
      </c>
      <c r="H148" s="189">
        <v>4.35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147</v>
      </c>
      <c r="AU148" s="179" t="s">
        <v>84</v>
      </c>
      <c r="AV148" s="11" t="s">
        <v>84</v>
      </c>
      <c r="AW148" s="11" t="s">
        <v>40</v>
      </c>
      <c r="AX148" s="11" t="s">
        <v>23</v>
      </c>
      <c r="AY148" s="179" t="s">
        <v>135</v>
      </c>
    </row>
    <row r="149" spans="2:65" s="1" customFormat="1" ht="22.5" customHeight="1">
      <c r="B149" s="163"/>
      <c r="C149" s="164" t="s">
        <v>229</v>
      </c>
      <c r="D149" s="164" t="s">
        <v>138</v>
      </c>
      <c r="E149" s="165" t="s">
        <v>230</v>
      </c>
      <c r="F149" s="166" t="s">
        <v>231</v>
      </c>
      <c r="G149" s="167" t="s">
        <v>141</v>
      </c>
      <c r="H149" s="168">
        <v>120</v>
      </c>
      <c r="I149" s="169"/>
      <c r="J149" s="170">
        <f>ROUND(I149*H149,2)</f>
        <v>0</v>
      </c>
      <c r="K149" s="166" t="s">
        <v>142</v>
      </c>
      <c r="L149" s="33"/>
      <c r="M149" s="171" t="s">
        <v>35</v>
      </c>
      <c r="N149" s="172" t="s">
        <v>47</v>
      </c>
      <c r="O149" s="34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6" t="s">
        <v>143</v>
      </c>
      <c r="AT149" s="16" t="s">
        <v>138</v>
      </c>
      <c r="AU149" s="16" t="s">
        <v>84</v>
      </c>
      <c r="AY149" s="16" t="s">
        <v>135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23</v>
      </c>
      <c r="BK149" s="175">
        <f>ROUND(I149*H149,2)</f>
        <v>0</v>
      </c>
      <c r="BL149" s="16" t="s">
        <v>143</v>
      </c>
      <c r="BM149" s="16" t="s">
        <v>232</v>
      </c>
    </row>
    <row r="150" spans="2:47" s="1" customFormat="1" ht="13.5">
      <c r="B150" s="33"/>
      <c r="D150" s="176" t="s">
        <v>145</v>
      </c>
      <c r="F150" s="177" t="s">
        <v>233</v>
      </c>
      <c r="I150" s="137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145</v>
      </c>
      <c r="AU150" s="16" t="s">
        <v>84</v>
      </c>
    </row>
    <row r="151" spans="2:51" s="11" customFormat="1" ht="13.5">
      <c r="B151" s="178"/>
      <c r="D151" s="186" t="s">
        <v>147</v>
      </c>
      <c r="E151" s="187" t="s">
        <v>35</v>
      </c>
      <c r="F151" s="188" t="s">
        <v>215</v>
      </c>
      <c r="H151" s="189">
        <v>120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147</v>
      </c>
      <c r="AU151" s="179" t="s">
        <v>84</v>
      </c>
      <c r="AV151" s="11" t="s">
        <v>84</v>
      </c>
      <c r="AW151" s="11" t="s">
        <v>40</v>
      </c>
      <c r="AX151" s="11" t="s">
        <v>23</v>
      </c>
      <c r="AY151" s="179" t="s">
        <v>135</v>
      </c>
    </row>
    <row r="152" spans="2:65" s="1" customFormat="1" ht="31.5" customHeight="1">
      <c r="B152" s="163"/>
      <c r="C152" s="164" t="s">
        <v>234</v>
      </c>
      <c r="D152" s="164" t="s">
        <v>138</v>
      </c>
      <c r="E152" s="165" t="s">
        <v>235</v>
      </c>
      <c r="F152" s="166" t="s">
        <v>236</v>
      </c>
      <c r="G152" s="167" t="s">
        <v>237</v>
      </c>
      <c r="H152" s="168">
        <v>10.4</v>
      </c>
      <c r="I152" s="169"/>
      <c r="J152" s="170">
        <f>ROUND(I152*H152,2)</f>
        <v>0</v>
      </c>
      <c r="K152" s="166" t="s">
        <v>142</v>
      </c>
      <c r="L152" s="33"/>
      <c r="M152" s="171" t="s">
        <v>35</v>
      </c>
      <c r="N152" s="172" t="s">
        <v>47</v>
      </c>
      <c r="O152" s="34"/>
      <c r="P152" s="173">
        <f>O152*H152</f>
        <v>0</v>
      </c>
      <c r="Q152" s="173">
        <v>0</v>
      </c>
      <c r="R152" s="173">
        <f>Q152*H152</f>
        <v>0</v>
      </c>
      <c r="S152" s="173">
        <v>2.2</v>
      </c>
      <c r="T152" s="174">
        <f>S152*H152</f>
        <v>22.880000000000003</v>
      </c>
      <c r="AR152" s="16" t="s">
        <v>143</v>
      </c>
      <c r="AT152" s="16" t="s">
        <v>138</v>
      </c>
      <c r="AU152" s="16" t="s">
        <v>84</v>
      </c>
      <c r="AY152" s="16" t="s">
        <v>135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23</v>
      </c>
      <c r="BK152" s="175">
        <f>ROUND(I152*H152,2)</f>
        <v>0</v>
      </c>
      <c r="BL152" s="16" t="s">
        <v>143</v>
      </c>
      <c r="BM152" s="16" t="s">
        <v>238</v>
      </c>
    </row>
    <row r="153" spans="2:47" s="1" customFormat="1" ht="27">
      <c r="B153" s="33"/>
      <c r="D153" s="176" t="s">
        <v>145</v>
      </c>
      <c r="F153" s="177" t="s">
        <v>239</v>
      </c>
      <c r="I153" s="137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145</v>
      </c>
      <c r="AU153" s="16" t="s">
        <v>84</v>
      </c>
    </row>
    <row r="154" spans="2:51" s="11" customFormat="1" ht="13.5">
      <c r="B154" s="178"/>
      <c r="D154" s="186" t="s">
        <v>147</v>
      </c>
      <c r="E154" s="187" t="s">
        <v>35</v>
      </c>
      <c r="F154" s="188" t="s">
        <v>240</v>
      </c>
      <c r="H154" s="189">
        <v>10.4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147</v>
      </c>
      <c r="AU154" s="179" t="s">
        <v>84</v>
      </c>
      <c r="AV154" s="11" t="s">
        <v>84</v>
      </c>
      <c r="AW154" s="11" t="s">
        <v>40</v>
      </c>
      <c r="AX154" s="11" t="s">
        <v>23</v>
      </c>
      <c r="AY154" s="179" t="s">
        <v>135</v>
      </c>
    </row>
    <row r="155" spans="2:65" s="1" customFormat="1" ht="22.5" customHeight="1">
      <c r="B155" s="163"/>
      <c r="C155" s="164" t="s">
        <v>241</v>
      </c>
      <c r="D155" s="164" t="s">
        <v>138</v>
      </c>
      <c r="E155" s="165" t="s">
        <v>242</v>
      </c>
      <c r="F155" s="166" t="s">
        <v>243</v>
      </c>
      <c r="G155" s="167" t="s">
        <v>237</v>
      </c>
      <c r="H155" s="168">
        <v>24</v>
      </c>
      <c r="I155" s="169"/>
      <c r="J155" s="170">
        <f>ROUND(I155*H155,2)</f>
        <v>0</v>
      </c>
      <c r="K155" s="166" t="s">
        <v>142</v>
      </c>
      <c r="L155" s="33"/>
      <c r="M155" s="171" t="s">
        <v>35</v>
      </c>
      <c r="N155" s="172" t="s">
        <v>47</v>
      </c>
      <c r="O155" s="34"/>
      <c r="P155" s="173">
        <f>O155*H155</f>
        <v>0</v>
      </c>
      <c r="Q155" s="173">
        <v>0</v>
      </c>
      <c r="R155" s="173">
        <f>Q155*H155</f>
        <v>0</v>
      </c>
      <c r="S155" s="173">
        <v>1.4</v>
      </c>
      <c r="T155" s="174">
        <f>S155*H155</f>
        <v>33.599999999999994</v>
      </c>
      <c r="AR155" s="16" t="s">
        <v>143</v>
      </c>
      <c r="AT155" s="16" t="s">
        <v>138</v>
      </c>
      <c r="AU155" s="16" t="s">
        <v>84</v>
      </c>
      <c r="AY155" s="16" t="s">
        <v>135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23</v>
      </c>
      <c r="BK155" s="175">
        <f>ROUND(I155*H155,2)</f>
        <v>0</v>
      </c>
      <c r="BL155" s="16" t="s">
        <v>143</v>
      </c>
      <c r="BM155" s="16" t="s">
        <v>244</v>
      </c>
    </row>
    <row r="156" spans="2:47" s="1" customFormat="1" ht="27">
      <c r="B156" s="33"/>
      <c r="D156" s="176" t="s">
        <v>145</v>
      </c>
      <c r="F156" s="177" t="s">
        <v>245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145</v>
      </c>
      <c r="AU156" s="16" t="s">
        <v>84</v>
      </c>
    </row>
    <row r="157" spans="2:51" s="11" customFormat="1" ht="13.5">
      <c r="B157" s="178"/>
      <c r="D157" s="186" t="s">
        <v>147</v>
      </c>
      <c r="E157" s="187" t="s">
        <v>35</v>
      </c>
      <c r="F157" s="188" t="s">
        <v>246</v>
      </c>
      <c r="H157" s="189">
        <v>24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147</v>
      </c>
      <c r="AU157" s="179" t="s">
        <v>84</v>
      </c>
      <c r="AV157" s="11" t="s">
        <v>84</v>
      </c>
      <c r="AW157" s="11" t="s">
        <v>40</v>
      </c>
      <c r="AX157" s="11" t="s">
        <v>23</v>
      </c>
      <c r="AY157" s="179" t="s">
        <v>135</v>
      </c>
    </row>
    <row r="158" spans="2:65" s="1" customFormat="1" ht="22.5" customHeight="1">
      <c r="B158" s="163"/>
      <c r="C158" s="164" t="s">
        <v>247</v>
      </c>
      <c r="D158" s="164" t="s">
        <v>138</v>
      </c>
      <c r="E158" s="165" t="s">
        <v>248</v>
      </c>
      <c r="F158" s="166" t="s">
        <v>249</v>
      </c>
      <c r="G158" s="167" t="s">
        <v>141</v>
      </c>
      <c r="H158" s="168">
        <v>3.393</v>
      </c>
      <c r="I158" s="169"/>
      <c r="J158" s="170">
        <f>ROUND(I158*H158,2)</f>
        <v>0</v>
      </c>
      <c r="K158" s="166" t="s">
        <v>142</v>
      </c>
      <c r="L158" s="33"/>
      <c r="M158" s="171" t="s">
        <v>35</v>
      </c>
      <c r="N158" s="172" t="s">
        <v>47</v>
      </c>
      <c r="O158" s="34"/>
      <c r="P158" s="173">
        <f>O158*H158</f>
        <v>0</v>
      </c>
      <c r="Q158" s="173">
        <v>0</v>
      </c>
      <c r="R158" s="173">
        <f>Q158*H158</f>
        <v>0</v>
      </c>
      <c r="S158" s="173">
        <v>0.051</v>
      </c>
      <c r="T158" s="174">
        <f>S158*H158</f>
        <v>0.17304299999999997</v>
      </c>
      <c r="AR158" s="16" t="s">
        <v>143</v>
      </c>
      <c r="AT158" s="16" t="s">
        <v>138</v>
      </c>
      <c r="AU158" s="16" t="s">
        <v>84</v>
      </c>
      <c r="AY158" s="16" t="s">
        <v>135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23</v>
      </c>
      <c r="BK158" s="175">
        <f>ROUND(I158*H158,2)</f>
        <v>0</v>
      </c>
      <c r="BL158" s="16" t="s">
        <v>143</v>
      </c>
      <c r="BM158" s="16" t="s">
        <v>250</v>
      </c>
    </row>
    <row r="159" spans="2:47" s="1" customFormat="1" ht="27">
      <c r="B159" s="33"/>
      <c r="D159" s="176" t="s">
        <v>145</v>
      </c>
      <c r="F159" s="177" t="s">
        <v>251</v>
      </c>
      <c r="I159" s="137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145</v>
      </c>
      <c r="AU159" s="16" t="s">
        <v>84</v>
      </c>
    </row>
    <row r="160" spans="2:51" s="11" customFormat="1" ht="13.5">
      <c r="B160" s="178"/>
      <c r="D160" s="186" t="s">
        <v>147</v>
      </c>
      <c r="E160" s="187" t="s">
        <v>35</v>
      </c>
      <c r="F160" s="188" t="s">
        <v>252</v>
      </c>
      <c r="H160" s="189">
        <v>3.393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147</v>
      </c>
      <c r="AU160" s="179" t="s">
        <v>84</v>
      </c>
      <c r="AV160" s="11" t="s">
        <v>84</v>
      </c>
      <c r="AW160" s="11" t="s">
        <v>40</v>
      </c>
      <c r="AX160" s="11" t="s">
        <v>23</v>
      </c>
      <c r="AY160" s="179" t="s">
        <v>135</v>
      </c>
    </row>
    <row r="161" spans="2:65" s="1" customFormat="1" ht="22.5" customHeight="1">
      <c r="B161" s="163"/>
      <c r="C161" s="164" t="s">
        <v>253</v>
      </c>
      <c r="D161" s="164" t="s">
        <v>138</v>
      </c>
      <c r="E161" s="165" t="s">
        <v>254</v>
      </c>
      <c r="F161" s="166" t="s">
        <v>255</v>
      </c>
      <c r="G161" s="167" t="s">
        <v>141</v>
      </c>
      <c r="H161" s="168">
        <v>120</v>
      </c>
      <c r="I161" s="169"/>
      <c r="J161" s="170">
        <f>ROUND(I161*H161,2)</f>
        <v>0</v>
      </c>
      <c r="K161" s="166" t="s">
        <v>142</v>
      </c>
      <c r="L161" s="33"/>
      <c r="M161" s="171" t="s">
        <v>35</v>
      </c>
      <c r="N161" s="172" t="s">
        <v>47</v>
      </c>
      <c r="O161" s="34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AR161" s="16" t="s">
        <v>143</v>
      </c>
      <c r="AT161" s="16" t="s">
        <v>138</v>
      </c>
      <c r="AU161" s="16" t="s">
        <v>84</v>
      </c>
      <c r="AY161" s="16" t="s">
        <v>135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6" t="s">
        <v>23</v>
      </c>
      <c r="BK161" s="175">
        <f>ROUND(I161*H161,2)</f>
        <v>0</v>
      </c>
      <c r="BL161" s="16" t="s">
        <v>143</v>
      </c>
      <c r="BM161" s="16" t="s">
        <v>256</v>
      </c>
    </row>
    <row r="162" spans="2:47" s="1" customFormat="1" ht="13.5">
      <c r="B162" s="33"/>
      <c r="D162" s="176" t="s">
        <v>145</v>
      </c>
      <c r="F162" s="177" t="s">
        <v>257</v>
      </c>
      <c r="I162" s="137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145</v>
      </c>
      <c r="AU162" s="16" t="s">
        <v>84</v>
      </c>
    </row>
    <row r="163" spans="2:51" s="11" customFormat="1" ht="13.5">
      <c r="B163" s="178"/>
      <c r="D163" s="176" t="s">
        <v>147</v>
      </c>
      <c r="E163" s="179" t="s">
        <v>35</v>
      </c>
      <c r="F163" s="180" t="s">
        <v>215</v>
      </c>
      <c r="H163" s="181">
        <v>120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147</v>
      </c>
      <c r="AU163" s="179" t="s">
        <v>84</v>
      </c>
      <c r="AV163" s="11" t="s">
        <v>84</v>
      </c>
      <c r="AW163" s="11" t="s">
        <v>40</v>
      </c>
      <c r="AX163" s="11" t="s">
        <v>23</v>
      </c>
      <c r="AY163" s="179" t="s">
        <v>135</v>
      </c>
    </row>
    <row r="164" spans="2:63" s="10" customFormat="1" ht="29.25" customHeight="1">
      <c r="B164" s="149"/>
      <c r="D164" s="160" t="s">
        <v>75</v>
      </c>
      <c r="E164" s="161" t="s">
        <v>258</v>
      </c>
      <c r="F164" s="161" t="s">
        <v>259</v>
      </c>
      <c r="I164" s="152"/>
      <c r="J164" s="162">
        <f>BK164</f>
        <v>0</v>
      </c>
      <c r="L164" s="149"/>
      <c r="M164" s="154"/>
      <c r="N164" s="155"/>
      <c r="O164" s="155"/>
      <c r="P164" s="156">
        <f>SUM(P165:P182)</f>
        <v>0</v>
      </c>
      <c r="Q164" s="155"/>
      <c r="R164" s="156">
        <f>SUM(R165:R182)</f>
        <v>0</v>
      </c>
      <c r="S164" s="155"/>
      <c r="T164" s="157">
        <f>SUM(T165:T182)</f>
        <v>0</v>
      </c>
      <c r="AR164" s="150" t="s">
        <v>23</v>
      </c>
      <c r="AT164" s="158" t="s">
        <v>75</v>
      </c>
      <c r="AU164" s="158" t="s">
        <v>23</v>
      </c>
      <c r="AY164" s="150" t="s">
        <v>135</v>
      </c>
      <c r="BK164" s="159">
        <f>SUM(BK165:BK182)</f>
        <v>0</v>
      </c>
    </row>
    <row r="165" spans="2:65" s="1" customFormat="1" ht="22.5" customHeight="1">
      <c r="B165" s="163"/>
      <c r="C165" s="164" t="s">
        <v>7</v>
      </c>
      <c r="D165" s="164" t="s">
        <v>138</v>
      </c>
      <c r="E165" s="165" t="s">
        <v>260</v>
      </c>
      <c r="F165" s="166" t="s">
        <v>261</v>
      </c>
      <c r="G165" s="167" t="s">
        <v>262</v>
      </c>
      <c r="H165" s="168">
        <v>70.779</v>
      </c>
      <c r="I165" s="169"/>
      <c r="J165" s="170">
        <f>ROUND(I165*H165,2)</f>
        <v>0</v>
      </c>
      <c r="K165" s="166" t="s">
        <v>142</v>
      </c>
      <c r="L165" s="33"/>
      <c r="M165" s="171" t="s">
        <v>35</v>
      </c>
      <c r="N165" s="172" t="s">
        <v>47</v>
      </c>
      <c r="O165" s="34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6" t="s">
        <v>143</v>
      </c>
      <c r="AT165" s="16" t="s">
        <v>138</v>
      </c>
      <c r="AU165" s="16" t="s">
        <v>84</v>
      </c>
      <c r="AY165" s="16" t="s">
        <v>135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6" t="s">
        <v>23</v>
      </c>
      <c r="BK165" s="175">
        <f>ROUND(I165*H165,2)</f>
        <v>0</v>
      </c>
      <c r="BL165" s="16" t="s">
        <v>143</v>
      </c>
      <c r="BM165" s="16" t="s">
        <v>263</v>
      </c>
    </row>
    <row r="166" spans="2:65" s="1" customFormat="1" ht="22.5" customHeight="1">
      <c r="B166" s="163"/>
      <c r="C166" s="164" t="s">
        <v>264</v>
      </c>
      <c r="D166" s="164" t="s">
        <v>138</v>
      </c>
      <c r="E166" s="165" t="s">
        <v>265</v>
      </c>
      <c r="F166" s="166" t="s">
        <v>266</v>
      </c>
      <c r="G166" s="167" t="s">
        <v>173</v>
      </c>
      <c r="H166" s="168">
        <v>3</v>
      </c>
      <c r="I166" s="169"/>
      <c r="J166" s="170">
        <f>ROUND(I166*H166,2)</f>
        <v>0</v>
      </c>
      <c r="K166" s="166" t="s">
        <v>142</v>
      </c>
      <c r="L166" s="33"/>
      <c r="M166" s="171" t="s">
        <v>35</v>
      </c>
      <c r="N166" s="172" t="s">
        <v>47</v>
      </c>
      <c r="O166" s="34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AR166" s="16" t="s">
        <v>143</v>
      </c>
      <c r="AT166" s="16" t="s">
        <v>138</v>
      </c>
      <c r="AU166" s="16" t="s">
        <v>84</v>
      </c>
      <c r="AY166" s="16" t="s">
        <v>135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6" t="s">
        <v>23</v>
      </c>
      <c r="BK166" s="175">
        <f>ROUND(I166*H166,2)</f>
        <v>0</v>
      </c>
      <c r="BL166" s="16" t="s">
        <v>143</v>
      </c>
      <c r="BM166" s="16" t="s">
        <v>267</v>
      </c>
    </row>
    <row r="167" spans="2:47" s="1" customFormat="1" ht="13.5">
      <c r="B167" s="33"/>
      <c r="D167" s="176" t="s">
        <v>145</v>
      </c>
      <c r="F167" s="177" t="s">
        <v>268</v>
      </c>
      <c r="I167" s="137"/>
      <c r="L167" s="33"/>
      <c r="M167" s="62"/>
      <c r="N167" s="34"/>
      <c r="O167" s="34"/>
      <c r="P167" s="34"/>
      <c r="Q167" s="34"/>
      <c r="R167" s="34"/>
      <c r="S167" s="34"/>
      <c r="T167" s="63"/>
      <c r="AT167" s="16" t="s">
        <v>145</v>
      </c>
      <c r="AU167" s="16" t="s">
        <v>84</v>
      </c>
    </row>
    <row r="168" spans="2:51" s="11" customFormat="1" ht="13.5">
      <c r="B168" s="178"/>
      <c r="D168" s="186" t="s">
        <v>147</v>
      </c>
      <c r="E168" s="187" t="s">
        <v>35</v>
      </c>
      <c r="F168" s="188" t="s">
        <v>269</v>
      </c>
      <c r="H168" s="189">
        <v>3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79" t="s">
        <v>147</v>
      </c>
      <c r="AU168" s="179" t="s">
        <v>84</v>
      </c>
      <c r="AV168" s="11" t="s">
        <v>84</v>
      </c>
      <c r="AW168" s="11" t="s">
        <v>40</v>
      </c>
      <c r="AX168" s="11" t="s">
        <v>23</v>
      </c>
      <c r="AY168" s="179" t="s">
        <v>135</v>
      </c>
    </row>
    <row r="169" spans="2:65" s="1" customFormat="1" ht="22.5" customHeight="1">
      <c r="B169" s="163"/>
      <c r="C169" s="164" t="s">
        <v>270</v>
      </c>
      <c r="D169" s="164" t="s">
        <v>138</v>
      </c>
      <c r="E169" s="165" t="s">
        <v>271</v>
      </c>
      <c r="F169" s="166" t="s">
        <v>272</v>
      </c>
      <c r="G169" s="167" t="s">
        <v>173</v>
      </c>
      <c r="H169" s="168">
        <v>9</v>
      </c>
      <c r="I169" s="169"/>
      <c r="J169" s="170">
        <f>ROUND(I169*H169,2)</f>
        <v>0</v>
      </c>
      <c r="K169" s="166" t="s">
        <v>142</v>
      </c>
      <c r="L169" s="33"/>
      <c r="M169" s="171" t="s">
        <v>35</v>
      </c>
      <c r="N169" s="172" t="s">
        <v>47</v>
      </c>
      <c r="O169" s="34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AR169" s="16" t="s">
        <v>143</v>
      </c>
      <c r="AT169" s="16" t="s">
        <v>138</v>
      </c>
      <c r="AU169" s="16" t="s">
        <v>84</v>
      </c>
      <c r="AY169" s="16" t="s">
        <v>135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6" t="s">
        <v>23</v>
      </c>
      <c r="BK169" s="175">
        <f>ROUND(I169*H169,2)</f>
        <v>0</v>
      </c>
      <c r="BL169" s="16" t="s">
        <v>143</v>
      </c>
      <c r="BM169" s="16" t="s">
        <v>273</v>
      </c>
    </row>
    <row r="170" spans="2:47" s="1" customFormat="1" ht="27">
      <c r="B170" s="33"/>
      <c r="D170" s="176" t="s">
        <v>145</v>
      </c>
      <c r="F170" s="177" t="s">
        <v>274</v>
      </c>
      <c r="I170" s="137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145</v>
      </c>
      <c r="AU170" s="16" t="s">
        <v>84</v>
      </c>
    </row>
    <row r="171" spans="2:51" s="11" customFormat="1" ht="13.5">
      <c r="B171" s="178"/>
      <c r="D171" s="186" t="s">
        <v>147</v>
      </c>
      <c r="E171" s="187" t="s">
        <v>35</v>
      </c>
      <c r="F171" s="188" t="s">
        <v>275</v>
      </c>
      <c r="H171" s="189">
        <v>9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147</v>
      </c>
      <c r="AU171" s="179" t="s">
        <v>84</v>
      </c>
      <c r="AV171" s="11" t="s">
        <v>84</v>
      </c>
      <c r="AW171" s="11" t="s">
        <v>40</v>
      </c>
      <c r="AX171" s="11" t="s">
        <v>23</v>
      </c>
      <c r="AY171" s="179" t="s">
        <v>135</v>
      </c>
    </row>
    <row r="172" spans="2:65" s="1" customFormat="1" ht="22.5" customHeight="1">
      <c r="B172" s="163"/>
      <c r="C172" s="164" t="s">
        <v>276</v>
      </c>
      <c r="D172" s="164" t="s">
        <v>138</v>
      </c>
      <c r="E172" s="165" t="s">
        <v>277</v>
      </c>
      <c r="F172" s="166" t="s">
        <v>278</v>
      </c>
      <c r="G172" s="167" t="s">
        <v>262</v>
      </c>
      <c r="H172" s="168">
        <v>70.779</v>
      </c>
      <c r="I172" s="169"/>
      <c r="J172" s="170">
        <f>ROUND(I172*H172,2)</f>
        <v>0</v>
      </c>
      <c r="K172" s="166" t="s">
        <v>142</v>
      </c>
      <c r="L172" s="33"/>
      <c r="M172" s="171" t="s">
        <v>35</v>
      </c>
      <c r="N172" s="172" t="s">
        <v>47</v>
      </c>
      <c r="O172" s="34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AR172" s="16" t="s">
        <v>143</v>
      </c>
      <c r="AT172" s="16" t="s">
        <v>138</v>
      </c>
      <c r="AU172" s="16" t="s">
        <v>84</v>
      </c>
      <c r="AY172" s="16" t="s">
        <v>135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6" t="s">
        <v>23</v>
      </c>
      <c r="BK172" s="175">
        <f>ROUND(I172*H172,2)</f>
        <v>0</v>
      </c>
      <c r="BL172" s="16" t="s">
        <v>143</v>
      </c>
      <c r="BM172" s="16" t="s">
        <v>279</v>
      </c>
    </row>
    <row r="173" spans="2:47" s="1" customFormat="1" ht="13.5">
      <c r="B173" s="33"/>
      <c r="D173" s="186" t="s">
        <v>145</v>
      </c>
      <c r="F173" s="190" t="s">
        <v>280</v>
      </c>
      <c r="I173" s="137"/>
      <c r="L173" s="33"/>
      <c r="M173" s="62"/>
      <c r="N173" s="34"/>
      <c r="O173" s="34"/>
      <c r="P173" s="34"/>
      <c r="Q173" s="34"/>
      <c r="R173" s="34"/>
      <c r="S173" s="34"/>
      <c r="T173" s="63"/>
      <c r="AT173" s="16" t="s">
        <v>145</v>
      </c>
      <c r="AU173" s="16" t="s">
        <v>84</v>
      </c>
    </row>
    <row r="174" spans="2:65" s="1" customFormat="1" ht="22.5" customHeight="1">
      <c r="B174" s="163"/>
      <c r="C174" s="164" t="s">
        <v>281</v>
      </c>
      <c r="D174" s="164" t="s">
        <v>138</v>
      </c>
      <c r="E174" s="165" t="s">
        <v>282</v>
      </c>
      <c r="F174" s="166" t="s">
        <v>283</v>
      </c>
      <c r="G174" s="167" t="s">
        <v>262</v>
      </c>
      <c r="H174" s="168">
        <v>707.79</v>
      </c>
      <c r="I174" s="169"/>
      <c r="J174" s="170">
        <f>ROUND(I174*H174,2)</f>
        <v>0</v>
      </c>
      <c r="K174" s="166" t="s">
        <v>142</v>
      </c>
      <c r="L174" s="33"/>
      <c r="M174" s="171" t="s">
        <v>35</v>
      </c>
      <c r="N174" s="172" t="s">
        <v>47</v>
      </c>
      <c r="O174" s="34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AR174" s="16" t="s">
        <v>143</v>
      </c>
      <c r="AT174" s="16" t="s">
        <v>138</v>
      </c>
      <c r="AU174" s="16" t="s">
        <v>84</v>
      </c>
      <c r="AY174" s="16" t="s">
        <v>135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6" t="s">
        <v>23</v>
      </c>
      <c r="BK174" s="175">
        <f>ROUND(I174*H174,2)</f>
        <v>0</v>
      </c>
      <c r="BL174" s="16" t="s">
        <v>143</v>
      </c>
      <c r="BM174" s="16" t="s">
        <v>284</v>
      </c>
    </row>
    <row r="175" spans="2:47" s="1" customFormat="1" ht="27">
      <c r="B175" s="33"/>
      <c r="D175" s="176" t="s">
        <v>145</v>
      </c>
      <c r="F175" s="177" t="s">
        <v>285</v>
      </c>
      <c r="I175" s="137"/>
      <c r="L175" s="33"/>
      <c r="M175" s="62"/>
      <c r="N175" s="34"/>
      <c r="O175" s="34"/>
      <c r="P175" s="34"/>
      <c r="Q175" s="34"/>
      <c r="R175" s="34"/>
      <c r="S175" s="34"/>
      <c r="T175" s="63"/>
      <c r="AT175" s="16" t="s">
        <v>145</v>
      </c>
      <c r="AU175" s="16" t="s">
        <v>84</v>
      </c>
    </row>
    <row r="176" spans="2:51" s="11" customFormat="1" ht="13.5">
      <c r="B176" s="178"/>
      <c r="D176" s="186" t="s">
        <v>147</v>
      </c>
      <c r="E176" s="187" t="s">
        <v>35</v>
      </c>
      <c r="F176" s="188" t="s">
        <v>286</v>
      </c>
      <c r="H176" s="189">
        <v>707.79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147</v>
      </c>
      <c r="AU176" s="179" t="s">
        <v>84</v>
      </c>
      <c r="AV176" s="11" t="s">
        <v>84</v>
      </c>
      <c r="AW176" s="11" t="s">
        <v>40</v>
      </c>
      <c r="AX176" s="11" t="s">
        <v>23</v>
      </c>
      <c r="AY176" s="179" t="s">
        <v>135</v>
      </c>
    </row>
    <row r="177" spans="2:65" s="1" customFormat="1" ht="22.5" customHeight="1">
      <c r="B177" s="163"/>
      <c r="C177" s="164" t="s">
        <v>287</v>
      </c>
      <c r="D177" s="164" t="s">
        <v>138</v>
      </c>
      <c r="E177" s="165" t="s">
        <v>288</v>
      </c>
      <c r="F177" s="166" t="s">
        <v>289</v>
      </c>
      <c r="G177" s="167" t="s">
        <v>262</v>
      </c>
      <c r="H177" s="168">
        <v>63.526</v>
      </c>
      <c r="I177" s="169"/>
      <c r="J177" s="170">
        <f>ROUND(I177*H177,2)</f>
        <v>0</v>
      </c>
      <c r="K177" s="166" t="s">
        <v>142</v>
      </c>
      <c r="L177" s="33"/>
      <c r="M177" s="171" t="s">
        <v>35</v>
      </c>
      <c r="N177" s="172" t="s">
        <v>47</v>
      </c>
      <c r="O177" s="34"/>
      <c r="P177" s="173">
        <f>O177*H177</f>
        <v>0</v>
      </c>
      <c r="Q177" s="173">
        <v>0</v>
      </c>
      <c r="R177" s="173">
        <f>Q177*H177</f>
        <v>0</v>
      </c>
      <c r="S177" s="173">
        <v>0</v>
      </c>
      <c r="T177" s="174">
        <f>S177*H177</f>
        <v>0</v>
      </c>
      <c r="AR177" s="16" t="s">
        <v>143</v>
      </c>
      <c r="AT177" s="16" t="s">
        <v>138</v>
      </c>
      <c r="AU177" s="16" t="s">
        <v>84</v>
      </c>
      <c r="AY177" s="16" t="s">
        <v>135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6" t="s">
        <v>23</v>
      </c>
      <c r="BK177" s="175">
        <f>ROUND(I177*H177,2)</f>
        <v>0</v>
      </c>
      <c r="BL177" s="16" t="s">
        <v>143</v>
      </c>
      <c r="BM177" s="16" t="s">
        <v>290</v>
      </c>
    </row>
    <row r="178" spans="2:47" s="1" customFormat="1" ht="13.5">
      <c r="B178" s="33"/>
      <c r="D178" s="176" t="s">
        <v>145</v>
      </c>
      <c r="F178" s="177" t="s">
        <v>291</v>
      </c>
      <c r="I178" s="137"/>
      <c r="L178" s="33"/>
      <c r="M178" s="62"/>
      <c r="N178" s="34"/>
      <c r="O178" s="34"/>
      <c r="P178" s="34"/>
      <c r="Q178" s="34"/>
      <c r="R178" s="34"/>
      <c r="S178" s="34"/>
      <c r="T178" s="63"/>
      <c r="AT178" s="16" t="s">
        <v>145</v>
      </c>
      <c r="AU178" s="16" t="s">
        <v>84</v>
      </c>
    </row>
    <row r="179" spans="2:51" s="11" customFormat="1" ht="13.5">
      <c r="B179" s="178"/>
      <c r="D179" s="186" t="s">
        <v>147</v>
      </c>
      <c r="E179" s="187" t="s">
        <v>35</v>
      </c>
      <c r="F179" s="188" t="s">
        <v>292</v>
      </c>
      <c r="H179" s="189">
        <v>63.526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147</v>
      </c>
      <c r="AU179" s="179" t="s">
        <v>84</v>
      </c>
      <c r="AV179" s="11" t="s">
        <v>84</v>
      </c>
      <c r="AW179" s="11" t="s">
        <v>40</v>
      </c>
      <c r="AX179" s="11" t="s">
        <v>23</v>
      </c>
      <c r="AY179" s="179" t="s">
        <v>135</v>
      </c>
    </row>
    <row r="180" spans="2:65" s="1" customFormat="1" ht="22.5" customHeight="1">
      <c r="B180" s="163"/>
      <c r="C180" s="164" t="s">
        <v>293</v>
      </c>
      <c r="D180" s="164" t="s">
        <v>138</v>
      </c>
      <c r="E180" s="165" t="s">
        <v>294</v>
      </c>
      <c r="F180" s="166" t="s">
        <v>295</v>
      </c>
      <c r="G180" s="167" t="s">
        <v>262</v>
      </c>
      <c r="H180" s="168">
        <v>7.253</v>
      </c>
      <c r="I180" s="169"/>
      <c r="J180" s="170">
        <f>ROUND(I180*H180,2)</f>
        <v>0</v>
      </c>
      <c r="K180" s="166" t="s">
        <v>142</v>
      </c>
      <c r="L180" s="33"/>
      <c r="M180" s="171" t="s">
        <v>35</v>
      </c>
      <c r="N180" s="172" t="s">
        <v>47</v>
      </c>
      <c r="O180" s="34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AR180" s="16" t="s">
        <v>143</v>
      </c>
      <c r="AT180" s="16" t="s">
        <v>138</v>
      </c>
      <c r="AU180" s="16" t="s">
        <v>84</v>
      </c>
      <c r="AY180" s="16" t="s">
        <v>135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6" t="s">
        <v>23</v>
      </c>
      <c r="BK180" s="175">
        <f>ROUND(I180*H180,2)</f>
        <v>0</v>
      </c>
      <c r="BL180" s="16" t="s">
        <v>143</v>
      </c>
      <c r="BM180" s="16" t="s">
        <v>296</v>
      </c>
    </row>
    <row r="181" spans="2:47" s="1" customFormat="1" ht="13.5">
      <c r="B181" s="33"/>
      <c r="D181" s="176" t="s">
        <v>145</v>
      </c>
      <c r="F181" s="177" t="s">
        <v>297</v>
      </c>
      <c r="I181" s="137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145</v>
      </c>
      <c r="AU181" s="16" t="s">
        <v>84</v>
      </c>
    </row>
    <row r="182" spans="2:51" s="11" customFormat="1" ht="13.5">
      <c r="B182" s="178"/>
      <c r="D182" s="176" t="s">
        <v>147</v>
      </c>
      <c r="E182" s="179" t="s">
        <v>35</v>
      </c>
      <c r="F182" s="180" t="s">
        <v>298</v>
      </c>
      <c r="H182" s="181">
        <v>7.253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147</v>
      </c>
      <c r="AU182" s="179" t="s">
        <v>84</v>
      </c>
      <c r="AV182" s="11" t="s">
        <v>84</v>
      </c>
      <c r="AW182" s="11" t="s">
        <v>40</v>
      </c>
      <c r="AX182" s="11" t="s">
        <v>23</v>
      </c>
      <c r="AY182" s="179" t="s">
        <v>135</v>
      </c>
    </row>
    <row r="183" spans="2:63" s="10" customFormat="1" ht="29.25" customHeight="1">
      <c r="B183" s="149"/>
      <c r="D183" s="160" t="s">
        <v>75</v>
      </c>
      <c r="E183" s="161" t="s">
        <v>299</v>
      </c>
      <c r="F183" s="161" t="s">
        <v>300</v>
      </c>
      <c r="I183" s="152"/>
      <c r="J183" s="162">
        <f>BK183</f>
        <v>0</v>
      </c>
      <c r="L183" s="149"/>
      <c r="M183" s="154"/>
      <c r="N183" s="155"/>
      <c r="O183" s="155"/>
      <c r="P183" s="156">
        <f>P184</f>
        <v>0</v>
      </c>
      <c r="Q183" s="155"/>
      <c r="R183" s="156">
        <f>R184</f>
        <v>0</v>
      </c>
      <c r="S183" s="155"/>
      <c r="T183" s="157">
        <f>T184</f>
        <v>0</v>
      </c>
      <c r="AR183" s="150" t="s">
        <v>23</v>
      </c>
      <c r="AT183" s="158" t="s">
        <v>75</v>
      </c>
      <c r="AU183" s="158" t="s">
        <v>23</v>
      </c>
      <c r="AY183" s="150" t="s">
        <v>135</v>
      </c>
      <c r="BK183" s="159">
        <f>BK184</f>
        <v>0</v>
      </c>
    </row>
    <row r="184" spans="2:65" s="1" customFormat="1" ht="22.5" customHeight="1">
      <c r="B184" s="163"/>
      <c r="C184" s="164" t="s">
        <v>301</v>
      </c>
      <c r="D184" s="164" t="s">
        <v>138</v>
      </c>
      <c r="E184" s="165" t="s">
        <v>302</v>
      </c>
      <c r="F184" s="166" t="s">
        <v>303</v>
      </c>
      <c r="G184" s="167" t="s">
        <v>262</v>
      </c>
      <c r="H184" s="168">
        <v>11.884</v>
      </c>
      <c r="I184" s="169"/>
      <c r="J184" s="170">
        <f>ROUND(I184*H184,2)</f>
        <v>0</v>
      </c>
      <c r="K184" s="166" t="s">
        <v>142</v>
      </c>
      <c r="L184" s="33"/>
      <c r="M184" s="171" t="s">
        <v>35</v>
      </c>
      <c r="N184" s="172" t="s">
        <v>47</v>
      </c>
      <c r="O184" s="34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AR184" s="16" t="s">
        <v>143</v>
      </c>
      <c r="AT184" s="16" t="s">
        <v>138</v>
      </c>
      <c r="AU184" s="16" t="s">
        <v>84</v>
      </c>
      <c r="AY184" s="16" t="s">
        <v>135</v>
      </c>
      <c r="BE184" s="175">
        <f>IF(N184="základní",J184,0)</f>
        <v>0</v>
      </c>
      <c r="BF184" s="175">
        <f>IF(N184="snížená",J184,0)</f>
        <v>0</v>
      </c>
      <c r="BG184" s="175">
        <f>IF(N184="zákl. přenesená",J184,0)</f>
        <v>0</v>
      </c>
      <c r="BH184" s="175">
        <f>IF(N184="sníž. přenesená",J184,0)</f>
        <v>0</v>
      </c>
      <c r="BI184" s="175">
        <f>IF(N184="nulová",J184,0)</f>
        <v>0</v>
      </c>
      <c r="BJ184" s="16" t="s">
        <v>23</v>
      </c>
      <c r="BK184" s="175">
        <f>ROUND(I184*H184,2)</f>
        <v>0</v>
      </c>
      <c r="BL184" s="16" t="s">
        <v>143</v>
      </c>
      <c r="BM184" s="16" t="s">
        <v>304</v>
      </c>
    </row>
    <row r="185" spans="2:63" s="10" customFormat="1" ht="36.75" customHeight="1">
      <c r="B185" s="149"/>
      <c r="D185" s="150" t="s">
        <v>75</v>
      </c>
      <c r="E185" s="151" t="s">
        <v>305</v>
      </c>
      <c r="F185" s="151" t="s">
        <v>306</v>
      </c>
      <c r="I185" s="152"/>
      <c r="J185" s="153">
        <f>BK185</f>
        <v>0</v>
      </c>
      <c r="L185" s="149"/>
      <c r="M185" s="154"/>
      <c r="N185" s="155"/>
      <c r="O185" s="155"/>
      <c r="P185" s="156">
        <f>P186+P209+P241+P268+P279+P329+P334+P355+P359+P363+P367</f>
        <v>0</v>
      </c>
      <c r="Q185" s="155"/>
      <c r="R185" s="156">
        <f>R186+R209+R241+R268+R279+R329+R334+R355+R359+R363+R367</f>
        <v>3.92858255</v>
      </c>
      <c r="S185" s="155"/>
      <c r="T185" s="157">
        <f>T186+T209+T241+T268+T279+T329+T334+T355+T359+T363+T367</f>
        <v>14.1261904</v>
      </c>
      <c r="AR185" s="150" t="s">
        <v>84</v>
      </c>
      <c r="AT185" s="158" t="s">
        <v>75</v>
      </c>
      <c r="AU185" s="158" t="s">
        <v>76</v>
      </c>
      <c r="AY185" s="150" t="s">
        <v>135</v>
      </c>
      <c r="BK185" s="159">
        <f>BK186+BK209+BK241+BK268+BK279+BK329+BK334+BK355+BK359+BK363+BK367</f>
        <v>0</v>
      </c>
    </row>
    <row r="186" spans="2:63" s="10" customFormat="1" ht="19.5" customHeight="1">
      <c r="B186" s="149"/>
      <c r="D186" s="160" t="s">
        <v>75</v>
      </c>
      <c r="E186" s="161" t="s">
        <v>307</v>
      </c>
      <c r="F186" s="161" t="s">
        <v>308</v>
      </c>
      <c r="I186" s="152"/>
      <c r="J186" s="162">
        <f>BK186</f>
        <v>0</v>
      </c>
      <c r="L186" s="149"/>
      <c r="M186" s="154"/>
      <c r="N186" s="155"/>
      <c r="O186" s="155"/>
      <c r="P186" s="156">
        <f>SUM(P187:P208)</f>
        <v>0</v>
      </c>
      <c r="Q186" s="155"/>
      <c r="R186" s="156">
        <f>SUM(R187:R208)</f>
        <v>0.87524</v>
      </c>
      <c r="S186" s="155"/>
      <c r="T186" s="157">
        <f>SUM(T187:T208)</f>
        <v>0</v>
      </c>
      <c r="AR186" s="150" t="s">
        <v>84</v>
      </c>
      <c r="AT186" s="158" t="s">
        <v>75</v>
      </c>
      <c r="AU186" s="158" t="s">
        <v>23</v>
      </c>
      <c r="AY186" s="150" t="s">
        <v>135</v>
      </c>
      <c r="BK186" s="159">
        <f>SUM(BK187:BK208)</f>
        <v>0</v>
      </c>
    </row>
    <row r="187" spans="2:65" s="1" customFormat="1" ht="22.5" customHeight="1">
      <c r="B187" s="163"/>
      <c r="C187" s="164" t="s">
        <v>309</v>
      </c>
      <c r="D187" s="164" t="s">
        <v>138</v>
      </c>
      <c r="E187" s="165" t="s">
        <v>310</v>
      </c>
      <c r="F187" s="166" t="s">
        <v>311</v>
      </c>
      <c r="G187" s="167" t="s">
        <v>141</v>
      </c>
      <c r="H187" s="168">
        <v>132</v>
      </c>
      <c r="I187" s="169"/>
      <c r="J187" s="170">
        <f>ROUND(I187*H187,2)</f>
        <v>0</v>
      </c>
      <c r="K187" s="166" t="s">
        <v>142</v>
      </c>
      <c r="L187" s="33"/>
      <c r="M187" s="171" t="s">
        <v>35</v>
      </c>
      <c r="N187" s="172" t="s">
        <v>47</v>
      </c>
      <c r="O187" s="34"/>
      <c r="P187" s="173">
        <f>O187*H187</f>
        <v>0</v>
      </c>
      <c r="Q187" s="173">
        <v>0</v>
      </c>
      <c r="R187" s="173">
        <f>Q187*H187</f>
        <v>0</v>
      </c>
      <c r="S187" s="173">
        <v>0</v>
      </c>
      <c r="T187" s="174">
        <f>S187*H187</f>
        <v>0</v>
      </c>
      <c r="AR187" s="16" t="s">
        <v>229</v>
      </c>
      <c r="AT187" s="16" t="s">
        <v>138</v>
      </c>
      <c r="AU187" s="16" t="s">
        <v>84</v>
      </c>
      <c r="AY187" s="16" t="s">
        <v>135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6" t="s">
        <v>23</v>
      </c>
      <c r="BK187" s="175">
        <f>ROUND(I187*H187,2)</f>
        <v>0</v>
      </c>
      <c r="BL187" s="16" t="s">
        <v>229</v>
      </c>
      <c r="BM187" s="16" t="s">
        <v>312</v>
      </c>
    </row>
    <row r="188" spans="2:47" s="1" customFormat="1" ht="27">
      <c r="B188" s="33"/>
      <c r="D188" s="176" t="s">
        <v>145</v>
      </c>
      <c r="F188" s="177" t="s">
        <v>313</v>
      </c>
      <c r="I188" s="137"/>
      <c r="L188" s="33"/>
      <c r="M188" s="62"/>
      <c r="N188" s="34"/>
      <c r="O188" s="34"/>
      <c r="P188" s="34"/>
      <c r="Q188" s="34"/>
      <c r="R188" s="34"/>
      <c r="S188" s="34"/>
      <c r="T188" s="63"/>
      <c r="AT188" s="16" t="s">
        <v>145</v>
      </c>
      <c r="AU188" s="16" t="s">
        <v>84</v>
      </c>
    </row>
    <row r="189" spans="2:51" s="11" customFormat="1" ht="13.5">
      <c r="B189" s="178"/>
      <c r="D189" s="186" t="s">
        <v>147</v>
      </c>
      <c r="E189" s="187" t="s">
        <v>35</v>
      </c>
      <c r="F189" s="188" t="s">
        <v>314</v>
      </c>
      <c r="H189" s="189">
        <v>132</v>
      </c>
      <c r="I189" s="182"/>
      <c r="L189" s="178"/>
      <c r="M189" s="183"/>
      <c r="N189" s="184"/>
      <c r="O189" s="184"/>
      <c r="P189" s="184"/>
      <c r="Q189" s="184"/>
      <c r="R189" s="184"/>
      <c r="S189" s="184"/>
      <c r="T189" s="185"/>
      <c r="AT189" s="179" t="s">
        <v>147</v>
      </c>
      <c r="AU189" s="179" t="s">
        <v>84</v>
      </c>
      <c r="AV189" s="11" t="s">
        <v>84</v>
      </c>
      <c r="AW189" s="11" t="s">
        <v>40</v>
      </c>
      <c r="AX189" s="11" t="s">
        <v>23</v>
      </c>
      <c r="AY189" s="179" t="s">
        <v>135</v>
      </c>
    </row>
    <row r="190" spans="2:65" s="1" customFormat="1" ht="22.5" customHeight="1">
      <c r="B190" s="163"/>
      <c r="C190" s="164" t="s">
        <v>315</v>
      </c>
      <c r="D190" s="164" t="s">
        <v>138</v>
      </c>
      <c r="E190" s="165" t="s">
        <v>316</v>
      </c>
      <c r="F190" s="166" t="s">
        <v>317</v>
      </c>
      <c r="G190" s="167" t="s">
        <v>141</v>
      </c>
      <c r="H190" s="168">
        <v>10.8</v>
      </c>
      <c r="I190" s="169"/>
      <c r="J190" s="170">
        <f>ROUND(I190*H190,2)</f>
        <v>0</v>
      </c>
      <c r="K190" s="166" t="s">
        <v>142</v>
      </c>
      <c r="L190" s="33"/>
      <c r="M190" s="171" t="s">
        <v>35</v>
      </c>
      <c r="N190" s="172" t="s">
        <v>47</v>
      </c>
      <c r="O190" s="34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AR190" s="16" t="s">
        <v>229</v>
      </c>
      <c r="AT190" s="16" t="s">
        <v>138</v>
      </c>
      <c r="AU190" s="16" t="s">
        <v>84</v>
      </c>
      <c r="AY190" s="16" t="s">
        <v>135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6" t="s">
        <v>23</v>
      </c>
      <c r="BK190" s="175">
        <f>ROUND(I190*H190,2)</f>
        <v>0</v>
      </c>
      <c r="BL190" s="16" t="s">
        <v>229</v>
      </c>
      <c r="BM190" s="16" t="s">
        <v>318</v>
      </c>
    </row>
    <row r="191" spans="2:47" s="1" customFormat="1" ht="27">
      <c r="B191" s="33"/>
      <c r="D191" s="176" t="s">
        <v>145</v>
      </c>
      <c r="F191" s="177" t="s">
        <v>319</v>
      </c>
      <c r="I191" s="137"/>
      <c r="L191" s="33"/>
      <c r="M191" s="62"/>
      <c r="N191" s="34"/>
      <c r="O191" s="34"/>
      <c r="P191" s="34"/>
      <c r="Q191" s="34"/>
      <c r="R191" s="34"/>
      <c r="S191" s="34"/>
      <c r="T191" s="63"/>
      <c r="AT191" s="16" t="s">
        <v>145</v>
      </c>
      <c r="AU191" s="16" t="s">
        <v>84</v>
      </c>
    </row>
    <row r="192" spans="2:51" s="11" customFormat="1" ht="13.5">
      <c r="B192" s="178"/>
      <c r="D192" s="186" t="s">
        <v>147</v>
      </c>
      <c r="E192" s="187" t="s">
        <v>35</v>
      </c>
      <c r="F192" s="188" t="s">
        <v>320</v>
      </c>
      <c r="H192" s="189">
        <v>10.8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147</v>
      </c>
      <c r="AU192" s="179" t="s">
        <v>84</v>
      </c>
      <c r="AV192" s="11" t="s">
        <v>84</v>
      </c>
      <c r="AW192" s="11" t="s">
        <v>40</v>
      </c>
      <c r="AX192" s="11" t="s">
        <v>23</v>
      </c>
      <c r="AY192" s="179" t="s">
        <v>135</v>
      </c>
    </row>
    <row r="193" spans="2:65" s="1" customFormat="1" ht="22.5" customHeight="1">
      <c r="B193" s="163"/>
      <c r="C193" s="200" t="s">
        <v>321</v>
      </c>
      <c r="D193" s="200" t="s">
        <v>322</v>
      </c>
      <c r="E193" s="201" t="s">
        <v>323</v>
      </c>
      <c r="F193" s="202" t="s">
        <v>324</v>
      </c>
      <c r="G193" s="203" t="s">
        <v>262</v>
      </c>
      <c r="H193" s="204">
        <v>0.047</v>
      </c>
      <c r="I193" s="205"/>
      <c r="J193" s="206">
        <f>ROUND(I193*H193,2)</f>
        <v>0</v>
      </c>
      <c r="K193" s="202" t="s">
        <v>142</v>
      </c>
      <c r="L193" s="207"/>
      <c r="M193" s="208" t="s">
        <v>35</v>
      </c>
      <c r="N193" s="209" t="s">
        <v>47</v>
      </c>
      <c r="O193" s="34"/>
      <c r="P193" s="173">
        <f>O193*H193</f>
        <v>0</v>
      </c>
      <c r="Q193" s="173">
        <v>1</v>
      </c>
      <c r="R193" s="173">
        <f>Q193*H193</f>
        <v>0.047</v>
      </c>
      <c r="S193" s="173">
        <v>0</v>
      </c>
      <c r="T193" s="174">
        <f>S193*H193</f>
        <v>0</v>
      </c>
      <c r="AR193" s="16" t="s">
        <v>325</v>
      </c>
      <c r="AT193" s="16" t="s">
        <v>322</v>
      </c>
      <c r="AU193" s="16" t="s">
        <v>84</v>
      </c>
      <c r="AY193" s="16" t="s">
        <v>135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6" t="s">
        <v>23</v>
      </c>
      <c r="BK193" s="175">
        <f>ROUND(I193*H193,2)</f>
        <v>0</v>
      </c>
      <c r="BL193" s="16" t="s">
        <v>229</v>
      </c>
      <c r="BM193" s="16" t="s">
        <v>326</v>
      </c>
    </row>
    <row r="194" spans="2:47" s="1" customFormat="1" ht="27">
      <c r="B194" s="33"/>
      <c r="D194" s="176" t="s">
        <v>145</v>
      </c>
      <c r="F194" s="177" t="s">
        <v>327</v>
      </c>
      <c r="I194" s="137"/>
      <c r="L194" s="33"/>
      <c r="M194" s="62"/>
      <c r="N194" s="34"/>
      <c r="O194" s="34"/>
      <c r="P194" s="34"/>
      <c r="Q194" s="34"/>
      <c r="R194" s="34"/>
      <c r="S194" s="34"/>
      <c r="T194" s="63"/>
      <c r="AT194" s="16" t="s">
        <v>145</v>
      </c>
      <c r="AU194" s="16" t="s">
        <v>84</v>
      </c>
    </row>
    <row r="195" spans="2:51" s="11" customFormat="1" ht="13.5">
      <c r="B195" s="178"/>
      <c r="D195" s="186" t="s">
        <v>147</v>
      </c>
      <c r="E195" s="187" t="s">
        <v>35</v>
      </c>
      <c r="F195" s="188" t="s">
        <v>328</v>
      </c>
      <c r="H195" s="189">
        <v>0.047</v>
      </c>
      <c r="I195" s="182"/>
      <c r="L195" s="178"/>
      <c r="M195" s="183"/>
      <c r="N195" s="184"/>
      <c r="O195" s="184"/>
      <c r="P195" s="184"/>
      <c r="Q195" s="184"/>
      <c r="R195" s="184"/>
      <c r="S195" s="184"/>
      <c r="T195" s="185"/>
      <c r="AT195" s="179" t="s">
        <v>147</v>
      </c>
      <c r="AU195" s="179" t="s">
        <v>84</v>
      </c>
      <c r="AV195" s="11" t="s">
        <v>84</v>
      </c>
      <c r="AW195" s="11" t="s">
        <v>40</v>
      </c>
      <c r="AX195" s="11" t="s">
        <v>23</v>
      </c>
      <c r="AY195" s="179" t="s">
        <v>135</v>
      </c>
    </row>
    <row r="196" spans="2:65" s="1" customFormat="1" ht="22.5" customHeight="1">
      <c r="B196" s="163"/>
      <c r="C196" s="164" t="s">
        <v>325</v>
      </c>
      <c r="D196" s="164" t="s">
        <v>138</v>
      </c>
      <c r="E196" s="165" t="s">
        <v>329</v>
      </c>
      <c r="F196" s="166" t="s">
        <v>330</v>
      </c>
      <c r="G196" s="167" t="s">
        <v>141</v>
      </c>
      <c r="H196" s="168">
        <v>132</v>
      </c>
      <c r="I196" s="169"/>
      <c r="J196" s="170">
        <f>ROUND(I196*H196,2)</f>
        <v>0</v>
      </c>
      <c r="K196" s="166" t="s">
        <v>142</v>
      </c>
      <c r="L196" s="33"/>
      <c r="M196" s="171" t="s">
        <v>35</v>
      </c>
      <c r="N196" s="172" t="s">
        <v>47</v>
      </c>
      <c r="O196" s="34"/>
      <c r="P196" s="173">
        <f>O196*H196</f>
        <v>0</v>
      </c>
      <c r="Q196" s="173">
        <v>0.0004</v>
      </c>
      <c r="R196" s="173">
        <f>Q196*H196</f>
        <v>0.0528</v>
      </c>
      <c r="S196" s="173">
        <v>0</v>
      </c>
      <c r="T196" s="174">
        <f>S196*H196</f>
        <v>0</v>
      </c>
      <c r="AR196" s="16" t="s">
        <v>229</v>
      </c>
      <c r="AT196" s="16" t="s">
        <v>138</v>
      </c>
      <c r="AU196" s="16" t="s">
        <v>84</v>
      </c>
      <c r="AY196" s="16" t="s">
        <v>135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6" t="s">
        <v>23</v>
      </c>
      <c r="BK196" s="175">
        <f>ROUND(I196*H196,2)</f>
        <v>0</v>
      </c>
      <c r="BL196" s="16" t="s">
        <v>229</v>
      </c>
      <c r="BM196" s="16" t="s">
        <v>331</v>
      </c>
    </row>
    <row r="197" spans="2:47" s="1" customFormat="1" ht="27">
      <c r="B197" s="33"/>
      <c r="D197" s="176" t="s">
        <v>145</v>
      </c>
      <c r="F197" s="177" t="s">
        <v>332</v>
      </c>
      <c r="I197" s="137"/>
      <c r="L197" s="33"/>
      <c r="M197" s="62"/>
      <c r="N197" s="34"/>
      <c r="O197" s="34"/>
      <c r="P197" s="34"/>
      <c r="Q197" s="34"/>
      <c r="R197" s="34"/>
      <c r="S197" s="34"/>
      <c r="T197" s="63"/>
      <c r="AT197" s="16" t="s">
        <v>145</v>
      </c>
      <c r="AU197" s="16" t="s">
        <v>84</v>
      </c>
    </row>
    <row r="198" spans="2:51" s="11" customFormat="1" ht="13.5">
      <c r="B198" s="178"/>
      <c r="D198" s="186" t="s">
        <v>147</v>
      </c>
      <c r="E198" s="187" t="s">
        <v>35</v>
      </c>
      <c r="F198" s="188" t="s">
        <v>314</v>
      </c>
      <c r="H198" s="189">
        <v>132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147</v>
      </c>
      <c r="AU198" s="179" t="s">
        <v>84</v>
      </c>
      <c r="AV198" s="11" t="s">
        <v>84</v>
      </c>
      <c r="AW198" s="11" t="s">
        <v>40</v>
      </c>
      <c r="AX198" s="11" t="s">
        <v>23</v>
      </c>
      <c r="AY198" s="179" t="s">
        <v>135</v>
      </c>
    </row>
    <row r="199" spans="2:65" s="1" customFormat="1" ht="22.5" customHeight="1">
      <c r="B199" s="163"/>
      <c r="C199" s="164" t="s">
        <v>333</v>
      </c>
      <c r="D199" s="164" t="s">
        <v>138</v>
      </c>
      <c r="E199" s="165" t="s">
        <v>334</v>
      </c>
      <c r="F199" s="166" t="s">
        <v>335</v>
      </c>
      <c r="G199" s="167" t="s">
        <v>141</v>
      </c>
      <c r="H199" s="168">
        <v>10.8</v>
      </c>
      <c r="I199" s="169"/>
      <c r="J199" s="170">
        <f>ROUND(I199*H199,2)</f>
        <v>0</v>
      </c>
      <c r="K199" s="166" t="s">
        <v>142</v>
      </c>
      <c r="L199" s="33"/>
      <c r="M199" s="171" t="s">
        <v>35</v>
      </c>
      <c r="N199" s="172" t="s">
        <v>47</v>
      </c>
      <c r="O199" s="34"/>
      <c r="P199" s="173">
        <f>O199*H199</f>
        <v>0</v>
      </c>
      <c r="Q199" s="173">
        <v>0.0004</v>
      </c>
      <c r="R199" s="173">
        <f>Q199*H199</f>
        <v>0.004320000000000001</v>
      </c>
      <c r="S199" s="173">
        <v>0</v>
      </c>
      <c r="T199" s="174">
        <f>S199*H199</f>
        <v>0</v>
      </c>
      <c r="AR199" s="16" t="s">
        <v>229</v>
      </c>
      <c r="AT199" s="16" t="s">
        <v>138</v>
      </c>
      <c r="AU199" s="16" t="s">
        <v>84</v>
      </c>
      <c r="AY199" s="16" t="s">
        <v>135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6" t="s">
        <v>23</v>
      </c>
      <c r="BK199" s="175">
        <f>ROUND(I199*H199,2)</f>
        <v>0</v>
      </c>
      <c r="BL199" s="16" t="s">
        <v>229</v>
      </c>
      <c r="BM199" s="16" t="s">
        <v>336</v>
      </c>
    </row>
    <row r="200" spans="2:47" s="1" customFormat="1" ht="27">
      <c r="B200" s="33"/>
      <c r="D200" s="176" t="s">
        <v>145</v>
      </c>
      <c r="F200" s="177" t="s">
        <v>337</v>
      </c>
      <c r="I200" s="137"/>
      <c r="L200" s="33"/>
      <c r="M200" s="62"/>
      <c r="N200" s="34"/>
      <c r="O200" s="34"/>
      <c r="P200" s="34"/>
      <c r="Q200" s="34"/>
      <c r="R200" s="34"/>
      <c r="S200" s="34"/>
      <c r="T200" s="63"/>
      <c r="AT200" s="16" t="s">
        <v>145</v>
      </c>
      <c r="AU200" s="16" t="s">
        <v>84</v>
      </c>
    </row>
    <row r="201" spans="2:51" s="11" customFormat="1" ht="13.5">
      <c r="B201" s="178"/>
      <c r="D201" s="186" t="s">
        <v>147</v>
      </c>
      <c r="E201" s="187" t="s">
        <v>35</v>
      </c>
      <c r="F201" s="188" t="s">
        <v>320</v>
      </c>
      <c r="H201" s="189">
        <v>10.8</v>
      </c>
      <c r="I201" s="182"/>
      <c r="L201" s="178"/>
      <c r="M201" s="183"/>
      <c r="N201" s="184"/>
      <c r="O201" s="184"/>
      <c r="P201" s="184"/>
      <c r="Q201" s="184"/>
      <c r="R201" s="184"/>
      <c r="S201" s="184"/>
      <c r="T201" s="185"/>
      <c r="AT201" s="179" t="s">
        <v>147</v>
      </c>
      <c r="AU201" s="179" t="s">
        <v>84</v>
      </c>
      <c r="AV201" s="11" t="s">
        <v>84</v>
      </c>
      <c r="AW201" s="11" t="s">
        <v>40</v>
      </c>
      <c r="AX201" s="11" t="s">
        <v>23</v>
      </c>
      <c r="AY201" s="179" t="s">
        <v>135</v>
      </c>
    </row>
    <row r="202" spans="2:65" s="1" customFormat="1" ht="22.5" customHeight="1">
      <c r="B202" s="163"/>
      <c r="C202" s="200" t="s">
        <v>338</v>
      </c>
      <c r="D202" s="200" t="s">
        <v>322</v>
      </c>
      <c r="E202" s="201" t="s">
        <v>339</v>
      </c>
      <c r="F202" s="202" t="s">
        <v>340</v>
      </c>
      <c r="G202" s="203" t="s">
        <v>141</v>
      </c>
      <c r="H202" s="204">
        <v>171.36</v>
      </c>
      <c r="I202" s="205"/>
      <c r="J202" s="206">
        <f>ROUND(I202*H202,2)</f>
        <v>0</v>
      </c>
      <c r="K202" s="202" t="s">
        <v>142</v>
      </c>
      <c r="L202" s="207"/>
      <c r="M202" s="208" t="s">
        <v>35</v>
      </c>
      <c r="N202" s="209" t="s">
        <v>47</v>
      </c>
      <c r="O202" s="34"/>
      <c r="P202" s="173">
        <f>O202*H202</f>
        <v>0</v>
      </c>
      <c r="Q202" s="173">
        <v>0.0045</v>
      </c>
      <c r="R202" s="173">
        <f>Q202*H202</f>
        <v>0.77112</v>
      </c>
      <c r="S202" s="173">
        <v>0</v>
      </c>
      <c r="T202" s="174">
        <f>S202*H202</f>
        <v>0</v>
      </c>
      <c r="AR202" s="16" t="s">
        <v>325</v>
      </c>
      <c r="AT202" s="16" t="s">
        <v>322</v>
      </c>
      <c r="AU202" s="16" t="s">
        <v>84</v>
      </c>
      <c r="AY202" s="16" t="s">
        <v>135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6" t="s">
        <v>23</v>
      </c>
      <c r="BK202" s="175">
        <f>ROUND(I202*H202,2)</f>
        <v>0</v>
      </c>
      <c r="BL202" s="16" t="s">
        <v>229</v>
      </c>
      <c r="BM202" s="16" t="s">
        <v>341</v>
      </c>
    </row>
    <row r="203" spans="2:47" s="1" customFormat="1" ht="13.5">
      <c r="B203" s="33"/>
      <c r="D203" s="176" t="s">
        <v>145</v>
      </c>
      <c r="F203" s="177" t="s">
        <v>342</v>
      </c>
      <c r="I203" s="137"/>
      <c r="L203" s="33"/>
      <c r="M203" s="62"/>
      <c r="N203" s="34"/>
      <c r="O203" s="34"/>
      <c r="P203" s="34"/>
      <c r="Q203" s="34"/>
      <c r="R203" s="34"/>
      <c r="S203" s="34"/>
      <c r="T203" s="63"/>
      <c r="AT203" s="16" t="s">
        <v>145</v>
      </c>
      <c r="AU203" s="16" t="s">
        <v>84</v>
      </c>
    </row>
    <row r="204" spans="2:51" s="11" customFormat="1" ht="13.5">
      <c r="B204" s="178"/>
      <c r="D204" s="186" t="s">
        <v>147</v>
      </c>
      <c r="E204" s="187" t="s">
        <v>35</v>
      </c>
      <c r="F204" s="188" t="s">
        <v>343</v>
      </c>
      <c r="H204" s="189">
        <v>171.36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147</v>
      </c>
      <c r="AU204" s="179" t="s">
        <v>84</v>
      </c>
      <c r="AV204" s="11" t="s">
        <v>84</v>
      </c>
      <c r="AW204" s="11" t="s">
        <v>40</v>
      </c>
      <c r="AX204" s="11" t="s">
        <v>23</v>
      </c>
      <c r="AY204" s="179" t="s">
        <v>135</v>
      </c>
    </row>
    <row r="205" spans="2:65" s="1" customFormat="1" ht="22.5" customHeight="1">
      <c r="B205" s="163"/>
      <c r="C205" s="200" t="s">
        <v>344</v>
      </c>
      <c r="D205" s="200" t="s">
        <v>322</v>
      </c>
      <c r="E205" s="201" t="s">
        <v>345</v>
      </c>
      <c r="F205" s="202" t="s">
        <v>346</v>
      </c>
      <c r="G205" s="203" t="s">
        <v>347</v>
      </c>
      <c r="H205" s="204">
        <v>3</v>
      </c>
      <c r="I205" s="205"/>
      <c r="J205" s="206">
        <f>ROUND(I205*H205,2)</f>
        <v>0</v>
      </c>
      <c r="K205" s="202" t="s">
        <v>35</v>
      </c>
      <c r="L205" s="207"/>
      <c r="M205" s="208" t="s">
        <v>35</v>
      </c>
      <c r="N205" s="209" t="s">
        <v>47</v>
      </c>
      <c r="O205" s="34"/>
      <c r="P205" s="173">
        <f>O205*H205</f>
        <v>0</v>
      </c>
      <c r="Q205" s="173">
        <v>0</v>
      </c>
      <c r="R205" s="173">
        <f>Q205*H205</f>
        <v>0</v>
      </c>
      <c r="S205" s="173">
        <v>0</v>
      </c>
      <c r="T205" s="174">
        <f>S205*H205</f>
        <v>0</v>
      </c>
      <c r="AR205" s="16" t="s">
        <v>325</v>
      </c>
      <c r="AT205" s="16" t="s">
        <v>322</v>
      </c>
      <c r="AU205" s="16" t="s">
        <v>84</v>
      </c>
      <c r="AY205" s="16" t="s">
        <v>135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6" t="s">
        <v>23</v>
      </c>
      <c r="BK205" s="175">
        <f>ROUND(I205*H205,2)</f>
        <v>0</v>
      </c>
      <c r="BL205" s="16" t="s">
        <v>229</v>
      </c>
      <c r="BM205" s="16" t="s">
        <v>348</v>
      </c>
    </row>
    <row r="206" spans="2:47" s="1" customFormat="1" ht="13.5">
      <c r="B206" s="33"/>
      <c r="D206" s="176" t="s">
        <v>145</v>
      </c>
      <c r="F206" s="177" t="s">
        <v>346</v>
      </c>
      <c r="I206" s="137"/>
      <c r="L206" s="33"/>
      <c r="M206" s="62"/>
      <c r="N206" s="34"/>
      <c r="O206" s="34"/>
      <c r="P206" s="34"/>
      <c r="Q206" s="34"/>
      <c r="R206" s="34"/>
      <c r="S206" s="34"/>
      <c r="T206" s="63"/>
      <c r="AT206" s="16" t="s">
        <v>145</v>
      </c>
      <c r="AU206" s="16" t="s">
        <v>84</v>
      </c>
    </row>
    <row r="207" spans="2:51" s="11" customFormat="1" ht="13.5">
      <c r="B207" s="178"/>
      <c r="D207" s="186" t="s">
        <v>147</v>
      </c>
      <c r="E207" s="187" t="s">
        <v>35</v>
      </c>
      <c r="F207" s="188" t="s">
        <v>349</v>
      </c>
      <c r="H207" s="189">
        <v>3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147</v>
      </c>
      <c r="AU207" s="179" t="s">
        <v>84</v>
      </c>
      <c r="AV207" s="11" t="s">
        <v>84</v>
      </c>
      <c r="AW207" s="11" t="s">
        <v>40</v>
      </c>
      <c r="AX207" s="11" t="s">
        <v>23</v>
      </c>
      <c r="AY207" s="179" t="s">
        <v>135</v>
      </c>
    </row>
    <row r="208" spans="2:65" s="1" customFormat="1" ht="22.5" customHeight="1">
      <c r="B208" s="163"/>
      <c r="C208" s="164" t="s">
        <v>350</v>
      </c>
      <c r="D208" s="164" t="s">
        <v>138</v>
      </c>
      <c r="E208" s="165" t="s">
        <v>351</v>
      </c>
      <c r="F208" s="166" t="s">
        <v>352</v>
      </c>
      <c r="G208" s="167" t="s">
        <v>262</v>
      </c>
      <c r="H208" s="168">
        <v>0.875</v>
      </c>
      <c r="I208" s="169"/>
      <c r="J208" s="170">
        <f>ROUND(I208*H208,2)</f>
        <v>0</v>
      </c>
      <c r="K208" s="166" t="s">
        <v>142</v>
      </c>
      <c r="L208" s="33"/>
      <c r="M208" s="171" t="s">
        <v>35</v>
      </c>
      <c r="N208" s="172" t="s">
        <v>47</v>
      </c>
      <c r="O208" s="34"/>
      <c r="P208" s="173">
        <f>O208*H208</f>
        <v>0</v>
      </c>
      <c r="Q208" s="173">
        <v>0</v>
      </c>
      <c r="R208" s="173">
        <f>Q208*H208</f>
        <v>0</v>
      </c>
      <c r="S208" s="173">
        <v>0</v>
      </c>
      <c r="T208" s="174">
        <f>S208*H208</f>
        <v>0</v>
      </c>
      <c r="AR208" s="16" t="s">
        <v>229</v>
      </c>
      <c r="AT208" s="16" t="s">
        <v>138</v>
      </c>
      <c r="AU208" s="16" t="s">
        <v>84</v>
      </c>
      <c r="AY208" s="16" t="s">
        <v>135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6" t="s">
        <v>23</v>
      </c>
      <c r="BK208" s="175">
        <f>ROUND(I208*H208,2)</f>
        <v>0</v>
      </c>
      <c r="BL208" s="16" t="s">
        <v>229</v>
      </c>
      <c r="BM208" s="16" t="s">
        <v>353</v>
      </c>
    </row>
    <row r="209" spans="2:63" s="10" customFormat="1" ht="29.25" customHeight="1">
      <c r="B209" s="149"/>
      <c r="D209" s="160" t="s">
        <v>75</v>
      </c>
      <c r="E209" s="161" t="s">
        <v>354</v>
      </c>
      <c r="F209" s="161" t="s">
        <v>355</v>
      </c>
      <c r="I209" s="152"/>
      <c r="J209" s="162">
        <f>BK209</f>
        <v>0</v>
      </c>
      <c r="L209" s="149"/>
      <c r="M209" s="154"/>
      <c r="N209" s="155"/>
      <c r="O209" s="155"/>
      <c r="P209" s="156">
        <f>SUM(P210:P240)</f>
        <v>0</v>
      </c>
      <c r="Q209" s="155"/>
      <c r="R209" s="156">
        <f>SUM(R210:R240)</f>
        <v>0.43999499999999997</v>
      </c>
      <c r="S209" s="155"/>
      <c r="T209" s="157">
        <f>SUM(T210:T240)</f>
        <v>7.252800000000001</v>
      </c>
      <c r="AR209" s="150" t="s">
        <v>84</v>
      </c>
      <c r="AT209" s="158" t="s">
        <v>75</v>
      </c>
      <c r="AU209" s="158" t="s">
        <v>23</v>
      </c>
      <c r="AY209" s="150" t="s">
        <v>135</v>
      </c>
      <c r="BK209" s="159">
        <f>SUM(BK210:BK240)</f>
        <v>0</v>
      </c>
    </row>
    <row r="210" spans="2:65" s="1" customFormat="1" ht="22.5" customHeight="1">
      <c r="B210" s="163"/>
      <c r="C210" s="164" t="s">
        <v>356</v>
      </c>
      <c r="D210" s="164" t="s">
        <v>138</v>
      </c>
      <c r="E210" s="165" t="s">
        <v>357</v>
      </c>
      <c r="F210" s="166" t="s">
        <v>358</v>
      </c>
      <c r="G210" s="167" t="s">
        <v>141</v>
      </c>
      <c r="H210" s="168">
        <v>273.6</v>
      </c>
      <c r="I210" s="169"/>
      <c r="J210" s="170">
        <f>ROUND(I210*H210,2)</f>
        <v>0</v>
      </c>
      <c r="K210" s="166" t="s">
        <v>142</v>
      </c>
      <c r="L210" s="33"/>
      <c r="M210" s="171" t="s">
        <v>35</v>
      </c>
      <c r="N210" s="172" t="s">
        <v>47</v>
      </c>
      <c r="O210" s="34"/>
      <c r="P210" s="173">
        <f>O210*H210</f>
        <v>0</v>
      </c>
      <c r="Q210" s="173">
        <v>0</v>
      </c>
      <c r="R210" s="173">
        <f>Q210*H210</f>
        <v>0</v>
      </c>
      <c r="S210" s="173">
        <v>0.006</v>
      </c>
      <c r="T210" s="174">
        <f>S210*H210</f>
        <v>1.6416000000000002</v>
      </c>
      <c r="AR210" s="16" t="s">
        <v>229</v>
      </c>
      <c r="AT210" s="16" t="s">
        <v>138</v>
      </c>
      <c r="AU210" s="16" t="s">
        <v>84</v>
      </c>
      <c r="AY210" s="16" t="s">
        <v>135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23</v>
      </c>
      <c r="BK210" s="175">
        <f>ROUND(I210*H210,2)</f>
        <v>0</v>
      </c>
      <c r="BL210" s="16" t="s">
        <v>229</v>
      </c>
      <c r="BM210" s="16" t="s">
        <v>359</v>
      </c>
    </row>
    <row r="211" spans="2:47" s="1" customFormat="1" ht="13.5">
      <c r="B211" s="33"/>
      <c r="D211" s="176" t="s">
        <v>145</v>
      </c>
      <c r="F211" s="177" t="s">
        <v>360</v>
      </c>
      <c r="I211" s="137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145</v>
      </c>
      <c r="AU211" s="16" t="s">
        <v>84</v>
      </c>
    </row>
    <row r="212" spans="2:51" s="11" customFormat="1" ht="13.5">
      <c r="B212" s="178"/>
      <c r="D212" s="186" t="s">
        <v>147</v>
      </c>
      <c r="E212" s="187" t="s">
        <v>35</v>
      </c>
      <c r="F212" s="188" t="s">
        <v>361</v>
      </c>
      <c r="H212" s="189">
        <v>273.6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147</v>
      </c>
      <c r="AU212" s="179" t="s">
        <v>84</v>
      </c>
      <c r="AV212" s="11" t="s">
        <v>84</v>
      </c>
      <c r="AW212" s="11" t="s">
        <v>40</v>
      </c>
      <c r="AX212" s="11" t="s">
        <v>23</v>
      </c>
      <c r="AY212" s="179" t="s">
        <v>135</v>
      </c>
    </row>
    <row r="213" spans="2:65" s="1" customFormat="1" ht="22.5" customHeight="1">
      <c r="B213" s="163"/>
      <c r="C213" s="164" t="s">
        <v>362</v>
      </c>
      <c r="D213" s="164" t="s">
        <v>138</v>
      </c>
      <c r="E213" s="165" t="s">
        <v>363</v>
      </c>
      <c r="F213" s="166" t="s">
        <v>364</v>
      </c>
      <c r="G213" s="167" t="s">
        <v>347</v>
      </c>
      <c r="H213" s="168">
        <v>7.62</v>
      </c>
      <c r="I213" s="169"/>
      <c r="J213" s="170">
        <f>ROUND(I213*H213,2)</f>
        <v>0</v>
      </c>
      <c r="K213" s="166" t="s">
        <v>142</v>
      </c>
      <c r="L213" s="33"/>
      <c r="M213" s="171" t="s">
        <v>35</v>
      </c>
      <c r="N213" s="172" t="s">
        <v>47</v>
      </c>
      <c r="O213" s="34"/>
      <c r="P213" s="173">
        <f>O213*H213</f>
        <v>0</v>
      </c>
      <c r="Q213" s="173">
        <v>0.00111</v>
      </c>
      <c r="R213" s="173">
        <f>Q213*H213</f>
        <v>0.0084582</v>
      </c>
      <c r="S213" s="173">
        <v>0</v>
      </c>
      <c r="T213" s="174">
        <f>S213*H213</f>
        <v>0</v>
      </c>
      <c r="AR213" s="16" t="s">
        <v>229</v>
      </c>
      <c r="AT213" s="16" t="s">
        <v>138</v>
      </c>
      <c r="AU213" s="16" t="s">
        <v>84</v>
      </c>
      <c r="AY213" s="16" t="s">
        <v>135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6" t="s">
        <v>23</v>
      </c>
      <c r="BK213" s="175">
        <f>ROUND(I213*H213,2)</f>
        <v>0</v>
      </c>
      <c r="BL213" s="16" t="s">
        <v>229</v>
      </c>
      <c r="BM213" s="16" t="s">
        <v>365</v>
      </c>
    </row>
    <row r="214" spans="2:47" s="1" customFormat="1" ht="27">
      <c r="B214" s="33"/>
      <c r="D214" s="176" t="s">
        <v>145</v>
      </c>
      <c r="F214" s="177" t="s">
        <v>366</v>
      </c>
      <c r="I214" s="137"/>
      <c r="L214" s="33"/>
      <c r="M214" s="62"/>
      <c r="N214" s="34"/>
      <c r="O214" s="34"/>
      <c r="P214" s="34"/>
      <c r="Q214" s="34"/>
      <c r="R214" s="34"/>
      <c r="S214" s="34"/>
      <c r="T214" s="63"/>
      <c r="AT214" s="16" t="s">
        <v>145</v>
      </c>
      <c r="AU214" s="16" t="s">
        <v>84</v>
      </c>
    </row>
    <row r="215" spans="2:51" s="11" customFormat="1" ht="13.5">
      <c r="B215" s="178"/>
      <c r="D215" s="186" t="s">
        <v>147</v>
      </c>
      <c r="E215" s="187" t="s">
        <v>35</v>
      </c>
      <c r="F215" s="188" t="s">
        <v>367</v>
      </c>
      <c r="H215" s="189">
        <v>7.62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147</v>
      </c>
      <c r="AU215" s="179" t="s">
        <v>84</v>
      </c>
      <c r="AV215" s="11" t="s">
        <v>84</v>
      </c>
      <c r="AW215" s="11" t="s">
        <v>40</v>
      </c>
      <c r="AX215" s="11" t="s">
        <v>23</v>
      </c>
      <c r="AY215" s="179" t="s">
        <v>135</v>
      </c>
    </row>
    <row r="216" spans="2:65" s="1" customFormat="1" ht="22.5" customHeight="1">
      <c r="B216" s="163"/>
      <c r="C216" s="164" t="s">
        <v>368</v>
      </c>
      <c r="D216" s="164" t="s">
        <v>138</v>
      </c>
      <c r="E216" s="165" t="s">
        <v>369</v>
      </c>
      <c r="F216" s="166" t="s">
        <v>370</v>
      </c>
      <c r="G216" s="167" t="s">
        <v>347</v>
      </c>
      <c r="H216" s="168">
        <v>18.06</v>
      </c>
      <c r="I216" s="169"/>
      <c r="J216" s="170">
        <f>ROUND(I216*H216,2)</f>
        <v>0</v>
      </c>
      <c r="K216" s="166" t="s">
        <v>142</v>
      </c>
      <c r="L216" s="33"/>
      <c r="M216" s="171" t="s">
        <v>35</v>
      </c>
      <c r="N216" s="172" t="s">
        <v>47</v>
      </c>
      <c r="O216" s="34"/>
      <c r="P216" s="173">
        <f>O216*H216</f>
        <v>0</v>
      </c>
      <c r="Q216" s="173">
        <v>0.00278</v>
      </c>
      <c r="R216" s="173">
        <f>Q216*H216</f>
        <v>0.050206799999999996</v>
      </c>
      <c r="S216" s="173">
        <v>0</v>
      </c>
      <c r="T216" s="174">
        <f>S216*H216</f>
        <v>0</v>
      </c>
      <c r="AR216" s="16" t="s">
        <v>229</v>
      </c>
      <c r="AT216" s="16" t="s">
        <v>138</v>
      </c>
      <c r="AU216" s="16" t="s">
        <v>84</v>
      </c>
      <c r="AY216" s="16" t="s">
        <v>135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6" t="s">
        <v>23</v>
      </c>
      <c r="BK216" s="175">
        <f>ROUND(I216*H216,2)</f>
        <v>0</v>
      </c>
      <c r="BL216" s="16" t="s">
        <v>229</v>
      </c>
      <c r="BM216" s="16" t="s">
        <v>371</v>
      </c>
    </row>
    <row r="217" spans="2:47" s="1" customFormat="1" ht="27">
      <c r="B217" s="33"/>
      <c r="D217" s="176" t="s">
        <v>145</v>
      </c>
      <c r="F217" s="177" t="s">
        <v>372</v>
      </c>
      <c r="I217" s="137"/>
      <c r="L217" s="33"/>
      <c r="M217" s="62"/>
      <c r="N217" s="34"/>
      <c r="O217" s="34"/>
      <c r="P217" s="34"/>
      <c r="Q217" s="34"/>
      <c r="R217" s="34"/>
      <c r="S217" s="34"/>
      <c r="T217" s="63"/>
      <c r="AT217" s="16" t="s">
        <v>145</v>
      </c>
      <c r="AU217" s="16" t="s">
        <v>84</v>
      </c>
    </row>
    <row r="218" spans="2:51" s="11" customFormat="1" ht="13.5">
      <c r="B218" s="178"/>
      <c r="D218" s="186" t="s">
        <v>147</v>
      </c>
      <c r="E218" s="187" t="s">
        <v>35</v>
      </c>
      <c r="F218" s="188" t="s">
        <v>373</v>
      </c>
      <c r="H218" s="189">
        <v>18.06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147</v>
      </c>
      <c r="AU218" s="179" t="s">
        <v>84</v>
      </c>
      <c r="AV218" s="11" t="s">
        <v>84</v>
      </c>
      <c r="AW218" s="11" t="s">
        <v>40</v>
      </c>
      <c r="AX218" s="11" t="s">
        <v>23</v>
      </c>
      <c r="AY218" s="179" t="s">
        <v>135</v>
      </c>
    </row>
    <row r="219" spans="2:65" s="1" customFormat="1" ht="22.5" customHeight="1">
      <c r="B219" s="163"/>
      <c r="C219" s="164" t="s">
        <v>374</v>
      </c>
      <c r="D219" s="164" t="s">
        <v>138</v>
      </c>
      <c r="E219" s="165" t="s">
        <v>375</v>
      </c>
      <c r="F219" s="166" t="s">
        <v>376</v>
      </c>
      <c r="G219" s="167" t="s">
        <v>347</v>
      </c>
      <c r="H219" s="168">
        <v>4.2</v>
      </c>
      <c r="I219" s="169"/>
      <c r="J219" s="170">
        <f>ROUND(I219*H219,2)</f>
        <v>0</v>
      </c>
      <c r="K219" s="166" t="s">
        <v>142</v>
      </c>
      <c r="L219" s="33"/>
      <c r="M219" s="171" t="s">
        <v>35</v>
      </c>
      <c r="N219" s="172" t="s">
        <v>47</v>
      </c>
      <c r="O219" s="34"/>
      <c r="P219" s="173">
        <f>O219*H219</f>
        <v>0</v>
      </c>
      <c r="Q219" s="173">
        <v>0.00278</v>
      </c>
      <c r="R219" s="173">
        <f>Q219*H219</f>
        <v>0.011676</v>
      </c>
      <c r="S219" s="173">
        <v>0</v>
      </c>
      <c r="T219" s="174">
        <f>S219*H219</f>
        <v>0</v>
      </c>
      <c r="AR219" s="16" t="s">
        <v>229</v>
      </c>
      <c r="AT219" s="16" t="s">
        <v>138</v>
      </c>
      <c r="AU219" s="16" t="s">
        <v>84</v>
      </c>
      <c r="AY219" s="16" t="s">
        <v>135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23</v>
      </c>
      <c r="BK219" s="175">
        <f>ROUND(I219*H219,2)</f>
        <v>0</v>
      </c>
      <c r="BL219" s="16" t="s">
        <v>229</v>
      </c>
      <c r="BM219" s="16" t="s">
        <v>377</v>
      </c>
    </row>
    <row r="220" spans="2:47" s="1" customFormat="1" ht="27">
      <c r="B220" s="33"/>
      <c r="D220" s="176" t="s">
        <v>145</v>
      </c>
      <c r="F220" s="177" t="s">
        <v>378</v>
      </c>
      <c r="I220" s="137"/>
      <c r="L220" s="33"/>
      <c r="M220" s="62"/>
      <c r="N220" s="34"/>
      <c r="O220" s="34"/>
      <c r="P220" s="34"/>
      <c r="Q220" s="34"/>
      <c r="R220" s="34"/>
      <c r="S220" s="34"/>
      <c r="T220" s="63"/>
      <c r="AT220" s="16" t="s">
        <v>145</v>
      </c>
      <c r="AU220" s="16" t="s">
        <v>84</v>
      </c>
    </row>
    <row r="221" spans="2:51" s="11" customFormat="1" ht="13.5">
      <c r="B221" s="178"/>
      <c r="D221" s="186" t="s">
        <v>147</v>
      </c>
      <c r="E221" s="187" t="s">
        <v>35</v>
      </c>
      <c r="F221" s="188" t="s">
        <v>379</v>
      </c>
      <c r="H221" s="189">
        <v>4.2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147</v>
      </c>
      <c r="AU221" s="179" t="s">
        <v>84</v>
      </c>
      <c r="AV221" s="11" t="s">
        <v>84</v>
      </c>
      <c r="AW221" s="11" t="s">
        <v>40</v>
      </c>
      <c r="AX221" s="11" t="s">
        <v>23</v>
      </c>
      <c r="AY221" s="179" t="s">
        <v>135</v>
      </c>
    </row>
    <row r="222" spans="2:65" s="1" customFormat="1" ht="22.5" customHeight="1">
      <c r="B222" s="163"/>
      <c r="C222" s="164" t="s">
        <v>380</v>
      </c>
      <c r="D222" s="164" t="s">
        <v>138</v>
      </c>
      <c r="E222" s="165" t="s">
        <v>381</v>
      </c>
      <c r="F222" s="166" t="s">
        <v>382</v>
      </c>
      <c r="G222" s="167" t="s">
        <v>347</v>
      </c>
      <c r="H222" s="168">
        <v>7.5</v>
      </c>
      <c r="I222" s="169"/>
      <c r="J222" s="170">
        <f>ROUND(I222*H222,2)</f>
        <v>0</v>
      </c>
      <c r="K222" s="166" t="s">
        <v>35</v>
      </c>
      <c r="L222" s="33"/>
      <c r="M222" s="171" t="s">
        <v>35</v>
      </c>
      <c r="N222" s="172" t="s">
        <v>47</v>
      </c>
      <c r="O222" s="34"/>
      <c r="P222" s="173">
        <f>O222*H222</f>
        <v>0</v>
      </c>
      <c r="Q222" s="173">
        <v>0.00278</v>
      </c>
      <c r="R222" s="173">
        <f>Q222*H222</f>
        <v>0.02085</v>
      </c>
      <c r="S222" s="173">
        <v>0</v>
      </c>
      <c r="T222" s="174">
        <f>S222*H222</f>
        <v>0</v>
      </c>
      <c r="AR222" s="16" t="s">
        <v>229</v>
      </c>
      <c r="AT222" s="16" t="s">
        <v>138</v>
      </c>
      <c r="AU222" s="16" t="s">
        <v>84</v>
      </c>
      <c r="AY222" s="16" t="s">
        <v>135</v>
      </c>
      <c r="BE222" s="175">
        <f>IF(N222="základní",J222,0)</f>
        <v>0</v>
      </c>
      <c r="BF222" s="175">
        <f>IF(N222="snížená",J222,0)</f>
        <v>0</v>
      </c>
      <c r="BG222" s="175">
        <f>IF(N222="zákl. přenesená",J222,0)</f>
        <v>0</v>
      </c>
      <c r="BH222" s="175">
        <f>IF(N222="sníž. přenesená",J222,0)</f>
        <v>0</v>
      </c>
      <c r="BI222" s="175">
        <f>IF(N222="nulová",J222,0)</f>
        <v>0</v>
      </c>
      <c r="BJ222" s="16" t="s">
        <v>23</v>
      </c>
      <c r="BK222" s="175">
        <f>ROUND(I222*H222,2)</f>
        <v>0</v>
      </c>
      <c r="BL222" s="16" t="s">
        <v>229</v>
      </c>
      <c r="BM222" s="16" t="s">
        <v>383</v>
      </c>
    </row>
    <row r="223" spans="2:47" s="1" customFormat="1" ht="27">
      <c r="B223" s="33"/>
      <c r="D223" s="176" t="s">
        <v>145</v>
      </c>
      <c r="F223" s="177" t="s">
        <v>378</v>
      </c>
      <c r="I223" s="137"/>
      <c r="L223" s="33"/>
      <c r="M223" s="62"/>
      <c r="N223" s="34"/>
      <c r="O223" s="34"/>
      <c r="P223" s="34"/>
      <c r="Q223" s="34"/>
      <c r="R223" s="34"/>
      <c r="S223" s="34"/>
      <c r="T223" s="63"/>
      <c r="AT223" s="16" t="s">
        <v>145</v>
      </c>
      <c r="AU223" s="16" t="s">
        <v>84</v>
      </c>
    </row>
    <row r="224" spans="2:51" s="11" customFormat="1" ht="13.5">
      <c r="B224" s="178"/>
      <c r="D224" s="186" t="s">
        <v>147</v>
      </c>
      <c r="E224" s="187" t="s">
        <v>35</v>
      </c>
      <c r="F224" s="188" t="s">
        <v>384</v>
      </c>
      <c r="H224" s="189">
        <v>7.5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147</v>
      </c>
      <c r="AU224" s="179" t="s">
        <v>84</v>
      </c>
      <c r="AV224" s="11" t="s">
        <v>84</v>
      </c>
      <c r="AW224" s="11" t="s">
        <v>40</v>
      </c>
      <c r="AX224" s="11" t="s">
        <v>23</v>
      </c>
      <c r="AY224" s="179" t="s">
        <v>135</v>
      </c>
    </row>
    <row r="225" spans="2:65" s="1" customFormat="1" ht="31.5" customHeight="1">
      <c r="B225" s="163"/>
      <c r="C225" s="164" t="s">
        <v>385</v>
      </c>
      <c r="D225" s="164" t="s">
        <v>138</v>
      </c>
      <c r="E225" s="165" t="s">
        <v>386</v>
      </c>
      <c r="F225" s="166" t="s">
        <v>387</v>
      </c>
      <c r="G225" s="167" t="s">
        <v>141</v>
      </c>
      <c r="H225" s="168">
        <v>114.6</v>
      </c>
      <c r="I225" s="169"/>
      <c r="J225" s="170">
        <f>ROUND(I225*H225,2)</f>
        <v>0</v>
      </c>
      <c r="K225" s="166" t="s">
        <v>142</v>
      </c>
      <c r="L225" s="33"/>
      <c r="M225" s="171" t="s">
        <v>35</v>
      </c>
      <c r="N225" s="172" t="s">
        <v>47</v>
      </c>
      <c r="O225" s="34"/>
      <c r="P225" s="173">
        <f>O225*H225</f>
        <v>0</v>
      </c>
      <c r="Q225" s="173">
        <v>0.00043</v>
      </c>
      <c r="R225" s="173">
        <f>Q225*H225</f>
        <v>0.049277999999999995</v>
      </c>
      <c r="S225" s="173">
        <v>0</v>
      </c>
      <c r="T225" s="174">
        <f>S225*H225</f>
        <v>0</v>
      </c>
      <c r="AR225" s="16" t="s">
        <v>229</v>
      </c>
      <c r="AT225" s="16" t="s">
        <v>138</v>
      </c>
      <c r="AU225" s="16" t="s">
        <v>84</v>
      </c>
      <c r="AY225" s="16" t="s">
        <v>135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6" t="s">
        <v>23</v>
      </c>
      <c r="BK225" s="175">
        <f>ROUND(I225*H225,2)</f>
        <v>0</v>
      </c>
      <c r="BL225" s="16" t="s">
        <v>229</v>
      </c>
      <c r="BM225" s="16" t="s">
        <v>388</v>
      </c>
    </row>
    <row r="226" spans="2:47" s="1" customFormat="1" ht="40.5">
      <c r="B226" s="33"/>
      <c r="D226" s="176" t="s">
        <v>145</v>
      </c>
      <c r="F226" s="177" t="s">
        <v>389</v>
      </c>
      <c r="I226" s="137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145</v>
      </c>
      <c r="AU226" s="16" t="s">
        <v>84</v>
      </c>
    </row>
    <row r="227" spans="2:51" s="11" customFormat="1" ht="13.5">
      <c r="B227" s="178"/>
      <c r="D227" s="186" t="s">
        <v>147</v>
      </c>
      <c r="E227" s="187" t="s">
        <v>35</v>
      </c>
      <c r="F227" s="188" t="s">
        <v>390</v>
      </c>
      <c r="H227" s="189">
        <v>114.6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147</v>
      </c>
      <c r="AU227" s="179" t="s">
        <v>84</v>
      </c>
      <c r="AV227" s="11" t="s">
        <v>84</v>
      </c>
      <c r="AW227" s="11" t="s">
        <v>40</v>
      </c>
      <c r="AX227" s="11" t="s">
        <v>23</v>
      </c>
      <c r="AY227" s="179" t="s">
        <v>135</v>
      </c>
    </row>
    <row r="228" spans="2:65" s="1" customFormat="1" ht="22.5" customHeight="1">
      <c r="B228" s="163"/>
      <c r="C228" s="200" t="s">
        <v>391</v>
      </c>
      <c r="D228" s="200" t="s">
        <v>322</v>
      </c>
      <c r="E228" s="201" t="s">
        <v>392</v>
      </c>
      <c r="F228" s="202" t="s">
        <v>393</v>
      </c>
      <c r="G228" s="203" t="s">
        <v>141</v>
      </c>
      <c r="H228" s="204">
        <v>126.06</v>
      </c>
      <c r="I228" s="205"/>
      <c r="J228" s="206">
        <f>ROUND(I228*H228,2)</f>
        <v>0</v>
      </c>
      <c r="K228" s="202" t="s">
        <v>142</v>
      </c>
      <c r="L228" s="207"/>
      <c r="M228" s="208" t="s">
        <v>35</v>
      </c>
      <c r="N228" s="209" t="s">
        <v>47</v>
      </c>
      <c r="O228" s="34"/>
      <c r="P228" s="173">
        <f>O228*H228</f>
        <v>0</v>
      </c>
      <c r="Q228" s="173">
        <v>0.0019</v>
      </c>
      <c r="R228" s="173">
        <f>Q228*H228</f>
        <v>0.239514</v>
      </c>
      <c r="S228" s="173">
        <v>0</v>
      </c>
      <c r="T228" s="174">
        <f>S228*H228</f>
        <v>0</v>
      </c>
      <c r="AR228" s="16" t="s">
        <v>325</v>
      </c>
      <c r="AT228" s="16" t="s">
        <v>322</v>
      </c>
      <c r="AU228" s="16" t="s">
        <v>84</v>
      </c>
      <c r="AY228" s="16" t="s">
        <v>135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6" t="s">
        <v>23</v>
      </c>
      <c r="BK228" s="175">
        <f>ROUND(I228*H228,2)</f>
        <v>0</v>
      </c>
      <c r="BL228" s="16" t="s">
        <v>229</v>
      </c>
      <c r="BM228" s="16" t="s">
        <v>394</v>
      </c>
    </row>
    <row r="229" spans="2:47" s="1" customFormat="1" ht="27">
      <c r="B229" s="33"/>
      <c r="D229" s="176" t="s">
        <v>145</v>
      </c>
      <c r="F229" s="177" t="s">
        <v>395</v>
      </c>
      <c r="I229" s="137"/>
      <c r="L229" s="33"/>
      <c r="M229" s="62"/>
      <c r="N229" s="34"/>
      <c r="O229" s="34"/>
      <c r="P229" s="34"/>
      <c r="Q229" s="34"/>
      <c r="R229" s="34"/>
      <c r="S229" s="34"/>
      <c r="T229" s="63"/>
      <c r="AT229" s="16" t="s">
        <v>145</v>
      </c>
      <c r="AU229" s="16" t="s">
        <v>84</v>
      </c>
    </row>
    <row r="230" spans="2:51" s="11" customFormat="1" ht="13.5">
      <c r="B230" s="178"/>
      <c r="D230" s="186" t="s">
        <v>147</v>
      </c>
      <c r="E230" s="187" t="s">
        <v>35</v>
      </c>
      <c r="F230" s="188" t="s">
        <v>396</v>
      </c>
      <c r="H230" s="189">
        <v>126.06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147</v>
      </c>
      <c r="AU230" s="179" t="s">
        <v>84</v>
      </c>
      <c r="AV230" s="11" t="s">
        <v>84</v>
      </c>
      <c r="AW230" s="11" t="s">
        <v>40</v>
      </c>
      <c r="AX230" s="11" t="s">
        <v>23</v>
      </c>
      <c r="AY230" s="179" t="s">
        <v>135</v>
      </c>
    </row>
    <row r="231" spans="2:65" s="1" customFormat="1" ht="22.5" customHeight="1">
      <c r="B231" s="163"/>
      <c r="C231" s="164" t="s">
        <v>397</v>
      </c>
      <c r="D231" s="164" t="s">
        <v>138</v>
      </c>
      <c r="E231" s="165" t="s">
        <v>398</v>
      </c>
      <c r="F231" s="166" t="s">
        <v>399</v>
      </c>
      <c r="G231" s="167" t="s">
        <v>141</v>
      </c>
      <c r="H231" s="168">
        <v>166.7</v>
      </c>
      <c r="I231" s="169"/>
      <c r="J231" s="170">
        <f>ROUND(I231*H231,2)</f>
        <v>0</v>
      </c>
      <c r="K231" s="166" t="s">
        <v>142</v>
      </c>
      <c r="L231" s="33"/>
      <c r="M231" s="171" t="s">
        <v>35</v>
      </c>
      <c r="N231" s="172" t="s">
        <v>47</v>
      </c>
      <c r="O231" s="34"/>
      <c r="P231" s="173">
        <f>O231*H231</f>
        <v>0</v>
      </c>
      <c r="Q231" s="173">
        <v>0</v>
      </c>
      <c r="R231" s="173">
        <f>Q231*H231</f>
        <v>0</v>
      </c>
      <c r="S231" s="173">
        <v>0</v>
      </c>
      <c r="T231" s="174">
        <f>S231*H231</f>
        <v>0</v>
      </c>
      <c r="AR231" s="16" t="s">
        <v>229</v>
      </c>
      <c r="AT231" s="16" t="s">
        <v>138</v>
      </c>
      <c r="AU231" s="16" t="s">
        <v>84</v>
      </c>
      <c r="AY231" s="16" t="s">
        <v>135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6" t="s">
        <v>23</v>
      </c>
      <c r="BK231" s="175">
        <f>ROUND(I231*H231,2)</f>
        <v>0</v>
      </c>
      <c r="BL231" s="16" t="s">
        <v>229</v>
      </c>
      <c r="BM231" s="16" t="s">
        <v>400</v>
      </c>
    </row>
    <row r="232" spans="2:47" s="1" customFormat="1" ht="27">
      <c r="B232" s="33"/>
      <c r="D232" s="176" t="s">
        <v>145</v>
      </c>
      <c r="F232" s="177" t="s">
        <v>401</v>
      </c>
      <c r="I232" s="137"/>
      <c r="L232" s="33"/>
      <c r="M232" s="62"/>
      <c r="N232" s="34"/>
      <c r="O232" s="34"/>
      <c r="P232" s="34"/>
      <c r="Q232" s="34"/>
      <c r="R232" s="34"/>
      <c r="S232" s="34"/>
      <c r="T232" s="63"/>
      <c r="AT232" s="16" t="s">
        <v>145</v>
      </c>
      <c r="AU232" s="16" t="s">
        <v>84</v>
      </c>
    </row>
    <row r="233" spans="2:51" s="11" customFormat="1" ht="13.5">
      <c r="B233" s="178"/>
      <c r="D233" s="186" t="s">
        <v>147</v>
      </c>
      <c r="E233" s="187" t="s">
        <v>35</v>
      </c>
      <c r="F233" s="188" t="s">
        <v>402</v>
      </c>
      <c r="H233" s="189">
        <v>166.7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147</v>
      </c>
      <c r="AU233" s="179" t="s">
        <v>84</v>
      </c>
      <c r="AV233" s="11" t="s">
        <v>84</v>
      </c>
      <c r="AW233" s="11" t="s">
        <v>40</v>
      </c>
      <c r="AX233" s="11" t="s">
        <v>23</v>
      </c>
      <c r="AY233" s="179" t="s">
        <v>135</v>
      </c>
    </row>
    <row r="234" spans="2:65" s="1" customFormat="1" ht="22.5" customHeight="1">
      <c r="B234" s="163"/>
      <c r="C234" s="200" t="s">
        <v>403</v>
      </c>
      <c r="D234" s="200" t="s">
        <v>322</v>
      </c>
      <c r="E234" s="201" t="s">
        <v>404</v>
      </c>
      <c r="F234" s="202" t="s">
        <v>405</v>
      </c>
      <c r="G234" s="203" t="s">
        <v>141</v>
      </c>
      <c r="H234" s="204">
        <v>200.04</v>
      </c>
      <c r="I234" s="205"/>
      <c r="J234" s="206">
        <f>ROUND(I234*H234,2)</f>
        <v>0</v>
      </c>
      <c r="K234" s="202" t="s">
        <v>142</v>
      </c>
      <c r="L234" s="207"/>
      <c r="M234" s="208" t="s">
        <v>35</v>
      </c>
      <c r="N234" s="209" t="s">
        <v>47</v>
      </c>
      <c r="O234" s="34"/>
      <c r="P234" s="173">
        <f>O234*H234</f>
        <v>0</v>
      </c>
      <c r="Q234" s="173">
        <v>0.0003</v>
      </c>
      <c r="R234" s="173">
        <f>Q234*H234</f>
        <v>0.06001199999999999</v>
      </c>
      <c r="S234" s="173">
        <v>0</v>
      </c>
      <c r="T234" s="174">
        <f>S234*H234</f>
        <v>0</v>
      </c>
      <c r="AR234" s="16" t="s">
        <v>325</v>
      </c>
      <c r="AT234" s="16" t="s">
        <v>322</v>
      </c>
      <c r="AU234" s="16" t="s">
        <v>84</v>
      </c>
      <c r="AY234" s="16" t="s">
        <v>135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6" t="s">
        <v>23</v>
      </c>
      <c r="BK234" s="175">
        <f>ROUND(I234*H234,2)</f>
        <v>0</v>
      </c>
      <c r="BL234" s="16" t="s">
        <v>229</v>
      </c>
      <c r="BM234" s="16" t="s">
        <v>406</v>
      </c>
    </row>
    <row r="235" spans="2:47" s="1" customFormat="1" ht="67.5">
      <c r="B235" s="33"/>
      <c r="D235" s="176" t="s">
        <v>145</v>
      </c>
      <c r="F235" s="177" t="s">
        <v>407</v>
      </c>
      <c r="I235" s="137"/>
      <c r="L235" s="33"/>
      <c r="M235" s="62"/>
      <c r="N235" s="34"/>
      <c r="O235" s="34"/>
      <c r="P235" s="34"/>
      <c r="Q235" s="34"/>
      <c r="R235" s="34"/>
      <c r="S235" s="34"/>
      <c r="T235" s="63"/>
      <c r="AT235" s="16" t="s">
        <v>145</v>
      </c>
      <c r="AU235" s="16" t="s">
        <v>84</v>
      </c>
    </row>
    <row r="236" spans="2:51" s="11" customFormat="1" ht="13.5">
      <c r="B236" s="178"/>
      <c r="D236" s="186" t="s">
        <v>147</v>
      </c>
      <c r="E236" s="187" t="s">
        <v>35</v>
      </c>
      <c r="F236" s="188" t="s">
        <v>408</v>
      </c>
      <c r="H236" s="189">
        <v>200.04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79" t="s">
        <v>147</v>
      </c>
      <c r="AU236" s="179" t="s">
        <v>84</v>
      </c>
      <c r="AV236" s="11" t="s">
        <v>84</v>
      </c>
      <c r="AW236" s="11" t="s">
        <v>40</v>
      </c>
      <c r="AX236" s="11" t="s">
        <v>23</v>
      </c>
      <c r="AY236" s="179" t="s">
        <v>135</v>
      </c>
    </row>
    <row r="237" spans="2:65" s="1" customFormat="1" ht="22.5" customHeight="1">
      <c r="B237" s="163"/>
      <c r="C237" s="164" t="s">
        <v>409</v>
      </c>
      <c r="D237" s="164" t="s">
        <v>138</v>
      </c>
      <c r="E237" s="165" t="s">
        <v>410</v>
      </c>
      <c r="F237" s="166" t="s">
        <v>411</v>
      </c>
      <c r="G237" s="167" t="s">
        <v>141</v>
      </c>
      <c r="H237" s="168">
        <v>33.6</v>
      </c>
      <c r="I237" s="169"/>
      <c r="J237" s="170">
        <f>ROUND(I237*H237,2)</f>
        <v>0</v>
      </c>
      <c r="K237" s="166" t="s">
        <v>142</v>
      </c>
      <c r="L237" s="33"/>
      <c r="M237" s="171" t="s">
        <v>35</v>
      </c>
      <c r="N237" s="172" t="s">
        <v>47</v>
      </c>
      <c r="O237" s="34"/>
      <c r="P237" s="173">
        <f>O237*H237</f>
        <v>0</v>
      </c>
      <c r="Q237" s="173">
        <v>0</v>
      </c>
      <c r="R237" s="173">
        <f>Q237*H237</f>
        <v>0</v>
      </c>
      <c r="S237" s="173">
        <v>0.167</v>
      </c>
      <c r="T237" s="174">
        <f>S237*H237</f>
        <v>5.6112</v>
      </c>
      <c r="AR237" s="16" t="s">
        <v>229</v>
      </c>
      <c r="AT237" s="16" t="s">
        <v>138</v>
      </c>
      <c r="AU237" s="16" t="s">
        <v>84</v>
      </c>
      <c r="AY237" s="16" t="s">
        <v>135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6" t="s">
        <v>23</v>
      </c>
      <c r="BK237" s="175">
        <f>ROUND(I237*H237,2)</f>
        <v>0</v>
      </c>
      <c r="BL237" s="16" t="s">
        <v>229</v>
      </c>
      <c r="BM237" s="16" t="s">
        <v>412</v>
      </c>
    </row>
    <row r="238" spans="2:47" s="1" customFormat="1" ht="13.5">
      <c r="B238" s="33"/>
      <c r="D238" s="176" t="s">
        <v>145</v>
      </c>
      <c r="F238" s="177" t="s">
        <v>413</v>
      </c>
      <c r="I238" s="137"/>
      <c r="L238" s="33"/>
      <c r="M238" s="62"/>
      <c r="N238" s="34"/>
      <c r="O238" s="34"/>
      <c r="P238" s="34"/>
      <c r="Q238" s="34"/>
      <c r="R238" s="34"/>
      <c r="S238" s="34"/>
      <c r="T238" s="63"/>
      <c r="AT238" s="16" t="s">
        <v>145</v>
      </c>
      <c r="AU238" s="16" t="s">
        <v>84</v>
      </c>
    </row>
    <row r="239" spans="2:51" s="11" customFormat="1" ht="13.5">
      <c r="B239" s="178"/>
      <c r="D239" s="186" t="s">
        <v>147</v>
      </c>
      <c r="E239" s="187" t="s">
        <v>35</v>
      </c>
      <c r="F239" s="188" t="s">
        <v>414</v>
      </c>
      <c r="H239" s="189">
        <v>33.6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147</v>
      </c>
      <c r="AU239" s="179" t="s">
        <v>84</v>
      </c>
      <c r="AV239" s="11" t="s">
        <v>84</v>
      </c>
      <c r="AW239" s="11" t="s">
        <v>40</v>
      </c>
      <c r="AX239" s="11" t="s">
        <v>23</v>
      </c>
      <c r="AY239" s="179" t="s">
        <v>135</v>
      </c>
    </row>
    <row r="240" spans="2:65" s="1" customFormat="1" ht="22.5" customHeight="1">
      <c r="B240" s="163"/>
      <c r="C240" s="164" t="s">
        <v>415</v>
      </c>
      <c r="D240" s="164" t="s">
        <v>138</v>
      </c>
      <c r="E240" s="165" t="s">
        <v>416</v>
      </c>
      <c r="F240" s="166" t="s">
        <v>417</v>
      </c>
      <c r="G240" s="167" t="s">
        <v>262</v>
      </c>
      <c r="H240" s="168">
        <v>0.44</v>
      </c>
      <c r="I240" s="169"/>
      <c r="J240" s="170">
        <f>ROUND(I240*H240,2)</f>
        <v>0</v>
      </c>
      <c r="K240" s="166" t="s">
        <v>142</v>
      </c>
      <c r="L240" s="33"/>
      <c r="M240" s="171" t="s">
        <v>35</v>
      </c>
      <c r="N240" s="172" t="s">
        <v>47</v>
      </c>
      <c r="O240" s="34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6" t="s">
        <v>229</v>
      </c>
      <c r="AT240" s="16" t="s">
        <v>138</v>
      </c>
      <c r="AU240" s="16" t="s">
        <v>84</v>
      </c>
      <c r="AY240" s="16" t="s">
        <v>135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6" t="s">
        <v>23</v>
      </c>
      <c r="BK240" s="175">
        <f>ROUND(I240*H240,2)</f>
        <v>0</v>
      </c>
      <c r="BL240" s="16" t="s">
        <v>229</v>
      </c>
      <c r="BM240" s="16" t="s">
        <v>418</v>
      </c>
    </row>
    <row r="241" spans="2:63" s="10" customFormat="1" ht="29.25" customHeight="1">
      <c r="B241" s="149"/>
      <c r="D241" s="160" t="s">
        <v>75</v>
      </c>
      <c r="E241" s="161" t="s">
        <v>419</v>
      </c>
      <c r="F241" s="161" t="s">
        <v>420</v>
      </c>
      <c r="I241" s="152"/>
      <c r="J241" s="162">
        <f>BK241</f>
        <v>0</v>
      </c>
      <c r="L241" s="149"/>
      <c r="M241" s="154"/>
      <c r="N241" s="155"/>
      <c r="O241" s="155"/>
      <c r="P241" s="156">
        <f>SUM(P242:P267)</f>
        <v>0</v>
      </c>
      <c r="Q241" s="155"/>
      <c r="R241" s="156">
        <f>SUM(R242:R267)</f>
        <v>1.3564699999999998</v>
      </c>
      <c r="S241" s="155"/>
      <c r="T241" s="157">
        <f>SUM(T242:T267)</f>
        <v>0</v>
      </c>
      <c r="AR241" s="150" t="s">
        <v>84</v>
      </c>
      <c r="AT241" s="158" t="s">
        <v>75</v>
      </c>
      <c r="AU241" s="158" t="s">
        <v>23</v>
      </c>
      <c r="AY241" s="150" t="s">
        <v>135</v>
      </c>
      <c r="BK241" s="159">
        <f>SUM(BK242:BK267)</f>
        <v>0</v>
      </c>
    </row>
    <row r="242" spans="2:65" s="1" customFormat="1" ht="31.5" customHeight="1">
      <c r="B242" s="163"/>
      <c r="C242" s="164" t="s">
        <v>421</v>
      </c>
      <c r="D242" s="164" t="s">
        <v>138</v>
      </c>
      <c r="E242" s="165" t="s">
        <v>422</v>
      </c>
      <c r="F242" s="166" t="s">
        <v>423</v>
      </c>
      <c r="G242" s="167" t="s">
        <v>141</v>
      </c>
      <c r="H242" s="168">
        <v>18.4</v>
      </c>
      <c r="I242" s="169"/>
      <c r="J242" s="170">
        <f>ROUND(I242*H242,2)</f>
        <v>0</v>
      </c>
      <c r="K242" s="166" t="s">
        <v>142</v>
      </c>
      <c r="L242" s="33"/>
      <c r="M242" s="171" t="s">
        <v>35</v>
      </c>
      <c r="N242" s="172" t="s">
        <v>47</v>
      </c>
      <c r="O242" s="34"/>
      <c r="P242" s="173">
        <f>O242*H242</f>
        <v>0</v>
      </c>
      <c r="Q242" s="173">
        <v>0.0002</v>
      </c>
      <c r="R242" s="173">
        <f>Q242*H242</f>
        <v>0.0036799999999999997</v>
      </c>
      <c r="S242" s="173">
        <v>0</v>
      </c>
      <c r="T242" s="174">
        <f>S242*H242</f>
        <v>0</v>
      </c>
      <c r="AR242" s="16" t="s">
        <v>229</v>
      </c>
      <c r="AT242" s="16" t="s">
        <v>138</v>
      </c>
      <c r="AU242" s="16" t="s">
        <v>84</v>
      </c>
      <c r="AY242" s="16" t="s">
        <v>135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6" t="s">
        <v>23</v>
      </c>
      <c r="BK242" s="175">
        <f>ROUND(I242*H242,2)</f>
        <v>0</v>
      </c>
      <c r="BL242" s="16" t="s">
        <v>229</v>
      </c>
      <c r="BM242" s="16" t="s">
        <v>424</v>
      </c>
    </row>
    <row r="243" spans="2:47" s="1" customFormat="1" ht="27">
      <c r="B243" s="33"/>
      <c r="D243" s="176" t="s">
        <v>145</v>
      </c>
      <c r="F243" s="177" t="s">
        <v>425</v>
      </c>
      <c r="I243" s="137"/>
      <c r="L243" s="33"/>
      <c r="M243" s="62"/>
      <c r="N243" s="34"/>
      <c r="O243" s="34"/>
      <c r="P243" s="34"/>
      <c r="Q243" s="34"/>
      <c r="R243" s="34"/>
      <c r="S243" s="34"/>
      <c r="T243" s="63"/>
      <c r="AT243" s="16" t="s">
        <v>145</v>
      </c>
      <c r="AU243" s="16" t="s">
        <v>84</v>
      </c>
    </row>
    <row r="244" spans="2:51" s="11" customFormat="1" ht="13.5">
      <c r="B244" s="178"/>
      <c r="D244" s="186" t="s">
        <v>147</v>
      </c>
      <c r="E244" s="187" t="s">
        <v>35</v>
      </c>
      <c r="F244" s="188" t="s">
        <v>426</v>
      </c>
      <c r="H244" s="189">
        <v>18.4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147</v>
      </c>
      <c r="AU244" s="179" t="s">
        <v>84</v>
      </c>
      <c r="AV244" s="11" t="s">
        <v>84</v>
      </c>
      <c r="AW244" s="11" t="s">
        <v>40</v>
      </c>
      <c r="AX244" s="11" t="s">
        <v>23</v>
      </c>
      <c r="AY244" s="179" t="s">
        <v>135</v>
      </c>
    </row>
    <row r="245" spans="2:65" s="1" customFormat="1" ht="22.5" customHeight="1">
      <c r="B245" s="163"/>
      <c r="C245" s="200" t="s">
        <v>427</v>
      </c>
      <c r="D245" s="200" t="s">
        <v>322</v>
      </c>
      <c r="E245" s="201" t="s">
        <v>428</v>
      </c>
      <c r="F245" s="202" t="s">
        <v>429</v>
      </c>
      <c r="G245" s="203" t="s">
        <v>141</v>
      </c>
      <c r="H245" s="204">
        <v>9.9</v>
      </c>
      <c r="I245" s="205"/>
      <c r="J245" s="206">
        <f>ROUND(I245*H245,2)</f>
        <v>0</v>
      </c>
      <c r="K245" s="202" t="s">
        <v>142</v>
      </c>
      <c r="L245" s="207"/>
      <c r="M245" s="208" t="s">
        <v>35</v>
      </c>
      <c r="N245" s="209" t="s">
        <v>47</v>
      </c>
      <c r="O245" s="34"/>
      <c r="P245" s="173">
        <f>O245*H245</f>
        <v>0</v>
      </c>
      <c r="Q245" s="173">
        <v>0.0036</v>
      </c>
      <c r="R245" s="173">
        <f>Q245*H245</f>
        <v>0.03564</v>
      </c>
      <c r="S245" s="173">
        <v>0</v>
      </c>
      <c r="T245" s="174">
        <f>S245*H245</f>
        <v>0</v>
      </c>
      <c r="AR245" s="16" t="s">
        <v>325</v>
      </c>
      <c r="AT245" s="16" t="s">
        <v>322</v>
      </c>
      <c r="AU245" s="16" t="s">
        <v>84</v>
      </c>
      <c r="AY245" s="16" t="s">
        <v>135</v>
      </c>
      <c r="BE245" s="175">
        <f>IF(N245="základní",J245,0)</f>
        <v>0</v>
      </c>
      <c r="BF245" s="175">
        <f>IF(N245="snížená",J245,0)</f>
        <v>0</v>
      </c>
      <c r="BG245" s="175">
        <f>IF(N245="zákl. přenesená",J245,0)</f>
        <v>0</v>
      </c>
      <c r="BH245" s="175">
        <f>IF(N245="sníž. přenesená",J245,0)</f>
        <v>0</v>
      </c>
      <c r="BI245" s="175">
        <f>IF(N245="nulová",J245,0)</f>
        <v>0</v>
      </c>
      <c r="BJ245" s="16" t="s">
        <v>23</v>
      </c>
      <c r="BK245" s="175">
        <f>ROUND(I245*H245,2)</f>
        <v>0</v>
      </c>
      <c r="BL245" s="16" t="s">
        <v>229</v>
      </c>
      <c r="BM245" s="16" t="s">
        <v>430</v>
      </c>
    </row>
    <row r="246" spans="2:47" s="1" customFormat="1" ht="27">
      <c r="B246" s="33"/>
      <c r="D246" s="176" t="s">
        <v>145</v>
      </c>
      <c r="F246" s="177" t="s">
        <v>431</v>
      </c>
      <c r="I246" s="137"/>
      <c r="L246" s="33"/>
      <c r="M246" s="62"/>
      <c r="N246" s="34"/>
      <c r="O246" s="34"/>
      <c r="P246" s="34"/>
      <c r="Q246" s="34"/>
      <c r="R246" s="34"/>
      <c r="S246" s="34"/>
      <c r="T246" s="63"/>
      <c r="AT246" s="16" t="s">
        <v>145</v>
      </c>
      <c r="AU246" s="16" t="s">
        <v>84</v>
      </c>
    </row>
    <row r="247" spans="2:51" s="11" customFormat="1" ht="13.5">
      <c r="B247" s="178"/>
      <c r="D247" s="186" t="s">
        <v>147</v>
      </c>
      <c r="E247" s="187" t="s">
        <v>35</v>
      </c>
      <c r="F247" s="188" t="s">
        <v>432</v>
      </c>
      <c r="H247" s="189">
        <v>9.9</v>
      </c>
      <c r="I247" s="182"/>
      <c r="L247" s="178"/>
      <c r="M247" s="183"/>
      <c r="N247" s="184"/>
      <c r="O247" s="184"/>
      <c r="P247" s="184"/>
      <c r="Q247" s="184"/>
      <c r="R247" s="184"/>
      <c r="S247" s="184"/>
      <c r="T247" s="185"/>
      <c r="AT247" s="179" t="s">
        <v>147</v>
      </c>
      <c r="AU247" s="179" t="s">
        <v>84</v>
      </c>
      <c r="AV247" s="11" t="s">
        <v>84</v>
      </c>
      <c r="AW247" s="11" t="s">
        <v>40</v>
      </c>
      <c r="AX247" s="11" t="s">
        <v>23</v>
      </c>
      <c r="AY247" s="179" t="s">
        <v>135</v>
      </c>
    </row>
    <row r="248" spans="2:65" s="1" customFormat="1" ht="22.5" customHeight="1">
      <c r="B248" s="163"/>
      <c r="C248" s="200" t="s">
        <v>433</v>
      </c>
      <c r="D248" s="200" t="s">
        <v>322</v>
      </c>
      <c r="E248" s="201" t="s">
        <v>434</v>
      </c>
      <c r="F248" s="202" t="s">
        <v>435</v>
      </c>
      <c r="G248" s="203" t="s">
        <v>141</v>
      </c>
      <c r="H248" s="204">
        <v>10.34</v>
      </c>
      <c r="I248" s="205"/>
      <c r="J248" s="206">
        <f>ROUND(I248*H248,2)</f>
        <v>0</v>
      </c>
      <c r="K248" s="202" t="s">
        <v>142</v>
      </c>
      <c r="L248" s="207"/>
      <c r="M248" s="208" t="s">
        <v>35</v>
      </c>
      <c r="N248" s="209" t="s">
        <v>47</v>
      </c>
      <c r="O248" s="34"/>
      <c r="P248" s="173">
        <f>O248*H248</f>
        <v>0</v>
      </c>
      <c r="Q248" s="173">
        <v>0.0018</v>
      </c>
      <c r="R248" s="173">
        <f>Q248*H248</f>
        <v>0.018612</v>
      </c>
      <c r="S248" s="173">
        <v>0</v>
      </c>
      <c r="T248" s="174">
        <f>S248*H248</f>
        <v>0</v>
      </c>
      <c r="AR248" s="16" t="s">
        <v>325</v>
      </c>
      <c r="AT248" s="16" t="s">
        <v>322</v>
      </c>
      <c r="AU248" s="16" t="s">
        <v>84</v>
      </c>
      <c r="AY248" s="16" t="s">
        <v>135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6" t="s">
        <v>23</v>
      </c>
      <c r="BK248" s="175">
        <f>ROUND(I248*H248,2)</f>
        <v>0</v>
      </c>
      <c r="BL248" s="16" t="s">
        <v>229</v>
      </c>
      <c r="BM248" s="16" t="s">
        <v>436</v>
      </c>
    </row>
    <row r="249" spans="2:51" s="11" customFormat="1" ht="13.5">
      <c r="B249" s="178"/>
      <c r="D249" s="186" t="s">
        <v>147</v>
      </c>
      <c r="E249" s="187" t="s">
        <v>35</v>
      </c>
      <c r="F249" s="188" t="s">
        <v>437</v>
      </c>
      <c r="H249" s="189">
        <v>10.34</v>
      </c>
      <c r="I249" s="182"/>
      <c r="L249" s="178"/>
      <c r="M249" s="183"/>
      <c r="N249" s="184"/>
      <c r="O249" s="184"/>
      <c r="P249" s="184"/>
      <c r="Q249" s="184"/>
      <c r="R249" s="184"/>
      <c r="S249" s="184"/>
      <c r="T249" s="185"/>
      <c r="AT249" s="179" t="s">
        <v>147</v>
      </c>
      <c r="AU249" s="179" t="s">
        <v>84</v>
      </c>
      <c r="AV249" s="11" t="s">
        <v>84</v>
      </c>
      <c r="AW249" s="11" t="s">
        <v>40</v>
      </c>
      <c r="AX249" s="11" t="s">
        <v>23</v>
      </c>
      <c r="AY249" s="179" t="s">
        <v>135</v>
      </c>
    </row>
    <row r="250" spans="2:65" s="1" customFormat="1" ht="31.5" customHeight="1">
      <c r="B250" s="163"/>
      <c r="C250" s="164" t="s">
        <v>438</v>
      </c>
      <c r="D250" s="164" t="s">
        <v>138</v>
      </c>
      <c r="E250" s="165" t="s">
        <v>439</v>
      </c>
      <c r="F250" s="166" t="s">
        <v>440</v>
      </c>
      <c r="G250" s="167" t="s">
        <v>141</v>
      </c>
      <c r="H250" s="168">
        <v>138.6</v>
      </c>
      <c r="I250" s="169"/>
      <c r="J250" s="170">
        <f>ROUND(I250*H250,2)</f>
        <v>0</v>
      </c>
      <c r="K250" s="166" t="s">
        <v>142</v>
      </c>
      <c r="L250" s="33"/>
      <c r="M250" s="171" t="s">
        <v>35</v>
      </c>
      <c r="N250" s="172" t="s">
        <v>47</v>
      </c>
      <c r="O250" s="34"/>
      <c r="P250" s="173">
        <f>O250*H250</f>
        <v>0</v>
      </c>
      <c r="Q250" s="173">
        <v>0.00041</v>
      </c>
      <c r="R250" s="173">
        <f>Q250*H250</f>
        <v>0.056825999999999995</v>
      </c>
      <c r="S250" s="173">
        <v>0</v>
      </c>
      <c r="T250" s="174">
        <f>S250*H250</f>
        <v>0</v>
      </c>
      <c r="AR250" s="16" t="s">
        <v>229</v>
      </c>
      <c r="AT250" s="16" t="s">
        <v>138</v>
      </c>
      <c r="AU250" s="16" t="s">
        <v>84</v>
      </c>
      <c r="AY250" s="16" t="s">
        <v>135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6" t="s">
        <v>23</v>
      </c>
      <c r="BK250" s="175">
        <f>ROUND(I250*H250,2)</f>
        <v>0</v>
      </c>
      <c r="BL250" s="16" t="s">
        <v>229</v>
      </c>
      <c r="BM250" s="16" t="s">
        <v>441</v>
      </c>
    </row>
    <row r="251" spans="2:47" s="1" customFormat="1" ht="27">
      <c r="B251" s="33"/>
      <c r="D251" s="176" t="s">
        <v>145</v>
      </c>
      <c r="F251" s="177" t="s">
        <v>442</v>
      </c>
      <c r="I251" s="137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145</v>
      </c>
      <c r="AU251" s="16" t="s">
        <v>84</v>
      </c>
    </row>
    <row r="252" spans="2:51" s="11" customFormat="1" ht="13.5">
      <c r="B252" s="178"/>
      <c r="D252" s="186" t="s">
        <v>147</v>
      </c>
      <c r="E252" s="187" t="s">
        <v>35</v>
      </c>
      <c r="F252" s="188" t="s">
        <v>443</v>
      </c>
      <c r="H252" s="189">
        <v>138.6</v>
      </c>
      <c r="I252" s="182"/>
      <c r="L252" s="178"/>
      <c r="M252" s="183"/>
      <c r="N252" s="184"/>
      <c r="O252" s="184"/>
      <c r="P252" s="184"/>
      <c r="Q252" s="184"/>
      <c r="R252" s="184"/>
      <c r="S252" s="184"/>
      <c r="T252" s="185"/>
      <c r="AT252" s="179" t="s">
        <v>147</v>
      </c>
      <c r="AU252" s="179" t="s">
        <v>84</v>
      </c>
      <c r="AV252" s="11" t="s">
        <v>84</v>
      </c>
      <c r="AW252" s="11" t="s">
        <v>40</v>
      </c>
      <c r="AX252" s="11" t="s">
        <v>23</v>
      </c>
      <c r="AY252" s="179" t="s">
        <v>135</v>
      </c>
    </row>
    <row r="253" spans="2:65" s="1" customFormat="1" ht="22.5" customHeight="1">
      <c r="B253" s="163"/>
      <c r="C253" s="200" t="s">
        <v>444</v>
      </c>
      <c r="D253" s="200" t="s">
        <v>322</v>
      </c>
      <c r="E253" s="201" t="s">
        <v>445</v>
      </c>
      <c r="F253" s="202" t="s">
        <v>446</v>
      </c>
      <c r="G253" s="203" t="s">
        <v>141</v>
      </c>
      <c r="H253" s="204">
        <v>132</v>
      </c>
      <c r="I253" s="205"/>
      <c r="J253" s="206">
        <f>ROUND(I253*H253,2)</f>
        <v>0</v>
      </c>
      <c r="K253" s="202" t="s">
        <v>142</v>
      </c>
      <c r="L253" s="207"/>
      <c r="M253" s="208" t="s">
        <v>35</v>
      </c>
      <c r="N253" s="209" t="s">
        <v>47</v>
      </c>
      <c r="O253" s="34"/>
      <c r="P253" s="173">
        <f>O253*H253</f>
        <v>0</v>
      </c>
      <c r="Q253" s="173">
        <v>0.004</v>
      </c>
      <c r="R253" s="173">
        <f>Q253*H253</f>
        <v>0.528</v>
      </c>
      <c r="S253" s="173">
        <v>0</v>
      </c>
      <c r="T253" s="174">
        <f>S253*H253</f>
        <v>0</v>
      </c>
      <c r="AR253" s="16" t="s">
        <v>325</v>
      </c>
      <c r="AT253" s="16" t="s">
        <v>322</v>
      </c>
      <c r="AU253" s="16" t="s">
        <v>84</v>
      </c>
      <c r="AY253" s="16" t="s">
        <v>135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6" t="s">
        <v>23</v>
      </c>
      <c r="BK253" s="175">
        <f>ROUND(I253*H253,2)</f>
        <v>0</v>
      </c>
      <c r="BL253" s="16" t="s">
        <v>229</v>
      </c>
      <c r="BM253" s="16" t="s">
        <v>447</v>
      </c>
    </row>
    <row r="254" spans="2:47" s="1" customFormat="1" ht="40.5">
      <c r="B254" s="33"/>
      <c r="D254" s="176" t="s">
        <v>145</v>
      </c>
      <c r="F254" s="177" t="s">
        <v>448</v>
      </c>
      <c r="I254" s="137"/>
      <c r="L254" s="33"/>
      <c r="M254" s="62"/>
      <c r="N254" s="34"/>
      <c r="O254" s="34"/>
      <c r="P254" s="34"/>
      <c r="Q254" s="34"/>
      <c r="R254" s="34"/>
      <c r="S254" s="34"/>
      <c r="T254" s="63"/>
      <c r="AT254" s="16" t="s">
        <v>145</v>
      </c>
      <c r="AU254" s="16" t="s">
        <v>84</v>
      </c>
    </row>
    <row r="255" spans="2:51" s="11" customFormat="1" ht="13.5">
      <c r="B255" s="178"/>
      <c r="D255" s="186" t="s">
        <v>147</v>
      </c>
      <c r="E255" s="187" t="s">
        <v>35</v>
      </c>
      <c r="F255" s="188" t="s">
        <v>449</v>
      </c>
      <c r="H255" s="189">
        <v>132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79" t="s">
        <v>147</v>
      </c>
      <c r="AU255" s="179" t="s">
        <v>84</v>
      </c>
      <c r="AV255" s="11" t="s">
        <v>84</v>
      </c>
      <c r="AW255" s="11" t="s">
        <v>40</v>
      </c>
      <c r="AX255" s="11" t="s">
        <v>23</v>
      </c>
      <c r="AY255" s="179" t="s">
        <v>135</v>
      </c>
    </row>
    <row r="256" spans="2:65" s="1" customFormat="1" ht="22.5" customHeight="1">
      <c r="B256" s="163"/>
      <c r="C256" s="200" t="s">
        <v>450</v>
      </c>
      <c r="D256" s="200" t="s">
        <v>322</v>
      </c>
      <c r="E256" s="201" t="s">
        <v>451</v>
      </c>
      <c r="F256" s="202" t="s">
        <v>452</v>
      </c>
      <c r="G256" s="203" t="s">
        <v>237</v>
      </c>
      <c r="H256" s="204">
        <v>23.1</v>
      </c>
      <c r="I256" s="205"/>
      <c r="J256" s="206">
        <f>ROUND(I256*H256,2)</f>
        <v>0</v>
      </c>
      <c r="K256" s="202" t="s">
        <v>35</v>
      </c>
      <c r="L256" s="207"/>
      <c r="M256" s="208" t="s">
        <v>35</v>
      </c>
      <c r="N256" s="209" t="s">
        <v>47</v>
      </c>
      <c r="O256" s="34"/>
      <c r="P256" s="173">
        <f>O256*H256</f>
        <v>0</v>
      </c>
      <c r="Q256" s="173">
        <v>0.024</v>
      </c>
      <c r="R256" s="173">
        <f>Q256*H256</f>
        <v>0.5544</v>
      </c>
      <c r="S256" s="173">
        <v>0</v>
      </c>
      <c r="T256" s="174">
        <f>S256*H256</f>
        <v>0</v>
      </c>
      <c r="AR256" s="16" t="s">
        <v>325</v>
      </c>
      <c r="AT256" s="16" t="s">
        <v>322</v>
      </c>
      <c r="AU256" s="16" t="s">
        <v>84</v>
      </c>
      <c r="AY256" s="16" t="s">
        <v>135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6" t="s">
        <v>23</v>
      </c>
      <c r="BK256" s="175">
        <f>ROUND(I256*H256,2)</f>
        <v>0</v>
      </c>
      <c r="BL256" s="16" t="s">
        <v>229</v>
      </c>
      <c r="BM256" s="16" t="s">
        <v>453</v>
      </c>
    </row>
    <row r="257" spans="2:47" s="1" customFormat="1" ht="40.5">
      <c r="B257" s="33"/>
      <c r="D257" s="176" t="s">
        <v>145</v>
      </c>
      <c r="F257" s="177" t="s">
        <v>454</v>
      </c>
      <c r="I257" s="137"/>
      <c r="L257" s="33"/>
      <c r="M257" s="62"/>
      <c r="N257" s="34"/>
      <c r="O257" s="34"/>
      <c r="P257" s="34"/>
      <c r="Q257" s="34"/>
      <c r="R257" s="34"/>
      <c r="S257" s="34"/>
      <c r="T257" s="63"/>
      <c r="AT257" s="16" t="s">
        <v>145</v>
      </c>
      <c r="AU257" s="16" t="s">
        <v>84</v>
      </c>
    </row>
    <row r="258" spans="2:51" s="11" customFormat="1" ht="13.5">
      <c r="B258" s="178"/>
      <c r="D258" s="186" t="s">
        <v>147</v>
      </c>
      <c r="E258" s="187" t="s">
        <v>35</v>
      </c>
      <c r="F258" s="188" t="s">
        <v>455</v>
      </c>
      <c r="H258" s="189">
        <v>23.1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147</v>
      </c>
      <c r="AU258" s="179" t="s">
        <v>84</v>
      </c>
      <c r="AV258" s="11" t="s">
        <v>84</v>
      </c>
      <c r="AW258" s="11" t="s">
        <v>40</v>
      </c>
      <c r="AX258" s="11" t="s">
        <v>23</v>
      </c>
      <c r="AY258" s="179" t="s">
        <v>135</v>
      </c>
    </row>
    <row r="259" spans="2:65" s="1" customFormat="1" ht="22.5" customHeight="1">
      <c r="B259" s="163"/>
      <c r="C259" s="200" t="s">
        <v>456</v>
      </c>
      <c r="D259" s="200" t="s">
        <v>322</v>
      </c>
      <c r="E259" s="201" t="s">
        <v>457</v>
      </c>
      <c r="F259" s="202" t="s">
        <v>458</v>
      </c>
      <c r="G259" s="203" t="s">
        <v>141</v>
      </c>
      <c r="H259" s="204">
        <v>40.92</v>
      </c>
      <c r="I259" s="205"/>
      <c r="J259" s="206">
        <f>ROUND(I259*H259,2)</f>
        <v>0</v>
      </c>
      <c r="K259" s="202" t="s">
        <v>142</v>
      </c>
      <c r="L259" s="207"/>
      <c r="M259" s="208" t="s">
        <v>35</v>
      </c>
      <c r="N259" s="209" t="s">
        <v>47</v>
      </c>
      <c r="O259" s="34"/>
      <c r="P259" s="173">
        <f>O259*H259</f>
        <v>0</v>
      </c>
      <c r="Q259" s="173">
        <v>0.0036</v>
      </c>
      <c r="R259" s="173">
        <f>Q259*H259</f>
        <v>0.147312</v>
      </c>
      <c r="S259" s="173">
        <v>0</v>
      </c>
      <c r="T259" s="174">
        <f>S259*H259</f>
        <v>0</v>
      </c>
      <c r="AR259" s="16" t="s">
        <v>325</v>
      </c>
      <c r="AT259" s="16" t="s">
        <v>322</v>
      </c>
      <c r="AU259" s="16" t="s">
        <v>84</v>
      </c>
      <c r="AY259" s="16" t="s">
        <v>135</v>
      </c>
      <c r="BE259" s="175">
        <f>IF(N259="základní",J259,0)</f>
        <v>0</v>
      </c>
      <c r="BF259" s="175">
        <f>IF(N259="snížená",J259,0)</f>
        <v>0</v>
      </c>
      <c r="BG259" s="175">
        <f>IF(N259="zákl. přenesená",J259,0)</f>
        <v>0</v>
      </c>
      <c r="BH259" s="175">
        <f>IF(N259="sníž. přenesená",J259,0)</f>
        <v>0</v>
      </c>
      <c r="BI259" s="175">
        <f>IF(N259="nulová",J259,0)</f>
        <v>0</v>
      </c>
      <c r="BJ259" s="16" t="s">
        <v>23</v>
      </c>
      <c r="BK259" s="175">
        <f>ROUND(I259*H259,2)</f>
        <v>0</v>
      </c>
      <c r="BL259" s="16" t="s">
        <v>229</v>
      </c>
      <c r="BM259" s="16" t="s">
        <v>459</v>
      </c>
    </row>
    <row r="260" spans="2:51" s="11" customFormat="1" ht="13.5">
      <c r="B260" s="178"/>
      <c r="D260" s="186" t="s">
        <v>147</v>
      </c>
      <c r="E260" s="187" t="s">
        <v>35</v>
      </c>
      <c r="F260" s="188" t="s">
        <v>460</v>
      </c>
      <c r="H260" s="189">
        <v>40.92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147</v>
      </c>
      <c r="AU260" s="179" t="s">
        <v>84</v>
      </c>
      <c r="AV260" s="11" t="s">
        <v>84</v>
      </c>
      <c r="AW260" s="11" t="s">
        <v>40</v>
      </c>
      <c r="AX260" s="11" t="s">
        <v>23</v>
      </c>
      <c r="AY260" s="179" t="s">
        <v>135</v>
      </c>
    </row>
    <row r="261" spans="2:65" s="1" customFormat="1" ht="22.5" customHeight="1">
      <c r="B261" s="163"/>
      <c r="C261" s="164" t="s">
        <v>461</v>
      </c>
      <c r="D261" s="164" t="s">
        <v>138</v>
      </c>
      <c r="E261" s="165" t="s">
        <v>462</v>
      </c>
      <c r="F261" s="166" t="s">
        <v>463</v>
      </c>
      <c r="G261" s="167" t="s">
        <v>173</v>
      </c>
      <c r="H261" s="168">
        <v>8</v>
      </c>
      <c r="I261" s="169"/>
      <c r="J261" s="170">
        <f>ROUND(I261*H261,2)</f>
        <v>0</v>
      </c>
      <c r="K261" s="166" t="s">
        <v>142</v>
      </c>
      <c r="L261" s="33"/>
      <c r="M261" s="171" t="s">
        <v>35</v>
      </c>
      <c r="N261" s="172" t="s">
        <v>47</v>
      </c>
      <c r="O261" s="34"/>
      <c r="P261" s="173">
        <f>O261*H261</f>
        <v>0</v>
      </c>
      <c r="Q261" s="173">
        <v>0</v>
      </c>
      <c r="R261" s="173">
        <f>Q261*H261</f>
        <v>0</v>
      </c>
      <c r="S261" s="173">
        <v>0</v>
      </c>
      <c r="T261" s="174">
        <f>S261*H261</f>
        <v>0</v>
      </c>
      <c r="AR261" s="16" t="s">
        <v>229</v>
      </c>
      <c r="AT261" s="16" t="s">
        <v>138</v>
      </c>
      <c r="AU261" s="16" t="s">
        <v>84</v>
      </c>
      <c r="AY261" s="16" t="s">
        <v>135</v>
      </c>
      <c r="BE261" s="175">
        <f>IF(N261="základní",J261,0)</f>
        <v>0</v>
      </c>
      <c r="BF261" s="175">
        <f>IF(N261="snížená",J261,0)</f>
        <v>0</v>
      </c>
      <c r="BG261" s="175">
        <f>IF(N261="zákl. přenesená",J261,0)</f>
        <v>0</v>
      </c>
      <c r="BH261" s="175">
        <f>IF(N261="sníž. přenesená",J261,0)</f>
        <v>0</v>
      </c>
      <c r="BI261" s="175">
        <f>IF(N261="nulová",J261,0)</f>
        <v>0</v>
      </c>
      <c r="BJ261" s="16" t="s">
        <v>23</v>
      </c>
      <c r="BK261" s="175">
        <f>ROUND(I261*H261,2)</f>
        <v>0</v>
      </c>
      <c r="BL261" s="16" t="s">
        <v>229</v>
      </c>
      <c r="BM261" s="16" t="s">
        <v>464</v>
      </c>
    </row>
    <row r="262" spans="2:47" s="1" customFormat="1" ht="13.5">
      <c r="B262" s="33"/>
      <c r="D262" s="176" t="s">
        <v>145</v>
      </c>
      <c r="F262" s="177" t="s">
        <v>465</v>
      </c>
      <c r="I262" s="137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145</v>
      </c>
      <c r="AU262" s="16" t="s">
        <v>84</v>
      </c>
    </row>
    <row r="263" spans="2:51" s="11" customFormat="1" ht="13.5">
      <c r="B263" s="178"/>
      <c r="D263" s="186" t="s">
        <v>147</v>
      </c>
      <c r="E263" s="187" t="s">
        <v>35</v>
      </c>
      <c r="F263" s="188" t="s">
        <v>466</v>
      </c>
      <c r="H263" s="189">
        <v>8</v>
      </c>
      <c r="I263" s="182"/>
      <c r="L263" s="178"/>
      <c r="M263" s="183"/>
      <c r="N263" s="184"/>
      <c r="O263" s="184"/>
      <c r="P263" s="184"/>
      <c r="Q263" s="184"/>
      <c r="R263" s="184"/>
      <c r="S263" s="184"/>
      <c r="T263" s="185"/>
      <c r="AT263" s="179" t="s">
        <v>147</v>
      </c>
      <c r="AU263" s="179" t="s">
        <v>84</v>
      </c>
      <c r="AV263" s="11" t="s">
        <v>84</v>
      </c>
      <c r="AW263" s="11" t="s">
        <v>40</v>
      </c>
      <c r="AX263" s="11" t="s">
        <v>23</v>
      </c>
      <c r="AY263" s="179" t="s">
        <v>135</v>
      </c>
    </row>
    <row r="264" spans="2:65" s="1" customFormat="1" ht="22.5" customHeight="1">
      <c r="B264" s="163"/>
      <c r="C264" s="200" t="s">
        <v>467</v>
      </c>
      <c r="D264" s="200" t="s">
        <v>322</v>
      </c>
      <c r="E264" s="201" t="s">
        <v>468</v>
      </c>
      <c r="F264" s="202" t="s">
        <v>469</v>
      </c>
      <c r="G264" s="203" t="s">
        <v>347</v>
      </c>
      <c r="H264" s="204">
        <v>8</v>
      </c>
      <c r="I264" s="205"/>
      <c r="J264" s="206">
        <f>ROUND(I264*H264,2)</f>
        <v>0</v>
      </c>
      <c r="K264" s="202" t="s">
        <v>142</v>
      </c>
      <c r="L264" s="207"/>
      <c r="M264" s="208" t="s">
        <v>35</v>
      </c>
      <c r="N264" s="209" t="s">
        <v>47</v>
      </c>
      <c r="O264" s="34"/>
      <c r="P264" s="173">
        <f>O264*H264</f>
        <v>0</v>
      </c>
      <c r="Q264" s="173">
        <v>0.0015</v>
      </c>
      <c r="R264" s="173">
        <f>Q264*H264</f>
        <v>0.012</v>
      </c>
      <c r="S264" s="173">
        <v>0</v>
      </c>
      <c r="T264" s="174">
        <f>S264*H264</f>
        <v>0</v>
      </c>
      <c r="AR264" s="16" t="s">
        <v>325</v>
      </c>
      <c r="AT264" s="16" t="s">
        <v>322</v>
      </c>
      <c r="AU264" s="16" t="s">
        <v>84</v>
      </c>
      <c r="AY264" s="16" t="s">
        <v>135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6" t="s">
        <v>23</v>
      </c>
      <c r="BK264" s="175">
        <f>ROUND(I264*H264,2)</f>
        <v>0</v>
      </c>
      <c r="BL264" s="16" t="s">
        <v>229</v>
      </c>
      <c r="BM264" s="16" t="s">
        <v>470</v>
      </c>
    </row>
    <row r="265" spans="2:47" s="1" customFormat="1" ht="40.5">
      <c r="B265" s="33"/>
      <c r="D265" s="176" t="s">
        <v>145</v>
      </c>
      <c r="F265" s="177" t="s">
        <v>471</v>
      </c>
      <c r="I265" s="137"/>
      <c r="L265" s="33"/>
      <c r="M265" s="62"/>
      <c r="N265" s="34"/>
      <c r="O265" s="34"/>
      <c r="P265" s="34"/>
      <c r="Q265" s="34"/>
      <c r="R265" s="34"/>
      <c r="S265" s="34"/>
      <c r="T265" s="63"/>
      <c r="AT265" s="16" t="s">
        <v>145</v>
      </c>
      <c r="AU265" s="16" t="s">
        <v>84</v>
      </c>
    </row>
    <row r="266" spans="2:51" s="11" customFormat="1" ht="13.5">
      <c r="B266" s="178"/>
      <c r="D266" s="186" t="s">
        <v>147</v>
      </c>
      <c r="E266" s="187" t="s">
        <v>35</v>
      </c>
      <c r="F266" s="188" t="s">
        <v>183</v>
      </c>
      <c r="H266" s="189">
        <v>8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147</v>
      </c>
      <c r="AU266" s="179" t="s">
        <v>84</v>
      </c>
      <c r="AV266" s="11" t="s">
        <v>84</v>
      </c>
      <c r="AW266" s="11" t="s">
        <v>40</v>
      </c>
      <c r="AX266" s="11" t="s">
        <v>23</v>
      </c>
      <c r="AY266" s="179" t="s">
        <v>135</v>
      </c>
    </row>
    <row r="267" spans="2:65" s="1" customFormat="1" ht="22.5" customHeight="1">
      <c r="B267" s="163"/>
      <c r="C267" s="164" t="s">
        <v>472</v>
      </c>
      <c r="D267" s="164" t="s">
        <v>138</v>
      </c>
      <c r="E267" s="165" t="s">
        <v>473</v>
      </c>
      <c r="F267" s="166" t="s">
        <v>474</v>
      </c>
      <c r="G267" s="167" t="s">
        <v>262</v>
      </c>
      <c r="H267" s="168">
        <v>1.356</v>
      </c>
      <c r="I267" s="169"/>
      <c r="J267" s="170">
        <f>ROUND(I267*H267,2)</f>
        <v>0</v>
      </c>
      <c r="K267" s="166" t="s">
        <v>142</v>
      </c>
      <c r="L267" s="33"/>
      <c r="M267" s="171" t="s">
        <v>35</v>
      </c>
      <c r="N267" s="172" t="s">
        <v>47</v>
      </c>
      <c r="O267" s="34"/>
      <c r="P267" s="173">
        <f>O267*H267</f>
        <v>0</v>
      </c>
      <c r="Q267" s="173">
        <v>0</v>
      </c>
      <c r="R267" s="173">
        <f>Q267*H267</f>
        <v>0</v>
      </c>
      <c r="S267" s="173">
        <v>0</v>
      </c>
      <c r="T267" s="174">
        <f>S267*H267</f>
        <v>0</v>
      </c>
      <c r="AR267" s="16" t="s">
        <v>229</v>
      </c>
      <c r="AT267" s="16" t="s">
        <v>138</v>
      </c>
      <c r="AU267" s="16" t="s">
        <v>84</v>
      </c>
      <c r="AY267" s="16" t="s">
        <v>135</v>
      </c>
      <c r="BE267" s="175">
        <f>IF(N267="základní",J267,0)</f>
        <v>0</v>
      </c>
      <c r="BF267" s="175">
        <f>IF(N267="snížená",J267,0)</f>
        <v>0</v>
      </c>
      <c r="BG267" s="175">
        <f>IF(N267="zákl. přenesená",J267,0)</f>
        <v>0</v>
      </c>
      <c r="BH267" s="175">
        <f>IF(N267="sníž. přenesená",J267,0)</f>
        <v>0</v>
      </c>
      <c r="BI267" s="175">
        <f>IF(N267="nulová",J267,0)</f>
        <v>0</v>
      </c>
      <c r="BJ267" s="16" t="s">
        <v>23</v>
      </c>
      <c r="BK267" s="175">
        <f>ROUND(I267*H267,2)</f>
        <v>0</v>
      </c>
      <c r="BL267" s="16" t="s">
        <v>229</v>
      </c>
      <c r="BM267" s="16" t="s">
        <v>475</v>
      </c>
    </row>
    <row r="268" spans="2:63" s="10" customFormat="1" ht="29.25" customHeight="1">
      <c r="B268" s="149"/>
      <c r="D268" s="160" t="s">
        <v>75</v>
      </c>
      <c r="E268" s="161" t="s">
        <v>476</v>
      </c>
      <c r="F268" s="161" t="s">
        <v>477</v>
      </c>
      <c r="I268" s="152"/>
      <c r="J268" s="162">
        <f>BK268</f>
        <v>0</v>
      </c>
      <c r="L268" s="149"/>
      <c r="M268" s="154"/>
      <c r="N268" s="155"/>
      <c r="O268" s="155"/>
      <c r="P268" s="156">
        <f>SUM(P269:P278)</f>
        <v>0</v>
      </c>
      <c r="Q268" s="155"/>
      <c r="R268" s="156">
        <f>SUM(R269:R278)</f>
        <v>0.8529671999999999</v>
      </c>
      <c r="S268" s="155"/>
      <c r="T268" s="157">
        <f>SUM(T269:T278)</f>
        <v>0</v>
      </c>
      <c r="AR268" s="150" t="s">
        <v>84</v>
      </c>
      <c r="AT268" s="158" t="s">
        <v>75</v>
      </c>
      <c r="AU268" s="158" t="s">
        <v>23</v>
      </c>
      <c r="AY268" s="150" t="s">
        <v>135</v>
      </c>
      <c r="BK268" s="159">
        <f>SUM(BK269:BK278)</f>
        <v>0</v>
      </c>
    </row>
    <row r="269" spans="2:65" s="1" customFormat="1" ht="22.5" customHeight="1">
      <c r="B269" s="163"/>
      <c r="C269" s="164" t="s">
        <v>478</v>
      </c>
      <c r="D269" s="164" t="s">
        <v>138</v>
      </c>
      <c r="E269" s="165" t="s">
        <v>479</v>
      </c>
      <c r="F269" s="166" t="s">
        <v>480</v>
      </c>
      <c r="G269" s="167" t="s">
        <v>141</v>
      </c>
      <c r="H269" s="168">
        <v>26.73</v>
      </c>
      <c r="I269" s="169"/>
      <c r="J269" s="170">
        <f>ROUND(I269*H269,2)</f>
        <v>0</v>
      </c>
      <c r="K269" s="166" t="s">
        <v>142</v>
      </c>
      <c r="L269" s="33"/>
      <c r="M269" s="171" t="s">
        <v>35</v>
      </c>
      <c r="N269" s="172" t="s">
        <v>47</v>
      </c>
      <c r="O269" s="34"/>
      <c r="P269" s="173">
        <f>O269*H269</f>
        <v>0</v>
      </c>
      <c r="Q269" s="173">
        <v>0.01003</v>
      </c>
      <c r="R269" s="173">
        <f>Q269*H269</f>
        <v>0.2681019</v>
      </c>
      <c r="S269" s="173">
        <v>0</v>
      </c>
      <c r="T269" s="174">
        <f>S269*H269</f>
        <v>0</v>
      </c>
      <c r="AR269" s="16" t="s">
        <v>229</v>
      </c>
      <c r="AT269" s="16" t="s">
        <v>138</v>
      </c>
      <c r="AU269" s="16" t="s">
        <v>84</v>
      </c>
      <c r="AY269" s="16" t="s">
        <v>135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6" t="s">
        <v>23</v>
      </c>
      <c r="BK269" s="175">
        <f>ROUND(I269*H269,2)</f>
        <v>0</v>
      </c>
      <c r="BL269" s="16" t="s">
        <v>229</v>
      </c>
      <c r="BM269" s="16" t="s">
        <v>481</v>
      </c>
    </row>
    <row r="270" spans="2:47" s="1" customFormat="1" ht="27">
      <c r="B270" s="33"/>
      <c r="D270" s="176" t="s">
        <v>145</v>
      </c>
      <c r="F270" s="177" t="s">
        <v>482</v>
      </c>
      <c r="I270" s="137"/>
      <c r="L270" s="33"/>
      <c r="M270" s="62"/>
      <c r="N270" s="34"/>
      <c r="O270" s="34"/>
      <c r="P270" s="34"/>
      <c r="Q270" s="34"/>
      <c r="R270" s="34"/>
      <c r="S270" s="34"/>
      <c r="T270" s="63"/>
      <c r="AT270" s="16" t="s">
        <v>145</v>
      </c>
      <c r="AU270" s="16" t="s">
        <v>84</v>
      </c>
    </row>
    <row r="271" spans="2:51" s="11" customFormat="1" ht="13.5">
      <c r="B271" s="178"/>
      <c r="D271" s="186" t="s">
        <v>147</v>
      </c>
      <c r="E271" s="187" t="s">
        <v>35</v>
      </c>
      <c r="F271" s="188" t="s">
        <v>483</v>
      </c>
      <c r="H271" s="189">
        <v>26.73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147</v>
      </c>
      <c r="AU271" s="179" t="s">
        <v>84</v>
      </c>
      <c r="AV271" s="11" t="s">
        <v>84</v>
      </c>
      <c r="AW271" s="11" t="s">
        <v>40</v>
      </c>
      <c r="AX271" s="11" t="s">
        <v>23</v>
      </c>
      <c r="AY271" s="179" t="s">
        <v>135</v>
      </c>
    </row>
    <row r="272" spans="2:65" s="1" customFormat="1" ht="22.5" customHeight="1">
      <c r="B272" s="163"/>
      <c r="C272" s="164" t="s">
        <v>484</v>
      </c>
      <c r="D272" s="164" t="s">
        <v>138</v>
      </c>
      <c r="E272" s="165" t="s">
        <v>485</v>
      </c>
      <c r="F272" s="166" t="s">
        <v>486</v>
      </c>
      <c r="G272" s="167" t="s">
        <v>141</v>
      </c>
      <c r="H272" s="168">
        <v>26.73</v>
      </c>
      <c r="I272" s="169"/>
      <c r="J272" s="170">
        <f>ROUND(I272*H272,2)</f>
        <v>0</v>
      </c>
      <c r="K272" s="166" t="s">
        <v>142</v>
      </c>
      <c r="L272" s="33"/>
      <c r="M272" s="171" t="s">
        <v>35</v>
      </c>
      <c r="N272" s="172" t="s">
        <v>47</v>
      </c>
      <c r="O272" s="34"/>
      <c r="P272" s="173">
        <f>O272*H272</f>
        <v>0</v>
      </c>
      <c r="Q272" s="173">
        <v>0.01625</v>
      </c>
      <c r="R272" s="173">
        <f>Q272*H272</f>
        <v>0.43436250000000004</v>
      </c>
      <c r="S272" s="173">
        <v>0</v>
      </c>
      <c r="T272" s="174">
        <f>S272*H272</f>
        <v>0</v>
      </c>
      <c r="AR272" s="16" t="s">
        <v>229</v>
      </c>
      <c r="AT272" s="16" t="s">
        <v>138</v>
      </c>
      <c r="AU272" s="16" t="s">
        <v>84</v>
      </c>
      <c r="AY272" s="16" t="s">
        <v>135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6" t="s">
        <v>23</v>
      </c>
      <c r="BK272" s="175">
        <f>ROUND(I272*H272,2)</f>
        <v>0</v>
      </c>
      <c r="BL272" s="16" t="s">
        <v>229</v>
      </c>
      <c r="BM272" s="16" t="s">
        <v>487</v>
      </c>
    </row>
    <row r="273" spans="2:47" s="1" customFormat="1" ht="27">
      <c r="B273" s="33"/>
      <c r="D273" s="176" t="s">
        <v>145</v>
      </c>
      <c r="F273" s="177" t="s">
        <v>488</v>
      </c>
      <c r="I273" s="137"/>
      <c r="L273" s="33"/>
      <c r="M273" s="62"/>
      <c r="N273" s="34"/>
      <c r="O273" s="34"/>
      <c r="P273" s="34"/>
      <c r="Q273" s="34"/>
      <c r="R273" s="34"/>
      <c r="S273" s="34"/>
      <c r="T273" s="63"/>
      <c r="AT273" s="16" t="s">
        <v>145</v>
      </c>
      <c r="AU273" s="16" t="s">
        <v>84</v>
      </c>
    </row>
    <row r="274" spans="2:51" s="11" customFormat="1" ht="13.5">
      <c r="B274" s="178"/>
      <c r="D274" s="186" t="s">
        <v>147</v>
      </c>
      <c r="E274" s="187" t="s">
        <v>35</v>
      </c>
      <c r="F274" s="188" t="s">
        <v>489</v>
      </c>
      <c r="H274" s="189">
        <v>26.73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147</v>
      </c>
      <c r="AU274" s="179" t="s">
        <v>84</v>
      </c>
      <c r="AV274" s="11" t="s">
        <v>84</v>
      </c>
      <c r="AW274" s="11" t="s">
        <v>40</v>
      </c>
      <c r="AX274" s="11" t="s">
        <v>23</v>
      </c>
      <c r="AY274" s="179" t="s">
        <v>135</v>
      </c>
    </row>
    <row r="275" spans="2:65" s="1" customFormat="1" ht="22.5" customHeight="1">
      <c r="B275" s="163"/>
      <c r="C275" s="164" t="s">
        <v>490</v>
      </c>
      <c r="D275" s="164" t="s">
        <v>138</v>
      </c>
      <c r="E275" s="165" t="s">
        <v>491</v>
      </c>
      <c r="F275" s="166" t="s">
        <v>492</v>
      </c>
      <c r="G275" s="167" t="s">
        <v>237</v>
      </c>
      <c r="H275" s="168">
        <v>6.44</v>
      </c>
      <c r="I275" s="169"/>
      <c r="J275" s="170">
        <f>ROUND(I275*H275,2)</f>
        <v>0</v>
      </c>
      <c r="K275" s="166" t="s">
        <v>142</v>
      </c>
      <c r="L275" s="33"/>
      <c r="M275" s="171" t="s">
        <v>35</v>
      </c>
      <c r="N275" s="172" t="s">
        <v>47</v>
      </c>
      <c r="O275" s="34"/>
      <c r="P275" s="173">
        <f>O275*H275</f>
        <v>0</v>
      </c>
      <c r="Q275" s="173">
        <v>0.02337</v>
      </c>
      <c r="R275" s="173">
        <f>Q275*H275</f>
        <v>0.1505028</v>
      </c>
      <c r="S275" s="173">
        <v>0</v>
      </c>
      <c r="T275" s="174">
        <f>S275*H275</f>
        <v>0</v>
      </c>
      <c r="AR275" s="16" t="s">
        <v>229</v>
      </c>
      <c r="AT275" s="16" t="s">
        <v>138</v>
      </c>
      <c r="AU275" s="16" t="s">
        <v>84</v>
      </c>
      <c r="AY275" s="16" t="s">
        <v>135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6" t="s">
        <v>23</v>
      </c>
      <c r="BK275" s="175">
        <f>ROUND(I275*H275,2)</f>
        <v>0</v>
      </c>
      <c r="BL275" s="16" t="s">
        <v>229</v>
      </c>
      <c r="BM275" s="16" t="s">
        <v>493</v>
      </c>
    </row>
    <row r="276" spans="2:47" s="1" customFormat="1" ht="27">
      <c r="B276" s="33"/>
      <c r="D276" s="176" t="s">
        <v>145</v>
      </c>
      <c r="F276" s="177" t="s">
        <v>494</v>
      </c>
      <c r="I276" s="137"/>
      <c r="L276" s="33"/>
      <c r="M276" s="62"/>
      <c r="N276" s="34"/>
      <c r="O276" s="34"/>
      <c r="P276" s="34"/>
      <c r="Q276" s="34"/>
      <c r="R276" s="34"/>
      <c r="S276" s="34"/>
      <c r="T276" s="63"/>
      <c r="AT276" s="16" t="s">
        <v>145</v>
      </c>
      <c r="AU276" s="16" t="s">
        <v>84</v>
      </c>
    </row>
    <row r="277" spans="2:51" s="11" customFormat="1" ht="13.5">
      <c r="B277" s="178"/>
      <c r="D277" s="186" t="s">
        <v>147</v>
      </c>
      <c r="E277" s="187" t="s">
        <v>35</v>
      </c>
      <c r="F277" s="188" t="s">
        <v>495</v>
      </c>
      <c r="H277" s="189">
        <v>6.44</v>
      </c>
      <c r="I277" s="182"/>
      <c r="L277" s="178"/>
      <c r="M277" s="183"/>
      <c r="N277" s="184"/>
      <c r="O277" s="184"/>
      <c r="P277" s="184"/>
      <c r="Q277" s="184"/>
      <c r="R277" s="184"/>
      <c r="S277" s="184"/>
      <c r="T277" s="185"/>
      <c r="AT277" s="179" t="s">
        <v>147</v>
      </c>
      <c r="AU277" s="179" t="s">
        <v>84</v>
      </c>
      <c r="AV277" s="11" t="s">
        <v>84</v>
      </c>
      <c r="AW277" s="11" t="s">
        <v>40</v>
      </c>
      <c r="AX277" s="11" t="s">
        <v>23</v>
      </c>
      <c r="AY277" s="179" t="s">
        <v>135</v>
      </c>
    </row>
    <row r="278" spans="2:65" s="1" customFormat="1" ht="22.5" customHeight="1">
      <c r="B278" s="163"/>
      <c r="C278" s="164" t="s">
        <v>496</v>
      </c>
      <c r="D278" s="164" t="s">
        <v>138</v>
      </c>
      <c r="E278" s="165" t="s">
        <v>497</v>
      </c>
      <c r="F278" s="166" t="s">
        <v>498</v>
      </c>
      <c r="G278" s="167" t="s">
        <v>262</v>
      </c>
      <c r="H278" s="168">
        <v>0.853</v>
      </c>
      <c r="I278" s="169"/>
      <c r="J278" s="170">
        <f>ROUND(I278*H278,2)</f>
        <v>0</v>
      </c>
      <c r="K278" s="166" t="s">
        <v>142</v>
      </c>
      <c r="L278" s="33"/>
      <c r="M278" s="171" t="s">
        <v>35</v>
      </c>
      <c r="N278" s="172" t="s">
        <v>47</v>
      </c>
      <c r="O278" s="34"/>
      <c r="P278" s="173">
        <f>O278*H278</f>
        <v>0</v>
      </c>
      <c r="Q278" s="173">
        <v>0</v>
      </c>
      <c r="R278" s="173">
        <f>Q278*H278</f>
        <v>0</v>
      </c>
      <c r="S278" s="173">
        <v>0</v>
      </c>
      <c r="T278" s="174">
        <f>S278*H278</f>
        <v>0</v>
      </c>
      <c r="AR278" s="16" t="s">
        <v>229</v>
      </c>
      <c r="AT278" s="16" t="s">
        <v>138</v>
      </c>
      <c r="AU278" s="16" t="s">
        <v>84</v>
      </c>
      <c r="AY278" s="16" t="s">
        <v>135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6" t="s">
        <v>23</v>
      </c>
      <c r="BK278" s="175">
        <f>ROUND(I278*H278,2)</f>
        <v>0</v>
      </c>
      <c r="BL278" s="16" t="s">
        <v>229</v>
      </c>
      <c r="BM278" s="16" t="s">
        <v>499</v>
      </c>
    </row>
    <row r="279" spans="2:63" s="10" customFormat="1" ht="29.25" customHeight="1">
      <c r="B279" s="149"/>
      <c r="D279" s="160" t="s">
        <v>75</v>
      </c>
      <c r="E279" s="161" t="s">
        <v>500</v>
      </c>
      <c r="F279" s="161" t="s">
        <v>501</v>
      </c>
      <c r="I279" s="152"/>
      <c r="J279" s="162">
        <f>BK279</f>
        <v>0</v>
      </c>
      <c r="L279" s="149"/>
      <c r="M279" s="154"/>
      <c r="N279" s="155"/>
      <c r="O279" s="155"/>
      <c r="P279" s="156">
        <f>SUM(P280:P328)</f>
        <v>0</v>
      </c>
      <c r="Q279" s="155"/>
      <c r="R279" s="156">
        <f>SUM(R280:R328)</f>
        <v>0.22789700000000002</v>
      </c>
      <c r="S279" s="155"/>
      <c r="T279" s="157">
        <f>SUM(T280:T328)</f>
        <v>0.23921499999999998</v>
      </c>
      <c r="AR279" s="150" t="s">
        <v>84</v>
      </c>
      <c r="AT279" s="158" t="s">
        <v>75</v>
      </c>
      <c r="AU279" s="158" t="s">
        <v>23</v>
      </c>
      <c r="AY279" s="150" t="s">
        <v>135</v>
      </c>
      <c r="BK279" s="159">
        <f>SUM(BK280:BK328)</f>
        <v>0</v>
      </c>
    </row>
    <row r="280" spans="2:65" s="1" customFormat="1" ht="22.5" customHeight="1">
      <c r="B280" s="163"/>
      <c r="C280" s="164" t="s">
        <v>502</v>
      </c>
      <c r="D280" s="164" t="s">
        <v>138</v>
      </c>
      <c r="E280" s="165" t="s">
        <v>503</v>
      </c>
      <c r="F280" s="166" t="s">
        <v>504</v>
      </c>
      <c r="G280" s="167" t="s">
        <v>173</v>
      </c>
      <c r="H280" s="168">
        <v>28.25</v>
      </c>
      <c r="I280" s="169"/>
      <c r="J280" s="170">
        <f>ROUND(I280*H280,2)</f>
        <v>0</v>
      </c>
      <c r="K280" s="166" t="s">
        <v>142</v>
      </c>
      <c r="L280" s="33"/>
      <c r="M280" s="171" t="s">
        <v>35</v>
      </c>
      <c r="N280" s="172" t="s">
        <v>47</v>
      </c>
      <c r="O280" s="34"/>
      <c r="P280" s="173">
        <f>O280*H280</f>
        <v>0</v>
      </c>
      <c r="Q280" s="173">
        <v>0</v>
      </c>
      <c r="R280" s="173">
        <f>Q280*H280</f>
        <v>0</v>
      </c>
      <c r="S280" s="173">
        <v>0.00177</v>
      </c>
      <c r="T280" s="174">
        <f>S280*H280</f>
        <v>0.050002500000000005</v>
      </c>
      <c r="AR280" s="16" t="s">
        <v>229</v>
      </c>
      <c r="AT280" s="16" t="s">
        <v>138</v>
      </c>
      <c r="AU280" s="16" t="s">
        <v>84</v>
      </c>
      <c r="AY280" s="16" t="s">
        <v>135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6" t="s">
        <v>23</v>
      </c>
      <c r="BK280" s="175">
        <f>ROUND(I280*H280,2)</f>
        <v>0</v>
      </c>
      <c r="BL280" s="16" t="s">
        <v>229</v>
      </c>
      <c r="BM280" s="16" t="s">
        <v>505</v>
      </c>
    </row>
    <row r="281" spans="2:47" s="1" customFormat="1" ht="13.5">
      <c r="B281" s="33"/>
      <c r="D281" s="176" t="s">
        <v>145</v>
      </c>
      <c r="F281" s="177" t="s">
        <v>506</v>
      </c>
      <c r="I281" s="137"/>
      <c r="L281" s="33"/>
      <c r="M281" s="62"/>
      <c r="N281" s="34"/>
      <c r="O281" s="34"/>
      <c r="P281" s="34"/>
      <c r="Q281" s="34"/>
      <c r="R281" s="34"/>
      <c r="S281" s="34"/>
      <c r="T281" s="63"/>
      <c r="AT281" s="16" t="s">
        <v>145</v>
      </c>
      <c r="AU281" s="16" t="s">
        <v>84</v>
      </c>
    </row>
    <row r="282" spans="2:51" s="11" customFormat="1" ht="13.5">
      <c r="B282" s="178"/>
      <c r="D282" s="186" t="s">
        <v>147</v>
      </c>
      <c r="E282" s="187" t="s">
        <v>35</v>
      </c>
      <c r="F282" s="188" t="s">
        <v>507</v>
      </c>
      <c r="H282" s="189">
        <v>28.25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147</v>
      </c>
      <c r="AU282" s="179" t="s">
        <v>84</v>
      </c>
      <c r="AV282" s="11" t="s">
        <v>84</v>
      </c>
      <c r="AW282" s="11" t="s">
        <v>40</v>
      </c>
      <c r="AX282" s="11" t="s">
        <v>23</v>
      </c>
      <c r="AY282" s="179" t="s">
        <v>135</v>
      </c>
    </row>
    <row r="283" spans="2:65" s="1" customFormat="1" ht="22.5" customHeight="1">
      <c r="B283" s="163"/>
      <c r="C283" s="164" t="s">
        <v>508</v>
      </c>
      <c r="D283" s="164" t="s">
        <v>138</v>
      </c>
      <c r="E283" s="165" t="s">
        <v>509</v>
      </c>
      <c r="F283" s="166" t="s">
        <v>510</v>
      </c>
      <c r="G283" s="167" t="s">
        <v>173</v>
      </c>
      <c r="H283" s="168">
        <v>12.45</v>
      </c>
      <c r="I283" s="169"/>
      <c r="J283" s="170">
        <f>ROUND(I283*H283,2)</f>
        <v>0</v>
      </c>
      <c r="K283" s="166" t="s">
        <v>142</v>
      </c>
      <c r="L283" s="33"/>
      <c r="M283" s="171" t="s">
        <v>35</v>
      </c>
      <c r="N283" s="172" t="s">
        <v>47</v>
      </c>
      <c r="O283" s="34"/>
      <c r="P283" s="173">
        <f>O283*H283</f>
        <v>0</v>
      </c>
      <c r="Q283" s="173">
        <v>0</v>
      </c>
      <c r="R283" s="173">
        <f>Q283*H283</f>
        <v>0</v>
      </c>
      <c r="S283" s="173">
        <v>0.00191</v>
      </c>
      <c r="T283" s="174">
        <f>S283*H283</f>
        <v>0.0237795</v>
      </c>
      <c r="AR283" s="16" t="s">
        <v>229</v>
      </c>
      <c r="AT283" s="16" t="s">
        <v>138</v>
      </c>
      <c r="AU283" s="16" t="s">
        <v>84</v>
      </c>
      <c r="AY283" s="16" t="s">
        <v>135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6" t="s">
        <v>23</v>
      </c>
      <c r="BK283" s="175">
        <f>ROUND(I283*H283,2)</f>
        <v>0</v>
      </c>
      <c r="BL283" s="16" t="s">
        <v>229</v>
      </c>
      <c r="BM283" s="16" t="s">
        <v>511</v>
      </c>
    </row>
    <row r="284" spans="2:47" s="1" customFormat="1" ht="13.5">
      <c r="B284" s="33"/>
      <c r="D284" s="176" t="s">
        <v>145</v>
      </c>
      <c r="F284" s="177" t="s">
        <v>512</v>
      </c>
      <c r="I284" s="137"/>
      <c r="L284" s="33"/>
      <c r="M284" s="62"/>
      <c r="N284" s="34"/>
      <c r="O284" s="34"/>
      <c r="P284" s="34"/>
      <c r="Q284" s="34"/>
      <c r="R284" s="34"/>
      <c r="S284" s="34"/>
      <c r="T284" s="63"/>
      <c r="AT284" s="16" t="s">
        <v>145</v>
      </c>
      <c r="AU284" s="16" t="s">
        <v>84</v>
      </c>
    </row>
    <row r="285" spans="2:51" s="11" customFormat="1" ht="13.5">
      <c r="B285" s="178"/>
      <c r="D285" s="186" t="s">
        <v>147</v>
      </c>
      <c r="E285" s="187" t="s">
        <v>35</v>
      </c>
      <c r="F285" s="188" t="s">
        <v>513</v>
      </c>
      <c r="H285" s="189">
        <v>12.45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147</v>
      </c>
      <c r="AU285" s="179" t="s">
        <v>84</v>
      </c>
      <c r="AV285" s="11" t="s">
        <v>84</v>
      </c>
      <c r="AW285" s="11" t="s">
        <v>40</v>
      </c>
      <c r="AX285" s="11" t="s">
        <v>23</v>
      </c>
      <c r="AY285" s="179" t="s">
        <v>135</v>
      </c>
    </row>
    <row r="286" spans="2:65" s="1" customFormat="1" ht="22.5" customHeight="1">
      <c r="B286" s="163"/>
      <c r="C286" s="164" t="s">
        <v>514</v>
      </c>
      <c r="D286" s="164" t="s">
        <v>138</v>
      </c>
      <c r="E286" s="165" t="s">
        <v>515</v>
      </c>
      <c r="F286" s="166" t="s">
        <v>516</v>
      </c>
      <c r="G286" s="167" t="s">
        <v>173</v>
      </c>
      <c r="H286" s="168">
        <v>18.05</v>
      </c>
      <c r="I286" s="169"/>
      <c r="J286" s="170">
        <f>ROUND(I286*H286,2)</f>
        <v>0</v>
      </c>
      <c r="K286" s="166" t="s">
        <v>142</v>
      </c>
      <c r="L286" s="33"/>
      <c r="M286" s="171" t="s">
        <v>35</v>
      </c>
      <c r="N286" s="172" t="s">
        <v>47</v>
      </c>
      <c r="O286" s="34"/>
      <c r="P286" s="173">
        <f>O286*H286</f>
        <v>0</v>
      </c>
      <c r="Q286" s="173">
        <v>0</v>
      </c>
      <c r="R286" s="173">
        <f>Q286*H286</f>
        <v>0</v>
      </c>
      <c r="S286" s="173">
        <v>0.00223</v>
      </c>
      <c r="T286" s="174">
        <f>S286*H286</f>
        <v>0.0402515</v>
      </c>
      <c r="AR286" s="16" t="s">
        <v>229</v>
      </c>
      <c r="AT286" s="16" t="s">
        <v>138</v>
      </c>
      <c r="AU286" s="16" t="s">
        <v>84</v>
      </c>
      <c r="AY286" s="16" t="s">
        <v>135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16" t="s">
        <v>23</v>
      </c>
      <c r="BK286" s="175">
        <f>ROUND(I286*H286,2)</f>
        <v>0</v>
      </c>
      <c r="BL286" s="16" t="s">
        <v>229</v>
      </c>
      <c r="BM286" s="16" t="s">
        <v>517</v>
      </c>
    </row>
    <row r="287" spans="2:47" s="1" customFormat="1" ht="13.5">
      <c r="B287" s="33"/>
      <c r="D287" s="176" t="s">
        <v>145</v>
      </c>
      <c r="F287" s="177" t="s">
        <v>518</v>
      </c>
      <c r="I287" s="137"/>
      <c r="L287" s="33"/>
      <c r="M287" s="62"/>
      <c r="N287" s="34"/>
      <c r="O287" s="34"/>
      <c r="P287" s="34"/>
      <c r="Q287" s="34"/>
      <c r="R287" s="34"/>
      <c r="S287" s="34"/>
      <c r="T287" s="63"/>
      <c r="AT287" s="16" t="s">
        <v>145</v>
      </c>
      <c r="AU287" s="16" t="s">
        <v>84</v>
      </c>
    </row>
    <row r="288" spans="2:51" s="11" customFormat="1" ht="13.5">
      <c r="B288" s="178"/>
      <c r="D288" s="186" t="s">
        <v>147</v>
      </c>
      <c r="E288" s="187" t="s">
        <v>35</v>
      </c>
      <c r="F288" s="188" t="s">
        <v>519</v>
      </c>
      <c r="H288" s="189">
        <v>18.05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147</v>
      </c>
      <c r="AU288" s="179" t="s">
        <v>84</v>
      </c>
      <c r="AV288" s="11" t="s">
        <v>84</v>
      </c>
      <c r="AW288" s="11" t="s">
        <v>40</v>
      </c>
      <c r="AX288" s="11" t="s">
        <v>23</v>
      </c>
      <c r="AY288" s="179" t="s">
        <v>135</v>
      </c>
    </row>
    <row r="289" spans="2:65" s="1" customFormat="1" ht="22.5" customHeight="1">
      <c r="B289" s="163"/>
      <c r="C289" s="164" t="s">
        <v>520</v>
      </c>
      <c r="D289" s="164" t="s">
        <v>138</v>
      </c>
      <c r="E289" s="165" t="s">
        <v>521</v>
      </c>
      <c r="F289" s="166" t="s">
        <v>522</v>
      </c>
      <c r="G289" s="167" t="s">
        <v>173</v>
      </c>
      <c r="H289" s="168">
        <v>12.45</v>
      </c>
      <c r="I289" s="169"/>
      <c r="J289" s="170">
        <f>ROUND(I289*H289,2)</f>
        <v>0</v>
      </c>
      <c r="K289" s="166" t="s">
        <v>142</v>
      </c>
      <c r="L289" s="33"/>
      <c r="M289" s="171" t="s">
        <v>35</v>
      </c>
      <c r="N289" s="172" t="s">
        <v>47</v>
      </c>
      <c r="O289" s="34"/>
      <c r="P289" s="173">
        <f>O289*H289</f>
        <v>0</v>
      </c>
      <c r="Q289" s="173">
        <v>0</v>
      </c>
      <c r="R289" s="173">
        <f>Q289*H289</f>
        <v>0</v>
      </c>
      <c r="S289" s="173">
        <v>0.00175</v>
      </c>
      <c r="T289" s="174">
        <f>S289*H289</f>
        <v>0.021787499999999998</v>
      </c>
      <c r="AR289" s="16" t="s">
        <v>229</v>
      </c>
      <c r="AT289" s="16" t="s">
        <v>138</v>
      </c>
      <c r="AU289" s="16" t="s">
        <v>84</v>
      </c>
      <c r="AY289" s="16" t="s">
        <v>135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6" t="s">
        <v>23</v>
      </c>
      <c r="BK289" s="175">
        <f>ROUND(I289*H289,2)</f>
        <v>0</v>
      </c>
      <c r="BL289" s="16" t="s">
        <v>229</v>
      </c>
      <c r="BM289" s="16" t="s">
        <v>523</v>
      </c>
    </row>
    <row r="290" spans="2:47" s="1" customFormat="1" ht="13.5">
      <c r="B290" s="33"/>
      <c r="D290" s="176" t="s">
        <v>145</v>
      </c>
      <c r="F290" s="177" t="s">
        <v>524</v>
      </c>
      <c r="I290" s="137"/>
      <c r="L290" s="33"/>
      <c r="M290" s="62"/>
      <c r="N290" s="34"/>
      <c r="O290" s="34"/>
      <c r="P290" s="34"/>
      <c r="Q290" s="34"/>
      <c r="R290" s="34"/>
      <c r="S290" s="34"/>
      <c r="T290" s="63"/>
      <c r="AT290" s="16" t="s">
        <v>145</v>
      </c>
      <c r="AU290" s="16" t="s">
        <v>84</v>
      </c>
    </row>
    <row r="291" spans="2:51" s="11" customFormat="1" ht="13.5">
      <c r="B291" s="178"/>
      <c r="D291" s="186" t="s">
        <v>147</v>
      </c>
      <c r="E291" s="187" t="s">
        <v>35</v>
      </c>
      <c r="F291" s="188" t="s">
        <v>513</v>
      </c>
      <c r="H291" s="189">
        <v>12.45</v>
      </c>
      <c r="I291" s="182"/>
      <c r="L291" s="178"/>
      <c r="M291" s="183"/>
      <c r="N291" s="184"/>
      <c r="O291" s="184"/>
      <c r="P291" s="184"/>
      <c r="Q291" s="184"/>
      <c r="R291" s="184"/>
      <c r="S291" s="184"/>
      <c r="T291" s="185"/>
      <c r="AT291" s="179" t="s">
        <v>147</v>
      </c>
      <c r="AU291" s="179" t="s">
        <v>84</v>
      </c>
      <c r="AV291" s="11" t="s">
        <v>84</v>
      </c>
      <c r="AW291" s="11" t="s">
        <v>40</v>
      </c>
      <c r="AX291" s="11" t="s">
        <v>23</v>
      </c>
      <c r="AY291" s="179" t="s">
        <v>135</v>
      </c>
    </row>
    <row r="292" spans="2:65" s="1" customFormat="1" ht="22.5" customHeight="1">
      <c r="B292" s="163"/>
      <c r="C292" s="164" t="s">
        <v>525</v>
      </c>
      <c r="D292" s="164" t="s">
        <v>138</v>
      </c>
      <c r="E292" s="165" t="s">
        <v>526</v>
      </c>
      <c r="F292" s="166" t="s">
        <v>527</v>
      </c>
      <c r="G292" s="167" t="s">
        <v>173</v>
      </c>
      <c r="H292" s="168">
        <v>28.25</v>
      </c>
      <c r="I292" s="169"/>
      <c r="J292" s="170">
        <f>ROUND(I292*H292,2)</f>
        <v>0</v>
      </c>
      <c r="K292" s="166" t="s">
        <v>142</v>
      </c>
      <c r="L292" s="33"/>
      <c r="M292" s="171" t="s">
        <v>35</v>
      </c>
      <c r="N292" s="172" t="s">
        <v>47</v>
      </c>
      <c r="O292" s="34"/>
      <c r="P292" s="173">
        <f>O292*H292</f>
        <v>0</v>
      </c>
      <c r="Q292" s="173">
        <v>0</v>
      </c>
      <c r="R292" s="173">
        <f>Q292*H292</f>
        <v>0</v>
      </c>
      <c r="S292" s="173">
        <v>0.0026</v>
      </c>
      <c r="T292" s="174">
        <f>S292*H292</f>
        <v>0.07345</v>
      </c>
      <c r="AR292" s="16" t="s">
        <v>229</v>
      </c>
      <c r="AT292" s="16" t="s">
        <v>138</v>
      </c>
      <c r="AU292" s="16" t="s">
        <v>84</v>
      </c>
      <c r="AY292" s="16" t="s">
        <v>135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6" t="s">
        <v>23</v>
      </c>
      <c r="BK292" s="175">
        <f>ROUND(I292*H292,2)</f>
        <v>0</v>
      </c>
      <c r="BL292" s="16" t="s">
        <v>229</v>
      </c>
      <c r="BM292" s="16" t="s">
        <v>528</v>
      </c>
    </row>
    <row r="293" spans="2:47" s="1" customFormat="1" ht="13.5">
      <c r="B293" s="33"/>
      <c r="D293" s="176" t="s">
        <v>145</v>
      </c>
      <c r="F293" s="177" t="s">
        <v>529</v>
      </c>
      <c r="I293" s="137"/>
      <c r="L293" s="33"/>
      <c r="M293" s="62"/>
      <c r="N293" s="34"/>
      <c r="O293" s="34"/>
      <c r="P293" s="34"/>
      <c r="Q293" s="34"/>
      <c r="R293" s="34"/>
      <c r="S293" s="34"/>
      <c r="T293" s="63"/>
      <c r="AT293" s="16" t="s">
        <v>145</v>
      </c>
      <c r="AU293" s="16" t="s">
        <v>84</v>
      </c>
    </row>
    <row r="294" spans="2:51" s="11" customFormat="1" ht="13.5">
      <c r="B294" s="178"/>
      <c r="D294" s="186" t="s">
        <v>147</v>
      </c>
      <c r="E294" s="187" t="s">
        <v>35</v>
      </c>
      <c r="F294" s="188" t="s">
        <v>507</v>
      </c>
      <c r="H294" s="189">
        <v>28.25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147</v>
      </c>
      <c r="AU294" s="179" t="s">
        <v>84</v>
      </c>
      <c r="AV294" s="11" t="s">
        <v>84</v>
      </c>
      <c r="AW294" s="11" t="s">
        <v>40</v>
      </c>
      <c r="AX294" s="11" t="s">
        <v>23</v>
      </c>
      <c r="AY294" s="179" t="s">
        <v>135</v>
      </c>
    </row>
    <row r="295" spans="2:65" s="1" customFormat="1" ht="22.5" customHeight="1">
      <c r="B295" s="163"/>
      <c r="C295" s="164" t="s">
        <v>530</v>
      </c>
      <c r="D295" s="164" t="s">
        <v>138</v>
      </c>
      <c r="E295" s="165" t="s">
        <v>531</v>
      </c>
      <c r="F295" s="166" t="s">
        <v>532</v>
      </c>
      <c r="G295" s="167" t="s">
        <v>173</v>
      </c>
      <c r="H295" s="168">
        <v>7.6</v>
      </c>
      <c r="I295" s="169"/>
      <c r="J295" s="170">
        <f>ROUND(I295*H295,2)</f>
        <v>0</v>
      </c>
      <c r="K295" s="166" t="s">
        <v>142</v>
      </c>
      <c r="L295" s="33"/>
      <c r="M295" s="171" t="s">
        <v>35</v>
      </c>
      <c r="N295" s="172" t="s">
        <v>47</v>
      </c>
      <c r="O295" s="34"/>
      <c r="P295" s="173">
        <f>O295*H295</f>
        <v>0</v>
      </c>
      <c r="Q295" s="173">
        <v>0</v>
      </c>
      <c r="R295" s="173">
        <f>Q295*H295</f>
        <v>0</v>
      </c>
      <c r="S295" s="173">
        <v>0.00394</v>
      </c>
      <c r="T295" s="174">
        <f>S295*H295</f>
        <v>0.029944</v>
      </c>
      <c r="AR295" s="16" t="s">
        <v>229</v>
      </c>
      <c r="AT295" s="16" t="s">
        <v>138</v>
      </c>
      <c r="AU295" s="16" t="s">
        <v>84</v>
      </c>
      <c r="AY295" s="16" t="s">
        <v>135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6" t="s">
        <v>23</v>
      </c>
      <c r="BK295" s="175">
        <f>ROUND(I295*H295,2)</f>
        <v>0</v>
      </c>
      <c r="BL295" s="16" t="s">
        <v>229</v>
      </c>
      <c r="BM295" s="16" t="s">
        <v>533</v>
      </c>
    </row>
    <row r="296" spans="2:47" s="1" customFormat="1" ht="13.5">
      <c r="B296" s="33"/>
      <c r="D296" s="176" t="s">
        <v>145</v>
      </c>
      <c r="F296" s="177" t="s">
        <v>534</v>
      </c>
      <c r="I296" s="137"/>
      <c r="L296" s="33"/>
      <c r="M296" s="62"/>
      <c r="N296" s="34"/>
      <c r="O296" s="34"/>
      <c r="P296" s="34"/>
      <c r="Q296" s="34"/>
      <c r="R296" s="34"/>
      <c r="S296" s="34"/>
      <c r="T296" s="63"/>
      <c r="AT296" s="16" t="s">
        <v>145</v>
      </c>
      <c r="AU296" s="16" t="s">
        <v>84</v>
      </c>
    </row>
    <row r="297" spans="2:51" s="11" customFormat="1" ht="13.5">
      <c r="B297" s="178"/>
      <c r="D297" s="186" t="s">
        <v>147</v>
      </c>
      <c r="E297" s="187" t="s">
        <v>35</v>
      </c>
      <c r="F297" s="188" t="s">
        <v>535</v>
      </c>
      <c r="H297" s="189">
        <v>7.6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147</v>
      </c>
      <c r="AU297" s="179" t="s">
        <v>84</v>
      </c>
      <c r="AV297" s="11" t="s">
        <v>84</v>
      </c>
      <c r="AW297" s="11" t="s">
        <v>40</v>
      </c>
      <c r="AX297" s="11" t="s">
        <v>23</v>
      </c>
      <c r="AY297" s="179" t="s">
        <v>135</v>
      </c>
    </row>
    <row r="298" spans="2:65" s="1" customFormat="1" ht="22.5" customHeight="1">
      <c r="B298" s="163"/>
      <c r="C298" s="164" t="s">
        <v>536</v>
      </c>
      <c r="D298" s="164" t="s">
        <v>138</v>
      </c>
      <c r="E298" s="165" t="s">
        <v>537</v>
      </c>
      <c r="F298" s="166" t="s">
        <v>538</v>
      </c>
      <c r="G298" s="167" t="s">
        <v>173</v>
      </c>
      <c r="H298" s="168">
        <v>30.1</v>
      </c>
      <c r="I298" s="169"/>
      <c r="J298" s="170">
        <f>ROUND(I298*H298,2)</f>
        <v>0</v>
      </c>
      <c r="K298" s="166" t="s">
        <v>142</v>
      </c>
      <c r="L298" s="33"/>
      <c r="M298" s="171" t="s">
        <v>35</v>
      </c>
      <c r="N298" s="172" t="s">
        <v>47</v>
      </c>
      <c r="O298" s="34"/>
      <c r="P298" s="173">
        <f>O298*H298</f>
        <v>0</v>
      </c>
      <c r="Q298" s="173">
        <v>0.00219</v>
      </c>
      <c r="R298" s="173">
        <f>Q298*H298</f>
        <v>0.065919</v>
      </c>
      <c r="S298" s="173">
        <v>0</v>
      </c>
      <c r="T298" s="174">
        <f>S298*H298</f>
        <v>0</v>
      </c>
      <c r="AR298" s="16" t="s">
        <v>229</v>
      </c>
      <c r="AT298" s="16" t="s">
        <v>138</v>
      </c>
      <c r="AU298" s="16" t="s">
        <v>84</v>
      </c>
      <c r="AY298" s="16" t="s">
        <v>135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6" t="s">
        <v>23</v>
      </c>
      <c r="BK298" s="175">
        <f>ROUND(I298*H298,2)</f>
        <v>0</v>
      </c>
      <c r="BL298" s="16" t="s">
        <v>229</v>
      </c>
      <c r="BM298" s="16" t="s">
        <v>539</v>
      </c>
    </row>
    <row r="299" spans="2:47" s="1" customFormat="1" ht="13.5">
      <c r="B299" s="33"/>
      <c r="D299" s="176" t="s">
        <v>145</v>
      </c>
      <c r="F299" s="177" t="s">
        <v>540</v>
      </c>
      <c r="I299" s="137"/>
      <c r="L299" s="33"/>
      <c r="M299" s="62"/>
      <c r="N299" s="34"/>
      <c r="O299" s="34"/>
      <c r="P299" s="34"/>
      <c r="Q299" s="34"/>
      <c r="R299" s="34"/>
      <c r="S299" s="34"/>
      <c r="T299" s="63"/>
      <c r="AT299" s="16" t="s">
        <v>145</v>
      </c>
      <c r="AU299" s="16" t="s">
        <v>84</v>
      </c>
    </row>
    <row r="300" spans="2:51" s="11" customFormat="1" ht="13.5">
      <c r="B300" s="178"/>
      <c r="D300" s="186" t="s">
        <v>147</v>
      </c>
      <c r="E300" s="187" t="s">
        <v>35</v>
      </c>
      <c r="F300" s="188" t="s">
        <v>541</v>
      </c>
      <c r="H300" s="189">
        <v>30.1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147</v>
      </c>
      <c r="AU300" s="179" t="s">
        <v>84</v>
      </c>
      <c r="AV300" s="11" t="s">
        <v>84</v>
      </c>
      <c r="AW300" s="11" t="s">
        <v>40</v>
      </c>
      <c r="AX300" s="11" t="s">
        <v>23</v>
      </c>
      <c r="AY300" s="179" t="s">
        <v>135</v>
      </c>
    </row>
    <row r="301" spans="2:65" s="1" customFormat="1" ht="22.5" customHeight="1">
      <c r="B301" s="163"/>
      <c r="C301" s="164" t="s">
        <v>542</v>
      </c>
      <c r="D301" s="164" t="s">
        <v>138</v>
      </c>
      <c r="E301" s="165" t="s">
        <v>543</v>
      </c>
      <c r="F301" s="166" t="s">
        <v>544</v>
      </c>
      <c r="G301" s="167" t="s">
        <v>173</v>
      </c>
      <c r="H301" s="168">
        <v>1.5</v>
      </c>
      <c r="I301" s="169"/>
      <c r="J301" s="170">
        <f>ROUND(I301*H301,2)</f>
        <v>0</v>
      </c>
      <c r="K301" s="166" t="s">
        <v>142</v>
      </c>
      <c r="L301" s="33"/>
      <c r="M301" s="171" t="s">
        <v>35</v>
      </c>
      <c r="N301" s="172" t="s">
        <v>47</v>
      </c>
      <c r="O301" s="34"/>
      <c r="P301" s="173">
        <f>O301*H301</f>
        <v>0</v>
      </c>
      <c r="Q301" s="173">
        <v>0.00358</v>
      </c>
      <c r="R301" s="173">
        <f>Q301*H301</f>
        <v>0.00537</v>
      </c>
      <c r="S301" s="173">
        <v>0</v>
      </c>
      <c r="T301" s="174">
        <f>S301*H301</f>
        <v>0</v>
      </c>
      <c r="AR301" s="16" t="s">
        <v>229</v>
      </c>
      <c r="AT301" s="16" t="s">
        <v>138</v>
      </c>
      <c r="AU301" s="16" t="s">
        <v>84</v>
      </c>
      <c r="AY301" s="16" t="s">
        <v>135</v>
      </c>
      <c r="BE301" s="175">
        <f>IF(N301="základní",J301,0)</f>
        <v>0</v>
      </c>
      <c r="BF301" s="175">
        <f>IF(N301="snížená",J301,0)</f>
        <v>0</v>
      </c>
      <c r="BG301" s="175">
        <f>IF(N301="zákl. přenesená",J301,0)</f>
        <v>0</v>
      </c>
      <c r="BH301" s="175">
        <f>IF(N301="sníž. přenesená",J301,0)</f>
        <v>0</v>
      </c>
      <c r="BI301" s="175">
        <f>IF(N301="nulová",J301,0)</f>
        <v>0</v>
      </c>
      <c r="BJ301" s="16" t="s">
        <v>23</v>
      </c>
      <c r="BK301" s="175">
        <f>ROUND(I301*H301,2)</f>
        <v>0</v>
      </c>
      <c r="BL301" s="16" t="s">
        <v>229</v>
      </c>
      <c r="BM301" s="16" t="s">
        <v>545</v>
      </c>
    </row>
    <row r="302" spans="2:47" s="1" customFormat="1" ht="27">
      <c r="B302" s="33"/>
      <c r="D302" s="176" t="s">
        <v>145</v>
      </c>
      <c r="F302" s="177" t="s">
        <v>546</v>
      </c>
      <c r="I302" s="137"/>
      <c r="L302" s="33"/>
      <c r="M302" s="62"/>
      <c r="N302" s="34"/>
      <c r="O302" s="34"/>
      <c r="P302" s="34"/>
      <c r="Q302" s="34"/>
      <c r="R302" s="34"/>
      <c r="S302" s="34"/>
      <c r="T302" s="63"/>
      <c r="AT302" s="16" t="s">
        <v>145</v>
      </c>
      <c r="AU302" s="16" t="s">
        <v>84</v>
      </c>
    </row>
    <row r="303" spans="2:51" s="11" customFormat="1" ht="13.5">
      <c r="B303" s="178"/>
      <c r="D303" s="186" t="s">
        <v>147</v>
      </c>
      <c r="E303" s="187" t="s">
        <v>35</v>
      </c>
      <c r="F303" s="188" t="s">
        <v>547</v>
      </c>
      <c r="H303" s="189">
        <v>1.5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147</v>
      </c>
      <c r="AU303" s="179" t="s">
        <v>84</v>
      </c>
      <c r="AV303" s="11" t="s">
        <v>84</v>
      </c>
      <c r="AW303" s="11" t="s">
        <v>40</v>
      </c>
      <c r="AX303" s="11" t="s">
        <v>23</v>
      </c>
      <c r="AY303" s="179" t="s">
        <v>135</v>
      </c>
    </row>
    <row r="304" spans="2:65" s="1" customFormat="1" ht="31.5" customHeight="1">
      <c r="B304" s="163"/>
      <c r="C304" s="164" t="s">
        <v>548</v>
      </c>
      <c r="D304" s="164" t="s">
        <v>138</v>
      </c>
      <c r="E304" s="165" t="s">
        <v>549</v>
      </c>
      <c r="F304" s="166" t="s">
        <v>550</v>
      </c>
      <c r="G304" s="167" t="s">
        <v>347</v>
      </c>
      <c r="H304" s="168">
        <v>2</v>
      </c>
      <c r="I304" s="169"/>
      <c r="J304" s="170">
        <f>ROUND(I304*H304,2)</f>
        <v>0</v>
      </c>
      <c r="K304" s="166" t="s">
        <v>142</v>
      </c>
      <c r="L304" s="33"/>
      <c r="M304" s="171" t="s">
        <v>35</v>
      </c>
      <c r="N304" s="172" t="s">
        <v>47</v>
      </c>
      <c r="O304" s="34"/>
      <c r="P304" s="173">
        <f>O304*H304</f>
        <v>0</v>
      </c>
      <c r="Q304" s="173">
        <v>0</v>
      </c>
      <c r="R304" s="173">
        <f>Q304*H304</f>
        <v>0</v>
      </c>
      <c r="S304" s="173">
        <v>0</v>
      </c>
      <c r="T304" s="174">
        <f>S304*H304</f>
        <v>0</v>
      </c>
      <c r="AR304" s="16" t="s">
        <v>229</v>
      </c>
      <c r="AT304" s="16" t="s">
        <v>138</v>
      </c>
      <c r="AU304" s="16" t="s">
        <v>84</v>
      </c>
      <c r="AY304" s="16" t="s">
        <v>135</v>
      </c>
      <c r="BE304" s="175">
        <f>IF(N304="základní",J304,0)</f>
        <v>0</v>
      </c>
      <c r="BF304" s="175">
        <f>IF(N304="snížená",J304,0)</f>
        <v>0</v>
      </c>
      <c r="BG304" s="175">
        <f>IF(N304="zákl. přenesená",J304,0)</f>
        <v>0</v>
      </c>
      <c r="BH304" s="175">
        <f>IF(N304="sníž. přenesená",J304,0)</f>
        <v>0</v>
      </c>
      <c r="BI304" s="175">
        <f>IF(N304="nulová",J304,0)</f>
        <v>0</v>
      </c>
      <c r="BJ304" s="16" t="s">
        <v>23</v>
      </c>
      <c r="BK304" s="175">
        <f>ROUND(I304*H304,2)</f>
        <v>0</v>
      </c>
      <c r="BL304" s="16" t="s">
        <v>229</v>
      </c>
      <c r="BM304" s="16" t="s">
        <v>551</v>
      </c>
    </row>
    <row r="305" spans="2:47" s="1" customFormat="1" ht="27">
      <c r="B305" s="33"/>
      <c r="D305" s="176" t="s">
        <v>145</v>
      </c>
      <c r="F305" s="177" t="s">
        <v>552</v>
      </c>
      <c r="I305" s="137"/>
      <c r="L305" s="33"/>
      <c r="M305" s="62"/>
      <c r="N305" s="34"/>
      <c r="O305" s="34"/>
      <c r="P305" s="34"/>
      <c r="Q305" s="34"/>
      <c r="R305" s="34"/>
      <c r="S305" s="34"/>
      <c r="T305" s="63"/>
      <c r="AT305" s="16" t="s">
        <v>145</v>
      </c>
      <c r="AU305" s="16" t="s">
        <v>84</v>
      </c>
    </row>
    <row r="306" spans="2:51" s="11" customFormat="1" ht="13.5">
      <c r="B306" s="178"/>
      <c r="D306" s="186" t="s">
        <v>147</v>
      </c>
      <c r="E306" s="187" t="s">
        <v>35</v>
      </c>
      <c r="F306" s="188" t="s">
        <v>84</v>
      </c>
      <c r="H306" s="189">
        <v>2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147</v>
      </c>
      <c r="AU306" s="179" t="s">
        <v>84</v>
      </c>
      <c r="AV306" s="11" t="s">
        <v>84</v>
      </c>
      <c r="AW306" s="11" t="s">
        <v>40</v>
      </c>
      <c r="AX306" s="11" t="s">
        <v>23</v>
      </c>
      <c r="AY306" s="179" t="s">
        <v>135</v>
      </c>
    </row>
    <row r="307" spans="2:65" s="1" customFormat="1" ht="22.5" customHeight="1">
      <c r="B307" s="163"/>
      <c r="C307" s="164" t="s">
        <v>553</v>
      </c>
      <c r="D307" s="164" t="s">
        <v>138</v>
      </c>
      <c r="E307" s="165" t="s">
        <v>554</v>
      </c>
      <c r="F307" s="166" t="s">
        <v>555</v>
      </c>
      <c r="G307" s="167" t="s">
        <v>173</v>
      </c>
      <c r="H307" s="168">
        <v>10.2</v>
      </c>
      <c r="I307" s="169"/>
      <c r="J307" s="170">
        <f>ROUND(I307*H307,2)</f>
        <v>0</v>
      </c>
      <c r="K307" s="166" t="s">
        <v>142</v>
      </c>
      <c r="L307" s="33"/>
      <c r="M307" s="171" t="s">
        <v>35</v>
      </c>
      <c r="N307" s="172" t="s">
        <v>47</v>
      </c>
      <c r="O307" s="34"/>
      <c r="P307" s="173">
        <f>O307*H307</f>
        <v>0</v>
      </c>
      <c r="Q307" s="173">
        <v>0.00438</v>
      </c>
      <c r="R307" s="173">
        <f>Q307*H307</f>
        <v>0.044676</v>
      </c>
      <c r="S307" s="173">
        <v>0</v>
      </c>
      <c r="T307" s="174">
        <f>S307*H307</f>
        <v>0</v>
      </c>
      <c r="AR307" s="16" t="s">
        <v>229</v>
      </c>
      <c r="AT307" s="16" t="s">
        <v>138</v>
      </c>
      <c r="AU307" s="16" t="s">
        <v>84</v>
      </c>
      <c r="AY307" s="16" t="s">
        <v>135</v>
      </c>
      <c r="BE307" s="175">
        <f>IF(N307="základní",J307,0)</f>
        <v>0</v>
      </c>
      <c r="BF307" s="175">
        <f>IF(N307="snížená",J307,0)</f>
        <v>0</v>
      </c>
      <c r="BG307" s="175">
        <f>IF(N307="zákl. přenesená",J307,0)</f>
        <v>0</v>
      </c>
      <c r="BH307" s="175">
        <f>IF(N307="sníž. přenesená",J307,0)</f>
        <v>0</v>
      </c>
      <c r="BI307" s="175">
        <f>IF(N307="nulová",J307,0)</f>
        <v>0</v>
      </c>
      <c r="BJ307" s="16" t="s">
        <v>23</v>
      </c>
      <c r="BK307" s="175">
        <f>ROUND(I307*H307,2)</f>
        <v>0</v>
      </c>
      <c r="BL307" s="16" t="s">
        <v>229</v>
      </c>
      <c r="BM307" s="16" t="s">
        <v>556</v>
      </c>
    </row>
    <row r="308" spans="2:47" s="1" customFormat="1" ht="27">
      <c r="B308" s="33"/>
      <c r="D308" s="176" t="s">
        <v>145</v>
      </c>
      <c r="F308" s="177" t="s">
        <v>557</v>
      </c>
      <c r="I308" s="137"/>
      <c r="L308" s="33"/>
      <c r="M308" s="62"/>
      <c r="N308" s="34"/>
      <c r="O308" s="34"/>
      <c r="P308" s="34"/>
      <c r="Q308" s="34"/>
      <c r="R308" s="34"/>
      <c r="S308" s="34"/>
      <c r="T308" s="63"/>
      <c r="AT308" s="16" t="s">
        <v>145</v>
      </c>
      <c r="AU308" s="16" t="s">
        <v>84</v>
      </c>
    </row>
    <row r="309" spans="2:51" s="11" customFormat="1" ht="13.5">
      <c r="B309" s="178"/>
      <c r="D309" s="186" t="s">
        <v>147</v>
      </c>
      <c r="E309" s="187" t="s">
        <v>35</v>
      </c>
      <c r="F309" s="188" t="s">
        <v>558</v>
      </c>
      <c r="H309" s="189">
        <v>10.2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147</v>
      </c>
      <c r="AU309" s="179" t="s">
        <v>84</v>
      </c>
      <c r="AV309" s="11" t="s">
        <v>84</v>
      </c>
      <c r="AW309" s="11" t="s">
        <v>40</v>
      </c>
      <c r="AX309" s="11" t="s">
        <v>23</v>
      </c>
      <c r="AY309" s="179" t="s">
        <v>135</v>
      </c>
    </row>
    <row r="310" spans="2:65" s="1" customFormat="1" ht="31.5" customHeight="1">
      <c r="B310" s="163"/>
      <c r="C310" s="164" t="s">
        <v>559</v>
      </c>
      <c r="D310" s="164" t="s">
        <v>138</v>
      </c>
      <c r="E310" s="165" t="s">
        <v>560</v>
      </c>
      <c r="F310" s="166" t="s">
        <v>561</v>
      </c>
      <c r="G310" s="167" t="s">
        <v>173</v>
      </c>
      <c r="H310" s="168">
        <v>12.7</v>
      </c>
      <c r="I310" s="169"/>
      <c r="J310" s="170">
        <f>ROUND(I310*H310,2)</f>
        <v>0</v>
      </c>
      <c r="K310" s="166" t="s">
        <v>142</v>
      </c>
      <c r="L310" s="33"/>
      <c r="M310" s="171" t="s">
        <v>35</v>
      </c>
      <c r="N310" s="172" t="s">
        <v>47</v>
      </c>
      <c r="O310" s="34"/>
      <c r="P310" s="173">
        <f>O310*H310</f>
        <v>0</v>
      </c>
      <c r="Q310" s="173">
        <v>0.0022</v>
      </c>
      <c r="R310" s="173">
        <f>Q310*H310</f>
        <v>0.02794</v>
      </c>
      <c r="S310" s="173">
        <v>0</v>
      </c>
      <c r="T310" s="174">
        <f>S310*H310</f>
        <v>0</v>
      </c>
      <c r="AR310" s="16" t="s">
        <v>229</v>
      </c>
      <c r="AT310" s="16" t="s">
        <v>138</v>
      </c>
      <c r="AU310" s="16" t="s">
        <v>84</v>
      </c>
      <c r="AY310" s="16" t="s">
        <v>135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6" t="s">
        <v>23</v>
      </c>
      <c r="BK310" s="175">
        <f>ROUND(I310*H310,2)</f>
        <v>0</v>
      </c>
      <c r="BL310" s="16" t="s">
        <v>229</v>
      </c>
      <c r="BM310" s="16" t="s">
        <v>562</v>
      </c>
    </row>
    <row r="311" spans="2:47" s="1" customFormat="1" ht="27">
      <c r="B311" s="33"/>
      <c r="D311" s="176" t="s">
        <v>145</v>
      </c>
      <c r="F311" s="177" t="s">
        <v>563</v>
      </c>
      <c r="I311" s="137"/>
      <c r="L311" s="33"/>
      <c r="M311" s="62"/>
      <c r="N311" s="34"/>
      <c r="O311" s="34"/>
      <c r="P311" s="34"/>
      <c r="Q311" s="34"/>
      <c r="R311" s="34"/>
      <c r="S311" s="34"/>
      <c r="T311" s="63"/>
      <c r="AT311" s="16" t="s">
        <v>145</v>
      </c>
      <c r="AU311" s="16" t="s">
        <v>84</v>
      </c>
    </row>
    <row r="312" spans="2:51" s="11" customFormat="1" ht="13.5">
      <c r="B312" s="178"/>
      <c r="D312" s="186" t="s">
        <v>147</v>
      </c>
      <c r="E312" s="187" t="s">
        <v>35</v>
      </c>
      <c r="F312" s="188" t="s">
        <v>564</v>
      </c>
      <c r="H312" s="189">
        <v>12.7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147</v>
      </c>
      <c r="AU312" s="179" t="s">
        <v>84</v>
      </c>
      <c r="AV312" s="11" t="s">
        <v>84</v>
      </c>
      <c r="AW312" s="11" t="s">
        <v>40</v>
      </c>
      <c r="AX312" s="11" t="s">
        <v>23</v>
      </c>
      <c r="AY312" s="179" t="s">
        <v>135</v>
      </c>
    </row>
    <row r="313" spans="2:65" s="1" customFormat="1" ht="22.5" customHeight="1">
      <c r="B313" s="163"/>
      <c r="C313" s="164" t="s">
        <v>565</v>
      </c>
      <c r="D313" s="164" t="s">
        <v>138</v>
      </c>
      <c r="E313" s="165" t="s">
        <v>566</v>
      </c>
      <c r="F313" s="166" t="s">
        <v>567</v>
      </c>
      <c r="G313" s="167" t="s">
        <v>173</v>
      </c>
      <c r="H313" s="168">
        <v>28.8</v>
      </c>
      <c r="I313" s="169"/>
      <c r="J313" s="170">
        <f>ROUND(I313*H313,2)</f>
        <v>0</v>
      </c>
      <c r="K313" s="166" t="s">
        <v>142</v>
      </c>
      <c r="L313" s="33"/>
      <c r="M313" s="171" t="s">
        <v>35</v>
      </c>
      <c r="N313" s="172" t="s">
        <v>47</v>
      </c>
      <c r="O313" s="34"/>
      <c r="P313" s="173">
        <f>O313*H313</f>
        <v>0</v>
      </c>
      <c r="Q313" s="173">
        <v>0.00209</v>
      </c>
      <c r="R313" s="173">
        <f>Q313*H313</f>
        <v>0.060191999999999996</v>
      </c>
      <c r="S313" s="173">
        <v>0</v>
      </c>
      <c r="T313" s="174">
        <f>S313*H313</f>
        <v>0</v>
      </c>
      <c r="AR313" s="16" t="s">
        <v>229</v>
      </c>
      <c r="AT313" s="16" t="s">
        <v>138</v>
      </c>
      <c r="AU313" s="16" t="s">
        <v>84</v>
      </c>
      <c r="AY313" s="16" t="s">
        <v>135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6" t="s">
        <v>23</v>
      </c>
      <c r="BK313" s="175">
        <f>ROUND(I313*H313,2)</f>
        <v>0</v>
      </c>
      <c r="BL313" s="16" t="s">
        <v>229</v>
      </c>
      <c r="BM313" s="16" t="s">
        <v>568</v>
      </c>
    </row>
    <row r="314" spans="2:47" s="1" customFormat="1" ht="27">
      <c r="B314" s="33"/>
      <c r="D314" s="176" t="s">
        <v>145</v>
      </c>
      <c r="F314" s="177" t="s">
        <v>569</v>
      </c>
      <c r="I314" s="137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145</v>
      </c>
      <c r="AU314" s="16" t="s">
        <v>84</v>
      </c>
    </row>
    <row r="315" spans="2:51" s="11" customFormat="1" ht="13.5">
      <c r="B315" s="178"/>
      <c r="D315" s="186" t="s">
        <v>147</v>
      </c>
      <c r="E315" s="187" t="s">
        <v>35</v>
      </c>
      <c r="F315" s="188" t="s">
        <v>570</v>
      </c>
      <c r="H315" s="189">
        <v>28.8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147</v>
      </c>
      <c r="AU315" s="179" t="s">
        <v>84</v>
      </c>
      <c r="AV315" s="11" t="s">
        <v>84</v>
      </c>
      <c r="AW315" s="11" t="s">
        <v>40</v>
      </c>
      <c r="AX315" s="11" t="s">
        <v>23</v>
      </c>
      <c r="AY315" s="179" t="s">
        <v>135</v>
      </c>
    </row>
    <row r="316" spans="2:65" s="1" customFormat="1" ht="22.5" customHeight="1">
      <c r="B316" s="163"/>
      <c r="C316" s="164" t="s">
        <v>571</v>
      </c>
      <c r="D316" s="164" t="s">
        <v>138</v>
      </c>
      <c r="E316" s="165" t="s">
        <v>572</v>
      </c>
      <c r="F316" s="166" t="s">
        <v>573</v>
      </c>
      <c r="G316" s="167" t="s">
        <v>347</v>
      </c>
      <c r="H316" s="168">
        <v>1</v>
      </c>
      <c r="I316" s="169"/>
      <c r="J316" s="170">
        <f>ROUND(I316*H316,2)</f>
        <v>0</v>
      </c>
      <c r="K316" s="166" t="s">
        <v>142</v>
      </c>
      <c r="L316" s="33"/>
      <c r="M316" s="171" t="s">
        <v>35</v>
      </c>
      <c r="N316" s="172" t="s">
        <v>47</v>
      </c>
      <c r="O316" s="34"/>
      <c r="P316" s="173">
        <f>O316*H316</f>
        <v>0</v>
      </c>
      <c r="Q316" s="173">
        <v>0.00025</v>
      </c>
      <c r="R316" s="173">
        <f>Q316*H316</f>
        <v>0.00025</v>
      </c>
      <c r="S316" s="173">
        <v>0</v>
      </c>
      <c r="T316" s="174">
        <f>S316*H316</f>
        <v>0</v>
      </c>
      <c r="AR316" s="16" t="s">
        <v>229</v>
      </c>
      <c r="AT316" s="16" t="s">
        <v>138</v>
      </c>
      <c r="AU316" s="16" t="s">
        <v>84</v>
      </c>
      <c r="AY316" s="16" t="s">
        <v>135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6" t="s">
        <v>23</v>
      </c>
      <c r="BK316" s="175">
        <f>ROUND(I316*H316,2)</f>
        <v>0</v>
      </c>
      <c r="BL316" s="16" t="s">
        <v>229</v>
      </c>
      <c r="BM316" s="16" t="s">
        <v>574</v>
      </c>
    </row>
    <row r="317" spans="2:47" s="1" customFormat="1" ht="27">
      <c r="B317" s="33"/>
      <c r="D317" s="176" t="s">
        <v>145</v>
      </c>
      <c r="F317" s="177" t="s">
        <v>575</v>
      </c>
      <c r="I317" s="137"/>
      <c r="L317" s="33"/>
      <c r="M317" s="62"/>
      <c r="N317" s="34"/>
      <c r="O317" s="34"/>
      <c r="P317" s="34"/>
      <c r="Q317" s="34"/>
      <c r="R317" s="34"/>
      <c r="S317" s="34"/>
      <c r="T317" s="63"/>
      <c r="AT317" s="16" t="s">
        <v>145</v>
      </c>
      <c r="AU317" s="16" t="s">
        <v>84</v>
      </c>
    </row>
    <row r="318" spans="2:51" s="11" customFormat="1" ht="13.5">
      <c r="B318" s="178"/>
      <c r="D318" s="186" t="s">
        <v>147</v>
      </c>
      <c r="E318" s="187" t="s">
        <v>35</v>
      </c>
      <c r="F318" s="188" t="s">
        <v>576</v>
      </c>
      <c r="H318" s="189">
        <v>1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147</v>
      </c>
      <c r="AU318" s="179" t="s">
        <v>84</v>
      </c>
      <c r="AV318" s="11" t="s">
        <v>84</v>
      </c>
      <c r="AW318" s="11" t="s">
        <v>40</v>
      </c>
      <c r="AX318" s="11" t="s">
        <v>23</v>
      </c>
      <c r="AY318" s="179" t="s">
        <v>135</v>
      </c>
    </row>
    <row r="319" spans="2:65" s="1" customFormat="1" ht="22.5" customHeight="1">
      <c r="B319" s="163"/>
      <c r="C319" s="164" t="s">
        <v>577</v>
      </c>
      <c r="D319" s="164" t="s">
        <v>138</v>
      </c>
      <c r="E319" s="165" t="s">
        <v>578</v>
      </c>
      <c r="F319" s="166" t="s">
        <v>579</v>
      </c>
      <c r="G319" s="167" t="s">
        <v>347</v>
      </c>
      <c r="H319" s="168">
        <v>2</v>
      </c>
      <c r="I319" s="169"/>
      <c r="J319" s="170">
        <f>ROUND(I319*H319,2)</f>
        <v>0</v>
      </c>
      <c r="K319" s="166" t="s">
        <v>142</v>
      </c>
      <c r="L319" s="33"/>
      <c r="M319" s="171" t="s">
        <v>35</v>
      </c>
      <c r="N319" s="172" t="s">
        <v>47</v>
      </c>
      <c r="O319" s="34"/>
      <c r="P319" s="173">
        <f>O319*H319</f>
        <v>0</v>
      </c>
      <c r="Q319" s="173">
        <v>0.00025</v>
      </c>
      <c r="R319" s="173">
        <f>Q319*H319</f>
        <v>0.0005</v>
      </c>
      <c r="S319" s="173">
        <v>0</v>
      </c>
      <c r="T319" s="174">
        <f>S319*H319</f>
        <v>0</v>
      </c>
      <c r="AR319" s="16" t="s">
        <v>229</v>
      </c>
      <c r="AT319" s="16" t="s">
        <v>138</v>
      </c>
      <c r="AU319" s="16" t="s">
        <v>84</v>
      </c>
      <c r="AY319" s="16" t="s">
        <v>135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6" t="s">
        <v>23</v>
      </c>
      <c r="BK319" s="175">
        <f>ROUND(I319*H319,2)</f>
        <v>0</v>
      </c>
      <c r="BL319" s="16" t="s">
        <v>229</v>
      </c>
      <c r="BM319" s="16" t="s">
        <v>580</v>
      </c>
    </row>
    <row r="320" spans="2:47" s="1" customFormat="1" ht="27">
      <c r="B320" s="33"/>
      <c r="D320" s="176" t="s">
        <v>145</v>
      </c>
      <c r="F320" s="177" t="s">
        <v>581</v>
      </c>
      <c r="I320" s="137"/>
      <c r="L320" s="33"/>
      <c r="M320" s="62"/>
      <c r="N320" s="34"/>
      <c r="O320" s="34"/>
      <c r="P320" s="34"/>
      <c r="Q320" s="34"/>
      <c r="R320" s="34"/>
      <c r="S320" s="34"/>
      <c r="T320" s="63"/>
      <c r="AT320" s="16" t="s">
        <v>145</v>
      </c>
      <c r="AU320" s="16" t="s">
        <v>84</v>
      </c>
    </row>
    <row r="321" spans="2:51" s="11" customFormat="1" ht="13.5">
      <c r="B321" s="178"/>
      <c r="D321" s="186" t="s">
        <v>147</v>
      </c>
      <c r="E321" s="187" t="s">
        <v>35</v>
      </c>
      <c r="F321" s="188" t="s">
        <v>582</v>
      </c>
      <c r="H321" s="189">
        <v>2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147</v>
      </c>
      <c r="AU321" s="179" t="s">
        <v>84</v>
      </c>
      <c r="AV321" s="11" t="s">
        <v>84</v>
      </c>
      <c r="AW321" s="11" t="s">
        <v>40</v>
      </c>
      <c r="AX321" s="11" t="s">
        <v>23</v>
      </c>
      <c r="AY321" s="179" t="s">
        <v>135</v>
      </c>
    </row>
    <row r="322" spans="2:65" s="1" customFormat="1" ht="31.5" customHeight="1">
      <c r="B322" s="163"/>
      <c r="C322" s="164" t="s">
        <v>583</v>
      </c>
      <c r="D322" s="164" t="s">
        <v>138</v>
      </c>
      <c r="E322" s="165" t="s">
        <v>584</v>
      </c>
      <c r="F322" s="166" t="s">
        <v>585</v>
      </c>
      <c r="G322" s="167" t="s">
        <v>173</v>
      </c>
      <c r="H322" s="168">
        <v>8</v>
      </c>
      <c r="I322" s="169"/>
      <c r="J322" s="170">
        <f>ROUND(I322*H322,2)</f>
        <v>0</v>
      </c>
      <c r="K322" s="166" t="s">
        <v>142</v>
      </c>
      <c r="L322" s="33"/>
      <c r="M322" s="171" t="s">
        <v>35</v>
      </c>
      <c r="N322" s="172" t="s">
        <v>47</v>
      </c>
      <c r="O322" s="34"/>
      <c r="P322" s="173">
        <f>O322*H322</f>
        <v>0</v>
      </c>
      <c r="Q322" s="173">
        <v>0.00286</v>
      </c>
      <c r="R322" s="173">
        <f>Q322*H322</f>
        <v>0.02288</v>
      </c>
      <c r="S322" s="173">
        <v>0</v>
      </c>
      <c r="T322" s="174">
        <f>S322*H322</f>
        <v>0</v>
      </c>
      <c r="AR322" s="16" t="s">
        <v>229</v>
      </c>
      <c r="AT322" s="16" t="s">
        <v>138</v>
      </c>
      <c r="AU322" s="16" t="s">
        <v>84</v>
      </c>
      <c r="AY322" s="16" t="s">
        <v>135</v>
      </c>
      <c r="BE322" s="175">
        <f>IF(N322="základní",J322,0)</f>
        <v>0</v>
      </c>
      <c r="BF322" s="175">
        <f>IF(N322="snížená",J322,0)</f>
        <v>0</v>
      </c>
      <c r="BG322" s="175">
        <f>IF(N322="zákl. přenesená",J322,0)</f>
        <v>0</v>
      </c>
      <c r="BH322" s="175">
        <f>IF(N322="sníž. přenesená",J322,0)</f>
        <v>0</v>
      </c>
      <c r="BI322" s="175">
        <f>IF(N322="nulová",J322,0)</f>
        <v>0</v>
      </c>
      <c r="BJ322" s="16" t="s">
        <v>23</v>
      </c>
      <c r="BK322" s="175">
        <f>ROUND(I322*H322,2)</f>
        <v>0</v>
      </c>
      <c r="BL322" s="16" t="s">
        <v>229</v>
      </c>
      <c r="BM322" s="16" t="s">
        <v>586</v>
      </c>
    </row>
    <row r="323" spans="2:47" s="1" customFormat="1" ht="27">
      <c r="B323" s="33"/>
      <c r="D323" s="176" t="s">
        <v>145</v>
      </c>
      <c r="F323" s="177" t="s">
        <v>587</v>
      </c>
      <c r="I323" s="137"/>
      <c r="L323" s="33"/>
      <c r="M323" s="62"/>
      <c r="N323" s="34"/>
      <c r="O323" s="34"/>
      <c r="P323" s="34"/>
      <c r="Q323" s="34"/>
      <c r="R323" s="34"/>
      <c r="S323" s="34"/>
      <c r="T323" s="63"/>
      <c r="AT323" s="16" t="s">
        <v>145</v>
      </c>
      <c r="AU323" s="16" t="s">
        <v>84</v>
      </c>
    </row>
    <row r="324" spans="2:51" s="11" customFormat="1" ht="13.5">
      <c r="B324" s="178"/>
      <c r="D324" s="186" t="s">
        <v>147</v>
      </c>
      <c r="E324" s="187" t="s">
        <v>35</v>
      </c>
      <c r="F324" s="188" t="s">
        <v>466</v>
      </c>
      <c r="H324" s="189">
        <v>8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79" t="s">
        <v>147</v>
      </c>
      <c r="AU324" s="179" t="s">
        <v>84</v>
      </c>
      <c r="AV324" s="11" t="s">
        <v>84</v>
      </c>
      <c r="AW324" s="11" t="s">
        <v>40</v>
      </c>
      <c r="AX324" s="11" t="s">
        <v>23</v>
      </c>
      <c r="AY324" s="179" t="s">
        <v>135</v>
      </c>
    </row>
    <row r="325" spans="2:65" s="1" customFormat="1" ht="22.5" customHeight="1">
      <c r="B325" s="163"/>
      <c r="C325" s="164" t="s">
        <v>588</v>
      </c>
      <c r="D325" s="164" t="s">
        <v>138</v>
      </c>
      <c r="E325" s="165" t="s">
        <v>589</v>
      </c>
      <c r="F325" s="166" t="s">
        <v>590</v>
      </c>
      <c r="G325" s="167" t="s">
        <v>220</v>
      </c>
      <c r="H325" s="168">
        <v>1</v>
      </c>
      <c r="I325" s="169"/>
      <c r="J325" s="170">
        <f>ROUND(I325*H325,2)</f>
        <v>0</v>
      </c>
      <c r="K325" s="166" t="s">
        <v>35</v>
      </c>
      <c r="L325" s="33"/>
      <c r="M325" s="171" t="s">
        <v>35</v>
      </c>
      <c r="N325" s="172" t="s">
        <v>47</v>
      </c>
      <c r="O325" s="34"/>
      <c r="P325" s="173">
        <f>O325*H325</f>
        <v>0</v>
      </c>
      <c r="Q325" s="173">
        <v>0.00017</v>
      </c>
      <c r="R325" s="173">
        <f>Q325*H325</f>
        <v>0.00017</v>
      </c>
      <c r="S325" s="173">
        <v>0</v>
      </c>
      <c r="T325" s="174">
        <f>S325*H325</f>
        <v>0</v>
      </c>
      <c r="AR325" s="16" t="s">
        <v>229</v>
      </c>
      <c r="AT325" s="16" t="s">
        <v>138</v>
      </c>
      <c r="AU325" s="16" t="s">
        <v>84</v>
      </c>
      <c r="AY325" s="16" t="s">
        <v>135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16" t="s">
        <v>23</v>
      </c>
      <c r="BK325" s="175">
        <f>ROUND(I325*H325,2)</f>
        <v>0</v>
      </c>
      <c r="BL325" s="16" t="s">
        <v>229</v>
      </c>
      <c r="BM325" s="16" t="s">
        <v>591</v>
      </c>
    </row>
    <row r="326" spans="2:47" s="1" customFormat="1" ht="13.5">
      <c r="B326" s="33"/>
      <c r="D326" s="176" t="s">
        <v>145</v>
      </c>
      <c r="F326" s="177" t="s">
        <v>592</v>
      </c>
      <c r="I326" s="137"/>
      <c r="L326" s="33"/>
      <c r="M326" s="62"/>
      <c r="N326" s="34"/>
      <c r="O326" s="34"/>
      <c r="P326" s="34"/>
      <c r="Q326" s="34"/>
      <c r="R326" s="34"/>
      <c r="S326" s="34"/>
      <c r="T326" s="63"/>
      <c r="AT326" s="16" t="s">
        <v>145</v>
      </c>
      <c r="AU326" s="16" t="s">
        <v>84</v>
      </c>
    </row>
    <row r="327" spans="2:51" s="11" customFormat="1" ht="13.5">
      <c r="B327" s="178"/>
      <c r="D327" s="186" t="s">
        <v>147</v>
      </c>
      <c r="E327" s="187" t="s">
        <v>35</v>
      </c>
      <c r="F327" s="188" t="s">
        <v>593</v>
      </c>
      <c r="H327" s="189">
        <v>1</v>
      </c>
      <c r="I327" s="182"/>
      <c r="L327" s="178"/>
      <c r="M327" s="183"/>
      <c r="N327" s="184"/>
      <c r="O327" s="184"/>
      <c r="P327" s="184"/>
      <c r="Q327" s="184"/>
      <c r="R327" s="184"/>
      <c r="S327" s="184"/>
      <c r="T327" s="185"/>
      <c r="AT327" s="179" t="s">
        <v>147</v>
      </c>
      <c r="AU327" s="179" t="s">
        <v>84</v>
      </c>
      <c r="AV327" s="11" t="s">
        <v>84</v>
      </c>
      <c r="AW327" s="11" t="s">
        <v>40</v>
      </c>
      <c r="AX327" s="11" t="s">
        <v>23</v>
      </c>
      <c r="AY327" s="179" t="s">
        <v>135</v>
      </c>
    </row>
    <row r="328" spans="2:65" s="1" customFormat="1" ht="22.5" customHeight="1">
      <c r="B328" s="163"/>
      <c r="C328" s="164" t="s">
        <v>594</v>
      </c>
      <c r="D328" s="164" t="s">
        <v>138</v>
      </c>
      <c r="E328" s="165" t="s">
        <v>595</v>
      </c>
      <c r="F328" s="166" t="s">
        <v>596</v>
      </c>
      <c r="G328" s="167" t="s">
        <v>262</v>
      </c>
      <c r="H328" s="168">
        <v>0.228</v>
      </c>
      <c r="I328" s="169"/>
      <c r="J328" s="170">
        <f>ROUND(I328*H328,2)</f>
        <v>0</v>
      </c>
      <c r="K328" s="166" t="s">
        <v>142</v>
      </c>
      <c r="L328" s="33"/>
      <c r="M328" s="171" t="s">
        <v>35</v>
      </c>
      <c r="N328" s="172" t="s">
        <v>47</v>
      </c>
      <c r="O328" s="34"/>
      <c r="P328" s="173">
        <f>O328*H328</f>
        <v>0</v>
      </c>
      <c r="Q328" s="173">
        <v>0</v>
      </c>
      <c r="R328" s="173">
        <f>Q328*H328</f>
        <v>0</v>
      </c>
      <c r="S328" s="173">
        <v>0</v>
      </c>
      <c r="T328" s="174">
        <f>S328*H328</f>
        <v>0</v>
      </c>
      <c r="AR328" s="16" t="s">
        <v>229</v>
      </c>
      <c r="AT328" s="16" t="s">
        <v>138</v>
      </c>
      <c r="AU328" s="16" t="s">
        <v>84</v>
      </c>
      <c r="AY328" s="16" t="s">
        <v>135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16" t="s">
        <v>23</v>
      </c>
      <c r="BK328" s="175">
        <f>ROUND(I328*H328,2)</f>
        <v>0</v>
      </c>
      <c r="BL328" s="16" t="s">
        <v>229</v>
      </c>
      <c r="BM328" s="16" t="s">
        <v>597</v>
      </c>
    </row>
    <row r="329" spans="2:63" s="10" customFormat="1" ht="29.25" customHeight="1">
      <c r="B329" s="149"/>
      <c r="D329" s="160" t="s">
        <v>75</v>
      </c>
      <c r="E329" s="161" t="s">
        <v>598</v>
      </c>
      <c r="F329" s="161" t="s">
        <v>599</v>
      </c>
      <c r="I329" s="152"/>
      <c r="J329" s="162">
        <f>BK329</f>
        <v>0</v>
      </c>
      <c r="L329" s="149"/>
      <c r="M329" s="154"/>
      <c r="N329" s="155"/>
      <c r="O329" s="155"/>
      <c r="P329" s="156">
        <f>SUM(P330:P333)</f>
        <v>0</v>
      </c>
      <c r="Q329" s="155"/>
      <c r="R329" s="156">
        <f>SUM(R330:R333)</f>
        <v>0.037337999999999996</v>
      </c>
      <c r="S329" s="155"/>
      <c r="T329" s="157">
        <f>SUM(T330:T333)</f>
        <v>0</v>
      </c>
      <c r="AR329" s="150" t="s">
        <v>84</v>
      </c>
      <c r="AT329" s="158" t="s">
        <v>75</v>
      </c>
      <c r="AU329" s="158" t="s">
        <v>23</v>
      </c>
      <c r="AY329" s="150" t="s">
        <v>135</v>
      </c>
      <c r="BK329" s="159">
        <f>SUM(BK330:BK333)</f>
        <v>0</v>
      </c>
    </row>
    <row r="330" spans="2:65" s="1" customFormat="1" ht="22.5" customHeight="1">
      <c r="B330" s="163"/>
      <c r="C330" s="164" t="s">
        <v>600</v>
      </c>
      <c r="D330" s="164" t="s">
        <v>138</v>
      </c>
      <c r="E330" s="165" t="s">
        <v>601</v>
      </c>
      <c r="F330" s="166" t="s">
        <v>602</v>
      </c>
      <c r="G330" s="167" t="s">
        <v>141</v>
      </c>
      <c r="H330" s="168">
        <v>266.7</v>
      </c>
      <c r="I330" s="169"/>
      <c r="J330" s="170">
        <f>ROUND(I330*H330,2)</f>
        <v>0</v>
      </c>
      <c r="K330" s="166" t="s">
        <v>142</v>
      </c>
      <c r="L330" s="33"/>
      <c r="M330" s="171" t="s">
        <v>35</v>
      </c>
      <c r="N330" s="172" t="s">
        <v>47</v>
      </c>
      <c r="O330" s="34"/>
      <c r="P330" s="173">
        <f>O330*H330</f>
        <v>0</v>
      </c>
      <c r="Q330" s="173">
        <v>0.00014</v>
      </c>
      <c r="R330" s="173">
        <f>Q330*H330</f>
        <v>0.037337999999999996</v>
      </c>
      <c r="S330" s="173">
        <v>0</v>
      </c>
      <c r="T330" s="174">
        <f>S330*H330</f>
        <v>0</v>
      </c>
      <c r="AR330" s="16" t="s">
        <v>229</v>
      </c>
      <c r="AT330" s="16" t="s">
        <v>138</v>
      </c>
      <c r="AU330" s="16" t="s">
        <v>84</v>
      </c>
      <c r="AY330" s="16" t="s">
        <v>135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6" t="s">
        <v>23</v>
      </c>
      <c r="BK330" s="175">
        <f>ROUND(I330*H330,2)</f>
        <v>0</v>
      </c>
      <c r="BL330" s="16" t="s">
        <v>229</v>
      </c>
      <c r="BM330" s="16" t="s">
        <v>603</v>
      </c>
    </row>
    <row r="331" spans="2:47" s="1" customFormat="1" ht="13.5">
      <c r="B331" s="33"/>
      <c r="D331" s="176" t="s">
        <v>145</v>
      </c>
      <c r="F331" s="177" t="s">
        <v>604</v>
      </c>
      <c r="I331" s="137"/>
      <c r="L331" s="33"/>
      <c r="M331" s="62"/>
      <c r="N331" s="34"/>
      <c r="O331" s="34"/>
      <c r="P331" s="34"/>
      <c r="Q331" s="34"/>
      <c r="R331" s="34"/>
      <c r="S331" s="34"/>
      <c r="T331" s="63"/>
      <c r="AT331" s="16" t="s">
        <v>145</v>
      </c>
      <c r="AU331" s="16" t="s">
        <v>84</v>
      </c>
    </row>
    <row r="332" spans="2:51" s="11" customFormat="1" ht="13.5">
      <c r="B332" s="178"/>
      <c r="D332" s="186" t="s">
        <v>147</v>
      </c>
      <c r="E332" s="187" t="s">
        <v>35</v>
      </c>
      <c r="F332" s="188" t="s">
        <v>605</v>
      </c>
      <c r="H332" s="189">
        <v>266.7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147</v>
      </c>
      <c r="AU332" s="179" t="s">
        <v>84</v>
      </c>
      <c r="AV332" s="11" t="s">
        <v>84</v>
      </c>
      <c r="AW332" s="11" t="s">
        <v>40</v>
      </c>
      <c r="AX332" s="11" t="s">
        <v>23</v>
      </c>
      <c r="AY332" s="179" t="s">
        <v>135</v>
      </c>
    </row>
    <row r="333" spans="2:65" s="1" customFormat="1" ht="22.5" customHeight="1">
      <c r="B333" s="163"/>
      <c r="C333" s="164" t="s">
        <v>606</v>
      </c>
      <c r="D333" s="164" t="s">
        <v>138</v>
      </c>
      <c r="E333" s="165" t="s">
        <v>607</v>
      </c>
      <c r="F333" s="166" t="s">
        <v>608</v>
      </c>
      <c r="G333" s="167" t="s">
        <v>262</v>
      </c>
      <c r="H333" s="168">
        <v>0.037</v>
      </c>
      <c r="I333" s="169"/>
      <c r="J333" s="170">
        <f>ROUND(I333*H333,2)</f>
        <v>0</v>
      </c>
      <c r="K333" s="166" t="s">
        <v>142</v>
      </c>
      <c r="L333" s="33"/>
      <c r="M333" s="171" t="s">
        <v>35</v>
      </c>
      <c r="N333" s="172" t="s">
        <v>47</v>
      </c>
      <c r="O333" s="34"/>
      <c r="P333" s="173">
        <f>O333*H333</f>
        <v>0</v>
      </c>
      <c r="Q333" s="173">
        <v>0</v>
      </c>
      <c r="R333" s="173">
        <f>Q333*H333</f>
        <v>0</v>
      </c>
      <c r="S333" s="173">
        <v>0</v>
      </c>
      <c r="T333" s="174">
        <f>S333*H333</f>
        <v>0</v>
      </c>
      <c r="AR333" s="16" t="s">
        <v>229</v>
      </c>
      <c r="AT333" s="16" t="s">
        <v>138</v>
      </c>
      <c r="AU333" s="16" t="s">
        <v>84</v>
      </c>
      <c r="AY333" s="16" t="s">
        <v>135</v>
      </c>
      <c r="BE333" s="175">
        <f>IF(N333="základní",J333,0)</f>
        <v>0</v>
      </c>
      <c r="BF333" s="175">
        <f>IF(N333="snížená",J333,0)</f>
        <v>0</v>
      </c>
      <c r="BG333" s="175">
        <f>IF(N333="zákl. přenesená",J333,0)</f>
        <v>0</v>
      </c>
      <c r="BH333" s="175">
        <f>IF(N333="sníž. přenesená",J333,0)</f>
        <v>0</v>
      </c>
      <c r="BI333" s="175">
        <f>IF(N333="nulová",J333,0)</f>
        <v>0</v>
      </c>
      <c r="BJ333" s="16" t="s">
        <v>23</v>
      </c>
      <c r="BK333" s="175">
        <f>ROUND(I333*H333,2)</f>
        <v>0</v>
      </c>
      <c r="BL333" s="16" t="s">
        <v>229</v>
      </c>
      <c r="BM333" s="16" t="s">
        <v>609</v>
      </c>
    </row>
    <row r="334" spans="2:63" s="10" customFormat="1" ht="29.25" customHeight="1">
      <c r="B334" s="149"/>
      <c r="D334" s="160" t="s">
        <v>75</v>
      </c>
      <c r="E334" s="161" t="s">
        <v>610</v>
      </c>
      <c r="F334" s="161" t="s">
        <v>611</v>
      </c>
      <c r="I334" s="152"/>
      <c r="J334" s="162">
        <f>BK334</f>
        <v>0</v>
      </c>
      <c r="L334" s="149"/>
      <c r="M334" s="154"/>
      <c r="N334" s="155"/>
      <c r="O334" s="155"/>
      <c r="P334" s="156">
        <f>SUM(P335:P354)</f>
        <v>0</v>
      </c>
      <c r="Q334" s="155"/>
      <c r="R334" s="156">
        <f>SUM(R335:R354)</f>
        <v>0.05522674999999999</v>
      </c>
      <c r="S334" s="155"/>
      <c r="T334" s="157">
        <f>SUM(T335:T354)</f>
        <v>0</v>
      </c>
      <c r="AR334" s="150" t="s">
        <v>84</v>
      </c>
      <c r="AT334" s="158" t="s">
        <v>75</v>
      </c>
      <c r="AU334" s="158" t="s">
        <v>23</v>
      </c>
      <c r="AY334" s="150" t="s">
        <v>135</v>
      </c>
      <c r="BK334" s="159">
        <f>SUM(BK335:BK354)</f>
        <v>0</v>
      </c>
    </row>
    <row r="335" spans="2:65" s="1" customFormat="1" ht="22.5" customHeight="1">
      <c r="B335" s="163"/>
      <c r="C335" s="164" t="s">
        <v>612</v>
      </c>
      <c r="D335" s="164" t="s">
        <v>138</v>
      </c>
      <c r="E335" s="165" t="s">
        <v>613</v>
      </c>
      <c r="F335" s="166" t="s">
        <v>614</v>
      </c>
      <c r="G335" s="167" t="s">
        <v>141</v>
      </c>
      <c r="H335" s="168">
        <v>0.967</v>
      </c>
      <c r="I335" s="169"/>
      <c r="J335" s="170">
        <f>ROUND(I335*H335,2)</f>
        <v>0</v>
      </c>
      <c r="K335" s="166" t="s">
        <v>142</v>
      </c>
      <c r="L335" s="33"/>
      <c r="M335" s="171" t="s">
        <v>35</v>
      </c>
      <c r="N335" s="172" t="s">
        <v>47</v>
      </c>
      <c r="O335" s="34"/>
      <c r="P335" s="173">
        <f>O335*H335</f>
        <v>0</v>
      </c>
      <c r="Q335" s="173">
        <v>0.00025</v>
      </c>
      <c r="R335" s="173">
        <f>Q335*H335</f>
        <v>0.00024175</v>
      </c>
      <c r="S335" s="173">
        <v>0</v>
      </c>
      <c r="T335" s="174">
        <f>S335*H335</f>
        <v>0</v>
      </c>
      <c r="AR335" s="16" t="s">
        <v>229</v>
      </c>
      <c r="AT335" s="16" t="s">
        <v>138</v>
      </c>
      <c r="AU335" s="16" t="s">
        <v>84</v>
      </c>
      <c r="AY335" s="16" t="s">
        <v>135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6" t="s">
        <v>23</v>
      </c>
      <c r="BK335" s="175">
        <f>ROUND(I335*H335,2)</f>
        <v>0</v>
      </c>
      <c r="BL335" s="16" t="s">
        <v>229</v>
      </c>
      <c r="BM335" s="16" t="s">
        <v>615</v>
      </c>
    </row>
    <row r="336" spans="2:47" s="1" customFormat="1" ht="27">
      <c r="B336" s="33"/>
      <c r="D336" s="176" t="s">
        <v>145</v>
      </c>
      <c r="F336" s="177" t="s">
        <v>616</v>
      </c>
      <c r="I336" s="137"/>
      <c r="L336" s="33"/>
      <c r="M336" s="62"/>
      <c r="N336" s="34"/>
      <c r="O336" s="34"/>
      <c r="P336" s="34"/>
      <c r="Q336" s="34"/>
      <c r="R336" s="34"/>
      <c r="S336" s="34"/>
      <c r="T336" s="63"/>
      <c r="AT336" s="16" t="s">
        <v>145</v>
      </c>
      <c r="AU336" s="16" t="s">
        <v>84</v>
      </c>
    </row>
    <row r="337" spans="2:51" s="11" customFormat="1" ht="13.5">
      <c r="B337" s="178"/>
      <c r="D337" s="186" t="s">
        <v>147</v>
      </c>
      <c r="E337" s="187" t="s">
        <v>35</v>
      </c>
      <c r="F337" s="188" t="s">
        <v>617</v>
      </c>
      <c r="H337" s="189">
        <v>0.967</v>
      </c>
      <c r="I337" s="182"/>
      <c r="L337" s="178"/>
      <c r="M337" s="183"/>
      <c r="N337" s="184"/>
      <c r="O337" s="184"/>
      <c r="P337" s="184"/>
      <c r="Q337" s="184"/>
      <c r="R337" s="184"/>
      <c r="S337" s="184"/>
      <c r="T337" s="185"/>
      <c r="AT337" s="179" t="s">
        <v>147</v>
      </c>
      <c r="AU337" s="179" t="s">
        <v>84</v>
      </c>
      <c r="AV337" s="11" t="s">
        <v>84</v>
      </c>
      <c r="AW337" s="11" t="s">
        <v>40</v>
      </c>
      <c r="AX337" s="11" t="s">
        <v>23</v>
      </c>
      <c r="AY337" s="179" t="s">
        <v>135</v>
      </c>
    </row>
    <row r="338" spans="2:65" s="1" customFormat="1" ht="22.5" customHeight="1">
      <c r="B338" s="163"/>
      <c r="C338" s="200" t="s">
        <v>618</v>
      </c>
      <c r="D338" s="200" t="s">
        <v>322</v>
      </c>
      <c r="E338" s="201" t="s">
        <v>619</v>
      </c>
      <c r="F338" s="202" t="s">
        <v>620</v>
      </c>
      <c r="G338" s="203" t="s">
        <v>347</v>
      </c>
      <c r="H338" s="204">
        <v>1</v>
      </c>
      <c r="I338" s="205"/>
      <c r="J338" s="206">
        <f>ROUND(I338*H338,2)</f>
        <v>0</v>
      </c>
      <c r="K338" s="202" t="s">
        <v>142</v>
      </c>
      <c r="L338" s="207"/>
      <c r="M338" s="208" t="s">
        <v>35</v>
      </c>
      <c r="N338" s="209" t="s">
        <v>47</v>
      </c>
      <c r="O338" s="34"/>
      <c r="P338" s="173">
        <f>O338*H338</f>
        <v>0</v>
      </c>
      <c r="Q338" s="173">
        <v>0.051</v>
      </c>
      <c r="R338" s="173">
        <f>Q338*H338</f>
        <v>0.051</v>
      </c>
      <c r="S338" s="173">
        <v>0</v>
      </c>
      <c r="T338" s="174">
        <f>S338*H338</f>
        <v>0</v>
      </c>
      <c r="AR338" s="16" t="s">
        <v>325</v>
      </c>
      <c r="AT338" s="16" t="s">
        <v>322</v>
      </c>
      <c r="AU338" s="16" t="s">
        <v>84</v>
      </c>
      <c r="AY338" s="16" t="s">
        <v>135</v>
      </c>
      <c r="BE338" s="175">
        <f>IF(N338="základní",J338,0)</f>
        <v>0</v>
      </c>
      <c r="BF338" s="175">
        <f>IF(N338="snížená",J338,0)</f>
        <v>0</v>
      </c>
      <c r="BG338" s="175">
        <f>IF(N338="zákl. přenesená",J338,0)</f>
        <v>0</v>
      </c>
      <c r="BH338" s="175">
        <f>IF(N338="sníž. přenesená",J338,0)</f>
        <v>0</v>
      </c>
      <c r="BI338" s="175">
        <f>IF(N338="nulová",J338,0)</f>
        <v>0</v>
      </c>
      <c r="BJ338" s="16" t="s">
        <v>23</v>
      </c>
      <c r="BK338" s="175">
        <f>ROUND(I338*H338,2)</f>
        <v>0</v>
      </c>
      <c r="BL338" s="16" t="s">
        <v>229</v>
      </c>
      <c r="BM338" s="16" t="s">
        <v>621</v>
      </c>
    </row>
    <row r="339" spans="2:47" s="1" customFormat="1" ht="13.5">
      <c r="B339" s="33"/>
      <c r="D339" s="176" t="s">
        <v>145</v>
      </c>
      <c r="F339" s="177" t="s">
        <v>622</v>
      </c>
      <c r="I339" s="137"/>
      <c r="L339" s="33"/>
      <c r="M339" s="62"/>
      <c r="N339" s="34"/>
      <c r="O339" s="34"/>
      <c r="P339" s="34"/>
      <c r="Q339" s="34"/>
      <c r="R339" s="34"/>
      <c r="S339" s="34"/>
      <c r="T339" s="63"/>
      <c r="AT339" s="16" t="s">
        <v>145</v>
      </c>
      <c r="AU339" s="16" t="s">
        <v>84</v>
      </c>
    </row>
    <row r="340" spans="2:51" s="11" customFormat="1" ht="13.5">
      <c r="B340" s="178"/>
      <c r="D340" s="186" t="s">
        <v>147</v>
      </c>
      <c r="E340" s="187" t="s">
        <v>35</v>
      </c>
      <c r="F340" s="188" t="s">
        <v>593</v>
      </c>
      <c r="H340" s="189">
        <v>1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147</v>
      </c>
      <c r="AU340" s="179" t="s">
        <v>84</v>
      </c>
      <c r="AV340" s="11" t="s">
        <v>84</v>
      </c>
      <c r="AW340" s="11" t="s">
        <v>40</v>
      </c>
      <c r="AX340" s="11" t="s">
        <v>23</v>
      </c>
      <c r="AY340" s="179" t="s">
        <v>135</v>
      </c>
    </row>
    <row r="341" spans="2:65" s="1" customFormat="1" ht="22.5" customHeight="1">
      <c r="B341" s="163"/>
      <c r="C341" s="164" t="s">
        <v>623</v>
      </c>
      <c r="D341" s="164" t="s">
        <v>138</v>
      </c>
      <c r="E341" s="165" t="s">
        <v>624</v>
      </c>
      <c r="F341" s="166" t="s">
        <v>625</v>
      </c>
      <c r="G341" s="167" t="s">
        <v>173</v>
      </c>
      <c r="H341" s="168">
        <v>5.9</v>
      </c>
      <c r="I341" s="169"/>
      <c r="J341" s="170">
        <f>ROUND(I341*H341,2)</f>
        <v>0</v>
      </c>
      <c r="K341" s="166" t="s">
        <v>142</v>
      </c>
      <c r="L341" s="33"/>
      <c r="M341" s="171" t="s">
        <v>35</v>
      </c>
      <c r="N341" s="172" t="s">
        <v>47</v>
      </c>
      <c r="O341" s="34"/>
      <c r="P341" s="173">
        <f>O341*H341</f>
        <v>0</v>
      </c>
      <c r="Q341" s="173">
        <v>0.00015</v>
      </c>
      <c r="R341" s="173">
        <f>Q341*H341</f>
        <v>0.0008849999999999999</v>
      </c>
      <c r="S341" s="173">
        <v>0</v>
      </c>
      <c r="T341" s="174">
        <f>S341*H341</f>
        <v>0</v>
      </c>
      <c r="AR341" s="16" t="s">
        <v>229</v>
      </c>
      <c r="AT341" s="16" t="s">
        <v>138</v>
      </c>
      <c r="AU341" s="16" t="s">
        <v>84</v>
      </c>
      <c r="AY341" s="16" t="s">
        <v>135</v>
      </c>
      <c r="BE341" s="175">
        <f>IF(N341="základní",J341,0)</f>
        <v>0</v>
      </c>
      <c r="BF341" s="175">
        <f>IF(N341="snížená",J341,0)</f>
        <v>0</v>
      </c>
      <c r="BG341" s="175">
        <f>IF(N341="zákl. přenesená",J341,0)</f>
        <v>0</v>
      </c>
      <c r="BH341" s="175">
        <f>IF(N341="sníž. přenesená",J341,0)</f>
        <v>0</v>
      </c>
      <c r="BI341" s="175">
        <f>IF(N341="nulová",J341,0)</f>
        <v>0</v>
      </c>
      <c r="BJ341" s="16" t="s">
        <v>23</v>
      </c>
      <c r="BK341" s="175">
        <f>ROUND(I341*H341,2)</f>
        <v>0</v>
      </c>
      <c r="BL341" s="16" t="s">
        <v>229</v>
      </c>
      <c r="BM341" s="16" t="s">
        <v>626</v>
      </c>
    </row>
    <row r="342" spans="2:47" s="1" customFormat="1" ht="27">
      <c r="B342" s="33"/>
      <c r="D342" s="176" t="s">
        <v>145</v>
      </c>
      <c r="F342" s="177" t="s">
        <v>627</v>
      </c>
      <c r="I342" s="137"/>
      <c r="L342" s="33"/>
      <c r="M342" s="62"/>
      <c r="N342" s="34"/>
      <c r="O342" s="34"/>
      <c r="P342" s="34"/>
      <c r="Q342" s="34"/>
      <c r="R342" s="34"/>
      <c r="S342" s="34"/>
      <c r="T342" s="63"/>
      <c r="AT342" s="16" t="s">
        <v>145</v>
      </c>
      <c r="AU342" s="16" t="s">
        <v>84</v>
      </c>
    </row>
    <row r="343" spans="2:51" s="11" customFormat="1" ht="13.5">
      <c r="B343" s="178"/>
      <c r="D343" s="186" t="s">
        <v>147</v>
      </c>
      <c r="E343" s="187" t="s">
        <v>35</v>
      </c>
      <c r="F343" s="188" t="s">
        <v>628</v>
      </c>
      <c r="H343" s="189">
        <v>5.9</v>
      </c>
      <c r="I343" s="182"/>
      <c r="L343" s="178"/>
      <c r="M343" s="183"/>
      <c r="N343" s="184"/>
      <c r="O343" s="184"/>
      <c r="P343" s="184"/>
      <c r="Q343" s="184"/>
      <c r="R343" s="184"/>
      <c r="S343" s="184"/>
      <c r="T343" s="185"/>
      <c r="AT343" s="179" t="s">
        <v>147</v>
      </c>
      <c r="AU343" s="179" t="s">
        <v>84</v>
      </c>
      <c r="AV343" s="11" t="s">
        <v>84</v>
      </c>
      <c r="AW343" s="11" t="s">
        <v>40</v>
      </c>
      <c r="AX343" s="11" t="s">
        <v>23</v>
      </c>
      <c r="AY343" s="179" t="s">
        <v>135</v>
      </c>
    </row>
    <row r="344" spans="2:65" s="1" customFormat="1" ht="22.5" customHeight="1">
      <c r="B344" s="163"/>
      <c r="C344" s="164" t="s">
        <v>629</v>
      </c>
      <c r="D344" s="164" t="s">
        <v>138</v>
      </c>
      <c r="E344" s="165" t="s">
        <v>630</v>
      </c>
      <c r="F344" s="166" t="s">
        <v>631</v>
      </c>
      <c r="G344" s="167" t="s">
        <v>347</v>
      </c>
      <c r="H344" s="168">
        <v>1</v>
      </c>
      <c r="I344" s="169"/>
      <c r="J344" s="170">
        <f>ROUND(I344*H344,2)</f>
        <v>0</v>
      </c>
      <c r="K344" s="166" t="s">
        <v>142</v>
      </c>
      <c r="L344" s="33"/>
      <c r="M344" s="171" t="s">
        <v>35</v>
      </c>
      <c r="N344" s="172" t="s">
        <v>47</v>
      </c>
      <c r="O344" s="34"/>
      <c r="P344" s="173">
        <f>O344*H344</f>
        <v>0</v>
      </c>
      <c r="Q344" s="173">
        <v>0</v>
      </c>
      <c r="R344" s="173">
        <f>Q344*H344</f>
        <v>0</v>
      </c>
      <c r="S344" s="173">
        <v>0</v>
      </c>
      <c r="T344" s="174">
        <f>S344*H344</f>
        <v>0</v>
      </c>
      <c r="AR344" s="16" t="s">
        <v>229</v>
      </c>
      <c r="AT344" s="16" t="s">
        <v>138</v>
      </c>
      <c r="AU344" s="16" t="s">
        <v>84</v>
      </c>
      <c r="AY344" s="16" t="s">
        <v>135</v>
      </c>
      <c r="BE344" s="175">
        <f>IF(N344="základní",J344,0)</f>
        <v>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16" t="s">
        <v>23</v>
      </c>
      <c r="BK344" s="175">
        <f>ROUND(I344*H344,2)</f>
        <v>0</v>
      </c>
      <c r="BL344" s="16" t="s">
        <v>229</v>
      </c>
      <c r="BM344" s="16" t="s">
        <v>632</v>
      </c>
    </row>
    <row r="345" spans="2:47" s="1" customFormat="1" ht="27">
      <c r="B345" s="33"/>
      <c r="D345" s="176" t="s">
        <v>145</v>
      </c>
      <c r="F345" s="177" t="s">
        <v>633</v>
      </c>
      <c r="I345" s="137"/>
      <c r="L345" s="33"/>
      <c r="M345" s="62"/>
      <c r="N345" s="34"/>
      <c r="O345" s="34"/>
      <c r="P345" s="34"/>
      <c r="Q345" s="34"/>
      <c r="R345" s="34"/>
      <c r="S345" s="34"/>
      <c r="T345" s="63"/>
      <c r="AT345" s="16" t="s">
        <v>145</v>
      </c>
      <c r="AU345" s="16" t="s">
        <v>84</v>
      </c>
    </row>
    <row r="346" spans="2:51" s="11" customFormat="1" ht="13.5">
      <c r="B346" s="178"/>
      <c r="D346" s="186" t="s">
        <v>147</v>
      </c>
      <c r="E346" s="187" t="s">
        <v>35</v>
      </c>
      <c r="F346" s="188" t="s">
        <v>593</v>
      </c>
      <c r="H346" s="189">
        <v>1</v>
      </c>
      <c r="I346" s="182"/>
      <c r="L346" s="178"/>
      <c r="M346" s="183"/>
      <c r="N346" s="184"/>
      <c r="O346" s="184"/>
      <c r="P346" s="184"/>
      <c r="Q346" s="184"/>
      <c r="R346" s="184"/>
      <c r="S346" s="184"/>
      <c r="T346" s="185"/>
      <c r="AT346" s="179" t="s">
        <v>147</v>
      </c>
      <c r="AU346" s="179" t="s">
        <v>84</v>
      </c>
      <c r="AV346" s="11" t="s">
        <v>84</v>
      </c>
      <c r="AW346" s="11" t="s">
        <v>40</v>
      </c>
      <c r="AX346" s="11" t="s">
        <v>23</v>
      </c>
      <c r="AY346" s="179" t="s">
        <v>135</v>
      </c>
    </row>
    <row r="347" spans="2:65" s="1" customFormat="1" ht="22.5" customHeight="1">
      <c r="B347" s="163"/>
      <c r="C347" s="200" t="s">
        <v>634</v>
      </c>
      <c r="D347" s="200" t="s">
        <v>322</v>
      </c>
      <c r="E347" s="201" t="s">
        <v>635</v>
      </c>
      <c r="F347" s="202" t="s">
        <v>636</v>
      </c>
      <c r="G347" s="203" t="s">
        <v>173</v>
      </c>
      <c r="H347" s="204">
        <v>1.5</v>
      </c>
      <c r="I347" s="205"/>
      <c r="J347" s="206">
        <f>ROUND(I347*H347,2)</f>
        <v>0</v>
      </c>
      <c r="K347" s="202" t="s">
        <v>142</v>
      </c>
      <c r="L347" s="207"/>
      <c r="M347" s="208" t="s">
        <v>35</v>
      </c>
      <c r="N347" s="209" t="s">
        <v>47</v>
      </c>
      <c r="O347" s="34"/>
      <c r="P347" s="173">
        <f>O347*H347</f>
        <v>0</v>
      </c>
      <c r="Q347" s="173">
        <v>0.0018</v>
      </c>
      <c r="R347" s="173">
        <f>Q347*H347</f>
        <v>0.0027</v>
      </c>
      <c r="S347" s="173">
        <v>0</v>
      </c>
      <c r="T347" s="174">
        <f>S347*H347</f>
        <v>0</v>
      </c>
      <c r="AR347" s="16" t="s">
        <v>325</v>
      </c>
      <c r="AT347" s="16" t="s">
        <v>322</v>
      </c>
      <c r="AU347" s="16" t="s">
        <v>84</v>
      </c>
      <c r="AY347" s="16" t="s">
        <v>135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6" t="s">
        <v>23</v>
      </c>
      <c r="BK347" s="175">
        <f>ROUND(I347*H347,2)</f>
        <v>0</v>
      </c>
      <c r="BL347" s="16" t="s">
        <v>229</v>
      </c>
      <c r="BM347" s="16" t="s">
        <v>637</v>
      </c>
    </row>
    <row r="348" spans="2:47" s="1" customFormat="1" ht="27">
      <c r="B348" s="33"/>
      <c r="D348" s="176" t="s">
        <v>145</v>
      </c>
      <c r="F348" s="177" t="s">
        <v>638</v>
      </c>
      <c r="I348" s="137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145</v>
      </c>
      <c r="AU348" s="16" t="s">
        <v>84</v>
      </c>
    </row>
    <row r="349" spans="2:51" s="11" customFormat="1" ht="13.5">
      <c r="B349" s="178"/>
      <c r="D349" s="186" t="s">
        <v>147</v>
      </c>
      <c r="E349" s="187" t="s">
        <v>35</v>
      </c>
      <c r="F349" s="188" t="s">
        <v>547</v>
      </c>
      <c r="H349" s="189">
        <v>1.5</v>
      </c>
      <c r="I349" s="182"/>
      <c r="L349" s="178"/>
      <c r="M349" s="183"/>
      <c r="N349" s="184"/>
      <c r="O349" s="184"/>
      <c r="P349" s="184"/>
      <c r="Q349" s="184"/>
      <c r="R349" s="184"/>
      <c r="S349" s="184"/>
      <c r="T349" s="185"/>
      <c r="AT349" s="179" t="s">
        <v>147</v>
      </c>
      <c r="AU349" s="179" t="s">
        <v>84</v>
      </c>
      <c r="AV349" s="11" t="s">
        <v>84</v>
      </c>
      <c r="AW349" s="11" t="s">
        <v>40</v>
      </c>
      <c r="AX349" s="11" t="s">
        <v>23</v>
      </c>
      <c r="AY349" s="179" t="s">
        <v>135</v>
      </c>
    </row>
    <row r="350" spans="2:65" s="1" customFormat="1" ht="22.5" customHeight="1">
      <c r="B350" s="163"/>
      <c r="C350" s="200" t="s">
        <v>639</v>
      </c>
      <c r="D350" s="200" t="s">
        <v>322</v>
      </c>
      <c r="E350" s="201" t="s">
        <v>640</v>
      </c>
      <c r="F350" s="202" t="s">
        <v>641</v>
      </c>
      <c r="G350" s="203" t="s">
        <v>347</v>
      </c>
      <c r="H350" s="204">
        <v>2</v>
      </c>
      <c r="I350" s="205"/>
      <c r="J350" s="206">
        <f>ROUND(I350*H350,2)</f>
        <v>0</v>
      </c>
      <c r="K350" s="202" t="s">
        <v>142</v>
      </c>
      <c r="L350" s="207"/>
      <c r="M350" s="208" t="s">
        <v>35</v>
      </c>
      <c r="N350" s="209" t="s">
        <v>47</v>
      </c>
      <c r="O350" s="34"/>
      <c r="P350" s="173">
        <f>O350*H350</f>
        <v>0</v>
      </c>
      <c r="Q350" s="173">
        <v>0.0002</v>
      </c>
      <c r="R350" s="173">
        <f>Q350*H350</f>
        <v>0.0004</v>
      </c>
      <c r="S350" s="173">
        <v>0</v>
      </c>
      <c r="T350" s="174">
        <f>S350*H350</f>
        <v>0</v>
      </c>
      <c r="AR350" s="16" t="s">
        <v>325</v>
      </c>
      <c r="AT350" s="16" t="s">
        <v>322</v>
      </c>
      <c r="AU350" s="16" t="s">
        <v>84</v>
      </c>
      <c r="AY350" s="16" t="s">
        <v>135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6" t="s">
        <v>23</v>
      </c>
      <c r="BK350" s="175">
        <f>ROUND(I350*H350,2)</f>
        <v>0</v>
      </c>
      <c r="BL350" s="16" t="s">
        <v>229</v>
      </c>
      <c r="BM350" s="16" t="s">
        <v>642</v>
      </c>
    </row>
    <row r="351" spans="2:47" s="1" customFormat="1" ht="13.5">
      <c r="B351" s="33"/>
      <c r="D351" s="176" t="s">
        <v>145</v>
      </c>
      <c r="F351" s="177" t="s">
        <v>643</v>
      </c>
      <c r="I351" s="137"/>
      <c r="L351" s="33"/>
      <c r="M351" s="62"/>
      <c r="N351" s="34"/>
      <c r="O351" s="34"/>
      <c r="P351" s="34"/>
      <c r="Q351" s="34"/>
      <c r="R351" s="34"/>
      <c r="S351" s="34"/>
      <c r="T351" s="63"/>
      <c r="AT351" s="16" t="s">
        <v>145</v>
      </c>
      <c r="AU351" s="16" t="s">
        <v>84</v>
      </c>
    </row>
    <row r="352" spans="2:51" s="11" customFormat="1" ht="13.5">
      <c r="B352" s="178"/>
      <c r="D352" s="186" t="s">
        <v>147</v>
      </c>
      <c r="E352" s="187" t="s">
        <v>35</v>
      </c>
      <c r="F352" s="188" t="s">
        <v>84</v>
      </c>
      <c r="H352" s="189">
        <v>2</v>
      </c>
      <c r="I352" s="182"/>
      <c r="L352" s="178"/>
      <c r="M352" s="183"/>
      <c r="N352" s="184"/>
      <c r="O352" s="184"/>
      <c r="P352" s="184"/>
      <c r="Q352" s="184"/>
      <c r="R352" s="184"/>
      <c r="S352" s="184"/>
      <c r="T352" s="185"/>
      <c r="AT352" s="179" t="s">
        <v>147</v>
      </c>
      <c r="AU352" s="179" t="s">
        <v>84</v>
      </c>
      <c r="AV352" s="11" t="s">
        <v>84</v>
      </c>
      <c r="AW352" s="11" t="s">
        <v>40</v>
      </c>
      <c r="AX352" s="11" t="s">
        <v>23</v>
      </c>
      <c r="AY352" s="179" t="s">
        <v>135</v>
      </c>
    </row>
    <row r="353" spans="2:65" s="1" customFormat="1" ht="22.5" customHeight="1">
      <c r="B353" s="163"/>
      <c r="C353" s="164" t="s">
        <v>644</v>
      </c>
      <c r="D353" s="164" t="s">
        <v>138</v>
      </c>
      <c r="E353" s="165" t="s">
        <v>645</v>
      </c>
      <c r="F353" s="166" t="s">
        <v>646</v>
      </c>
      <c r="G353" s="167" t="s">
        <v>262</v>
      </c>
      <c r="H353" s="168">
        <v>0.055</v>
      </c>
      <c r="I353" s="169"/>
      <c r="J353" s="170">
        <f>ROUND(I353*H353,2)</f>
        <v>0</v>
      </c>
      <c r="K353" s="166" t="s">
        <v>142</v>
      </c>
      <c r="L353" s="33"/>
      <c r="M353" s="171" t="s">
        <v>35</v>
      </c>
      <c r="N353" s="172" t="s">
        <v>47</v>
      </c>
      <c r="O353" s="34"/>
      <c r="P353" s="173">
        <f>O353*H353</f>
        <v>0</v>
      </c>
      <c r="Q353" s="173">
        <v>0</v>
      </c>
      <c r="R353" s="173">
        <f>Q353*H353</f>
        <v>0</v>
      </c>
      <c r="S353" s="173">
        <v>0</v>
      </c>
      <c r="T353" s="174">
        <f>S353*H353</f>
        <v>0</v>
      </c>
      <c r="AR353" s="16" t="s">
        <v>229</v>
      </c>
      <c r="AT353" s="16" t="s">
        <v>138</v>
      </c>
      <c r="AU353" s="16" t="s">
        <v>84</v>
      </c>
      <c r="AY353" s="16" t="s">
        <v>135</v>
      </c>
      <c r="BE353" s="175">
        <f>IF(N353="základní",J353,0)</f>
        <v>0</v>
      </c>
      <c r="BF353" s="175">
        <f>IF(N353="snížená",J353,0)</f>
        <v>0</v>
      </c>
      <c r="BG353" s="175">
        <f>IF(N353="zákl. přenesená",J353,0)</f>
        <v>0</v>
      </c>
      <c r="BH353" s="175">
        <f>IF(N353="sníž. přenesená",J353,0)</f>
        <v>0</v>
      </c>
      <c r="BI353" s="175">
        <f>IF(N353="nulová",J353,0)</f>
        <v>0</v>
      </c>
      <c r="BJ353" s="16" t="s">
        <v>23</v>
      </c>
      <c r="BK353" s="175">
        <f>ROUND(I353*H353,2)</f>
        <v>0</v>
      </c>
      <c r="BL353" s="16" t="s">
        <v>229</v>
      </c>
      <c r="BM353" s="16" t="s">
        <v>647</v>
      </c>
    </row>
    <row r="354" spans="2:47" s="1" customFormat="1" ht="27">
      <c r="B354" s="33"/>
      <c r="D354" s="176" t="s">
        <v>145</v>
      </c>
      <c r="F354" s="177" t="s">
        <v>648</v>
      </c>
      <c r="I354" s="137"/>
      <c r="L354" s="33"/>
      <c r="M354" s="62"/>
      <c r="N354" s="34"/>
      <c r="O354" s="34"/>
      <c r="P354" s="34"/>
      <c r="Q354" s="34"/>
      <c r="R354" s="34"/>
      <c r="S354" s="34"/>
      <c r="T354" s="63"/>
      <c r="AT354" s="16" t="s">
        <v>145</v>
      </c>
      <c r="AU354" s="16" t="s">
        <v>84</v>
      </c>
    </row>
    <row r="355" spans="2:63" s="10" customFormat="1" ht="29.25" customHeight="1">
      <c r="B355" s="149"/>
      <c r="D355" s="160" t="s">
        <v>75</v>
      </c>
      <c r="E355" s="161" t="s">
        <v>649</v>
      </c>
      <c r="F355" s="161" t="s">
        <v>650</v>
      </c>
      <c r="I355" s="152"/>
      <c r="J355" s="162">
        <f>BK355</f>
        <v>0</v>
      </c>
      <c r="L355" s="149"/>
      <c r="M355" s="154"/>
      <c r="N355" s="155"/>
      <c r="O355" s="155"/>
      <c r="P355" s="156">
        <f>SUM(P356:P358)</f>
        <v>0</v>
      </c>
      <c r="Q355" s="155"/>
      <c r="R355" s="156">
        <f>SUM(R356:R358)</f>
        <v>0</v>
      </c>
      <c r="S355" s="155"/>
      <c r="T355" s="157">
        <f>SUM(T356:T358)</f>
        <v>0.4048</v>
      </c>
      <c r="AR355" s="150" t="s">
        <v>84</v>
      </c>
      <c r="AT355" s="158" t="s">
        <v>75</v>
      </c>
      <c r="AU355" s="158" t="s">
        <v>23</v>
      </c>
      <c r="AY355" s="150" t="s">
        <v>135</v>
      </c>
      <c r="BK355" s="159">
        <f>SUM(BK356:BK358)</f>
        <v>0</v>
      </c>
    </row>
    <row r="356" spans="2:65" s="1" customFormat="1" ht="22.5" customHeight="1">
      <c r="B356" s="163"/>
      <c r="C356" s="164" t="s">
        <v>651</v>
      </c>
      <c r="D356" s="164" t="s">
        <v>138</v>
      </c>
      <c r="E356" s="165" t="s">
        <v>652</v>
      </c>
      <c r="F356" s="166" t="s">
        <v>653</v>
      </c>
      <c r="G356" s="167" t="s">
        <v>173</v>
      </c>
      <c r="H356" s="168">
        <v>25.3</v>
      </c>
      <c r="I356" s="169"/>
      <c r="J356" s="170">
        <f>ROUND(I356*H356,2)</f>
        <v>0</v>
      </c>
      <c r="K356" s="166" t="s">
        <v>142</v>
      </c>
      <c r="L356" s="33"/>
      <c r="M356" s="171" t="s">
        <v>35</v>
      </c>
      <c r="N356" s="172" t="s">
        <v>47</v>
      </c>
      <c r="O356" s="34"/>
      <c r="P356" s="173">
        <f>O356*H356</f>
        <v>0</v>
      </c>
      <c r="Q356" s="173">
        <v>0</v>
      </c>
      <c r="R356" s="173">
        <f>Q356*H356</f>
        <v>0</v>
      </c>
      <c r="S356" s="173">
        <v>0.016</v>
      </c>
      <c r="T356" s="174">
        <f>S356*H356</f>
        <v>0.4048</v>
      </c>
      <c r="AR356" s="16" t="s">
        <v>229</v>
      </c>
      <c r="AT356" s="16" t="s">
        <v>138</v>
      </c>
      <c r="AU356" s="16" t="s">
        <v>84</v>
      </c>
      <c r="AY356" s="16" t="s">
        <v>135</v>
      </c>
      <c r="BE356" s="175">
        <f>IF(N356="základní",J356,0)</f>
        <v>0</v>
      </c>
      <c r="BF356" s="175">
        <f>IF(N356="snížená",J356,0)</f>
        <v>0</v>
      </c>
      <c r="BG356" s="175">
        <f>IF(N356="zákl. přenesená",J356,0)</f>
        <v>0</v>
      </c>
      <c r="BH356" s="175">
        <f>IF(N356="sníž. přenesená",J356,0)</f>
        <v>0</v>
      </c>
      <c r="BI356" s="175">
        <f>IF(N356="nulová",J356,0)</f>
        <v>0</v>
      </c>
      <c r="BJ356" s="16" t="s">
        <v>23</v>
      </c>
      <c r="BK356" s="175">
        <f>ROUND(I356*H356,2)</f>
        <v>0</v>
      </c>
      <c r="BL356" s="16" t="s">
        <v>229</v>
      </c>
      <c r="BM356" s="16" t="s">
        <v>654</v>
      </c>
    </row>
    <row r="357" spans="2:47" s="1" customFormat="1" ht="13.5">
      <c r="B357" s="33"/>
      <c r="D357" s="176" t="s">
        <v>145</v>
      </c>
      <c r="F357" s="177" t="s">
        <v>653</v>
      </c>
      <c r="I357" s="137"/>
      <c r="L357" s="33"/>
      <c r="M357" s="62"/>
      <c r="N357" s="34"/>
      <c r="O357" s="34"/>
      <c r="P357" s="34"/>
      <c r="Q357" s="34"/>
      <c r="R357" s="34"/>
      <c r="S357" s="34"/>
      <c r="T357" s="63"/>
      <c r="AT357" s="16" t="s">
        <v>145</v>
      </c>
      <c r="AU357" s="16" t="s">
        <v>84</v>
      </c>
    </row>
    <row r="358" spans="2:51" s="11" customFormat="1" ht="13.5">
      <c r="B358" s="178"/>
      <c r="D358" s="176" t="s">
        <v>147</v>
      </c>
      <c r="E358" s="179" t="s">
        <v>35</v>
      </c>
      <c r="F358" s="180" t="s">
        <v>655</v>
      </c>
      <c r="H358" s="181">
        <v>25.3</v>
      </c>
      <c r="I358" s="182"/>
      <c r="L358" s="178"/>
      <c r="M358" s="183"/>
      <c r="N358" s="184"/>
      <c r="O358" s="184"/>
      <c r="P358" s="184"/>
      <c r="Q358" s="184"/>
      <c r="R358" s="184"/>
      <c r="S358" s="184"/>
      <c r="T358" s="185"/>
      <c r="AT358" s="179" t="s">
        <v>147</v>
      </c>
      <c r="AU358" s="179" t="s">
        <v>84</v>
      </c>
      <c r="AV358" s="11" t="s">
        <v>84</v>
      </c>
      <c r="AW358" s="11" t="s">
        <v>40</v>
      </c>
      <c r="AX358" s="11" t="s">
        <v>23</v>
      </c>
      <c r="AY358" s="179" t="s">
        <v>135</v>
      </c>
    </row>
    <row r="359" spans="2:63" s="10" customFormat="1" ht="29.25" customHeight="1">
      <c r="B359" s="149"/>
      <c r="D359" s="160" t="s">
        <v>75</v>
      </c>
      <c r="E359" s="161" t="s">
        <v>656</v>
      </c>
      <c r="F359" s="161" t="s">
        <v>657</v>
      </c>
      <c r="I359" s="152"/>
      <c r="J359" s="162">
        <f>BK359</f>
        <v>0</v>
      </c>
      <c r="L359" s="149"/>
      <c r="M359" s="154"/>
      <c r="N359" s="155"/>
      <c r="O359" s="155"/>
      <c r="P359" s="156">
        <f>SUM(P360:P362)</f>
        <v>0</v>
      </c>
      <c r="Q359" s="155"/>
      <c r="R359" s="156">
        <f>SUM(R360:R362)</f>
        <v>0</v>
      </c>
      <c r="S359" s="155"/>
      <c r="T359" s="157">
        <f>SUM(T360:T362)</f>
        <v>6.223999999999999</v>
      </c>
      <c r="AR359" s="150" t="s">
        <v>84</v>
      </c>
      <c r="AT359" s="158" t="s">
        <v>75</v>
      </c>
      <c r="AU359" s="158" t="s">
        <v>23</v>
      </c>
      <c r="AY359" s="150" t="s">
        <v>135</v>
      </c>
      <c r="BK359" s="159">
        <f>SUM(BK360:BK362)</f>
        <v>0</v>
      </c>
    </row>
    <row r="360" spans="2:65" s="1" customFormat="1" ht="22.5" customHeight="1">
      <c r="B360" s="163"/>
      <c r="C360" s="164" t="s">
        <v>658</v>
      </c>
      <c r="D360" s="164" t="s">
        <v>138</v>
      </c>
      <c r="E360" s="165" t="s">
        <v>659</v>
      </c>
      <c r="F360" s="166" t="s">
        <v>660</v>
      </c>
      <c r="G360" s="167" t="s">
        <v>141</v>
      </c>
      <c r="H360" s="168">
        <v>80</v>
      </c>
      <c r="I360" s="169"/>
      <c r="J360" s="170">
        <f>ROUND(I360*H360,2)</f>
        <v>0</v>
      </c>
      <c r="K360" s="166" t="s">
        <v>142</v>
      </c>
      <c r="L360" s="33"/>
      <c r="M360" s="171" t="s">
        <v>35</v>
      </c>
      <c r="N360" s="172" t="s">
        <v>47</v>
      </c>
      <c r="O360" s="34"/>
      <c r="P360" s="173">
        <f>O360*H360</f>
        <v>0</v>
      </c>
      <c r="Q360" s="173">
        <v>0</v>
      </c>
      <c r="R360" s="173">
        <f>Q360*H360</f>
        <v>0</v>
      </c>
      <c r="S360" s="173">
        <v>0.0778</v>
      </c>
      <c r="T360" s="174">
        <f>S360*H360</f>
        <v>6.223999999999999</v>
      </c>
      <c r="AR360" s="16" t="s">
        <v>229</v>
      </c>
      <c r="AT360" s="16" t="s">
        <v>138</v>
      </c>
      <c r="AU360" s="16" t="s">
        <v>84</v>
      </c>
      <c r="AY360" s="16" t="s">
        <v>135</v>
      </c>
      <c r="BE360" s="175">
        <f>IF(N360="základní",J360,0)</f>
        <v>0</v>
      </c>
      <c r="BF360" s="175">
        <f>IF(N360="snížená",J360,0)</f>
        <v>0</v>
      </c>
      <c r="BG360" s="175">
        <f>IF(N360="zákl. přenesená",J360,0)</f>
        <v>0</v>
      </c>
      <c r="BH360" s="175">
        <f>IF(N360="sníž. přenesená",J360,0)</f>
        <v>0</v>
      </c>
      <c r="BI360" s="175">
        <f>IF(N360="nulová",J360,0)</f>
        <v>0</v>
      </c>
      <c r="BJ360" s="16" t="s">
        <v>23</v>
      </c>
      <c r="BK360" s="175">
        <f>ROUND(I360*H360,2)</f>
        <v>0</v>
      </c>
      <c r="BL360" s="16" t="s">
        <v>229</v>
      </c>
      <c r="BM360" s="16" t="s">
        <v>661</v>
      </c>
    </row>
    <row r="361" spans="2:47" s="1" customFormat="1" ht="13.5">
      <c r="B361" s="33"/>
      <c r="D361" s="176" t="s">
        <v>145</v>
      </c>
      <c r="F361" s="177" t="s">
        <v>662</v>
      </c>
      <c r="I361" s="137"/>
      <c r="L361" s="33"/>
      <c r="M361" s="62"/>
      <c r="N361" s="34"/>
      <c r="O361" s="34"/>
      <c r="P361" s="34"/>
      <c r="Q361" s="34"/>
      <c r="R361" s="34"/>
      <c r="S361" s="34"/>
      <c r="T361" s="63"/>
      <c r="AT361" s="16" t="s">
        <v>145</v>
      </c>
      <c r="AU361" s="16" t="s">
        <v>84</v>
      </c>
    </row>
    <row r="362" spans="2:51" s="11" customFormat="1" ht="13.5">
      <c r="B362" s="178"/>
      <c r="D362" s="176" t="s">
        <v>147</v>
      </c>
      <c r="E362" s="179" t="s">
        <v>35</v>
      </c>
      <c r="F362" s="180" t="s">
        <v>663</v>
      </c>
      <c r="H362" s="181">
        <v>80</v>
      </c>
      <c r="I362" s="182"/>
      <c r="L362" s="178"/>
      <c r="M362" s="183"/>
      <c r="N362" s="184"/>
      <c r="O362" s="184"/>
      <c r="P362" s="184"/>
      <c r="Q362" s="184"/>
      <c r="R362" s="184"/>
      <c r="S362" s="184"/>
      <c r="T362" s="185"/>
      <c r="AT362" s="179" t="s">
        <v>147</v>
      </c>
      <c r="AU362" s="179" t="s">
        <v>84</v>
      </c>
      <c r="AV362" s="11" t="s">
        <v>84</v>
      </c>
      <c r="AW362" s="11" t="s">
        <v>40</v>
      </c>
      <c r="AX362" s="11" t="s">
        <v>23</v>
      </c>
      <c r="AY362" s="179" t="s">
        <v>135</v>
      </c>
    </row>
    <row r="363" spans="2:63" s="10" customFormat="1" ht="29.25" customHeight="1">
      <c r="B363" s="149"/>
      <c r="D363" s="160" t="s">
        <v>75</v>
      </c>
      <c r="E363" s="161" t="s">
        <v>664</v>
      </c>
      <c r="F363" s="161" t="s">
        <v>665</v>
      </c>
      <c r="I363" s="152"/>
      <c r="J363" s="162">
        <f>BK363</f>
        <v>0</v>
      </c>
      <c r="L363" s="149"/>
      <c r="M363" s="154"/>
      <c r="N363" s="155"/>
      <c r="O363" s="155"/>
      <c r="P363" s="156">
        <f>SUM(P364:P366)</f>
        <v>0</v>
      </c>
      <c r="Q363" s="155"/>
      <c r="R363" s="156">
        <f>SUM(R364:R366)</f>
        <v>0.00039</v>
      </c>
      <c r="S363" s="155"/>
      <c r="T363" s="157">
        <f>SUM(T364:T366)</f>
        <v>0</v>
      </c>
      <c r="AR363" s="150" t="s">
        <v>84</v>
      </c>
      <c r="AT363" s="158" t="s">
        <v>75</v>
      </c>
      <c r="AU363" s="158" t="s">
        <v>23</v>
      </c>
      <c r="AY363" s="150" t="s">
        <v>135</v>
      </c>
      <c r="BK363" s="159">
        <f>SUM(BK364:BK366)</f>
        <v>0</v>
      </c>
    </row>
    <row r="364" spans="2:65" s="1" customFormat="1" ht="22.5" customHeight="1">
      <c r="B364" s="163"/>
      <c r="C364" s="164" t="s">
        <v>666</v>
      </c>
      <c r="D364" s="164" t="s">
        <v>138</v>
      </c>
      <c r="E364" s="165" t="s">
        <v>667</v>
      </c>
      <c r="F364" s="166" t="s">
        <v>668</v>
      </c>
      <c r="G364" s="167" t="s">
        <v>173</v>
      </c>
      <c r="H364" s="168">
        <v>13</v>
      </c>
      <c r="I364" s="169"/>
      <c r="J364" s="170">
        <f>ROUND(I364*H364,2)</f>
        <v>0</v>
      </c>
      <c r="K364" s="166" t="s">
        <v>142</v>
      </c>
      <c r="L364" s="33"/>
      <c r="M364" s="171" t="s">
        <v>35</v>
      </c>
      <c r="N364" s="172" t="s">
        <v>47</v>
      </c>
      <c r="O364" s="34"/>
      <c r="P364" s="173">
        <f>O364*H364</f>
        <v>0</v>
      </c>
      <c r="Q364" s="173">
        <v>3E-05</v>
      </c>
      <c r="R364" s="173">
        <f>Q364*H364</f>
        <v>0.00039</v>
      </c>
      <c r="S364" s="173">
        <v>0</v>
      </c>
      <c r="T364" s="174">
        <f>S364*H364</f>
        <v>0</v>
      </c>
      <c r="AR364" s="16" t="s">
        <v>229</v>
      </c>
      <c r="AT364" s="16" t="s">
        <v>138</v>
      </c>
      <c r="AU364" s="16" t="s">
        <v>84</v>
      </c>
      <c r="AY364" s="16" t="s">
        <v>135</v>
      </c>
      <c r="BE364" s="175">
        <f>IF(N364="základní",J364,0)</f>
        <v>0</v>
      </c>
      <c r="BF364" s="175">
        <f>IF(N364="snížená",J364,0)</f>
        <v>0</v>
      </c>
      <c r="BG364" s="175">
        <f>IF(N364="zákl. přenesená",J364,0)</f>
        <v>0</v>
      </c>
      <c r="BH364" s="175">
        <f>IF(N364="sníž. přenesená",J364,0)</f>
        <v>0</v>
      </c>
      <c r="BI364" s="175">
        <f>IF(N364="nulová",J364,0)</f>
        <v>0</v>
      </c>
      <c r="BJ364" s="16" t="s">
        <v>23</v>
      </c>
      <c r="BK364" s="175">
        <f>ROUND(I364*H364,2)</f>
        <v>0</v>
      </c>
      <c r="BL364" s="16" t="s">
        <v>229</v>
      </c>
      <c r="BM364" s="16" t="s">
        <v>669</v>
      </c>
    </row>
    <row r="365" spans="2:47" s="1" customFormat="1" ht="13.5">
      <c r="B365" s="33"/>
      <c r="D365" s="176" t="s">
        <v>145</v>
      </c>
      <c r="F365" s="177" t="s">
        <v>670</v>
      </c>
      <c r="I365" s="137"/>
      <c r="L365" s="33"/>
      <c r="M365" s="62"/>
      <c r="N365" s="34"/>
      <c r="O365" s="34"/>
      <c r="P365" s="34"/>
      <c r="Q365" s="34"/>
      <c r="R365" s="34"/>
      <c r="S365" s="34"/>
      <c r="T365" s="63"/>
      <c r="AT365" s="16" t="s">
        <v>145</v>
      </c>
      <c r="AU365" s="16" t="s">
        <v>84</v>
      </c>
    </row>
    <row r="366" spans="2:51" s="11" customFormat="1" ht="13.5">
      <c r="B366" s="178"/>
      <c r="D366" s="176" t="s">
        <v>147</v>
      </c>
      <c r="E366" s="179" t="s">
        <v>35</v>
      </c>
      <c r="F366" s="180" t="s">
        <v>671</v>
      </c>
      <c r="H366" s="181">
        <v>13</v>
      </c>
      <c r="I366" s="182"/>
      <c r="L366" s="178"/>
      <c r="M366" s="183"/>
      <c r="N366" s="184"/>
      <c r="O366" s="184"/>
      <c r="P366" s="184"/>
      <c r="Q366" s="184"/>
      <c r="R366" s="184"/>
      <c r="S366" s="184"/>
      <c r="T366" s="185"/>
      <c r="AT366" s="179" t="s">
        <v>147</v>
      </c>
      <c r="AU366" s="179" t="s">
        <v>84</v>
      </c>
      <c r="AV366" s="11" t="s">
        <v>84</v>
      </c>
      <c r="AW366" s="11" t="s">
        <v>40</v>
      </c>
      <c r="AX366" s="11" t="s">
        <v>23</v>
      </c>
      <c r="AY366" s="179" t="s">
        <v>135</v>
      </c>
    </row>
    <row r="367" spans="2:63" s="10" customFormat="1" ht="29.25" customHeight="1">
      <c r="B367" s="149"/>
      <c r="D367" s="160" t="s">
        <v>75</v>
      </c>
      <c r="E367" s="161" t="s">
        <v>672</v>
      </c>
      <c r="F367" s="161" t="s">
        <v>673</v>
      </c>
      <c r="I367" s="152"/>
      <c r="J367" s="162">
        <f>BK367</f>
        <v>0</v>
      </c>
      <c r="L367" s="149"/>
      <c r="M367" s="154"/>
      <c r="N367" s="155"/>
      <c r="O367" s="155"/>
      <c r="P367" s="156">
        <f>SUM(P368:P382)</f>
        <v>0</v>
      </c>
      <c r="Q367" s="155"/>
      <c r="R367" s="156">
        <f>SUM(R368:R382)</f>
        <v>0.08305859999999998</v>
      </c>
      <c r="S367" s="155"/>
      <c r="T367" s="157">
        <f>SUM(T368:T382)</f>
        <v>0.0053754</v>
      </c>
      <c r="AR367" s="150" t="s">
        <v>84</v>
      </c>
      <c r="AT367" s="158" t="s">
        <v>75</v>
      </c>
      <c r="AU367" s="158" t="s">
        <v>23</v>
      </c>
      <c r="AY367" s="150" t="s">
        <v>135</v>
      </c>
      <c r="BK367" s="159">
        <f>SUM(BK368:BK382)</f>
        <v>0</v>
      </c>
    </row>
    <row r="368" spans="2:65" s="1" customFormat="1" ht="22.5" customHeight="1">
      <c r="B368" s="163"/>
      <c r="C368" s="164" t="s">
        <v>674</v>
      </c>
      <c r="D368" s="164" t="s">
        <v>138</v>
      </c>
      <c r="E368" s="165" t="s">
        <v>675</v>
      </c>
      <c r="F368" s="166" t="s">
        <v>676</v>
      </c>
      <c r="G368" s="167" t="s">
        <v>141</v>
      </c>
      <c r="H368" s="168">
        <v>17.34</v>
      </c>
      <c r="I368" s="169"/>
      <c r="J368" s="170">
        <f>ROUND(I368*H368,2)</f>
        <v>0</v>
      </c>
      <c r="K368" s="166" t="s">
        <v>142</v>
      </c>
      <c r="L368" s="33"/>
      <c r="M368" s="171" t="s">
        <v>35</v>
      </c>
      <c r="N368" s="172" t="s">
        <v>47</v>
      </c>
      <c r="O368" s="34"/>
      <c r="P368" s="173">
        <f>O368*H368</f>
        <v>0</v>
      </c>
      <c r="Q368" s="173">
        <v>0.001</v>
      </c>
      <c r="R368" s="173">
        <f>Q368*H368</f>
        <v>0.01734</v>
      </c>
      <c r="S368" s="173">
        <v>0.00031</v>
      </c>
      <c r="T368" s="174">
        <f>S368*H368</f>
        <v>0.0053754</v>
      </c>
      <c r="AR368" s="16" t="s">
        <v>229</v>
      </c>
      <c r="AT368" s="16" t="s">
        <v>138</v>
      </c>
      <c r="AU368" s="16" t="s">
        <v>84</v>
      </c>
      <c r="AY368" s="16" t="s">
        <v>135</v>
      </c>
      <c r="BE368" s="175">
        <f>IF(N368="základní",J368,0)</f>
        <v>0</v>
      </c>
      <c r="BF368" s="175">
        <f>IF(N368="snížená",J368,0)</f>
        <v>0</v>
      </c>
      <c r="BG368" s="175">
        <f>IF(N368="zákl. přenesená",J368,0)</f>
        <v>0</v>
      </c>
      <c r="BH368" s="175">
        <f>IF(N368="sníž. přenesená",J368,0)</f>
        <v>0</v>
      </c>
      <c r="BI368" s="175">
        <f>IF(N368="nulová",J368,0)</f>
        <v>0</v>
      </c>
      <c r="BJ368" s="16" t="s">
        <v>23</v>
      </c>
      <c r="BK368" s="175">
        <f>ROUND(I368*H368,2)</f>
        <v>0</v>
      </c>
      <c r="BL368" s="16" t="s">
        <v>229</v>
      </c>
      <c r="BM368" s="16" t="s">
        <v>677</v>
      </c>
    </row>
    <row r="369" spans="2:47" s="1" customFormat="1" ht="13.5">
      <c r="B369" s="33"/>
      <c r="D369" s="176" t="s">
        <v>145</v>
      </c>
      <c r="F369" s="177" t="s">
        <v>678</v>
      </c>
      <c r="I369" s="137"/>
      <c r="L369" s="33"/>
      <c r="M369" s="62"/>
      <c r="N369" s="34"/>
      <c r="O369" s="34"/>
      <c r="P369" s="34"/>
      <c r="Q369" s="34"/>
      <c r="R369" s="34"/>
      <c r="S369" s="34"/>
      <c r="T369" s="63"/>
      <c r="AT369" s="16" t="s">
        <v>145</v>
      </c>
      <c r="AU369" s="16" t="s">
        <v>84</v>
      </c>
    </row>
    <row r="370" spans="2:51" s="11" customFormat="1" ht="13.5">
      <c r="B370" s="178"/>
      <c r="D370" s="186" t="s">
        <v>147</v>
      </c>
      <c r="E370" s="187" t="s">
        <v>35</v>
      </c>
      <c r="F370" s="188" t="s">
        <v>679</v>
      </c>
      <c r="H370" s="189">
        <v>17.34</v>
      </c>
      <c r="I370" s="182"/>
      <c r="L370" s="178"/>
      <c r="M370" s="183"/>
      <c r="N370" s="184"/>
      <c r="O370" s="184"/>
      <c r="P370" s="184"/>
      <c r="Q370" s="184"/>
      <c r="R370" s="184"/>
      <c r="S370" s="184"/>
      <c r="T370" s="185"/>
      <c r="AT370" s="179" t="s">
        <v>147</v>
      </c>
      <c r="AU370" s="179" t="s">
        <v>84</v>
      </c>
      <c r="AV370" s="11" t="s">
        <v>84</v>
      </c>
      <c r="AW370" s="11" t="s">
        <v>40</v>
      </c>
      <c r="AX370" s="11" t="s">
        <v>23</v>
      </c>
      <c r="AY370" s="179" t="s">
        <v>135</v>
      </c>
    </row>
    <row r="371" spans="2:65" s="1" customFormat="1" ht="22.5" customHeight="1">
      <c r="B371" s="163"/>
      <c r="C371" s="164" t="s">
        <v>680</v>
      </c>
      <c r="D371" s="164" t="s">
        <v>138</v>
      </c>
      <c r="E371" s="165" t="s">
        <v>681</v>
      </c>
      <c r="F371" s="166" t="s">
        <v>682</v>
      </c>
      <c r="G371" s="167" t="s">
        <v>141</v>
      </c>
      <c r="H371" s="168">
        <v>17.34</v>
      </c>
      <c r="I371" s="169"/>
      <c r="J371" s="170">
        <f>ROUND(I371*H371,2)</f>
        <v>0</v>
      </c>
      <c r="K371" s="166" t="s">
        <v>142</v>
      </c>
      <c r="L371" s="33"/>
      <c r="M371" s="171" t="s">
        <v>35</v>
      </c>
      <c r="N371" s="172" t="s">
        <v>47</v>
      </c>
      <c r="O371" s="34"/>
      <c r="P371" s="173">
        <f>O371*H371</f>
        <v>0</v>
      </c>
      <c r="Q371" s="173">
        <v>0.00318</v>
      </c>
      <c r="R371" s="173">
        <f>Q371*H371</f>
        <v>0.0551412</v>
      </c>
      <c r="S371" s="173">
        <v>0</v>
      </c>
      <c r="T371" s="174">
        <f>S371*H371</f>
        <v>0</v>
      </c>
      <c r="AR371" s="16" t="s">
        <v>229</v>
      </c>
      <c r="AT371" s="16" t="s">
        <v>138</v>
      </c>
      <c r="AU371" s="16" t="s">
        <v>84</v>
      </c>
      <c r="AY371" s="16" t="s">
        <v>135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6" t="s">
        <v>23</v>
      </c>
      <c r="BK371" s="175">
        <f>ROUND(I371*H371,2)</f>
        <v>0</v>
      </c>
      <c r="BL371" s="16" t="s">
        <v>229</v>
      </c>
      <c r="BM371" s="16" t="s">
        <v>683</v>
      </c>
    </row>
    <row r="372" spans="2:47" s="1" customFormat="1" ht="27">
      <c r="B372" s="33"/>
      <c r="D372" s="186" t="s">
        <v>145</v>
      </c>
      <c r="F372" s="190" t="s">
        <v>684</v>
      </c>
      <c r="I372" s="137"/>
      <c r="L372" s="33"/>
      <c r="M372" s="62"/>
      <c r="N372" s="34"/>
      <c r="O372" s="34"/>
      <c r="P372" s="34"/>
      <c r="Q372" s="34"/>
      <c r="R372" s="34"/>
      <c r="S372" s="34"/>
      <c r="T372" s="63"/>
      <c r="AT372" s="16" t="s">
        <v>145</v>
      </c>
      <c r="AU372" s="16" t="s">
        <v>84</v>
      </c>
    </row>
    <row r="373" spans="2:65" s="1" customFormat="1" ht="22.5" customHeight="1">
      <c r="B373" s="163"/>
      <c r="C373" s="164" t="s">
        <v>685</v>
      </c>
      <c r="D373" s="164" t="s">
        <v>138</v>
      </c>
      <c r="E373" s="165" t="s">
        <v>686</v>
      </c>
      <c r="F373" s="166" t="s">
        <v>687</v>
      </c>
      <c r="G373" s="167" t="s">
        <v>141</v>
      </c>
      <c r="H373" s="168">
        <v>17.34</v>
      </c>
      <c r="I373" s="169"/>
      <c r="J373" s="170">
        <f>ROUND(I373*H373,2)</f>
        <v>0</v>
      </c>
      <c r="K373" s="166" t="s">
        <v>142</v>
      </c>
      <c r="L373" s="33"/>
      <c r="M373" s="171" t="s">
        <v>35</v>
      </c>
      <c r="N373" s="172" t="s">
        <v>47</v>
      </c>
      <c r="O373" s="34"/>
      <c r="P373" s="173">
        <f>O373*H373</f>
        <v>0</v>
      </c>
      <c r="Q373" s="173">
        <v>0.0002</v>
      </c>
      <c r="R373" s="173">
        <f>Q373*H373</f>
        <v>0.003468</v>
      </c>
      <c r="S373" s="173">
        <v>0</v>
      </c>
      <c r="T373" s="174">
        <f>S373*H373</f>
        <v>0</v>
      </c>
      <c r="AR373" s="16" t="s">
        <v>229</v>
      </c>
      <c r="AT373" s="16" t="s">
        <v>138</v>
      </c>
      <c r="AU373" s="16" t="s">
        <v>84</v>
      </c>
      <c r="AY373" s="16" t="s">
        <v>135</v>
      </c>
      <c r="BE373" s="175">
        <f>IF(N373="základní",J373,0)</f>
        <v>0</v>
      </c>
      <c r="BF373" s="175">
        <f>IF(N373="snížená",J373,0)</f>
        <v>0</v>
      </c>
      <c r="BG373" s="175">
        <f>IF(N373="zákl. přenesená",J373,0)</f>
        <v>0</v>
      </c>
      <c r="BH373" s="175">
        <f>IF(N373="sníž. přenesená",J373,0)</f>
        <v>0</v>
      </c>
      <c r="BI373" s="175">
        <f>IF(N373="nulová",J373,0)</f>
        <v>0</v>
      </c>
      <c r="BJ373" s="16" t="s">
        <v>23</v>
      </c>
      <c r="BK373" s="175">
        <f>ROUND(I373*H373,2)</f>
        <v>0</v>
      </c>
      <c r="BL373" s="16" t="s">
        <v>229</v>
      </c>
      <c r="BM373" s="16" t="s">
        <v>688</v>
      </c>
    </row>
    <row r="374" spans="2:47" s="1" customFormat="1" ht="13.5">
      <c r="B374" s="33"/>
      <c r="D374" s="186" t="s">
        <v>145</v>
      </c>
      <c r="F374" s="190" t="s">
        <v>689</v>
      </c>
      <c r="I374" s="137"/>
      <c r="L374" s="33"/>
      <c r="M374" s="62"/>
      <c r="N374" s="34"/>
      <c r="O374" s="34"/>
      <c r="P374" s="34"/>
      <c r="Q374" s="34"/>
      <c r="R374" s="34"/>
      <c r="S374" s="34"/>
      <c r="T374" s="63"/>
      <c r="AT374" s="16" t="s">
        <v>145</v>
      </c>
      <c r="AU374" s="16" t="s">
        <v>84</v>
      </c>
    </row>
    <row r="375" spans="2:65" s="1" customFormat="1" ht="31.5" customHeight="1">
      <c r="B375" s="163"/>
      <c r="C375" s="164" t="s">
        <v>690</v>
      </c>
      <c r="D375" s="164" t="s">
        <v>138</v>
      </c>
      <c r="E375" s="165" t="s">
        <v>691</v>
      </c>
      <c r="F375" s="166" t="s">
        <v>692</v>
      </c>
      <c r="G375" s="167" t="s">
        <v>141</v>
      </c>
      <c r="H375" s="168">
        <v>17.34</v>
      </c>
      <c r="I375" s="169"/>
      <c r="J375" s="170">
        <f>ROUND(I375*H375,2)</f>
        <v>0</v>
      </c>
      <c r="K375" s="166" t="s">
        <v>142</v>
      </c>
      <c r="L375" s="33"/>
      <c r="M375" s="171" t="s">
        <v>35</v>
      </c>
      <c r="N375" s="172" t="s">
        <v>47</v>
      </c>
      <c r="O375" s="34"/>
      <c r="P375" s="173">
        <f>O375*H375</f>
        <v>0</v>
      </c>
      <c r="Q375" s="173">
        <v>0.00013</v>
      </c>
      <c r="R375" s="173">
        <f>Q375*H375</f>
        <v>0.0022541999999999996</v>
      </c>
      <c r="S375" s="173">
        <v>0</v>
      </c>
      <c r="T375" s="174">
        <f>S375*H375</f>
        <v>0</v>
      </c>
      <c r="AR375" s="16" t="s">
        <v>229</v>
      </c>
      <c r="AT375" s="16" t="s">
        <v>138</v>
      </c>
      <c r="AU375" s="16" t="s">
        <v>84</v>
      </c>
      <c r="AY375" s="16" t="s">
        <v>135</v>
      </c>
      <c r="BE375" s="175">
        <f>IF(N375="základní",J375,0)</f>
        <v>0</v>
      </c>
      <c r="BF375" s="175">
        <f>IF(N375="snížená",J375,0)</f>
        <v>0</v>
      </c>
      <c r="BG375" s="175">
        <f>IF(N375="zákl. přenesená",J375,0)</f>
        <v>0</v>
      </c>
      <c r="BH375" s="175">
        <f>IF(N375="sníž. přenesená",J375,0)</f>
        <v>0</v>
      </c>
      <c r="BI375" s="175">
        <f>IF(N375="nulová",J375,0)</f>
        <v>0</v>
      </c>
      <c r="BJ375" s="16" t="s">
        <v>23</v>
      </c>
      <c r="BK375" s="175">
        <f>ROUND(I375*H375,2)</f>
        <v>0</v>
      </c>
      <c r="BL375" s="16" t="s">
        <v>229</v>
      </c>
      <c r="BM375" s="16" t="s">
        <v>693</v>
      </c>
    </row>
    <row r="376" spans="2:47" s="1" customFormat="1" ht="27">
      <c r="B376" s="33"/>
      <c r="D376" s="186" t="s">
        <v>145</v>
      </c>
      <c r="F376" s="190" t="s">
        <v>694</v>
      </c>
      <c r="I376" s="137"/>
      <c r="L376" s="33"/>
      <c r="M376" s="62"/>
      <c r="N376" s="34"/>
      <c r="O376" s="34"/>
      <c r="P376" s="34"/>
      <c r="Q376" s="34"/>
      <c r="R376" s="34"/>
      <c r="S376" s="34"/>
      <c r="T376" s="63"/>
      <c r="AT376" s="16" t="s">
        <v>145</v>
      </c>
      <c r="AU376" s="16" t="s">
        <v>84</v>
      </c>
    </row>
    <row r="377" spans="2:65" s="1" customFormat="1" ht="31.5" customHeight="1">
      <c r="B377" s="163"/>
      <c r="C377" s="164" t="s">
        <v>695</v>
      </c>
      <c r="D377" s="164" t="s">
        <v>138</v>
      </c>
      <c r="E377" s="165" t="s">
        <v>696</v>
      </c>
      <c r="F377" s="166" t="s">
        <v>697</v>
      </c>
      <c r="G377" s="167" t="s">
        <v>141</v>
      </c>
      <c r="H377" s="168">
        <v>17.34</v>
      </c>
      <c r="I377" s="169"/>
      <c r="J377" s="170">
        <f>ROUND(I377*H377,2)</f>
        <v>0</v>
      </c>
      <c r="K377" s="166" t="s">
        <v>142</v>
      </c>
      <c r="L377" s="33"/>
      <c r="M377" s="171" t="s">
        <v>35</v>
      </c>
      <c r="N377" s="172" t="s">
        <v>47</v>
      </c>
      <c r="O377" s="34"/>
      <c r="P377" s="173">
        <f>O377*H377</f>
        <v>0</v>
      </c>
      <c r="Q377" s="173">
        <v>0.00026</v>
      </c>
      <c r="R377" s="173">
        <f>Q377*H377</f>
        <v>0.004508399999999999</v>
      </c>
      <c r="S377" s="173">
        <v>0</v>
      </c>
      <c r="T377" s="174">
        <f>S377*H377</f>
        <v>0</v>
      </c>
      <c r="AR377" s="16" t="s">
        <v>229</v>
      </c>
      <c r="AT377" s="16" t="s">
        <v>138</v>
      </c>
      <c r="AU377" s="16" t="s">
        <v>84</v>
      </c>
      <c r="AY377" s="16" t="s">
        <v>135</v>
      </c>
      <c r="BE377" s="175">
        <f>IF(N377="základní",J377,0)</f>
        <v>0</v>
      </c>
      <c r="BF377" s="175">
        <f>IF(N377="snížená",J377,0)</f>
        <v>0</v>
      </c>
      <c r="BG377" s="175">
        <f>IF(N377="zákl. přenesená",J377,0)</f>
        <v>0</v>
      </c>
      <c r="BH377" s="175">
        <f>IF(N377="sníž. přenesená",J377,0)</f>
        <v>0</v>
      </c>
      <c r="BI377" s="175">
        <f>IF(N377="nulová",J377,0)</f>
        <v>0</v>
      </c>
      <c r="BJ377" s="16" t="s">
        <v>23</v>
      </c>
      <c r="BK377" s="175">
        <f>ROUND(I377*H377,2)</f>
        <v>0</v>
      </c>
      <c r="BL377" s="16" t="s">
        <v>229</v>
      </c>
      <c r="BM377" s="16" t="s">
        <v>698</v>
      </c>
    </row>
    <row r="378" spans="2:47" s="1" customFormat="1" ht="27">
      <c r="B378" s="33"/>
      <c r="D378" s="186" t="s">
        <v>145</v>
      </c>
      <c r="F378" s="190" t="s">
        <v>699</v>
      </c>
      <c r="I378" s="137"/>
      <c r="L378" s="33"/>
      <c r="M378" s="62"/>
      <c r="N378" s="34"/>
      <c r="O378" s="34"/>
      <c r="P378" s="34"/>
      <c r="Q378" s="34"/>
      <c r="R378" s="34"/>
      <c r="S378" s="34"/>
      <c r="T378" s="63"/>
      <c r="AT378" s="16" t="s">
        <v>145</v>
      </c>
      <c r="AU378" s="16" t="s">
        <v>84</v>
      </c>
    </row>
    <row r="379" spans="2:65" s="1" customFormat="1" ht="22.5" customHeight="1">
      <c r="B379" s="163"/>
      <c r="C379" s="164" t="s">
        <v>700</v>
      </c>
      <c r="D379" s="164" t="s">
        <v>138</v>
      </c>
      <c r="E379" s="165" t="s">
        <v>701</v>
      </c>
      <c r="F379" s="166" t="s">
        <v>702</v>
      </c>
      <c r="G379" s="167" t="s">
        <v>141</v>
      </c>
      <c r="H379" s="168">
        <v>17.34</v>
      </c>
      <c r="I379" s="169"/>
      <c r="J379" s="170">
        <f>ROUND(I379*H379,2)</f>
        <v>0</v>
      </c>
      <c r="K379" s="166" t="s">
        <v>142</v>
      </c>
      <c r="L379" s="33"/>
      <c r="M379" s="171" t="s">
        <v>35</v>
      </c>
      <c r="N379" s="172" t="s">
        <v>47</v>
      </c>
      <c r="O379" s="34"/>
      <c r="P379" s="173">
        <f>O379*H379</f>
        <v>0</v>
      </c>
      <c r="Q379" s="173">
        <v>0</v>
      </c>
      <c r="R379" s="173">
        <f>Q379*H379</f>
        <v>0</v>
      </c>
      <c r="S379" s="173">
        <v>0</v>
      </c>
      <c r="T379" s="174">
        <f>S379*H379</f>
        <v>0</v>
      </c>
      <c r="AR379" s="16" t="s">
        <v>229</v>
      </c>
      <c r="AT379" s="16" t="s">
        <v>138</v>
      </c>
      <c r="AU379" s="16" t="s">
        <v>84</v>
      </c>
      <c r="AY379" s="16" t="s">
        <v>135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16" t="s">
        <v>23</v>
      </c>
      <c r="BK379" s="175">
        <f>ROUND(I379*H379,2)</f>
        <v>0</v>
      </c>
      <c r="BL379" s="16" t="s">
        <v>229</v>
      </c>
      <c r="BM379" s="16" t="s">
        <v>703</v>
      </c>
    </row>
    <row r="380" spans="2:47" s="1" customFormat="1" ht="27">
      <c r="B380" s="33"/>
      <c r="D380" s="186" t="s">
        <v>145</v>
      </c>
      <c r="F380" s="190" t="s">
        <v>704</v>
      </c>
      <c r="I380" s="137"/>
      <c r="L380" s="33"/>
      <c r="M380" s="62"/>
      <c r="N380" s="34"/>
      <c r="O380" s="34"/>
      <c r="P380" s="34"/>
      <c r="Q380" s="34"/>
      <c r="R380" s="34"/>
      <c r="S380" s="34"/>
      <c r="T380" s="63"/>
      <c r="AT380" s="16" t="s">
        <v>145</v>
      </c>
      <c r="AU380" s="16" t="s">
        <v>84</v>
      </c>
    </row>
    <row r="381" spans="2:65" s="1" customFormat="1" ht="31.5" customHeight="1">
      <c r="B381" s="163"/>
      <c r="C381" s="164" t="s">
        <v>705</v>
      </c>
      <c r="D381" s="164" t="s">
        <v>138</v>
      </c>
      <c r="E381" s="165" t="s">
        <v>706</v>
      </c>
      <c r="F381" s="166" t="s">
        <v>707</v>
      </c>
      <c r="G381" s="167" t="s">
        <v>141</v>
      </c>
      <c r="H381" s="168">
        <v>17.34</v>
      </c>
      <c r="I381" s="169"/>
      <c r="J381" s="170">
        <f>ROUND(I381*H381,2)</f>
        <v>0</v>
      </c>
      <c r="K381" s="166" t="s">
        <v>142</v>
      </c>
      <c r="L381" s="33"/>
      <c r="M381" s="171" t="s">
        <v>35</v>
      </c>
      <c r="N381" s="172" t="s">
        <v>47</v>
      </c>
      <c r="O381" s="34"/>
      <c r="P381" s="173">
        <f>O381*H381</f>
        <v>0</v>
      </c>
      <c r="Q381" s="173">
        <v>2E-05</v>
      </c>
      <c r="R381" s="173">
        <f>Q381*H381</f>
        <v>0.0003468</v>
      </c>
      <c r="S381" s="173">
        <v>0</v>
      </c>
      <c r="T381" s="174">
        <f>S381*H381</f>
        <v>0</v>
      </c>
      <c r="AR381" s="16" t="s">
        <v>229</v>
      </c>
      <c r="AT381" s="16" t="s">
        <v>138</v>
      </c>
      <c r="AU381" s="16" t="s">
        <v>84</v>
      </c>
      <c r="AY381" s="16" t="s">
        <v>135</v>
      </c>
      <c r="BE381" s="175">
        <f>IF(N381="základní",J381,0)</f>
        <v>0</v>
      </c>
      <c r="BF381" s="175">
        <f>IF(N381="snížená",J381,0)</f>
        <v>0</v>
      </c>
      <c r="BG381" s="175">
        <f>IF(N381="zákl. přenesená",J381,0)</f>
        <v>0</v>
      </c>
      <c r="BH381" s="175">
        <f>IF(N381="sníž. přenesená",J381,0)</f>
        <v>0</v>
      </c>
      <c r="BI381" s="175">
        <f>IF(N381="nulová",J381,0)</f>
        <v>0</v>
      </c>
      <c r="BJ381" s="16" t="s">
        <v>23</v>
      </c>
      <c r="BK381" s="175">
        <f>ROUND(I381*H381,2)</f>
        <v>0</v>
      </c>
      <c r="BL381" s="16" t="s">
        <v>229</v>
      </c>
      <c r="BM381" s="16" t="s">
        <v>708</v>
      </c>
    </row>
    <row r="382" spans="2:47" s="1" customFormat="1" ht="27">
      <c r="B382" s="33"/>
      <c r="D382" s="176" t="s">
        <v>145</v>
      </c>
      <c r="F382" s="177" t="s">
        <v>709</v>
      </c>
      <c r="I382" s="137"/>
      <c r="L382" s="33"/>
      <c r="M382" s="62"/>
      <c r="N382" s="34"/>
      <c r="O382" s="34"/>
      <c r="P382" s="34"/>
      <c r="Q382" s="34"/>
      <c r="R382" s="34"/>
      <c r="S382" s="34"/>
      <c r="T382" s="63"/>
      <c r="AT382" s="16" t="s">
        <v>145</v>
      </c>
      <c r="AU382" s="16" t="s">
        <v>84</v>
      </c>
    </row>
    <row r="383" spans="2:63" s="10" customFormat="1" ht="36.75" customHeight="1">
      <c r="B383" s="149"/>
      <c r="D383" s="150" t="s">
        <v>75</v>
      </c>
      <c r="E383" s="151" t="s">
        <v>322</v>
      </c>
      <c r="F383" s="151" t="s">
        <v>710</v>
      </c>
      <c r="I383" s="152"/>
      <c r="J383" s="153">
        <f>BK383</f>
        <v>0</v>
      </c>
      <c r="L383" s="149"/>
      <c r="M383" s="154"/>
      <c r="N383" s="155"/>
      <c r="O383" s="155"/>
      <c r="P383" s="156">
        <f>P384</f>
        <v>0</v>
      </c>
      <c r="Q383" s="155"/>
      <c r="R383" s="156">
        <f>R384</f>
        <v>0</v>
      </c>
      <c r="S383" s="155"/>
      <c r="T383" s="157">
        <f>T384</f>
        <v>0</v>
      </c>
      <c r="AR383" s="150" t="s">
        <v>136</v>
      </c>
      <c r="AT383" s="158" t="s">
        <v>75</v>
      </c>
      <c r="AU383" s="158" t="s">
        <v>76</v>
      </c>
      <c r="AY383" s="150" t="s">
        <v>135</v>
      </c>
      <c r="BK383" s="159">
        <f>BK384</f>
        <v>0</v>
      </c>
    </row>
    <row r="384" spans="2:63" s="10" customFormat="1" ht="19.5" customHeight="1">
      <c r="B384" s="149"/>
      <c r="D384" s="160" t="s">
        <v>75</v>
      </c>
      <c r="E384" s="161" t="s">
        <v>711</v>
      </c>
      <c r="F384" s="161" t="s">
        <v>712</v>
      </c>
      <c r="I384" s="152"/>
      <c r="J384" s="162">
        <f>BK384</f>
        <v>0</v>
      </c>
      <c r="L384" s="149"/>
      <c r="M384" s="154"/>
      <c r="N384" s="155"/>
      <c r="O384" s="155"/>
      <c r="P384" s="156">
        <f>SUM(P385:P393)</f>
        <v>0</v>
      </c>
      <c r="Q384" s="155"/>
      <c r="R384" s="156">
        <f>SUM(R385:R393)</f>
        <v>0</v>
      </c>
      <c r="S384" s="155"/>
      <c r="T384" s="157">
        <f>SUM(T385:T393)</f>
        <v>0</v>
      </c>
      <c r="AR384" s="150" t="s">
        <v>136</v>
      </c>
      <c r="AT384" s="158" t="s">
        <v>75</v>
      </c>
      <c r="AU384" s="158" t="s">
        <v>23</v>
      </c>
      <c r="AY384" s="150" t="s">
        <v>135</v>
      </c>
      <c r="BK384" s="159">
        <f>SUM(BK385:BK393)</f>
        <v>0</v>
      </c>
    </row>
    <row r="385" spans="2:65" s="1" customFormat="1" ht="31.5" customHeight="1">
      <c r="B385" s="163"/>
      <c r="C385" s="164" t="s">
        <v>713</v>
      </c>
      <c r="D385" s="164" t="s">
        <v>138</v>
      </c>
      <c r="E385" s="165" t="s">
        <v>714</v>
      </c>
      <c r="F385" s="166" t="s">
        <v>715</v>
      </c>
      <c r="G385" s="167" t="s">
        <v>173</v>
      </c>
      <c r="H385" s="168">
        <v>22.5</v>
      </c>
      <c r="I385" s="169"/>
      <c r="J385" s="170">
        <f>ROUND(I385*H385,2)</f>
        <v>0</v>
      </c>
      <c r="K385" s="166" t="s">
        <v>35</v>
      </c>
      <c r="L385" s="33"/>
      <c r="M385" s="171" t="s">
        <v>35</v>
      </c>
      <c r="N385" s="172" t="s">
        <v>47</v>
      </c>
      <c r="O385" s="34"/>
      <c r="P385" s="173">
        <f>O385*H385</f>
        <v>0</v>
      </c>
      <c r="Q385" s="173">
        <v>0</v>
      </c>
      <c r="R385" s="173">
        <f>Q385*H385</f>
        <v>0</v>
      </c>
      <c r="S385" s="173">
        <v>0</v>
      </c>
      <c r="T385" s="174">
        <f>S385*H385</f>
        <v>0</v>
      </c>
      <c r="AR385" s="16" t="s">
        <v>514</v>
      </c>
      <c r="AT385" s="16" t="s">
        <v>138</v>
      </c>
      <c r="AU385" s="16" t="s">
        <v>84</v>
      </c>
      <c r="AY385" s="16" t="s">
        <v>135</v>
      </c>
      <c r="BE385" s="175">
        <f>IF(N385="základní",J385,0)</f>
        <v>0</v>
      </c>
      <c r="BF385" s="175">
        <f>IF(N385="snížená",J385,0)</f>
        <v>0</v>
      </c>
      <c r="BG385" s="175">
        <f>IF(N385="zákl. přenesená",J385,0)</f>
        <v>0</v>
      </c>
      <c r="BH385" s="175">
        <f>IF(N385="sníž. přenesená",J385,0)</f>
        <v>0</v>
      </c>
      <c r="BI385" s="175">
        <f>IF(N385="nulová",J385,0)</f>
        <v>0</v>
      </c>
      <c r="BJ385" s="16" t="s">
        <v>23</v>
      </c>
      <c r="BK385" s="175">
        <f>ROUND(I385*H385,2)</f>
        <v>0</v>
      </c>
      <c r="BL385" s="16" t="s">
        <v>514</v>
      </c>
      <c r="BM385" s="16" t="s">
        <v>716</v>
      </c>
    </row>
    <row r="386" spans="2:47" s="1" customFormat="1" ht="40.5">
      <c r="B386" s="33"/>
      <c r="D386" s="176" t="s">
        <v>145</v>
      </c>
      <c r="F386" s="177" t="s">
        <v>717</v>
      </c>
      <c r="I386" s="137"/>
      <c r="L386" s="33"/>
      <c r="M386" s="62"/>
      <c r="N386" s="34"/>
      <c r="O386" s="34"/>
      <c r="P386" s="34"/>
      <c r="Q386" s="34"/>
      <c r="R386" s="34"/>
      <c r="S386" s="34"/>
      <c r="T386" s="63"/>
      <c r="AT386" s="16" t="s">
        <v>145</v>
      </c>
      <c r="AU386" s="16" t="s">
        <v>84</v>
      </c>
    </row>
    <row r="387" spans="2:51" s="11" customFormat="1" ht="13.5">
      <c r="B387" s="178"/>
      <c r="D387" s="186" t="s">
        <v>147</v>
      </c>
      <c r="E387" s="187" t="s">
        <v>35</v>
      </c>
      <c r="F387" s="188" t="s">
        <v>223</v>
      </c>
      <c r="H387" s="189">
        <v>22.5</v>
      </c>
      <c r="I387" s="182"/>
      <c r="L387" s="178"/>
      <c r="M387" s="183"/>
      <c r="N387" s="184"/>
      <c r="O387" s="184"/>
      <c r="P387" s="184"/>
      <c r="Q387" s="184"/>
      <c r="R387" s="184"/>
      <c r="S387" s="184"/>
      <c r="T387" s="185"/>
      <c r="AT387" s="179" t="s">
        <v>147</v>
      </c>
      <c r="AU387" s="179" t="s">
        <v>84</v>
      </c>
      <c r="AV387" s="11" t="s">
        <v>84</v>
      </c>
      <c r="AW387" s="11" t="s">
        <v>40</v>
      </c>
      <c r="AX387" s="11" t="s">
        <v>23</v>
      </c>
      <c r="AY387" s="179" t="s">
        <v>135</v>
      </c>
    </row>
    <row r="388" spans="2:65" s="1" customFormat="1" ht="22.5" customHeight="1">
      <c r="B388" s="163"/>
      <c r="C388" s="164" t="s">
        <v>718</v>
      </c>
      <c r="D388" s="164" t="s">
        <v>138</v>
      </c>
      <c r="E388" s="165" t="s">
        <v>719</v>
      </c>
      <c r="F388" s="166" t="s">
        <v>720</v>
      </c>
      <c r="G388" s="167" t="s">
        <v>173</v>
      </c>
      <c r="H388" s="168">
        <v>12</v>
      </c>
      <c r="I388" s="169"/>
      <c r="J388" s="170">
        <f>ROUND(I388*H388,2)</f>
        <v>0</v>
      </c>
      <c r="K388" s="166" t="s">
        <v>721</v>
      </c>
      <c r="L388" s="33"/>
      <c r="M388" s="171" t="s">
        <v>35</v>
      </c>
      <c r="N388" s="172" t="s">
        <v>47</v>
      </c>
      <c r="O388" s="34"/>
      <c r="P388" s="173">
        <f>O388*H388</f>
        <v>0</v>
      </c>
      <c r="Q388" s="173">
        <v>0</v>
      </c>
      <c r="R388" s="173">
        <f>Q388*H388</f>
        <v>0</v>
      </c>
      <c r="S388" s="173">
        <v>0</v>
      </c>
      <c r="T388" s="174">
        <f>S388*H388</f>
        <v>0</v>
      </c>
      <c r="AR388" s="16" t="s">
        <v>514</v>
      </c>
      <c r="AT388" s="16" t="s">
        <v>138</v>
      </c>
      <c r="AU388" s="16" t="s">
        <v>84</v>
      </c>
      <c r="AY388" s="16" t="s">
        <v>135</v>
      </c>
      <c r="BE388" s="175">
        <f>IF(N388="základní",J388,0)</f>
        <v>0</v>
      </c>
      <c r="BF388" s="175">
        <f>IF(N388="snížená",J388,0)</f>
        <v>0</v>
      </c>
      <c r="BG388" s="175">
        <f>IF(N388="zákl. přenesená",J388,0)</f>
        <v>0</v>
      </c>
      <c r="BH388" s="175">
        <f>IF(N388="sníž. přenesená",J388,0)</f>
        <v>0</v>
      </c>
      <c r="BI388" s="175">
        <f>IF(N388="nulová",J388,0)</f>
        <v>0</v>
      </c>
      <c r="BJ388" s="16" t="s">
        <v>23</v>
      </c>
      <c r="BK388" s="175">
        <f>ROUND(I388*H388,2)</f>
        <v>0</v>
      </c>
      <c r="BL388" s="16" t="s">
        <v>514</v>
      </c>
      <c r="BM388" s="16" t="s">
        <v>722</v>
      </c>
    </row>
    <row r="389" spans="2:47" s="1" customFormat="1" ht="13.5">
      <c r="B389" s="33"/>
      <c r="D389" s="176" t="s">
        <v>145</v>
      </c>
      <c r="F389" s="177" t="s">
        <v>720</v>
      </c>
      <c r="I389" s="137"/>
      <c r="L389" s="33"/>
      <c r="M389" s="62"/>
      <c r="N389" s="34"/>
      <c r="O389" s="34"/>
      <c r="P389" s="34"/>
      <c r="Q389" s="34"/>
      <c r="R389" s="34"/>
      <c r="S389" s="34"/>
      <c r="T389" s="63"/>
      <c r="AT389" s="16" t="s">
        <v>145</v>
      </c>
      <c r="AU389" s="16" t="s">
        <v>84</v>
      </c>
    </row>
    <row r="390" spans="2:51" s="11" customFormat="1" ht="13.5">
      <c r="B390" s="178"/>
      <c r="D390" s="186" t="s">
        <v>147</v>
      </c>
      <c r="E390" s="187" t="s">
        <v>35</v>
      </c>
      <c r="F390" s="188" t="s">
        <v>723</v>
      </c>
      <c r="H390" s="189">
        <v>12</v>
      </c>
      <c r="I390" s="182"/>
      <c r="L390" s="178"/>
      <c r="M390" s="183"/>
      <c r="N390" s="184"/>
      <c r="O390" s="184"/>
      <c r="P390" s="184"/>
      <c r="Q390" s="184"/>
      <c r="R390" s="184"/>
      <c r="S390" s="184"/>
      <c r="T390" s="185"/>
      <c r="AT390" s="179" t="s">
        <v>147</v>
      </c>
      <c r="AU390" s="179" t="s">
        <v>84</v>
      </c>
      <c r="AV390" s="11" t="s">
        <v>84</v>
      </c>
      <c r="AW390" s="11" t="s">
        <v>40</v>
      </c>
      <c r="AX390" s="11" t="s">
        <v>23</v>
      </c>
      <c r="AY390" s="179" t="s">
        <v>135</v>
      </c>
    </row>
    <row r="391" spans="2:65" s="1" customFormat="1" ht="22.5" customHeight="1">
      <c r="B391" s="163"/>
      <c r="C391" s="164" t="s">
        <v>29</v>
      </c>
      <c r="D391" s="164" t="s">
        <v>138</v>
      </c>
      <c r="E391" s="165" t="s">
        <v>724</v>
      </c>
      <c r="F391" s="166" t="s">
        <v>725</v>
      </c>
      <c r="G391" s="167" t="s">
        <v>347</v>
      </c>
      <c r="H391" s="168">
        <v>4</v>
      </c>
      <c r="I391" s="169"/>
      <c r="J391" s="170">
        <f>ROUND(I391*H391,2)</f>
        <v>0</v>
      </c>
      <c r="K391" s="166" t="s">
        <v>721</v>
      </c>
      <c r="L391" s="33"/>
      <c r="M391" s="171" t="s">
        <v>35</v>
      </c>
      <c r="N391" s="172" t="s">
        <v>47</v>
      </c>
      <c r="O391" s="34"/>
      <c r="P391" s="173">
        <f>O391*H391</f>
        <v>0</v>
      </c>
      <c r="Q391" s="173">
        <v>0</v>
      </c>
      <c r="R391" s="173">
        <f>Q391*H391</f>
        <v>0</v>
      </c>
      <c r="S391" s="173">
        <v>0</v>
      </c>
      <c r="T391" s="174">
        <f>S391*H391</f>
        <v>0</v>
      </c>
      <c r="AR391" s="16" t="s">
        <v>514</v>
      </c>
      <c r="AT391" s="16" t="s">
        <v>138</v>
      </c>
      <c r="AU391" s="16" t="s">
        <v>84</v>
      </c>
      <c r="AY391" s="16" t="s">
        <v>135</v>
      </c>
      <c r="BE391" s="175">
        <f>IF(N391="základní",J391,0)</f>
        <v>0</v>
      </c>
      <c r="BF391" s="175">
        <f>IF(N391="snížená",J391,0)</f>
        <v>0</v>
      </c>
      <c r="BG391" s="175">
        <f>IF(N391="zákl. přenesená",J391,0)</f>
        <v>0</v>
      </c>
      <c r="BH391" s="175">
        <f>IF(N391="sníž. přenesená",J391,0)</f>
        <v>0</v>
      </c>
      <c r="BI391" s="175">
        <f>IF(N391="nulová",J391,0)</f>
        <v>0</v>
      </c>
      <c r="BJ391" s="16" t="s">
        <v>23</v>
      </c>
      <c r="BK391" s="175">
        <f>ROUND(I391*H391,2)</f>
        <v>0</v>
      </c>
      <c r="BL391" s="16" t="s">
        <v>514</v>
      </c>
      <c r="BM391" s="16" t="s">
        <v>726</v>
      </c>
    </row>
    <row r="392" spans="2:47" s="1" customFormat="1" ht="13.5">
      <c r="B392" s="33"/>
      <c r="D392" s="176" t="s">
        <v>145</v>
      </c>
      <c r="F392" s="177" t="s">
        <v>725</v>
      </c>
      <c r="I392" s="137"/>
      <c r="L392" s="33"/>
      <c r="M392" s="62"/>
      <c r="N392" s="34"/>
      <c r="O392" s="34"/>
      <c r="P392" s="34"/>
      <c r="Q392" s="34"/>
      <c r="R392" s="34"/>
      <c r="S392" s="34"/>
      <c r="T392" s="63"/>
      <c r="AT392" s="16" t="s">
        <v>145</v>
      </c>
      <c r="AU392" s="16" t="s">
        <v>84</v>
      </c>
    </row>
    <row r="393" spans="2:51" s="11" customFormat="1" ht="13.5">
      <c r="B393" s="178"/>
      <c r="D393" s="176" t="s">
        <v>147</v>
      </c>
      <c r="E393" s="179" t="s">
        <v>35</v>
      </c>
      <c r="F393" s="180" t="s">
        <v>143</v>
      </c>
      <c r="H393" s="181">
        <v>4</v>
      </c>
      <c r="I393" s="182"/>
      <c r="L393" s="178"/>
      <c r="M393" s="183"/>
      <c r="N393" s="184"/>
      <c r="O393" s="184"/>
      <c r="P393" s="184"/>
      <c r="Q393" s="184"/>
      <c r="R393" s="184"/>
      <c r="S393" s="184"/>
      <c r="T393" s="185"/>
      <c r="AT393" s="179" t="s">
        <v>147</v>
      </c>
      <c r="AU393" s="179" t="s">
        <v>84</v>
      </c>
      <c r="AV393" s="11" t="s">
        <v>84</v>
      </c>
      <c r="AW393" s="11" t="s">
        <v>40</v>
      </c>
      <c r="AX393" s="11" t="s">
        <v>23</v>
      </c>
      <c r="AY393" s="179" t="s">
        <v>135</v>
      </c>
    </row>
    <row r="394" spans="2:63" s="10" customFormat="1" ht="36.75" customHeight="1">
      <c r="B394" s="149"/>
      <c r="D394" s="150" t="s">
        <v>75</v>
      </c>
      <c r="E394" s="151" t="s">
        <v>727</v>
      </c>
      <c r="F394" s="151" t="s">
        <v>728</v>
      </c>
      <c r="I394" s="152"/>
      <c r="J394" s="153">
        <f>BK394</f>
        <v>0</v>
      </c>
      <c r="L394" s="149"/>
      <c r="M394" s="154"/>
      <c r="N394" s="155"/>
      <c r="O394" s="155"/>
      <c r="P394" s="156">
        <f>P395</f>
        <v>0</v>
      </c>
      <c r="Q394" s="155"/>
      <c r="R394" s="156">
        <f>R395</f>
        <v>0</v>
      </c>
      <c r="S394" s="155"/>
      <c r="T394" s="157">
        <f>T395</f>
        <v>0</v>
      </c>
      <c r="AR394" s="150" t="s">
        <v>165</v>
      </c>
      <c r="AT394" s="158" t="s">
        <v>75</v>
      </c>
      <c r="AU394" s="158" t="s">
        <v>76</v>
      </c>
      <c r="AY394" s="150" t="s">
        <v>135</v>
      </c>
      <c r="BK394" s="159">
        <f>BK395</f>
        <v>0</v>
      </c>
    </row>
    <row r="395" spans="2:63" s="10" customFormat="1" ht="19.5" customHeight="1">
      <c r="B395" s="149"/>
      <c r="D395" s="160" t="s">
        <v>75</v>
      </c>
      <c r="E395" s="161" t="s">
        <v>76</v>
      </c>
      <c r="F395" s="161" t="s">
        <v>728</v>
      </c>
      <c r="I395" s="152"/>
      <c r="J395" s="162">
        <f>BK395</f>
        <v>0</v>
      </c>
      <c r="L395" s="149"/>
      <c r="M395" s="154"/>
      <c r="N395" s="155"/>
      <c r="O395" s="155"/>
      <c r="P395" s="156">
        <f>SUM(P396:P420)</f>
        <v>0</v>
      </c>
      <c r="Q395" s="155"/>
      <c r="R395" s="156">
        <f>SUM(R396:R420)</f>
        <v>0</v>
      </c>
      <c r="S395" s="155"/>
      <c r="T395" s="157">
        <f>SUM(T396:T420)</f>
        <v>0</v>
      </c>
      <c r="AR395" s="150" t="s">
        <v>165</v>
      </c>
      <c r="AT395" s="158" t="s">
        <v>75</v>
      </c>
      <c r="AU395" s="158" t="s">
        <v>23</v>
      </c>
      <c r="AY395" s="150" t="s">
        <v>135</v>
      </c>
      <c r="BK395" s="159">
        <f>SUM(BK396:BK420)</f>
        <v>0</v>
      </c>
    </row>
    <row r="396" spans="2:65" s="1" customFormat="1" ht="22.5" customHeight="1">
      <c r="B396" s="163"/>
      <c r="C396" s="164" t="s">
        <v>729</v>
      </c>
      <c r="D396" s="164" t="s">
        <v>138</v>
      </c>
      <c r="E396" s="165" t="s">
        <v>730</v>
      </c>
      <c r="F396" s="166" t="s">
        <v>731</v>
      </c>
      <c r="G396" s="167" t="s">
        <v>220</v>
      </c>
      <c r="H396" s="168">
        <v>1</v>
      </c>
      <c r="I396" s="169"/>
      <c r="J396" s="170">
        <f>ROUND(I396*H396,2)</f>
        <v>0</v>
      </c>
      <c r="K396" s="166" t="s">
        <v>732</v>
      </c>
      <c r="L396" s="33"/>
      <c r="M396" s="171" t="s">
        <v>35</v>
      </c>
      <c r="N396" s="172" t="s">
        <v>47</v>
      </c>
      <c r="O396" s="34"/>
      <c r="P396" s="173">
        <f>O396*H396</f>
        <v>0</v>
      </c>
      <c r="Q396" s="173">
        <v>0</v>
      </c>
      <c r="R396" s="173">
        <f>Q396*H396</f>
        <v>0</v>
      </c>
      <c r="S396" s="173">
        <v>0</v>
      </c>
      <c r="T396" s="174">
        <f>S396*H396</f>
        <v>0</v>
      </c>
      <c r="AR396" s="16" t="s">
        <v>221</v>
      </c>
      <c r="AT396" s="16" t="s">
        <v>138</v>
      </c>
      <c r="AU396" s="16" t="s">
        <v>84</v>
      </c>
      <c r="AY396" s="16" t="s">
        <v>135</v>
      </c>
      <c r="BE396" s="175">
        <f>IF(N396="základní",J396,0)</f>
        <v>0</v>
      </c>
      <c r="BF396" s="175">
        <f>IF(N396="snížená",J396,0)</f>
        <v>0</v>
      </c>
      <c r="BG396" s="175">
        <f>IF(N396="zákl. přenesená",J396,0)</f>
        <v>0</v>
      </c>
      <c r="BH396" s="175">
        <f>IF(N396="sníž. přenesená",J396,0)</f>
        <v>0</v>
      </c>
      <c r="BI396" s="175">
        <f>IF(N396="nulová",J396,0)</f>
        <v>0</v>
      </c>
      <c r="BJ396" s="16" t="s">
        <v>23</v>
      </c>
      <c r="BK396" s="175">
        <f>ROUND(I396*H396,2)</f>
        <v>0</v>
      </c>
      <c r="BL396" s="16" t="s">
        <v>221</v>
      </c>
      <c r="BM396" s="16" t="s">
        <v>733</v>
      </c>
    </row>
    <row r="397" spans="2:47" s="1" customFormat="1" ht="27">
      <c r="B397" s="33"/>
      <c r="D397" s="176" t="s">
        <v>145</v>
      </c>
      <c r="F397" s="177" t="s">
        <v>734</v>
      </c>
      <c r="I397" s="137"/>
      <c r="L397" s="33"/>
      <c r="M397" s="62"/>
      <c r="N397" s="34"/>
      <c r="O397" s="34"/>
      <c r="P397" s="34"/>
      <c r="Q397" s="34"/>
      <c r="R397" s="34"/>
      <c r="S397" s="34"/>
      <c r="T397" s="63"/>
      <c r="AT397" s="16" t="s">
        <v>145</v>
      </c>
      <c r="AU397" s="16" t="s">
        <v>84</v>
      </c>
    </row>
    <row r="398" spans="2:51" s="11" customFormat="1" ht="13.5">
      <c r="B398" s="178"/>
      <c r="D398" s="186" t="s">
        <v>147</v>
      </c>
      <c r="E398" s="187" t="s">
        <v>35</v>
      </c>
      <c r="F398" s="188" t="s">
        <v>593</v>
      </c>
      <c r="H398" s="189">
        <v>1</v>
      </c>
      <c r="I398" s="182"/>
      <c r="L398" s="178"/>
      <c r="M398" s="183"/>
      <c r="N398" s="184"/>
      <c r="O398" s="184"/>
      <c r="P398" s="184"/>
      <c r="Q398" s="184"/>
      <c r="R398" s="184"/>
      <c r="S398" s="184"/>
      <c r="T398" s="185"/>
      <c r="AT398" s="179" t="s">
        <v>147</v>
      </c>
      <c r="AU398" s="179" t="s">
        <v>84</v>
      </c>
      <c r="AV398" s="11" t="s">
        <v>84</v>
      </c>
      <c r="AW398" s="11" t="s">
        <v>40</v>
      </c>
      <c r="AX398" s="11" t="s">
        <v>23</v>
      </c>
      <c r="AY398" s="179" t="s">
        <v>135</v>
      </c>
    </row>
    <row r="399" spans="2:65" s="1" customFormat="1" ht="22.5" customHeight="1">
      <c r="B399" s="163"/>
      <c r="C399" s="164" t="s">
        <v>735</v>
      </c>
      <c r="D399" s="164" t="s">
        <v>138</v>
      </c>
      <c r="E399" s="165" t="s">
        <v>736</v>
      </c>
      <c r="F399" s="166" t="s">
        <v>737</v>
      </c>
      <c r="G399" s="167" t="s">
        <v>220</v>
      </c>
      <c r="H399" s="168">
        <v>1</v>
      </c>
      <c r="I399" s="169"/>
      <c r="J399" s="170">
        <f>ROUND(I399*H399,2)</f>
        <v>0</v>
      </c>
      <c r="K399" s="166" t="s">
        <v>142</v>
      </c>
      <c r="L399" s="33"/>
      <c r="M399" s="171" t="s">
        <v>35</v>
      </c>
      <c r="N399" s="172" t="s">
        <v>47</v>
      </c>
      <c r="O399" s="34"/>
      <c r="P399" s="173">
        <f>O399*H399</f>
        <v>0</v>
      </c>
      <c r="Q399" s="173">
        <v>0</v>
      </c>
      <c r="R399" s="173">
        <f>Q399*H399</f>
        <v>0</v>
      </c>
      <c r="S399" s="173">
        <v>0</v>
      </c>
      <c r="T399" s="174">
        <f>S399*H399</f>
        <v>0</v>
      </c>
      <c r="AR399" s="16" t="s">
        <v>221</v>
      </c>
      <c r="AT399" s="16" t="s">
        <v>138</v>
      </c>
      <c r="AU399" s="16" t="s">
        <v>84</v>
      </c>
      <c r="AY399" s="16" t="s">
        <v>135</v>
      </c>
      <c r="BE399" s="175">
        <f>IF(N399="základní",J399,0)</f>
        <v>0</v>
      </c>
      <c r="BF399" s="175">
        <f>IF(N399="snížená",J399,0)</f>
        <v>0</v>
      </c>
      <c r="BG399" s="175">
        <f>IF(N399="zákl. přenesená",J399,0)</f>
        <v>0</v>
      </c>
      <c r="BH399" s="175">
        <f>IF(N399="sníž. přenesená",J399,0)</f>
        <v>0</v>
      </c>
      <c r="BI399" s="175">
        <f>IF(N399="nulová",J399,0)</f>
        <v>0</v>
      </c>
      <c r="BJ399" s="16" t="s">
        <v>23</v>
      </c>
      <c r="BK399" s="175">
        <f>ROUND(I399*H399,2)</f>
        <v>0</v>
      </c>
      <c r="BL399" s="16" t="s">
        <v>221</v>
      </c>
      <c r="BM399" s="16" t="s">
        <v>738</v>
      </c>
    </row>
    <row r="400" spans="2:47" s="1" customFormat="1" ht="27">
      <c r="B400" s="33"/>
      <c r="D400" s="186" t="s">
        <v>145</v>
      </c>
      <c r="F400" s="190" t="s">
        <v>739</v>
      </c>
      <c r="I400" s="137"/>
      <c r="L400" s="33"/>
      <c r="M400" s="62"/>
      <c r="N400" s="34"/>
      <c r="O400" s="34"/>
      <c r="P400" s="34"/>
      <c r="Q400" s="34"/>
      <c r="R400" s="34"/>
      <c r="S400" s="34"/>
      <c r="T400" s="63"/>
      <c r="AT400" s="16" t="s">
        <v>145</v>
      </c>
      <c r="AU400" s="16" t="s">
        <v>84</v>
      </c>
    </row>
    <row r="401" spans="2:65" s="1" customFormat="1" ht="22.5" customHeight="1">
      <c r="B401" s="163"/>
      <c r="C401" s="164" t="s">
        <v>740</v>
      </c>
      <c r="D401" s="164" t="s">
        <v>138</v>
      </c>
      <c r="E401" s="165" t="s">
        <v>741</v>
      </c>
      <c r="F401" s="166" t="s">
        <v>742</v>
      </c>
      <c r="G401" s="167" t="s">
        <v>220</v>
      </c>
      <c r="H401" s="168">
        <v>1</v>
      </c>
      <c r="I401" s="169"/>
      <c r="J401" s="170">
        <f>ROUND(I401*H401,2)</f>
        <v>0</v>
      </c>
      <c r="K401" s="166" t="s">
        <v>142</v>
      </c>
      <c r="L401" s="33"/>
      <c r="M401" s="171" t="s">
        <v>35</v>
      </c>
      <c r="N401" s="172" t="s">
        <v>47</v>
      </c>
      <c r="O401" s="34"/>
      <c r="P401" s="173">
        <f>O401*H401</f>
        <v>0</v>
      </c>
      <c r="Q401" s="173">
        <v>0</v>
      </c>
      <c r="R401" s="173">
        <f>Q401*H401</f>
        <v>0</v>
      </c>
      <c r="S401" s="173">
        <v>0</v>
      </c>
      <c r="T401" s="174">
        <f>S401*H401</f>
        <v>0</v>
      </c>
      <c r="AR401" s="16" t="s">
        <v>221</v>
      </c>
      <c r="AT401" s="16" t="s">
        <v>138</v>
      </c>
      <c r="AU401" s="16" t="s">
        <v>84</v>
      </c>
      <c r="AY401" s="16" t="s">
        <v>135</v>
      </c>
      <c r="BE401" s="175">
        <f>IF(N401="základní",J401,0)</f>
        <v>0</v>
      </c>
      <c r="BF401" s="175">
        <f>IF(N401="snížená",J401,0)</f>
        <v>0</v>
      </c>
      <c r="BG401" s="175">
        <f>IF(N401="zákl. přenesená",J401,0)</f>
        <v>0</v>
      </c>
      <c r="BH401" s="175">
        <f>IF(N401="sníž. přenesená",J401,0)</f>
        <v>0</v>
      </c>
      <c r="BI401" s="175">
        <f>IF(N401="nulová",J401,0)</f>
        <v>0</v>
      </c>
      <c r="BJ401" s="16" t="s">
        <v>23</v>
      </c>
      <c r="BK401" s="175">
        <f>ROUND(I401*H401,2)</f>
        <v>0</v>
      </c>
      <c r="BL401" s="16" t="s">
        <v>221</v>
      </c>
      <c r="BM401" s="16" t="s">
        <v>743</v>
      </c>
    </row>
    <row r="402" spans="2:47" s="1" customFormat="1" ht="27">
      <c r="B402" s="33"/>
      <c r="D402" s="186" t="s">
        <v>145</v>
      </c>
      <c r="F402" s="190" t="s">
        <v>744</v>
      </c>
      <c r="I402" s="137"/>
      <c r="L402" s="33"/>
      <c r="M402" s="62"/>
      <c r="N402" s="34"/>
      <c r="O402" s="34"/>
      <c r="P402" s="34"/>
      <c r="Q402" s="34"/>
      <c r="R402" s="34"/>
      <c r="S402" s="34"/>
      <c r="T402" s="63"/>
      <c r="AT402" s="16" t="s">
        <v>145</v>
      </c>
      <c r="AU402" s="16" t="s">
        <v>84</v>
      </c>
    </row>
    <row r="403" spans="2:65" s="1" customFormat="1" ht="22.5" customHeight="1">
      <c r="B403" s="163"/>
      <c r="C403" s="164" t="s">
        <v>745</v>
      </c>
      <c r="D403" s="164" t="s">
        <v>138</v>
      </c>
      <c r="E403" s="165" t="s">
        <v>746</v>
      </c>
      <c r="F403" s="166" t="s">
        <v>747</v>
      </c>
      <c r="G403" s="167" t="s">
        <v>220</v>
      </c>
      <c r="H403" s="168">
        <v>1</v>
      </c>
      <c r="I403" s="169"/>
      <c r="J403" s="170">
        <f>ROUND(I403*H403,2)</f>
        <v>0</v>
      </c>
      <c r="K403" s="166" t="s">
        <v>142</v>
      </c>
      <c r="L403" s="33"/>
      <c r="M403" s="171" t="s">
        <v>35</v>
      </c>
      <c r="N403" s="172" t="s">
        <v>47</v>
      </c>
      <c r="O403" s="34"/>
      <c r="P403" s="173">
        <f>O403*H403</f>
        <v>0</v>
      </c>
      <c r="Q403" s="173">
        <v>0</v>
      </c>
      <c r="R403" s="173">
        <f>Q403*H403</f>
        <v>0</v>
      </c>
      <c r="S403" s="173">
        <v>0</v>
      </c>
      <c r="T403" s="174">
        <f>S403*H403</f>
        <v>0</v>
      </c>
      <c r="AR403" s="16" t="s">
        <v>221</v>
      </c>
      <c r="AT403" s="16" t="s">
        <v>138</v>
      </c>
      <c r="AU403" s="16" t="s">
        <v>84</v>
      </c>
      <c r="AY403" s="16" t="s">
        <v>135</v>
      </c>
      <c r="BE403" s="175">
        <f>IF(N403="základní",J403,0)</f>
        <v>0</v>
      </c>
      <c r="BF403" s="175">
        <f>IF(N403="snížená",J403,0)</f>
        <v>0</v>
      </c>
      <c r="BG403" s="175">
        <f>IF(N403="zákl. přenesená",J403,0)</f>
        <v>0</v>
      </c>
      <c r="BH403" s="175">
        <f>IF(N403="sníž. přenesená",J403,0)</f>
        <v>0</v>
      </c>
      <c r="BI403" s="175">
        <f>IF(N403="nulová",J403,0)</f>
        <v>0</v>
      </c>
      <c r="BJ403" s="16" t="s">
        <v>23</v>
      </c>
      <c r="BK403" s="175">
        <f>ROUND(I403*H403,2)</f>
        <v>0</v>
      </c>
      <c r="BL403" s="16" t="s">
        <v>221</v>
      </c>
      <c r="BM403" s="16" t="s">
        <v>748</v>
      </c>
    </row>
    <row r="404" spans="2:47" s="1" customFormat="1" ht="27">
      <c r="B404" s="33"/>
      <c r="D404" s="186" t="s">
        <v>145</v>
      </c>
      <c r="F404" s="190" t="s">
        <v>749</v>
      </c>
      <c r="I404" s="137"/>
      <c r="L404" s="33"/>
      <c r="M404" s="62"/>
      <c r="N404" s="34"/>
      <c r="O404" s="34"/>
      <c r="P404" s="34"/>
      <c r="Q404" s="34"/>
      <c r="R404" s="34"/>
      <c r="S404" s="34"/>
      <c r="T404" s="63"/>
      <c r="AT404" s="16" t="s">
        <v>145</v>
      </c>
      <c r="AU404" s="16" t="s">
        <v>84</v>
      </c>
    </row>
    <row r="405" spans="2:65" s="1" customFormat="1" ht="22.5" customHeight="1">
      <c r="B405" s="163"/>
      <c r="C405" s="164" t="s">
        <v>750</v>
      </c>
      <c r="D405" s="164" t="s">
        <v>138</v>
      </c>
      <c r="E405" s="165" t="s">
        <v>751</v>
      </c>
      <c r="F405" s="166" t="s">
        <v>752</v>
      </c>
      <c r="G405" s="167" t="s">
        <v>220</v>
      </c>
      <c r="H405" s="168">
        <v>1</v>
      </c>
      <c r="I405" s="169"/>
      <c r="J405" s="170">
        <f>ROUND(I405*H405,2)</f>
        <v>0</v>
      </c>
      <c r="K405" s="166" t="s">
        <v>142</v>
      </c>
      <c r="L405" s="33"/>
      <c r="M405" s="171" t="s">
        <v>35</v>
      </c>
      <c r="N405" s="172" t="s">
        <v>47</v>
      </c>
      <c r="O405" s="34"/>
      <c r="P405" s="173">
        <f>O405*H405</f>
        <v>0</v>
      </c>
      <c r="Q405" s="173">
        <v>0</v>
      </c>
      <c r="R405" s="173">
        <f>Q405*H405</f>
        <v>0</v>
      </c>
      <c r="S405" s="173">
        <v>0</v>
      </c>
      <c r="T405" s="174">
        <f>S405*H405</f>
        <v>0</v>
      </c>
      <c r="AR405" s="16" t="s">
        <v>221</v>
      </c>
      <c r="AT405" s="16" t="s">
        <v>138</v>
      </c>
      <c r="AU405" s="16" t="s">
        <v>84</v>
      </c>
      <c r="AY405" s="16" t="s">
        <v>135</v>
      </c>
      <c r="BE405" s="175">
        <f>IF(N405="základní",J405,0)</f>
        <v>0</v>
      </c>
      <c r="BF405" s="175">
        <f>IF(N405="snížená",J405,0)</f>
        <v>0</v>
      </c>
      <c r="BG405" s="175">
        <f>IF(N405="zákl. přenesená",J405,0)</f>
        <v>0</v>
      </c>
      <c r="BH405" s="175">
        <f>IF(N405="sníž. přenesená",J405,0)</f>
        <v>0</v>
      </c>
      <c r="BI405" s="175">
        <f>IF(N405="nulová",J405,0)</f>
        <v>0</v>
      </c>
      <c r="BJ405" s="16" t="s">
        <v>23</v>
      </c>
      <c r="BK405" s="175">
        <f>ROUND(I405*H405,2)</f>
        <v>0</v>
      </c>
      <c r="BL405" s="16" t="s">
        <v>221</v>
      </c>
      <c r="BM405" s="16" t="s">
        <v>753</v>
      </c>
    </row>
    <row r="406" spans="2:47" s="1" customFormat="1" ht="40.5">
      <c r="B406" s="33"/>
      <c r="D406" s="186" t="s">
        <v>145</v>
      </c>
      <c r="F406" s="190" t="s">
        <v>754</v>
      </c>
      <c r="I406" s="137"/>
      <c r="L406" s="33"/>
      <c r="M406" s="62"/>
      <c r="N406" s="34"/>
      <c r="O406" s="34"/>
      <c r="P406" s="34"/>
      <c r="Q406" s="34"/>
      <c r="R406" s="34"/>
      <c r="S406" s="34"/>
      <c r="T406" s="63"/>
      <c r="AT406" s="16" t="s">
        <v>145</v>
      </c>
      <c r="AU406" s="16" t="s">
        <v>84</v>
      </c>
    </row>
    <row r="407" spans="2:65" s="1" customFormat="1" ht="22.5" customHeight="1">
      <c r="B407" s="163"/>
      <c r="C407" s="164" t="s">
        <v>755</v>
      </c>
      <c r="D407" s="164" t="s">
        <v>138</v>
      </c>
      <c r="E407" s="165" t="s">
        <v>756</v>
      </c>
      <c r="F407" s="166" t="s">
        <v>757</v>
      </c>
      <c r="G407" s="167" t="s">
        <v>220</v>
      </c>
      <c r="H407" s="168">
        <v>1</v>
      </c>
      <c r="I407" s="169"/>
      <c r="J407" s="170">
        <f>ROUND(I407*H407,2)</f>
        <v>0</v>
      </c>
      <c r="K407" s="166" t="s">
        <v>142</v>
      </c>
      <c r="L407" s="33"/>
      <c r="M407" s="171" t="s">
        <v>35</v>
      </c>
      <c r="N407" s="172" t="s">
        <v>47</v>
      </c>
      <c r="O407" s="34"/>
      <c r="P407" s="173">
        <f>O407*H407</f>
        <v>0</v>
      </c>
      <c r="Q407" s="173">
        <v>0</v>
      </c>
      <c r="R407" s="173">
        <f>Q407*H407</f>
        <v>0</v>
      </c>
      <c r="S407" s="173">
        <v>0</v>
      </c>
      <c r="T407" s="174">
        <f>S407*H407</f>
        <v>0</v>
      </c>
      <c r="AR407" s="16" t="s">
        <v>221</v>
      </c>
      <c r="AT407" s="16" t="s">
        <v>138</v>
      </c>
      <c r="AU407" s="16" t="s">
        <v>84</v>
      </c>
      <c r="AY407" s="16" t="s">
        <v>135</v>
      </c>
      <c r="BE407" s="175">
        <f>IF(N407="základní",J407,0)</f>
        <v>0</v>
      </c>
      <c r="BF407" s="175">
        <f>IF(N407="snížená",J407,0)</f>
        <v>0</v>
      </c>
      <c r="BG407" s="175">
        <f>IF(N407="zákl. přenesená",J407,0)</f>
        <v>0</v>
      </c>
      <c r="BH407" s="175">
        <f>IF(N407="sníž. přenesená",J407,0)</f>
        <v>0</v>
      </c>
      <c r="BI407" s="175">
        <f>IF(N407="nulová",J407,0)</f>
        <v>0</v>
      </c>
      <c r="BJ407" s="16" t="s">
        <v>23</v>
      </c>
      <c r="BK407" s="175">
        <f>ROUND(I407*H407,2)</f>
        <v>0</v>
      </c>
      <c r="BL407" s="16" t="s">
        <v>221</v>
      </c>
      <c r="BM407" s="16" t="s">
        <v>758</v>
      </c>
    </row>
    <row r="408" spans="2:47" s="1" customFormat="1" ht="13.5">
      <c r="B408" s="33"/>
      <c r="D408" s="186" t="s">
        <v>145</v>
      </c>
      <c r="F408" s="190" t="s">
        <v>759</v>
      </c>
      <c r="I408" s="137"/>
      <c r="L408" s="33"/>
      <c r="M408" s="62"/>
      <c r="N408" s="34"/>
      <c r="O408" s="34"/>
      <c r="P408" s="34"/>
      <c r="Q408" s="34"/>
      <c r="R408" s="34"/>
      <c r="S408" s="34"/>
      <c r="T408" s="63"/>
      <c r="AT408" s="16" t="s">
        <v>145</v>
      </c>
      <c r="AU408" s="16" t="s">
        <v>84</v>
      </c>
    </row>
    <row r="409" spans="2:65" s="1" customFormat="1" ht="22.5" customHeight="1">
      <c r="B409" s="163"/>
      <c r="C409" s="164" t="s">
        <v>760</v>
      </c>
      <c r="D409" s="164" t="s">
        <v>138</v>
      </c>
      <c r="E409" s="165" t="s">
        <v>761</v>
      </c>
      <c r="F409" s="166" t="s">
        <v>762</v>
      </c>
      <c r="G409" s="167" t="s">
        <v>220</v>
      </c>
      <c r="H409" s="168">
        <v>1</v>
      </c>
      <c r="I409" s="169"/>
      <c r="J409" s="170">
        <f>ROUND(I409*H409,2)</f>
        <v>0</v>
      </c>
      <c r="K409" s="166" t="s">
        <v>142</v>
      </c>
      <c r="L409" s="33"/>
      <c r="M409" s="171" t="s">
        <v>35</v>
      </c>
      <c r="N409" s="172" t="s">
        <v>47</v>
      </c>
      <c r="O409" s="34"/>
      <c r="P409" s="173">
        <f>O409*H409</f>
        <v>0</v>
      </c>
      <c r="Q409" s="173">
        <v>0</v>
      </c>
      <c r="R409" s="173">
        <f>Q409*H409</f>
        <v>0</v>
      </c>
      <c r="S409" s="173">
        <v>0</v>
      </c>
      <c r="T409" s="174">
        <f>S409*H409</f>
        <v>0</v>
      </c>
      <c r="AR409" s="16" t="s">
        <v>221</v>
      </c>
      <c r="AT409" s="16" t="s">
        <v>138</v>
      </c>
      <c r="AU409" s="16" t="s">
        <v>84</v>
      </c>
      <c r="AY409" s="16" t="s">
        <v>135</v>
      </c>
      <c r="BE409" s="175">
        <f>IF(N409="základní",J409,0)</f>
        <v>0</v>
      </c>
      <c r="BF409" s="175">
        <f>IF(N409="snížená",J409,0)</f>
        <v>0</v>
      </c>
      <c r="BG409" s="175">
        <f>IF(N409="zákl. přenesená",J409,0)</f>
        <v>0</v>
      </c>
      <c r="BH409" s="175">
        <f>IF(N409="sníž. přenesená",J409,0)</f>
        <v>0</v>
      </c>
      <c r="BI409" s="175">
        <f>IF(N409="nulová",J409,0)</f>
        <v>0</v>
      </c>
      <c r="BJ409" s="16" t="s">
        <v>23</v>
      </c>
      <c r="BK409" s="175">
        <f>ROUND(I409*H409,2)</f>
        <v>0</v>
      </c>
      <c r="BL409" s="16" t="s">
        <v>221</v>
      </c>
      <c r="BM409" s="16" t="s">
        <v>763</v>
      </c>
    </row>
    <row r="410" spans="2:47" s="1" customFormat="1" ht="27">
      <c r="B410" s="33"/>
      <c r="D410" s="186" t="s">
        <v>145</v>
      </c>
      <c r="F410" s="190" t="s">
        <v>764</v>
      </c>
      <c r="I410" s="137"/>
      <c r="L410" s="33"/>
      <c r="M410" s="62"/>
      <c r="N410" s="34"/>
      <c r="O410" s="34"/>
      <c r="P410" s="34"/>
      <c r="Q410" s="34"/>
      <c r="R410" s="34"/>
      <c r="S410" s="34"/>
      <c r="T410" s="63"/>
      <c r="AT410" s="16" t="s">
        <v>145</v>
      </c>
      <c r="AU410" s="16" t="s">
        <v>84</v>
      </c>
    </row>
    <row r="411" spans="2:65" s="1" customFormat="1" ht="22.5" customHeight="1">
      <c r="B411" s="163"/>
      <c r="C411" s="164" t="s">
        <v>765</v>
      </c>
      <c r="D411" s="164" t="s">
        <v>138</v>
      </c>
      <c r="E411" s="165" t="s">
        <v>766</v>
      </c>
      <c r="F411" s="166" t="s">
        <v>767</v>
      </c>
      <c r="G411" s="167" t="s">
        <v>220</v>
      </c>
      <c r="H411" s="168">
        <v>1</v>
      </c>
      <c r="I411" s="169"/>
      <c r="J411" s="170">
        <f>ROUND(I411*H411,2)</f>
        <v>0</v>
      </c>
      <c r="K411" s="166" t="s">
        <v>142</v>
      </c>
      <c r="L411" s="33"/>
      <c r="M411" s="171" t="s">
        <v>35</v>
      </c>
      <c r="N411" s="172" t="s">
        <v>47</v>
      </c>
      <c r="O411" s="34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6" t="s">
        <v>221</v>
      </c>
      <c r="AT411" s="16" t="s">
        <v>138</v>
      </c>
      <c r="AU411" s="16" t="s">
        <v>84</v>
      </c>
      <c r="AY411" s="16" t="s">
        <v>135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6" t="s">
        <v>23</v>
      </c>
      <c r="BK411" s="175">
        <f>ROUND(I411*H411,2)</f>
        <v>0</v>
      </c>
      <c r="BL411" s="16" t="s">
        <v>221</v>
      </c>
      <c r="BM411" s="16" t="s">
        <v>768</v>
      </c>
    </row>
    <row r="412" spans="2:47" s="1" customFormat="1" ht="13.5">
      <c r="B412" s="33"/>
      <c r="D412" s="186" t="s">
        <v>145</v>
      </c>
      <c r="F412" s="190" t="s">
        <v>769</v>
      </c>
      <c r="I412" s="137"/>
      <c r="L412" s="33"/>
      <c r="M412" s="62"/>
      <c r="N412" s="34"/>
      <c r="O412" s="34"/>
      <c r="P412" s="34"/>
      <c r="Q412" s="34"/>
      <c r="R412" s="34"/>
      <c r="S412" s="34"/>
      <c r="T412" s="63"/>
      <c r="AT412" s="16" t="s">
        <v>145</v>
      </c>
      <c r="AU412" s="16" t="s">
        <v>84</v>
      </c>
    </row>
    <row r="413" spans="2:65" s="1" customFormat="1" ht="22.5" customHeight="1">
      <c r="B413" s="163"/>
      <c r="C413" s="164" t="s">
        <v>770</v>
      </c>
      <c r="D413" s="164" t="s">
        <v>138</v>
      </c>
      <c r="E413" s="165" t="s">
        <v>771</v>
      </c>
      <c r="F413" s="166" t="s">
        <v>772</v>
      </c>
      <c r="G413" s="167" t="s">
        <v>220</v>
      </c>
      <c r="H413" s="168">
        <v>1</v>
      </c>
      <c r="I413" s="169"/>
      <c r="J413" s="170">
        <f>ROUND(I413*H413,2)</f>
        <v>0</v>
      </c>
      <c r="K413" s="166" t="s">
        <v>142</v>
      </c>
      <c r="L413" s="33"/>
      <c r="M413" s="171" t="s">
        <v>35</v>
      </c>
      <c r="N413" s="172" t="s">
        <v>47</v>
      </c>
      <c r="O413" s="34"/>
      <c r="P413" s="173">
        <f>O413*H413</f>
        <v>0</v>
      </c>
      <c r="Q413" s="173">
        <v>0</v>
      </c>
      <c r="R413" s="173">
        <f>Q413*H413</f>
        <v>0</v>
      </c>
      <c r="S413" s="173">
        <v>0</v>
      </c>
      <c r="T413" s="174">
        <f>S413*H413</f>
        <v>0</v>
      </c>
      <c r="AR413" s="16" t="s">
        <v>221</v>
      </c>
      <c r="AT413" s="16" t="s">
        <v>138</v>
      </c>
      <c r="AU413" s="16" t="s">
        <v>84</v>
      </c>
      <c r="AY413" s="16" t="s">
        <v>135</v>
      </c>
      <c r="BE413" s="175">
        <f>IF(N413="základní",J413,0)</f>
        <v>0</v>
      </c>
      <c r="BF413" s="175">
        <f>IF(N413="snížená",J413,0)</f>
        <v>0</v>
      </c>
      <c r="BG413" s="175">
        <f>IF(N413="zákl. přenesená",J413,0)</f>
        <v>0</v>
      </c>
      <c r="BH413" s="175">
        <f>IF(N413="sníž. přenesená",J413,0)</f>
        <v>0</v>
      </c>
      <c r="BI413" s="175">
        <f>IF(N413="nulová",J413,0)</f>
        <v>0</v>
      </c>
      <c r="BJ413" s="16" t="s">
        <v>23</v>
      </c>
      <c r="BK413" s="175">
        <f>ROUND(I413*H413,2)</f>
        <v>0</v>
      </c>
      <c r="BL413" s="16" t="s">
        <v>221</v>
      </c>
      <c r="BM413" s="16" t="s">
        <v>773</v>
      </c>
    </row>
    <row r="414" spans="2:47" s="1" customFormat="1" ht="13.5">
      <c r="B414" s="33"/>
      <c r="D414" s="186" t="s">
        <v>145</v>
      </c>
      <c r="F414" s="190" t="s">
        <v>774</v>
      </c>
      <c r="I414" s="137"/>
      <c r="L414" s="33"/>
      <c r="M414" s="62"/>
      <c r="N414" s="34"/>
      <c r="O414" s="34"/>
      <c r="P414" s="34"/>
      <c r="Q414" s="34"/>
      <c r="R414" s="34"/>
      <c r="S414" s="34"/>
      <c r="T414" s="63"/>
      <c r="AT414" s="16" t="s">
        <v>145</v>
      </c>
      <c r="AU414" s="16" t="s">
        <v>84</v>
      </c>
    </row>
    <row r="415" spans="2:65" s="1" customFormat="1" ht="22.5" customHeight="1">
      <c r="B415" s="163"/>
      <c r="C415" s="164" t="s">
        <v>775</v>
      </c>
      <c r="D415" s="164" t="s">
        <v>138</v>
      </c>
      <c r="E415" s="165" t="s">
        <v>776</v>
      </c>
      <c r="F415" s="166" t="s">
        <v>777</v>
      </c>
      <c r="G415" s="167" t="s">
        <v>220</v>
      </c>
      <c r="H415" s="168">
        <v>1</v>
      </c>
      <c r="I415" s="169"/>
      <c r="J415" s="170">
        <f>ROUND(I415*H415,2)</f>
        <v>0</v>
      </c>
      <c r="K415" s="166" t="s">
        <v>142</v>
      </c>
      <c r="L415" s="33"/>
      <c r="M415" s="171" t="s">
        <v>35</v>
      </c>
      <c r="N415" s="172" t="s">
        <v>47</v>
      </c>
      <c r="O415" s="34"/>
      <c r="P415" s="173">
        <f>O415*H415</f>
        <v>0</v>
      </c>
      <c r="Q415" s="173">
        <v>0</v>
      </c>
      <c r="R415" s="173">
        <f>Q415*H415</f>
        <v>0</v>
      </c>
      <c r="S415" s="173">
        <v>0</v>
      </c>
      <c r="T415" s="174">
        <f>S415*H415</f>
        <v>0</v>
      </c>
      <c r="AR415" s="16" t="s">
        <v>221</v>
      </c>
      <c r="AT415" s="16" t="s">
        <v>138</v>
      </c>
      <c r="AU415" s="16" t="s">
        <v>84</v>
      </c>
      <c r="AY415" s="16" t="s">
        <v>135</v>
      </c>
      <c r="BE415" s="175">
        <f>IF(N415="základní",J415,0)</f>
        <v>0</v>
      </c>
      <c r="BF415" s="175">
        <f>IF(N415="snížená",J415,0)</f>
        <v>0</v>
      </c>
      <c r="BG415" s="175">
        <f>IF(N415="zákl. přenesená",J415,0)</f>
        <v>0</v>
      </c>
      <c r="BH415" s="175">
        <f>IF(N415="sníž. přenesená",J415,0)</f>
        <v>0</v>
      </c>
      <c r="BI415" s="175">
        <f>IF(N415="nulová",J415,0)</f>
        <v>0</v>
      </c>
      <c r="BJ415" s="16" t="s">
        <v>23</v>
      </c>
      <c r="BK415" s="175">
        <f>ROUND(I415*H415,2)</f>
        <v>0</v>
      </c>
      <c r="BL415" s="16" t="s">
        <v>221</v>
      </c>
      <c r="BM415" s="16" t="s">
        <v>778</v>
      </c>
    </row>
    <row r="416" spans="2:47" s="1" customFormat="1" ht="27">
      <c r="B416" s="33"/>
      <c r="D416" s="186" t="s">
        <v>145</v>
      </c>
      <c r="F416" s="190" t="s">
        <v>779</v>
      </c>
      <c r="I416" s="137"/>
      <c r="L416" s="33"/>
      <c r="M416" s="62"/>
      <c r="N416" s="34"/>
      <c r="O416" s="34"/>
      <c r="P416" s="34"/>
      <c r="Q416" s="34"/>
      <c r="R416" s="34"/>
      <c r="S416" s="34"/>
      <c r="T416" s="63"/>
      <c r="AT416" s="16" t="s">
        <v>145</v>
      </c>
      <c r="AU416" s="16" t="s">
        <v>84</v>
      </c>
    </row>
    <row r="417" spans="2:65" s="1" customFormat="1" ht="22.5" customHeight="1">
      <c r="B417" s="163"/>
      <c r="C417" s="164" t="s">
        <v>780</v>
      </c>
      <c r="D417" s="164" t="s">
        <v>138</v>
      </c>
      <c r="E417" s="165" t="s">
        <v>781</v>
      </c>
      <c r="F417" s="166" t="s">
        <v>782</v>
      </c>
      <c r="G417" s="167" t="s">
        <v>220</v>
      </c>
      <c r="H417" s="168">
        <v>1</v>
      </c>
      <c r="I417" s="169"/>
      <c r="J417" s="170">
        <f>ROUND(I417*H417,2)</f>
        <v>0</v>
      </c>
      <c r="K417" s="166" t="s">
        <v>721</v>
      </c>
      <c r="L417" s="33"/>
      <c r="M417" s="171" t="s">
        <v>35</v>
      </c>
      <c r="N417" s="172" t="s">
        <v>47</v>
      </c>
      <c r="O417" s="34"/>
      <c r="P417" s="173">
        <f>O417*H417</f>
        <v>0</v>
      </c>
      <c r="Q417" s="173">
        <v>0</v>
      </c>
      <c r="R417" s="173">
        <f>Q417*H417</f>
        <v>0</v>
      </c>
      <c r="S417" s="173">
        <v>0</v>
      </c>
      <c r="T417" s="174">
        <f>S417*H417</f>
        <v>0</v>
      </c>
      <c r="AR417" s="16" t="s">
        <v>221</v>
      </c>
      <c r="AT417" s="16" t="s">
        <v>138</v>
      </c>
      <c r="AU417" s="16" t="s">
        <v>84</v>
      </c>
      <c r="AY417" s="16" t="s">
        <v>135</v>
      </c>
      <c r="BE417" s="175">
        <f>IF(N417="základní",J417,0)</f>
        <v>0</v>
      </c>
      <c r="BF417" s="175">
        <f>IF(N417="snížená",J417,0)</f>
        <v>0</v>
      </c>
      <c r="BG417" s="175">
        <f>IF(N417="zákl. přenesená",J417,0)</f>
        <v>0</v>
      </c>
      <c r="BH417" s="175">
        <f>IF(N417="sníž. přenesená",J417,0)</f>
        <v>0</v>
      </c>
      <c r="BI417" s="175">
        <f>IF(N417="nulová",J417,0)</f>
        <v>0</v>
      </c>
      <c r="BJ417" s="16" t="s">
        <v>23</v>
      </c>
      <c r="BK417" s="175">
        <f>ROUND(I417*H417,2)</f>
        <v>0</v>
      </c>
      <c r="BL417" s="16" t="s">
        <v>221</v>
      </c>
      <c r="BM417" s="16" t="s">
        <v>783</v>
      </c>
    </row>
    <row r="418" spans="2:47" s="1" customFormat="1" ht="13.5">
      <c r="B418" s="33"/>
      <c r="D418" s="186" t="s">
        <v>145</v>
      </c>
      <c r="F418" s="190" t="s">
        <v>782</v>
      </c>
      <c r="I418" s="137"/>
      <c r="L418" s="33"/>
      <c r="M418" s="62"/>
      <c r="N418" s="34"/>
      <c r="O418" s="34"/>
      <c r="P418" s="34"/>
      <c r="Q418" s="34"/>
      <c r="R418" s="34"/>
      <c r="S418" s="34"/>
      <c r="T418" s="63"/>
      <c r="AT418" s="16" t="s">
        <v>145</v>
      </c>
      <c r="AU418" s="16" t="s">
        <v>84</v>
      </c>
    </row>
    <row r="419" spans="2:65" s="1" customFormat="1" ht="22.5" customHeight="1">
      <c r="B419" s="163"/>
      <c r="C419" s="164" t="s">
        <v>784</v>
      </c>
      <c r="D419" s="164" t="s">
        <v>138</v>
      </c>
      <c r="E419" s="165" t="s">
        <v>785</v>
      </c>
      <c r="F419" s="166" t="s">
        <v>786</v>
      </c>
      <c r="G419" s="167" t="s">
        <v>220</v>
      </c>
      <c r="H419" s="168">
        <v>1</v>
      </c>
      <c r="I419" s="169"/>
      <c r="J419" s="170">
        <f>ROUND(I419*H419,2)</f>
        <v>0</v>
      </c>
      <c r="K419" s="166" t="s">
        <v>35</v>
      </c>
      <c r="L419" s="33"/>
      <c r="M419" s="171" t="s">
        <v>35</v>
      </c>
      <c r="N419" s="172" t="s">
        <v>47</v>
      </c>
      <c r="O419" s="34"/>
      <c r="P419" s="173">
        <f>O419*H419</f>
        <v>0</v>
      </c>
      <c r="Q419" s="173">
        <v>0</v>
      </c>
      <c r="R419" s="173">
        <f>Q419*H419</f>
        <v>0</v>
      </c>
      <c r="S419" s="173">
        <v>0</v>
      </c>
      <c r="T419" s="174">
        <f>S419*H419</f>
        <v>0</v>
      </c>
      <c r="AR419" s="16" t="s">
        <v>221</v>
      </c>
      <c r="AT419" s="16" t="s">
        <v>138</v>
      </c>
      <c r="AU419" s="16" t="s">
        <v>84</v>
      </c>
      <c r="AY419" s="16" t="s">
        <v>135</v>
      </c>
      <c r="BE419" s="175">
        <f>IF(N419="základní",J419,0)</f>
        <v>0</v>
      </c>
      <c r="BF419" s="175">
        <f>IF(N419="snížená",J419,0)</f>
        <v>0</v>
      </c>
      <c r="BG419" s="175">
        <f>IF(N419="zákl. přenesená",J419,0)</f>
        <v>0</v>
      </c>
      <c r="BH419" s="175">
        <f>IF(N419="sníž. přenesená",J419,0)</f>
        <v>0</v>
      </c>
      <c r="BI419" s="175">
        <f>IF(N419="nulová",J419,0)</f>
        <v>0</v>
      </c>
      <c r="BJ419" s="16" t="s">
        <v>23</v>
      </c>
      <c r="BK419" s="175">
        <f>ROUND(I419*H419,2)</f>
        <v>0</v>
      </c>
      <c r="BL419" s="16" t="s">
        <v>221</v>
      </c>
      <c r="BM419" s="16" t="s">
        <v>787</v>
      </c>
    </row>
    <row r="420" spans="2:47" s="1" customFormat="1" ht="27">
      <c r="B420" s="33"/>
      <c r="D420" s="176" t="s">
        <v>145</v>
      </c>
      <c r="F420" s="177" t="s">
        <v>788</v>
      </c>
      <c r="I420" s="137"/>
      <c r="L420" s="33"/>
      <c r="M420" s="210"/>
      <c r="N420" s="211"/>
      <c r="O420" s="211"/>
      <c r="P420" s="211"/>
      <c r="Q420" s="211"/>
      <c r="R420" s="211"/>
      <c r="S420" s="211"/>
      <c r="T420" s="212"/>
      <c r="AT420" s="16" t="s">
        <v>145</v>
      </c>
      <c r="AU420" s="16" t="s">
        <v>84</v>
      </c>
    </row>
    <row r="421" spans="2:12" s="1" customFormat="1" ht="6.75" customHeight="1">
      <c r="B421" s="48"/>
      <c r="C421" s="49"/>
      <c r="D421" s="49"/>
      <c r="E421" s="49"/>
      <c r="F421" s="49"/>
      <c r="G421" s="49"/>
      <c r="H421" s="49"/>
      <c r="I421" s="115"/>
      <c r="J421" s="49"/>
      <c r="K421" s="49"/>
      <c r="L421" s="33"/>
    </row>
    <row r="422" ht="13.5">
      <c r="AT422" s="213"/>
    </row>
  </sheetData>
  <sheetProtection password="CC35" sheet="1" objects="1" scenarios="1" formatColumns="0" formatRows="0" sort="0" autoFilter="0"/>
  <autoFilter ref="C97:K97"/>
  <mergeCells count="9">
    <mergeCell ref="E90:H90"/>
    <mergeCell ref="G1:H1"/>
    <mergeCell ref="L2:V2"/>
    <mergeCell ref="E7:H7"/>
    <mergeCell ref="E9:H9"/>
    <mergeCell ref="E24:H24"/>
    <mergeCell ref="E45:H45"/>
    <mergeCell ref="E47:H47"/>
    <mergeCell ref="E88:H88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7"/>
      <c r="C1" s="257"/>
      <c r="D1" s="256" t="s">
        <v>1</v>
      </c>
      <c r="E1" s="257"/>
      <c r="F1" s="258" t="s">
        <v>892</v>
      </c>
      <c r="G1" s="263" t="s">
        <v>893</v>
      </c>
      <c r="H1" s="263"/>
      <c r="I1" s="264"/>
      <c r="J1" s="258" t="s">
        <v>894</v>
      </c>
      <c r="K1" s="256" t="s">
        <v>88</v>
      </c>
      <c r="L1" s="258" t="s">
        <v>895</v>
      </c>
      <c r="M1" s="258"/>
      <c r="N1" s="258"/>
      <c r="O1" s="258"/>
      <c r="P1" s="258"/>
      <c r="Q1" s="258"/>
      <c r="R1" s="258"/>
      <c r="S1" s="258"/>
      <c r="T1" s="258"/>
      <c r="U1" s="254"/>
      <c r="V1" s="25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87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84</v>
      </c>
    </row>
    <row r="4" spans="2:46" ht="36.75" customHeight="1">
      <c r="B4" s="20"/>
      <c r="C4" s="21"/>
      <c r="D4" s="22" t="s">
        <v>89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0" t="str">
        <f>'Rekapitulace stavby'!K6</f>
        <v>Rekonstrukce střechy nebytového objektu č.p. 643 na ul. Máchova - Třinec</v>
      </c>
      <c r="F7" s="219"/>
      <c r="G7" s="219"/>
      <c r="H7" s="219"/>
      <c r="I7" s="93"/>
      <c r="J7" s="21"/>
      <c r="K7" s="23"/>
    </row>
    <row r="8" spans="2:11" s="1" customFormat="1" ht="15">
      <c r="B8" s="33"/>
      <c r="C8" s="34"/>
      <c r="D8" s="29" t="s">
        <v>90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1" t="s">
        <v>789</v>
      </c>
      <c r="F9" s="226"/>
      <c r="G9" s="226"/>
      <c r="H9" s="226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35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95" t="s">
        <v>26</v>
      </c>
      <c r="J12" s="96" t="str">
        <f>'Rekapitulace stavby'!AN8</f>
        <v>14.5.2016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95" t="s">
        <v>31</v>
      </c>
      <c r="J14" s="27" t="s">
        <v>35</v>
      </c>
      <c r="K14" s="37"/>
    </row>
    <row r="15" spans="2:11" s="1" customFormat="1" ht="18" customHeight="1">
      <c r="B15" s="33"/>
      <c r="C15" s="34"/>
      <c r="D15" s="34"/>
      <c r="E15" s="27" t="s">
        <v>33</v>
      </c>
      <c r="F15" s="34"/>
      <c r="G15" s="34"/>
      <c r="H15" s="34"/>
      <c r="I15" s="95" t="s">
        <v>34</v>
      </c>
      <c r="J15" s="27" t="s">
        <v>35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36</v>
      </c>
      <c r="E17" s="34"/>
      <c r="F17" s="34"/>
      <c r="G17" s="34"/>
      <c r="H17" s="34"/>
      <c r="I17" s="95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34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38</v>
      </c>
      <c r="E20" s="34"/>
      <c r="F20" s="34"/>
      <c r="G20" s="34"/>
      <c r="H20" s="34"/>
      <c r="I20" s="95" t="s">
        <v>31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34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2" t="s">
        <v>35</v>
      </c>
      <c r="F24" s="252"/>
      <c r="G24" s="252"/>
      <c r="H24" s="252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ROUND(J96,2)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ROUND(SUM(BE96:BE362),2)</f>
        <v>0</v>
      </c>
      <c r="G30" s="34"/>
      <c r="H30" s="34"/>
      <c r="I30" s="107">
        <v>0.21</v>
      </c>
      <c r="J30" s="106">
        <f>ROUND(ROUND((SUM(BE96:BE362)),2)*I30,2)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ROUND(SUM(BF96:BF362),2)</f>
        <v>0</v>
      </c>
      <c r="G31" s="34"/>
      <c r="H31" s="34"/>
      <c r="I31" s="107">
        <v>0.15</v>
      </c>
      <c r="J31" s="106">
        <f>ROUND(ROUND((SUM(BF96:BF362)),2)*I31,2)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ROUND(SUM(BG96:BG362),2)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ROUND(SUM(BH96:BH362),2)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ROUND(SUM(BI96:BI362),2)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52</v>
      </c>
      <c r="E36" s="64"/>
      <c r="F36" s="64"/>
      <c r="G36" s="110" t="s">
        <v>53</v>
      </c>
      <c r="H36" s="111" t="s">
        <v>54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92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0" t="str">
        <f>E7</f>
        <v>Rekonstrukce střechy nebytového objektu č.p. 643 na ul. Máchova - Třinec</v>
      </c>
      <c r="F45" s="226"/>
      <c r="G45" s="226"/>
      <c r="H45" s="226"/>
      <c r="I45" s="94"/>
      <c r="J45" s="34"/>
      <c r="K45" s="37"/>
    </row>
    <row r="46" spans="2:11" s="1" customFormat="1" ht="14.25" customHeight="1">
      <c r="B46" s="33"/>
      <c r="C46" s="29" t="s">
        <v>90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1" t="str">
        <f>E9</f>
        <v>03 - Střecha C1, C2</v>
      </c>
      <c r="F47" s="226"/>
      <c r="G47" s="226"/>
      <c r="H47" s="226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Obec Třinec</v>
      </c>
      <c r="G49" s="34"/>
      <c r="H49" s="34"/>
      <c r="I49" s="95" t="s">
        <v>26</v>
      </c>
      <c r="J49" s="96" t="str">
        <f>IF(J12="","",J12)</f>
        <v>14.5.2016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30</v>
      </c>
      <c r="D51" s="34"/>
      <c r="E51" s="34"/>
      <c r="F51" s="27" t="str">
        <f>E15</f>
        <v>Město Třinec, Jablunkovská 160, 739 61 Třinec</v>
      </c>
      <c r="G51" s="34"/>
      <c r="H51" s="34"/>
      <c r="I51" s="95" t="s">
        <v>38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36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93</v>
      </c>
      <c r="D54" s="108"/>
      <c r="E54" s="108"/>
      <c r="F54" s="108"/>
      <c r="G54" s="108"/>
      <c r="H54" s="108"/>
      <c r="I54" s="119"/>
      <c r="J54" s="120" t="s">
        <v>94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95</v>
      </c>
      <c r="D56" s="34"/>
      <c r="E56" s="34"/>
      <c r="F56" s="34"/>
      <c r="G56" s="34"/>
      <c r="H56" s="34"/>
      <c r="I56" s="94"/>
      <c r="J56" s="104">
        <f>J96</f>
        <v>0</v>
      </c>
      <c r="K56" s="37"/>
      <c r="AU56" s="16" t="s">
        <v>96</v>
      </c>
    </row>
    <row r="57" spans="2:11" s="7" customFormat="1" ht="24.75" customHeight="1">
      <c r="B57" s="123"/>
      <c r="C57" s="124"/>
      <c r="D57" s="125" t="s">
        <v>97</v>
      </c>
      <c r="E57" s="126"/>
      <c r="F57" s="126"/>
      <c r="G57" s="126"/>
      <c r="H57" s="126"/>
      <c r="I57" s="127"/>
      <c r="J57" s="128">
        <f>J97</f>
        <v>0</v>
      </c>
      <c r="K57" s="129"/>
    </row>
    <row r="58" spans="2:11" s="8" customFormat="1" ht="19.5" customHeight="1">
      <c r="B58" s="130"/>
      <c r="C58" s="131"/>
      <c r="D58" s="132" t="s">
        <v>99</v>
      </c>
      <c r="E58" s="133"/>
      <c r="F58" s="133"/>
      <c r="G58" s="133"/>
      <c r="H58" s="133"/>
      <c r="I58" s="134"/>
      <c r="J58" s="135">
        <f>J98</f>
        <v>0</v>
      </c>
      <c r="K58" s="136"/>
    </row>
    <row r="59" spans="2:11" s="8" customFormat="1" ht="19.5" customHeight="1">
      <c r="B59" s="130"/>
      <c r="C59" s="131"/>
      <c r="D59" s="132" t="s">
        <v>100</v>
      </c>
      <c r="E59" s="133"/>
      <c r="F59" s="133"/>
      <c r="G59" s="133"/>
      <c r="H59" s="133"/>
      <c r="I59" s="134"/>
      <c r="J59" s="135">
        <f>J105</f>
        <v>0</v>
      </c>
      <c r="K59" s="136"/>
    </row>
    <row r="60" spans="2:11" s="8" customFormat="1" ht="19.5" customHeight="1">
      <c r="B60" s="130"/>
      <c r="C60" s="131"/>
      <c r="D60" s="132" t="s">
        <v>101</v>
      </c>
      <c r="E60" s="133"/>
      <c r="F60" s="133"/>
      <c r="G60" s="133"/>
      <c r="H60" s="133"/>
      <c r="I60" s="134"/>
      <c r="J60" s="135">
        <f>J121</f>
        <v>0</v>
      </c>
      <c r="K60" s="136"/>
    </row>
    <row r="61" spans="2:11" s="8" customFormat="1" ht="19.5" customHeight="1">
      <c r="B61" s="130"/>
      <c r="C61" s="131"/>
      <c r="D61" s="132" t="s">
        <v>102</v>
      </c>
      <c r="E61" s="133"/>
      <c r="F61" s="133"/>
      <c r="G61" s="133"/>
      <c r="H61" s="133"/>
      <c r="I61" s="134"/>
      <c r="J61" s="135">
        <f>J141</f>
        <v>0</v>
      </c>
      <c r="K61" s="136"/>
    </row>
    <row r="62" spans="2:11" s="7" customFormat="1" ht="24.75" customHeight="1">
      <c r="B62" s="123"/>
      <c r="C62" s="124"/>
      <c r="D62" s="125" t="s">
        <v>103</v>
      </c>
      <c r="E62" s="126"/>
      <c r="F62" s="126"/>
      <c r="G62" s="126"/>
      <c r="H62" s="126"/>
      <c r="I62" s="127"/>
      <c r="J62" s="128">
        <f>J144</f>
        <v>0</v>
      </c>
      <c r="K62" s="129"/>
    </row>
    <row r="63" spans="2:11" s="8" customFormat="1" ht="19.5" customHeight="1">
      <c r="B63" s="130"/>
      <c r="C63" s="131"/>
      <c r="D63" s="132" t="s">
        <v>104</v>
      </c>
      <c r="E63" s="133"/>
      <c r="F63" s="133"/>
      <c r="G63" s="133"/>
      <c r="H63" s="133"/>
      <c r="I63" s="134"/>
      <c r="J63" s="135">
        <f>J145</f>
        <v>0</v>
      </c>
      <c r="K63" s="136"/>
    </row>
    <row r="64" spans="2:11" s="8" customFormat="1" ht="19.5" customHeight="1">
      <c r="B64" s="130"/>
      <c r="C64" s="131"/>
      <c r="D64" s="132" t="s">
        <v>105</v>
      </c>
      <c r="E64" s="133"/>
      <c r="F64" s="133"/>
      <c r="G64" s="133"/>
      <c r="H64" s="133"/>
      <c r="I64" s="134"/>
      <c r="J64" s="135">
        <f>J169</f>
        <v>0</v>
      </c>
      <c r="K64" s="136"/>
    </row>
    <row r="65" spans="2:11" s="8" customFormat="1" ht="19.5" customHeight="1">
      <c r="B65" s="130"/>
      <c r="C65" s="131"/>
      <c r="D65" s="132" t="s">
        <v>106</v>
      </c>
      <c r="E65" s="133"/>
      <c r="F65" s="133"/>
      <c r="G65" s="133"/>
      <c r="H65" s="133"/>
      <c r="I65" s="134"/>
      <c r="J65" s="135">
        <f>J202</f>
        <v>0</v>
      </c>
      <c r="K65" s="136"/>
    </row>
    <row r="66" spans="2:11" s="8" customFormat="1" ht="19.5" customHeight="1">
      <c r="B66" s="130"/>
      <c r="C66" s="131"/>
      <c r="D66" s="132" t="s">
        <v>107</v>
      </c>
      <c r="E66" s="133"/>
      <c r="F66" s="133"/>
      <c r="G66" s="133"/>
      <c r="H66" s="133"/>
      <c r="I66" s="134"/>
      <c r="J66" s="135">
        <f>J232</f>
        <v>0</v>
      </c>
      <c r="K66" s="136"/>
    </row>
    <row r="67" spans="2:11" s="8" customFormat="1" ht="19.5" customHeight="1">
      <c r="B67" s="130"/>
      <c r="C67" s="131"/>
      <c r="D67" s="132" t="s">
        <v>108</v>
      </c>
      <c r="E67" s="133"/>
      <c r="F67" s="133"/>
      <c r="G67" s="133"/>
      <c r="H67" s="133"/>
      <c r="I67" s="134"/>
      <c r="J67" s="135">
        <f>J244</f>
        <v>0</v>
      </c>
      <c r="K67" s="136"/>
    </row>
    <row r="68" spans="2:11" s="8" customFormat="1" ht="19.5" customHeight="1">
      <c r="B68" s="130"/>
      <c r="C68" s="131"/>
      <c r="D68" s="132" t="s">
        <v>109</v>
      </c>
      <c r="E68" s="133"/>
      <c r="F68" s="133"/>
      <c r="G68" s="133"/>
      <c r="H68" s="133"/>
      <c r="I68" s="134"/>
      <c r="J68" s="135">
        <f>J289</f>
        <v>0</v>
      </c>
      <c r="K68" s="136"/>
    </row>
    <row r="69" spans="2:11" s="8" customFormat="1" ht="19.5" customHeight="1">
      <c r="B69" s="130"/>
      <c r="C69" s="131"/>
      <c r="D69" s="132" t="s">
        <v>111</v>
      </c>
      <c r="E69" s="133"/>
      <c r="F69" s="133"/>
      <c r="G69" s="133"/>
      <c r="H69" s="133"/>
      <c r="I69" s="134"/>
      <c r="J69" s="135">
        <f>J295</f>
        <v>0</v>
      </c>
      <c r="K69" s="136"/>
    </row>
    <row r="70" spans="2:11" s="8" customFormat="1" ht="19.5" customHeight="1">
      <c r="B70" s="130"/>
      <c r="C70" s="131"/>
      <c r="D70" s="132" t="s">
        <v>112</v>
      </c>
      <c r="E70" s="133"/>
      <c r="F70" s="133"/>
      <c r="G70" s="133"/>
      <c r="H70" s="133"/>
      <c r="I70" s="134"/>
      <c r="J70" s="135">
        <f>J301</f>
        <v>0</v>
      </c>
      <c r="K70" s="136"/>
    </row>
    <row r="71" spans="2:11" s="8" customFormat="1" ht="19.5" customHeight="1">
      <c r="B71" s="130"/>
      <c r="C71" s="131"/>
      <c r="D71" s="132" t="s">
        <v>113</v>
      </c>
      <c r="E71" s="133"/>
      <c r="F71" s="133"/>
      <c r="G71" s="133"/>
      <c r="H71" s="133"/>
      <c r="I71" s="134"/>
      <c r="J71" s="135">
        <f>J305</f>
        <v>0</v>
      </c>
      <c r="K71" s="136"/>
    </row>
    <row r="72" spans="2:11" s="8" customFormat="1" ht="19.5" customHeight="1">
      <c r="B72" s="130"/>
      <c r="C72" s="131"/>
      <c r="D72" s="132" t="s">
        <v>114</v>
      </c>
      <c r="E72" s="133"/>
      <c r="F72" s="133"/>
      <c r="G72" s="133"/>
      <c r="H72" s="133"/>
      <c r="I72" s="134"/>
      <c r="J72" s="135">
        <f>J309</f>
        <v>0</v>
      </c>
      <c r="K72" s="136"/>
    </row>
    <row r="73" spans="2:11" s="7" customFormat="1" ht="24.75" customHeight="1">
      <c r="B73" s="123"/>
      <c r="C73" s="124"/>
      <c r="D73" s="125" t="s">
        <v>115</v>
      </c>
      <c r="E73" s="126"/>
      <c r="F73" s="126"/>
      <c r="G73" s="126"/>
      <c r="H73" s="126"/>
      <c r="I73" s="127"/>
      <c r="J73" s="128">
        <f>J325</f>
        <v>0</v>
      </c>
      <c r="K73" s="129"/>
    </row>
    <row r="74" spans="2:11" s="8" customFormat="1" ht="19.5" customHeight="1">
      <c r="B74" s="130"/>
      <c r="C74" s="131"/>
      <c r="D74" s="132" t="s">
        <v>116</v>
      </c>
      <c r="E74" s="133"/>
      <c r="F74" s="133"/>
      <c r="G74" s="133"/>
      <c r="H74" s="133"/>
      <c r="I74" s="134"/>
      <c r="J74" s="135">
        <f>J326</f>
        <v>0</v>
      </c>
      <c r="K74" s="136"/>
    </row>
    <row r="75" spans="2:11" s="7" customFormat="1" ht="24.75" customHeight="1">
      <c r="B75" s="123"/>
      <c r="C75" s="124"/>
      <c r="D75" s="125" t="s">
        <v>117</v>
      </c>
      <c r="E75" s="126"/>
      <c r="F75" s="126"/>
      <c r="G75" s="126"/>
      <c r="H75" s="126"/>
      <c r="I75" s="127"/>
      <c r="J75" s="128">
        <f>J336</f>
        <v>0</v>
      </c>
      <c r="K75" s="129"/>
    </row>
    <row r="76" spans="2:11" s="8" customFormat="1" ht="19.5" customHeight="1">
      <c r="B76" s="130"/>
      <c r="C76" s="131"/>
      <c r="D76" s="132" t="s">
        <v>118</v>
      </c>
      <c r="E76" s="133"/>
      <c r="F76" s="133"/>
      <c r="G76" s="133"/>
      <c r="H76" s="133"/>
      <c r="I76" s="134"/>
      <c r="J76" s="135">
        <f>J337</f>
        <v>0</v>
      </c>
      <c r="K76" s="136"/>
    </row>
    <row r="77" spans="2:11" s="1" customFormat="1" ht="21.75" customHeight="1">
      <c r="B77" s="33"/>
      <c r="C77" s="34"/>
      <c r="D77" s="34"/>
      <c r="E77" s="34"/>
      <c r="F77" s="34"/>
      <c r="G77" s="34"/>
      <c r="H77" s="34"/>
      <c r="I77" s="94"/>
      <c r="J77" s="34"/>
      <c r="K77" s="37"/>
    </row>
    <row r="78" spans="2:11" s="1" customFormat="1" ht="6.75" customHeight="1">
      <c r="B78" s="48"/>
      <c r="C78" s="49"/>
      <c r="D78" s="49"/>
      <c r="E78" s="49"/>
      <c r="F78" s="49"/>
      <c r="G78" s="49"/>
      <c r="H78" s="49"/>
      <c r="I78" s="115"/>
      <c r="J78" s="49"/>
      <c r="K78" s="50"/>
    </row>
    <row r="82" spans="2:12" s="1" customFormat="1" ht="6.75" customHeight="1">
      <c r="B82" s="51"/>
      <c r="C82" s="52"/>
      <c r="D82" s="52"/>
      <c r="E82" s="52"/>
      <c r="F82" s="52"/>
      <c r="G82" s="52"/>
      <c r="H82" s="52"/>
      <c r="I82" s="116"/>
      <c r="J82" s="52"/>
      <c r="K82" s="52"/>
      <c r="L82" s="33"/>
    </row>
    <row r="83" spans="2:12" s="1" customFormat="1" ht="36.75" customHeight="1">
      <c r="B83" s="33"/>
      <c r="C83" s="53" t="s">
        <v>119</v>
      </c>
      <c r="I83" s="137"/>
      <c r="L83" s="33"/>
    </row>
    <row r="84" spans="2:12" s="1" customFormat="1" ht="6.75" customHeight="1">
      <c r="B84" s="33"/>
      <c r="I84" s="137"/>
      <c r="L84" s="33"/>
    </row>
    <row r="85" spans="2:12" s="1" customFormat="1" ht="14.25" customHeight="1">
      <c r="B85" s="33"/>
      <c r="C85" s="55" t="s">
        <v>16</v>
      </c>
      <c r="I85" s="137"/>
      <c r="L85" s="33"/>
    </row>
    <row r="86" spans="2:12" s="1" customFormat="1" ht="22.5" customHeight="1">
      <c r="B86" s="33"/>
      <c r="E86" s="253" t="str">
        <f>E7</f>
        <v>Rekonstrukce střechy nebytového objektu č.p. 643 na ul. Máchova - Třinec</v>
      </c>
      <c r="F86" s="216"/>
      <c r="G86" s="216"/>
      <c r="H86" s="216"/>
      <c r="I86" s="137"/>
      <c r="L86" s="33"/>
    </row>
    <row r="87" spans="2:12" s="1" customFormat="1" ht="14.25" customHeight="1">
      <c r="B87" s="33"/>
      <c r="C87" s="55" t="s">
        <v>90</v>
      </c>
      <c r="I87" s="137"/>
      <c r="L87" s="33"/>
    </row>
    <row r="88" spans="2:12" s="1" customFormat="1" ht="23.25" customHeight="1">
      <c r="B88" s="33"/>
      <c r="E88" s="234" t="str">
        <f>E9</f>
        <v>03 - Střecha C1, C2</v>
      </c>
      <c r="F88" s="216"/>
      <c r="G88" s="216"/>
      <c r="H88" s="216"/>
      <c r="I88" s="137"/>
      <c r="L88" s="33"/>
    </row>
    <row r="89" spans="2:12" s="1" customFormat="1" ht="6.75" customHeight="1">
      <c r="B89" s="33"/>
      <c r="I89" s="137"/>
      <c r="L89" s="33"/>
    </row>
    <row r="90" spans="2:12" s="1" customFormat="1" ht="18" customHeight="1">
      <c r="B90" s="33"/>
      <c r="C90" s="55" t="s">
        <v>24</v>
      </c>
      <c r="F90" s="138" t="str">
        <f>F12</f>
        <v>Obec Třinec</v>
      </c>
      <c r="I90" s="139" t="s">
        <v>26</v>
      </c>
      <c r="J90" s="59" t="str">
        <f>IF(J12="","",J12)</f>
        <v>14.5.2016</v>
      </c>
      <c r="L90" s="33"/>
    </row>
    <row r="91" spans="2:12" s="1" customFormat="1" ht="6.75" customHeight="1">
      <c r="B91" s="33"/>
      <c r="I91" s="137"/>
      <c r="L91" s="33"/>
    </row>
    <row r="92" spans="2:12" s="1" customFormat="1" ht="15">
      <c r="B92" s="33"/>
      <c r="C92" s="55" t="s">
        <v>30</v>
      </c>
      <c r="F92" s="138" t="str">
        <f>E15</f>
        <v>Město Třinec, Jablunkovská 160, 739 61 Třinec</v>
      </c>
      <c r="I92" s="139" t="s">
        <v>38</v>
      </c>
      <c r="J92" s="138" t="str">
        <f>E21</f>
        <v> </v>
      </c>
      <c r="L92" s="33"/>
    </row>
    <row r="93" spans="2:12" s="1" customFormat="1" ht="14.25" customHeight="1">
      <c r="B93" s="33"/>
      <c r="C93" s="55" t="s">
        <v>36</v>
      </c>
      <c r="F93" s="138">
        <f>IF(E18="","",E18)</f>
      </c>
      <c r="I93" s="137"/>
      <c r="L93" s="33"/>
    </row>
    <row r="94" spans="2:12" s="1" customFormat="1" ht="9.75" customHeight="1">
      <c r="B94" s="33"/>
      <c r="I94" s="137"/>
      <c r="L94" s="33"/>
    </row>
    <row r="95" spans="2:20" s="9" customFormat="1" ht="29.25" customHeight="1">
      <c r="B95" s="140"/>
      <c r="C95" s="141" t="s">
        <v>120</v>
      </c>
      <c r="D95" s="142" t="s">
        <v>61</v>
      </c>
      <c r="E95" s="142" t="s">
        <v>57</v>
      </c>
      <c r="F95" s="142" t="s">
        <v>121</v>
      </c>
      <c r="G95" s="142" t="s">
        <v>122</v>
      </c>
      <c r="H95" s="142" t="s">
        <v>123</v>
      </c>
      <c r="I95" s="143" t="s">
        <v>124</v>
      </c>
      <c r="J95" s="142" t="s">
        <v>94</v>
      </c>
      <c r="K95" s="144" t="s">
        <v>125</v>
      </c>
      <c r="L95" s="140"/>
      <c r="M95" s="66" t="s">
        <v>126</v>
      </c>
      <c r="N95" s="67" t="s">
        <v>46</v>
      </c>
      <c r="O95" s="67" t="s">
        <v>127</v>
      </c>
      <c r="P95" s="67" t="s">
        <v>128</v>
      </c>
      <c r="Q95" s="67" t="s">
        <v>129</v>
      </c>
      <c r="R95" s="67" t="s">
        <v>130</v>
      </c>
      <c r="S95" s="67" t="s">
        <v>131</v>
      </c>
      <c r="T95" s="68" t="s">
        <v>132</v>
      </c>
    </row>
    <row r="96" spans="2:63" s="1" customFormat="1" ht="29.25" customHeight="1">
      <c r="B96" s="33"/>
      <c r="C96" s="70" t="s">
        <v>95</v>
      </c>
      <c r="I96" s="137"/>
      <c r="J96" s="145">
        <f>BK96</f>
        <v>0</v>
      </c>
      <c r="L96" s="33"/>
      <c r="M96" s="69"/>
      <c r="N96" s="60"/>
      <c r="O96" s="60"/>
      <c r="P96" s="146">
        <f>P97+P144+P325+P336</f>
        <v>0</v>
      </c>
      <c r="Q96" s="60"/>
      <c r="R96" s="146">
        <f>R97+R144+R325+R336</f>
        <v>15.1063938</v>
      </c>
      <c r="S96" s="60"/>
      <c r="T96" s="147">
        <f>T97+T144+T325+T336</f>
        <v>70.6561904</v>
      </c>
      <c r="AT96" s="16" t="s">
        <v>75</v>
      </c>
      <c r="AU96" s="16" t="s">
        <v>96</v>
      </c>
      <c r="BK96" s="148">
        <f>BK97+BK144+BK325+BK336</f>
        <v>0</v>
      </c>
    </row>
    <row r="97" spans="2:63" s="10" customFormat="1" ht="36.75" customHeight="1">
      <c r="B97" s="149"/>
      <c r="D97" s="150" t="s">
        <v>75</v>
      </c>
      <c r="E97" s="151" t="s">
        <v>133</v>
      </c>
      <c r="F97" s="151" t="s">
        <v>134</v>
      </c>
      <c r="I97" s="152"/>
      <c r="J97" s="153">
        <f>BK97</f>
        <v>0</v>
      </c>
      <c r="L97" s="149"/>
      <c r="M97" s="154"/>
      <c r="N97" s="155"/>
      <c r="O97" s="155"/>
      <c r="P97" s="156">
        <f>P98+P105+P121+P141</f>
        <v>0</v>
      </c>
      <c r="Q97" s="155"/>
      <c r="R97" s="156">
        <f>R98+R105+R121+R141</f>
        <v>11.238408</v>
      </c>
      <c r="S97" s="155"/>
      <c r="T97" s="157">
        <f>T98+T105+T121+T141</f>
        <v>56.48</v>
      </c>
      <c r="AR97" s="150" t="s">
        <v>23</v>
      </c>
      <c r="AT97" s="158" t="s">
        <v>75</v>
      </c>
      <c r="AU97" s="158" t="s">
        <v>76</v>
      </c>
      <c r="AY97" s="150" t="s">
        <v>135</v>
      </c>
      <c r="BK97" s="159">
        <f>BK98+BK105+BK121+BK141</f>
        <v>0</v>
      </c>
    </row>
    <row r="98" spans="2:63" s="10" customFormat="1" ht="19.5" customHeight="1">
      <c r="B98" s="149"/>
      <c r="D98" s="160" t="s">
        <v>75</v>
      </c>
      <c r="E98" s="161" t="s">
        <v>149</v>
      </c>
      <c r="F98" s="161" t="s">
        <v>150</v>
      </c>
      <c r="I98" s="152"/>
      <c r="J98" s="162">
        <f>BK98</f>
        <v>0</v>
      </c>
      <c r="L98" s="149"/>
      <c r="M98" s="154"/>
      <c r="N98" s="155"/>
      <c r="O98" s="155"/>
      <c r="P98" s="156">
        <f>SUM(P99:P104)</f>
        <v>0</v>
      </c>
      <c r="Q98" s="155"/>
      <c r="R98" s="156">
        <f>SUM(R99:R104)</f>
        <v>11.238408</v>
      </c>
      <c r="S98" s="155"/>
      <c r="T98" s="157">
        <f>SUM(T99:T104)</f>
        <v>0</v>
      </c>
      <c r="AR98" s="150" t="s">
        <v>23</v>
      </c>
      <c r="AT98" s="158" t="s">
        <v>75</v>
      </c>
      <c r="AU98" s="158" t="s">
        <v>23</v>
      </c>
      <c r="AY98" s="150" t="s">
        <v>135</v>
      </c>
      <c r="BK98" s="159">
        <f>SUM(BK99:BK104)</f>
        <v>0</v>
      </c>
    </row>
    <row r="99" spans="2:65" s="1" customFormat="1" ht="22.5" customHeight="1">
      <c r="B99" s="163"/>
      <c r="C99" s="164" t="s">
        <v>23</v>
      </c>
      <c r="D99" s="164" t="s">
        <v>138</v>
      </c>
      <c r="E99" s="165" t="s">
        <v>184</v>
      </c>
      <c r="F99" s="166" t="s">
        <v>185</v>
      </c>
      <c r="G99" s="167" t="s">
        <v>141</v>
      </c>
      <c r="H99" s="168">
        <v>7.2</v>
      </c>
      <c r="I99" s="169"/>
      <c r="J99" s="170">
        <f>ROUND(I99*H99,2)</f>
        <v>0</v>
      </c>
      <c r="K99" s="166" t="s">
        <v>142</v>
      </c>
      <c r="L99" s="33"/>
      <c r="M99" s="171" t="s">
        <v>35</v>
      </c>
      <c r="N99" s="172" t="s">
        <v>47</v>
      </c>
      <c r="O99" s="34"/>
      <c r="P99" s="173">
        <f>O99*H99</f>
        <v>0</v>
      </c>
      <c r="Q99" s="173">
        <v>0.00489</v>
      </c>
      <c r="R99" s="173">
        <f>Q99*H99</f>
        <v>0.035208</v>
      </c>
      <c r="S99" s="173">
        <v>0</v>
      </c>
      <c r="T99" s="174">
        <f>S99*H99</f>
        <v>0</v>
      </c>
      <c r="AR99" s="16" t="s">
        <v>143</v>
      </c>
      <c r="AT99" s="16" t="s">
        <v>138</v>
      </c>
      <c r="AU99" s="16" t="s">
        <v>84</v>
      </c>
      <c r="AY99" s="16" t="s">
        <v>135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23</v>
      </c>
      <c r="BK99" s="175">
        <f>ROUND(I99*H99,2)</f>
        <v>0</v>
      </c>
      <c r="BL99" s="16" t="s">
        <v>143</v>
      </c>
      <c r="BM99" s="16" t="s">
        <v>790</v>
      </c>
    </row>
    <row r="100" spans="2:47" s="1" customFormat="1" ht="27">
      <c r="B100" s="33"/>
      <c r="D100" s="176" t="s">
        <v>145</v>
      </c>
      <c r="F100" s="177" t="s">
        <v>187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145</v>
      </c>
      <c r="AU100" s="16" t="s">
        <v>84</v>
      </c>
    </row>
    <row r="101" spans="2:51" s="11" customFormat="1" ht="13.5">
      <c r="B101" s="178"/>
      <c r="D101" s="186" t="s">
        <v>147</v>
      </c>
      <c r="E101" s="187" t="s">
        <v>35</v>
      </c>
      <c r="F101" s="188" t="s">
        <v>189</v>
      </c>
      <c r="H101" s="189">
        <v>7.2</v>
      </c>
      <c r="I101" s="182"/>
      <c r="L101" s="178"/>
      <c r="M101" s="183"/>
      <c r="N101" s="184"/>
      <c r="O101" s="184"/>
      <c r="P101" s="184"/>
      <c r="Q101" s="184"/>
      <c r="R101" s="184"/>
      <c r="S101" s="184"/>
      <c r="T101" s="185"/>
      <c r="AT101" s="179" t="s">
        <v>147</v>
      </c>
      <c r="AU101" s="179" t="s">
        <v>84</v>
      </c>
      <c r="AV101" s="11" t="s">
        <v>84</v>
      </c>
      <c r="AW101" s="11" t="s">
        <v>40</v>
      </c>
      <c r="AX101" s="11" t="s">
        <v>23</v>
      </c>
      <c r="AY101" s="179" t="s">
        <v>135</v>
      </c>
    </row>
    <row r="102" spans="2:65" s="1" customFormat="1" ht="22.5" customHeight="1">
      <c r="B102" s="163"/>
      <c r="C102" s="164" t="s">
        <v>84</v>
      </c>
      <c r="D102" s="164" t="s">
        <v>138</v>
      </c>
      <c r="E102" s="165" t="s">
        <v>211</v>
      </c>
      <c r="F102" s="166" t="s">
        <v>212</v>
      </c>
      <c r="G102" s="167" t="s">
        <v>141</v>
      </c>
      <c r="H102" s="168">
        <v>120</v>
      </c>
      <c r="I102" s="169"/>
      <c r="J102" s="170">
        <f>ROUND(I102*H102,2)</f>
        <v>0</v>
      </c>
      <c r="K102" s="166" t="s">
        <v>142</v>
      </c>
      <c r="L102" s="33"/>
      <c r="M102" s="171" t="s">
        <v>35</v>
      </c>
      <c r="N102" s="172" t="s">
        <v>47</v>
      </c>
      <c r="O102" s="34"/>
      <c r="P102" s="173">
        <f>O102*H102</f>
        <v>0</v>
      </c>
      <c r="Q102" s="173">
        <v>0.09336</v>
      </c>
      <c r="R102" s="173">
        <f>Q102*H102</f>
        <v>11.203199999999999</v>
      </c>
      <c r="S102" s="173">
        <v>0</v>
      </c>
      <c r="T102" s="174">
        <f>S102*H102</f>
        <v>0</v>
      </c>
      <c r="AR102" s="16" t="s">
        <v>143</v>
      </c>
      <c r="AT102" s="16" t="s">
        <v>138</v>
      </c>
      <c r="AU102" s="16" t="s">
        <v>84</v>
      </c>
      <c r="AY102" s="16" t="s">
        <v>135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23</v>
      </c>
      <c r="BK102" s="175">
        <f>ROUND(I102*H102,2)</f>
        <v>0</v>
      </c>
      <c r="BL102" s="16" t="s">
        <v>143</v>
      </c>
      <c r="BM102" s="16" t="s">
        <v>791</v>
      </c>
    </row>
    <row r="103" spans="2:47" s="1" customFormat="1" ht="27">
      <c r="B103" s="33"/>
      <c r="D103" s="176" t="s">
        <v>145</v>
      </c>
      <c r="F103" s="177" t="s">
        <v>214</v>
      </c>
      <c r="I103" s="137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145</v>
      </c>
      <c r="AU103" s="16" t="s">
        <v>84</v>
      </c>
    </row>
    <row r="104" spans="2:51" s="11" customFormat="1" ht="13.5">
      <c r="B104" s="178"/>
      <c r="D104" s="176" t="s">
        <v>147</v>
      </c>
      <c r="E104" s="179" t="s">
        <v>35</v>
      </c>
      <c r="F104" s="180" t="s">
        <v>215</v>
      </c>
      <c r="H104" s="181">
        <v>120</v>
      </c>
      <c r="I104" s="182"/>
      <c r="L104" s="178"/>
      <c r="M104" s="183"/>
      <c r="N104" s="184"/>
      <c r="O104" s="184"/>
      <c r="P104" s="184"/>
      <c r="Q104" s="184"/>
      <c r="R104" s="184"/>
      <c r="S104" s="184"/>
      <c r="T104" s="185"/>
      <c r="AT104" s="179" t="s">
        <v>147</v>
      </c>
      <c r="AU104" s="179" t="s">
        <v>84</v>
      </c>
      <c r="AV104" s="11" t="s">
        <v>84</v>
      </c>
      <c r="AW104" s="11" t="s">
        <v>40</v>
      </c>
      <c r="AX104" s="11" t="s">
        <v>23</v>
      </c>
      <c r="AY104" s="179" t="s">
        <v>135</v>
      </c>
    </row>
    <row r="105" spans="2:63" s="10" customFormat="1" ht="29.25" customHeight="1">
      <c r="B105" s="149"/>
      <c r="D105" s="160" t="s">
        <v>75</v>
      </c>
      <c r="E105" s="161" t="s">
        <v>191</v>
      </c>
      <c r="F105" s="161" t="s">
        <v>216</v>
      </c>
      <c r="I105" s="152"/>
      <c r="J105" s="162">
        <f>BK105</f>
        <v>0</v>
      </c>
      <c r="L105" s="149"/>
      <c r="M105" s="154"/>
      <c r="N105" s="155"/>
      <c r="O105" s="155"/>
      <c r="P105" s="156">
        <f>SUM(P106:P120)</f>
        <v>0</v>
      </c>
      <c r="Q105" s="155"/>
      <c r="R105" s="156">
        <f>SUM(R106:R120)</f>
        <v>0</v>
      </c>
      <c r="S105" s="155"/>
      <c r="T105" s="157">
        <f>SUM(T106:T120)</f>
        <v>56.48</v>
      </c>
      <c r="AR105" s="150" t="s">
        <v>23</v>
      </c>
      <c r="AT105" s="158" t="s">
        <v>75</v>
      </c>
      <c r="AU105" s="158" t="s">
        <v>23</v>
      </c>
      <c r="AY105" s="150" t="s">
        <v>135</v>
      </c>
      <c r="BK105" s="159">
        <f>SUM(BK106:BK120)</f>
        <v>0</v>
      </c>
    </row>
    <row r="106" spans="2:65" s="1" customFormat="1" ht="22.5" customHeight="1">
      <c r="B106" s="163"/>
      <c r="C106" s="164" t="s">
        <v>136</v>
      </c>
      <c r="D106" s="164" t="s">
        <v>138</v>
      </c>
      <c r="E106" s="165" t="s">
        <v>218</v>
      </c>
      <c r="F106" s="166" t="s">
        <v>219</v>
      </c>
      <c r="G106" s="167" t="s">
        <v>220</v>
      </c>
      <c r="H106" s="168">
        <v>22.5</v>
      </c>
      <c r="I106" s="169"/>
      <c r="J106" s="170">
        <f>ROUND(I106*H106,2)</f>
        <v>0</v>
      </c>
      <c r="K106" s="166" t="s">
        <v>35</v>
      </c>
      <c r="L106" s="33"/>
      <c r="M106" s="171" t="s">
        <v>35</v>
      </c>
      <c r="N106" s="172" t="s">
        <v>47</v>
      </c>
      <c r="O106" s="34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6" t="s">
        <v>221</v>
      </c>
      <c r="AT106" s="16" t="s">
        <v>138</v>
      </c>
      <c r="AU106" s="16" t="s">
        <v>84</v>
      </c>
      <c r="AY106" s="16" t="s">
        <v>135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6" t="s">
        <v>23</v>
      </c>
      <c r="BK106" s="175">
        <f>ROUND(I106*H106,2)</f>
        <v>0</v>
      </c>
      <c r="BL106" s="16" t="s">
        <v>221</v>
      </c>
      <c r="BM106" s="16" t="s">
        <v>792</v>
      </c>
    </row>
    <row r="107" spans="2:47" s="1" customFormat="1" ht="13.5">
      <c r="B107" s="33"/>
      <c r="D107" s="176" t="s">
        <v>145</v>
      </c>
      <c r="F107" s="177" t="s">
        <v>219</v>
      </c>
      <c r="I107" s="13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145</v>
      </c>
      <c r="AU107" s="16" t="s">
        <v>84</v>
      </c>
    </row>
    <row r="108" spans="2:51" s="11" customFormat="1" ht="13.5">
      <c r="B108" s="178"/>
      <c r="D108" s="186" t="s">
        <v>147</v>
      </c>
      <c r="E108" s="187" t="s">
        <v>35</v>
      </c>
      <c r="F108" s="188" t="s">
        <v>223</v>
      </c>
      <c r="H108" s="189">
        <v>22.5</v>
      </c>
      <c r="I108" s="182"/>
      <c r="L108" s="178"/>
      <c r="M108" s="183"/>
      <c r="N108" s="184"/>
      <c r="O108" s="184"/>
      <c r="P108" s="184"/>
      <c r="Q108" s="184"/>
      <c r="R108" s="184"/>
      <c r="S108" s="184"/>
      <c r="T108" s="185"/>
      <c r="AT108" s="179" t="s">
        <v>147</v>
      </c>
      <c r="AU108" s="179" t="s">
        <v>84</v>
      </c>
      <c r="AV108" s="11" t="s">
        <v>84</v>
      </c>
      <c r="AW108" s="11" t="s">
        <v>40</v>
      </c>
      <c r="AX108" s="11" t="s">
        <v>23</v>
      </c>
      <c r="AY108" s="179" t="s">
        <v>135</v>
      </c>
    </row>
    <row r="109" spans="2:65" s="1" customFormat="1" ht="22.5" customHeight="1">
      <c r="B109" s="163"/>
      <c r="C109" s="164" t="s">
        <v>143</v>
      </c>
      <c r="D109" s="164" t="s">
        <v>138</v>
      </c>
      <c r="E109" s="165" t="s">
        <v>230</v>
      </c>
      <c r="F109" s="166" t="s">
        <v>231</v>
      </c>
      <c r="G109" s="167" t="s">
        <v>141</v>
      </c>
      <c r="H109" s="168">
        <v>120</v>
      </c>
      <c r="I109" s="169"/>
      <c r="J109" s="170">
        <f>ROUND(I109*H109,2)</f>
        <v>0</v>
      </c>
      <c r="K109" s="166" t="s">
        <v>142</v>
      </c>
      <c r="L109" s="33"/>
      <c r="M109" s="171" t="s">
        <v>35</v>
      </c>
      <c r="N109" s="172" t="s">
        <v>47</v>
      </c>
      <c r="O109" s="34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6" t="s">
        <v>143</v>
      </c>
      <c r="AT109" s="16" t="s">
        <v>138</v>
      </c>
      <c r="AU109" s="16" t="s">
        <v>84</v>
      </c>
      <c r="AY109" s="16" t="s">
        <v>135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6" t="s">
        <v>23</v>
      </c>
      <c r="BK109" s="175">
        <f>ROUND(I109*H109,2)</f>
        <v>0</v>
      </c>
      <c r="BL109" s="16" t="s">
        <v>143</v>
      </c>
      <c r="BM109" s="16" t="s">
        <v>793</v>
      </c>
    </row>
    <row r="110" spans="2:47" s="1" customFormat="1" ht="13.5">
      <c r="B110" s="33"/>
      <c r="D110" s="176" t="s">
        <v>145</v>
      </c>
      <c r="F110" s="177" t="s">
        <v>233</v>
      </c>
      <c r="I110" s="137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145</v>
      </c>
      <c r="AU110" s="16" t="s">
        <v>84</v>
      </c>
    </row>
    <row r="111" spans="2:51" s="11" customFormat="1" ht="13.5">
      <c r="B111" s="178"/>
      <c r="D111" s="186" t="s">
        <v>147</v>
      </c>
      <c r="E111" s="187" t="s">
        <v>35</v>
      </c>
      <c r="F111" s="188" t="s">
        <v>215</v>
      </c>
      <c r="H111" s="189">
        <v>120</v>
      </c>
      <c r="I111" s="182"/>
      <c r="L111" s="178"/>
      <c r="M111" s="183"/>
      <c r="N111" s="184"/>
      <c r="O111" s="184"/>
      <c r="P111" s="184"/>
      <c r="Q111" s="184"/>
      <c r="R111" s="184"/>
      <c r="S111" s="184"/>
      <c r="T111" s="185"/>
      <c r="AT111" s="179" t="s">
        <v>147</v>
      </c>
      <c r="AU111" s="179" t="s">
        <v>84</v>
      </c>
      <c r="AV111" s="11" t="s">
        <v>84</v>
      </c>
      <c r="AW111" s="11" t="s">
        <v>40</v>
      </c>
      <c r="AX111" s="11" t="s">
        <v>23</v>
      </c>
      <c r="AY111" s="179" t="s">
        <v>135</v>
      </c>
    </row>
    <row r="112" spans="2:65" s="1" customFormat="1" ht="31.5" customHeight="1">
      <c r="B112" s="163"/>
      <c r="C112" s="164" t="s">
        <v>165</v>
      </c>
      <c r="D112" s="164" t="s">
        <v>138</v>
      </c>
      <c r="E112" s="165" t="s">
        <v>235</v>
      </c>
      <c r="F112" s="166" t="s">
        <v>236</v>
      </c>
      <c r="G112" s="167" t="s">
        <v>237</v>
      </c>
      <c r="H112" s="168">
        <v>10.4</v>
      </c>
      <c r="I112" s="169"/>
      <c r="J112" s="170">
        <f>ROUND(I112*H112,2)</f>
        <v>0</v>
      </c>
      <c r="K112" s="166" t="s">
        <v>142</v>
      </c>
      <c r="L112" s="33"/>
      <c r="M112" s="171" t="s">
        <v>35</v>
      </c>
      <c r="N112" s="172" t="s">
        <v>47</v>
      </c>
      <c r="O112" s="34"/>
      <c r="P112" s="173">
        <f>O112*H112</f>
        <v>0</v>
      </c>
      <c r="Q112" s="173">
        <v>0</v>
      </c>
      <c r="R112" s="173">
        <f>Q112*H112</f>
        <v>0</v>
      </c>
      <c r="S112" s="173">
        <v>2.2</v>
      </c>
      <c r="T112" s="174">
        <f>S112*H112</f>
        <v>22.880000000000003</v>
      </c>
      <c r="AR112" s="16" t="s">
        <v>143</v>
      </c>
      <c r="AT112" s="16" t="s">
        <v>138</v>
      </c>
      <c r="AU112" s="16" t="s">
        <v>84</v>
      </c>
      <c r="AY112" s="16" t="s">
        <v>135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6" t="s">
        <v>23</v>
      </c>
      <c r="BK112" s="175">
        <f>ROUND(I112*H112,2)</f>
        <v>0</v>
      </c>
      <c r="BL112" s="16" t="s">
        <v>143</v>
      </c>
      <c r="BM112" s="16" t="s">
        <v>794</v>
      </c>
    </row>
    <row r="113" spans="2:47" s="1" customFormat="1" ht="27">
      <c r="B113" s="33"/>
      <c r="D113" s="176" t="s">
        <v>145</v>
      </c>
      <c r="F113" s="177" t="s">
        <v>239</v>
      </c>
      <c r="I113" s="13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145</v>
      </c>
      <c r="AU113" s="16" t="s">
        <v>84</v>
      </c>
    </row>
    <row r="114" spans="2:51" s="11" customFormat="1" ht="13.5">
      <c r="B114" s="178"/>
      <c r="D114" s="186" t="s">
        <v>147</v>
      </c>
      <c r="E114" s="187" t="s">
        <v>35</v>
      </c>
      <c r="F114" s="188" t="s">
        <v>240</v>
      </c>
      <c r="H114" s="189">
        <v>10.4</v>
      </c>
      <c r="I114" s="182"/>
      <c r="L114" s="178"/>
      <c r="M114" s="183"/>
      <c r="N114" s="184"/>
      <c r="O114" s="184"/>
      <c r="P114" s="184"/>
      <c r="Q114" s="184"/>
      <c r="R114" s="184"/>
      <c r="S114" s="184"/>
      <c r="T114" s="185"/>
      <c r="AT114" s="179" t="s">
        <v>147</v>
      </c>
      <c r="AU114" s="179" t="s">
        <v>84</v>
      </c>
      <c r="AV114" s="11" t="s">
        <v>84</v>
      </c>
      <c r="AW114" s="11" t="s">
        <v>40</v>
      </c>
      <c r="AX114" s="11" t="s">
        <v>23</v>
      </c>
      <c r="AY114" s="179" t="s">
        <v>135</v>
      </c>
    </row>
    <row r="115" spans="2:65" s="1" customFormat="1" ht="22.5" customHeight="1">
      <c r="B115" s="163"/>
      <c r="C115" s="164" t="s">
        <v>149</v>
      </c>
      <c r="D115" s="164" t="s">
        <v>138</v>
      </c>
      <c r="E115" s="165" t="s">
        <v>242</v>
      </c>
      <c r="F115" s="166" t="s">
        <v>243</v>
      </c>
      <c r="G115" s="167" t="s">
        <v>237</v>
      </c>
      <c r="H115" s="168">
        <v>24</v>
      </c>
      <c r="I115" s="169"/>
      <c r="J115" s="170">
        <f>ROUND(I115*H115,2)</f>
        <v>0</v>
      </c>
      <c r="K115" s="166" t="s">
        <v>142</v>
      </c>
      <c r="L115" s="33"/>
      <c r="M115" s="171" t="s">
        <v>35</v>
      </c>
      <c r="N115" s="172" t="s">
        <v>47</v>
      </c>
      <c r="O115" s="34"/>
      <c r="P115" s="173">
        <f>O115*H115</f>
        <v>0</v>
      </c>
      <c r="Q115" s="173">
        <v>0</v>
      </c>
      <c r="R115" s="173">
        <f>Q115*H115</f>
        <v>0</v>
      </c>
      <c r="S115" s="173">
        <v>1.4</v>
      </c>
      <c r="T115" s="174">
        <f>S115*H115</f>
        <v>33.599999999999994</v>
      </c>
      <c r="AR115" s="16" t="s">
        <v>143</v>
      </c>
      <c r="AT115" s="16" t="s">
        <v>138</v>
      </c>
      <c r="AU115" s="16" t="s">
        <v>84</v>
      </c>
      <c r="AY115" s="16" t="s">
        <v>135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6" t="s">
        <v>23</v>
      </c>
      <c r="BK115" s="175">
        <f>ROUND(I115*H115,2)</f>
        <v>0</v>
      </c>
      <c r="BL115" s="16" t="s">
        <v>143</v>
      </c>
      <c r="BM115" s="16" t="s">
        <v>795</v>
      </c>
    </row>
    <row r="116" spans="2:47" s="1" customFormat="1" ht="27">
      <c r="B116" s="33"/>
      <c r="D116" s="176" t="s">
        <v>145</v>
      </c>
      <c r="F116" s="177" t="s">
        <v>245</v>
      </c>
      <c r="I116" s="13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145</v>
      </c>
      <c r="AU116" s="16" t="s">
        <v>84</v>
      </c>
    </row>
    <row r="117" spans="2:51" s="11" customFormat="1" ht="13.5">
      <c r="B117" s="178"/>
      <c r="D117" s="186" t="s">
        <v>147</v>
      </c>
      <c r="E117" s="187" t="s">
        <v>35</v>
      </c>
      <c r="F117" s="188" t="s">
        <v>246</v>
      </c>
      <c r="H117" s="189">
        <v>24</v>
      </c>
      <c r="I117" s="182"/>
      <c r="L117" s="178"/>
      <c r="M117" s="183"/>
      <c r="N117" s="184"/>
      <c r="O117" s="184"/>
      <c r="P117" s="184"/>
      <c r="Q117" s="184"/>
      <c r="R117" s="184"/>
      <c r="S117" s="184"/>
      <c r="T117" s="185"/>
      <c r="AT117" s="179" t="s">
        <v>147</v>
      </c>
      <c r="AU117" s="179" t="s">
        <v>84</v>
      </c>
      <c r="AV117" s="11" t="s">
        <v>84</v>
      </c>
      <c r="AW117" s="11" t="s">
        <v>40</v>
      </c>
      <c r="AX117" s="11" t="s">
        <v>23</v>
      </c>
      <c r="AY117" s="179" t="s">
        <v>135</v>
      </c>
    </row>
    <row r="118" spans="2:65" s="1" customFormat="1" ht="22.5" customHeight="1">
      <c r="B118" s="163"/>
      <c r="C118" s="164" t="s">
        <v>177</v>
      </c>
      <c r="D118" s="164" t="s">
        <v>138</v>
      </c>
      <c r="E118" s="165" t="s">
        <v>254</v>
      </c>
      <c r="F118" s="166" t="s">
        <v>255</v>
      </c>
      <c r="G118" s="167" t="s">
        <v>141</v>
      </c>
      <c r="H118" s="168">
        <v>120</v>
      </c>
      <c r="I118" s="169"/>
      <c r="J118" s="170">
        <f>ROUND(I118*H118,2)</f>
        <v>0</v>
      </c>
      <c r="K118" s="166" t="s">
        <v>142</v>
      </c>
      <c r="L118" s="33"/>
      <c r="M118" s="171" t="s">
        <v>35</v>
      </c>
      <c r="N118" s="172" t="s">
        <v>47</v>
      </c>
      <c r="O118" s="34"/>
      <c r="P118" s="173">
        <f>O118*H118</f>
        <v>0</v>
      </c>
      <c r="Q118" s="173">
        <v>0</v>
      </c>
      <c r="R118" s="173">
        <f>Q118*H118</f>
        <v>0</v>
      </c>
      <c r="S118" s="173">
        <v>0</v>
      </c>
      <c r="T118" s="174">
        <f>S118*H118</f>
        <v>0</v>
      </c>
      <c r="AR118" s="16" t="s">
        <v>143</v>
      </c>
      <c r="AT118" s="16" t="s">
        <v>138</v>
      </c>
      <c r="AU118" s="16" t="s">
        <v>84</v>
      </c>
      <c r="AY118" s="16" t="s">
        <v>135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6" t="s">
        <v>23</v>
      </c>
      <c r="BK118" s="175">
        <f>ROUND(I118*H118,2)</f>
        <v>0</v>
      </c>
      <c r="BL118" s="16" t="s">
        <v>143</v>
      </c>
      <c r="BM118" s="16" t="s">
        <v>796</v>
      </c>
    </row>
    <row r="119" spans="2:47" s="1" customFormat="1" ht="13.5">
      <c r="B119" s="33"/>
      <c r="D119" s="176" t="s">
        <v>145</v>
      </c>
      <c r="F119" s="177" t="s">
        <v>257</v>
      </c>
      <c r="I119" s="13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145</v>
      </c>
      <c r="AU119" s="16" t="s">
        <v>84</v>
      </c>
    </row>
    <row r="120" spans="2:51" s="11" customFormat="1" ht="13.5">
      <c r="B120" s="178"/>
      <c r="D120" s="176" t="s">
        <v>147</v>
      </c>
      <c r="E120" s="179" t="s">
        <v>35</v>
      </c>
      <c r="F120" s="180" t="s">
        <v>215</v>
      </c>
      <c r="H120" s="181">
        <v>120</v>
      </c>
      <c r="I120" s="182"/>
      <c r="L120" s="178"/>
      <c r="M120" s="183"/>
      <c r="N120" s="184"/>
      <c r="O120" s="184"/>
      <c r="P120" s="184"/>
      <c r="Q120" s="184"/>
      <c r="R120" s="184"/>
      <c r="S120" s="184"/>
      <c r="T120" s="185"/>
      <c r="AT120" s="179" t="s">
        <v>147</v>
      </c>
      <c r="AU120" s="179" t="s">
        <v>84</v>
      </c>
      <c r="AV120" s="11" t="s">
        <v>84</v>
      </c>
      <c r="AW120" s="11" t="s">
        <v>40</v>
      </c>
      <c r="AX120" s="11" t="s">
        <v>23</v>
      </c>
      <c r="AY120" s="179" t="s">
        <v>135</v>
      </c>
    </row>
    <row r="121" spans="2:63" s="10" customFormat="1" ht="29.25" customHeight="1">
      <c r="B121" s="149"/>
      <c r="D121" s="160" t="s">
        <v>75</v>
      </c>
      <c r="E121" s="161" t="s">
        <v>258</v>
      </c>
      <c r="F121" s="161" t="s">
        <v>259</v>
      </c>
      <c r="I121" s="152"/>
      <c r="J121" s="162">
        <f>BK121</f>
        <v>0</v>
      </c>
      <c r="L121" s="149"/>
      <c r="M121" s="154"/>
      <c r="N121" s="155"/>
      <c r="O121" s="155"/>
      <c r="P121" s="156">
        <f>SUM(P122:P140)</f>
        <v>0</v>
      </c>
      <c r="Q121" s="155"/>
      <c r="R121" s="156">
        <f>SUM(R122:R140)</f>
        <v>0</v>
      </c>
      <c r="S121" s="155"/>
      <c r="T121" s="157">
        <f>SUM(T122:T140)</f>
        <v>0</v>
      </c>
      <c r="AR121" s="150" t="s">
        <v>23</v>
      </c>
      <c r="AT121" s="158" t="s">
        <v>75</v>
      </c>
      <c r="AU121" s="158" t="s">
        <v>23</v>
      </c>
      <c r="AY121" s="150" t="s">
        <v>135</v>
      </c>
      <c r="BK121" s="159">
        <f>SUM(BK122:BK140)</f>
        <v>0</v>
      </c>
    </row>
    <row r="122" spans="2:65" s="1" customFormat="1" ht="22.5" customHeight="1">
      <c r="B122" s="163"/>
      <c r="C122" s="164" t="s">
        <v>183</v>
      </c>
      <c r="D122" s="164" t="s">
        <v>138</v>
      </c>
      <c r="E122" s="165" t="s">
        <v>260</v>
      </c>
      <c r="F122" s="166" t="s">
        <v>261</v>
      </c>
      <c r="G122" s="167" t="s">
        <v>262</v>
      </c>
      <c r="H122" s="168">
        <v>70.656</v>
      </c>
      <c r="I122" s="169"/>
      <c r="J122" s="170">
        <f>ROUND(I122*H122,2)</f>
        <v>0</v>
      </c>
      <c r="K122" s="166" t="s">
        <v>142</v>
      </c>
      <c r="L122" s="33"/>
      <c r="M122" s="171" t="s">
        <v>35</v>
      </c>
      <c r="N122" s="172" t="s">
        <v>47</v>
      </c>
      <c r="O122" s="34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6" t="s">
        <v>143</v>
      </c>
      <c r="AT122" s="16" t="s">
        <v>138</v>
      </c>
      <c r="AU122" s="16" t="s">
        <v>84</v>
      </c>
      <c r="AY122" s="16" t="s">
        <v>135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23</v>
      </c>
      <c r="BK122" s="175">
        <f>ROUND(I122*H122,2)</f>
        <v>0</v>
      </c>
      <c r="BL122" s="16" t="s">
        <v>143</v>
      </c>
      <c r="BM122" s="16" t="s">
        <v>797</v>
      </c>
    </row>
    <row r="123" spans="2:47" s="1" customFormat="1" ht="13.5">
      <c r="B123" s="33"/>
      <c r="D123" s="186" t="s">
        <v>145</v>
      </c>
      <c r="F123" s="190" t="s">
        <v>261</v>
      </c>
      <c r="I123" s="13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145</v>
      </c>
      <c r="AU123" s="16" t="s">
        <v>84</v>
      </c>
    </row>
    <row r="124" spans="2:65" s="1" customFormat="1" ht="22.5" customHeight="1">
      <c r="B124" s="163"/>
      <c r="C124" s="164" t="s">
        <v>191</v>
      </c>
      <c r="D124" s="164" t="s">
        <v>138</v>
      </c>
      <c r="E124" s="165" t="s">
        <v>265</v>
      </c>
      <c r="F124" s="166" t="s">
        <v>266</v>
      </c>
      <c r="G124" s="167" t="s">
        <v>173</v>
      </c>
      <c r="H124" s="168">
        <v>3</v>
      </c>
      <c r="I124" s="169"/>
      <c r="J124" s="170">
        <f>ROUND(I124*H124,2)</f>
        <v>0</v>
      </c>
      <c r="K124" s="166" t="s">
        <v>142</v>
      </c>
      <c r="L124" s="33"/>
      <c r="M124" s="171" t="s">
        <v>35</v>
      </c>
      <c r="N124" s="172" t="s">
        <v>47</v>
      </c>
      <c r="O124" s="34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6" t="s">
        <v>143</v>
      </c>
      <c r="AT124" s="16" t="s">
        <v>138</v>
      </c>
      <c r="AU124" s="16" t="s">
        <v>84</v>
      </c>
      <c r="AY124" s="16" t="s">
        <v>135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6" t="s">
        <v>23</v>
      </c>
      <c r="BK124" s="175">
        <f>ROUND(I124*H124,2)</f>
        <v>0</v>
      </c>
      <c r="BL124" s="16" t="s">
        <v>143</v>
      </c>
      <c r="BM124" s="16" t="s">
        <v>798</v>
      </c>
    </row>
    <row r="125" spans="2:47" s="1" customFormat="1" ht="13.5">
      <c r="B125" s="33"/>
      <c r="D125" s="176" t="s">
        <v>145</v>
      </c>
      <c r="F125" s="177" t="s">
        <v>268</v>
      </c>
      <c r="I125" s="13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145</v>
      </c>
      <c r="AU125" s="16" t="s">
        <v>84</v>
      </c>
    </row>
    <row r="126" spans="2:51" s="11" customFormat="1" ht="13.5">
      <c r="B126" s="178"/>
      <c r="D126" s="186" t="s">
        <v>147</v>
      </c>
      <c r="E126" s="187" t="s">
        <v>35</v>
      </c>
      <c r="F126" s="188" t="s">
        <v>269</v>
      </c>
      <c r="H126" s="189">
        <v>3</v>
      </c>
      <c r="I126" s="182"/>
      <c r="L126" s="178"/>
      <c r="M126" s="183"/>
      <c r="N126" s="184"/>
      <c r="O126" s="184"/>
      <c r="P126" s="184"/>
      <c r="Q126" s="184"/>
      <c r="R126" s="184"/>
      <c r="S126" s="184"/>
      <c r="T126" s="185"/>
      <c r="AT126" s="179" t="s">
        <v>147</v>
      </c>
      <c r="AU126" s="179" t="s">
        <v>84</v>
      </c>
      <c r="AV126" s="11" t="s">
        <v>84</v>
      </c>
      <c r="AW126" s="11" t="s">
        <v>40</v>
      </c>
      <c r="AX126" s="11" t="s">
        <v>23</v>
      </c>
      <c r="AY126" s="179" t="s">
        <v>135</v>
      </c>
    </row>
    <row r="127" spans="2:65" s="1" customFormat="1" ht="22.5" customHeight="1">
      <c r="B127" s="163"/>
      <c r="C127" s="164" t="s">
        <v>28</v>
      </c>
      <c r="D127" s="164" t="s">
        <v>138</v>
      </c>
      <c r="E127" s="165" t="s">
        <v>271</v>
      </c>
      <c r="F127" s="166" t="s">
        <v>272</v>
      </c>
      <c r="G127" s="167" t="s">
        <v>173</v>
      </c>
      <c r="H127" s="168">
        <v>9</v>
      </c>
      <c r="I127" s="169"/>
      <c r="J127" s="170">
        <f>ROUND(I127*H127,2)</f>
        <v>0</v>
      </c>
      <c r="K127" s="166" t="s">
        <v>142</v>
      </c>
      <c r="L127" s="33"/>
      <c r="M127" s="171" t="s">
        <v>35</v>
      </c>
      <c r="N127" s="172" t="s">
        <v>47</v>
      </c>
      <c r="O127" s="34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6" t="s">
        <v>143</v>
      </c>
      <c r="AT127" s="16" t="s">
        <v>138</v>
      </c>
      <c r="AU127" s="16" t="s">
        <v>84</v>
      </c>
      <c r="AY127" s="16" t="s">
        <v>135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23</v>
      </c>
      <c r="BK127" s="175">
        <f>ROUND(I127*H127,2)</f>
        <v>0</v>
      </c>
      <c r="BL127" s="16" t="s">
        <v>143</v>
      </c>
      <c r="BM127" s="16" t="s">
        <v>799</v>
      </c>
    </row>
    <row r="128" spans="2:47" s="1" customFormat="1" ht="27">
      <c r="B128" s="33"/>
      <c r="D128" s="176" t="s">
        <v>145</v>
      </c>
      <c r="F128" s="177" t="s">
        <v>274</v>
      </c>
      <c r="I128" s="137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145</v>
      </c>
      <c r="AU128" s="16" t="s">
        <v>84</v>
      </c>
    </row>
    <row r="129" spans="2:51" s="11" customFormat="1" ht="13.5">
      <c r="B129" s="178"/>
      <c r="D129" s="186" t="s">
        <v>147</v>
      </c>
      <c r="E129" s="187" t="s">
        <v>35</v>
      </c>
      <c r="F129" s="188" t="s">
        <v>275</v>
      </c>
      <c r="H129" s="189">
        <v>9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79" t="s">
        <v>147</v>
      </c>
      <c r="AU129" s="179" t="s">
        <v>84</v>
      </c>
      <c r="AV129" s="11" t="s">
        <v>84</v>
      </c>
      <c r="AW129" s="11" t="s">
        <v>40</v>
      </c>
      <c r="AX129" s="11" t="s">
        <v>23</v>
      </c>
      <c r="AY129" s="179" t="s">
        <v>135</v>
      </c>
    </row>
    <row r="130" spans="2:65" s="1" customFormat="1" ht="22.5" customHeight="1">
      <c r="B130" s="163"/>
      <c r="C130" s="164" t="s">
        <v>200</v>
      </c>
      <c r="D130" s="164" t="s">
        <v>138</v>
      </c>
      <c r="E130" s="165" t="s">
        <v>277</v>
      </c>
      <c r="F130" s="166" t="s">
        <v>278</v>
      </c>
      <c r="G130" s="167" t="s">
        <v>262</v>
      </c>
      <c r="H130" s="168">
        <v>70.656</v>
      </c>
      <c r="I130" s="169"/>
      <c r="J130" s="170">
        <f>ROUND(I130*H130,2)</f>
        <v>0</v>
      </c>
      <c r="K130" s="166" t="s">
        <v>142</v>
      </c>
      <c r="L130" s="33"/>
      <c r="M130" s="171" t="s">
        <v>35</v>
      </c>
      <c r="N130" s="172" t="s">
        <v>47</v>
      </c>
      <c r="O130" s="34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AR130" s="16" t="s">
        <v>143</v>
      </c>
      <c r="AT130" s="16" t="s">
        <v>138</v>
      </c>
      <c r="AU130" s="16" t="s">
        <v>84</v>
      </c>
      <c r="AY130" s="16" t="s">
        <v>135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6" t="s">
        <v>23</v>
      </c>
      <c r="BK130" s="175">
        <f>ROUND(I130*H130,2)</f>
        <v>0</v>
      </c>
      <c r="BL130" s="16" t="s">
        <v>143</v>
      </c>
      <c r="BM130" s="16" t="s">
        <v>800</v>
      </c>
    </row>
    <row r="131" spans="2:47" s="1" customFormat="1" ht="13.5">
      <c r="B131" s="33"/>
      <c r="D131" s="186" t="s">
        <v>145</v>
      </c>
      <c r="F131" s="190" t="s">
        <v>280</v>
      </c>
      <c r="I131" s="137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145</v>
      </c>
      <c r="AU131" s="16" t="s">
        <v>84</v>
      </c>
    </row>
    <row r="132" spans="2:65" s="1" customFormat="1" ht="22.5" customHeight="1">
      <c r="B132" s="163"/>
      <c r="C132" s="164" t="s">
        <v>205</v>
      </c>
      <c r="D132" s="164" t="s">
        <v>138</v>
      </c>
      <c r="E132" s="165" t="s">
        <v>282</v>
      </c>
      <c r="F132" s="166" t="s">
        <v>283</v>
      </c>
      <c r="G132" s="167" t="s">
        <v>262</v>
      </c>
      <c r="H132" s="168">
        <v>706.56</v>
      </c>
      <c r="I132" s="169"/>
      <c r="J132" s="170">
        <f>ROUND(I132*H132,2)</f>
        <v>0</v>
      </c>
      <c r="K132" s="166" t="s">
        <v>142</v>
      </c>
      <c r="L132" s="33"/>
      <c r="M132" s="171" t="s">
        <v>35</v>
      </c>
      <c r="N132" s="172" t="s">
        <v>47</v>
      </c>
      <c r="O132" s="34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6" t="s">
        <v>143</v>
      </c>
      <c r="AT132" s="16" t="s">
        <v>138</v>
      </c>
      <c r="AU132" s="16" t="s">
        <v>84</v>
      </c>
      <c r="AY132" s="16" t="s">
        <v>135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23</v>
      </c>
      <c r="BK132" s="175">
        <f>ROUND(I132*H132,2)</f>
        <v>0</v>
      </c>
      <c r="BL132" s="16" t="s">
        <v>143</v>
      </c>
      <c r="BM132" s="16" t="s">
        <v>801</v>
      </c>
    </row>
    <row r="133" spans="2:47" s="1" customFormat="1" ht="27">
      <c r="B133" s="33"/>
      <c r="D133" s="176" t="s">
        <v>145</v>
      </c>
      <c r="F133" s="177" t="s">
        <v>285</v>
      </c>
      <c r="I133" s="137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145</v>
      </c>
      <c r="AU133" s="16" t="s">
        <v>84</v>
      </c>
    </row>
    <row r="134" spans="2:51" s="11" customFormat="1" ht="13.5">
      <c r="B134" s="178"/>
      <c r="D134" s="186" t="s">
        <v>147</v>
      </c>
      <c r="E134" s="187" t="s">
        <v>35</v>
      </c>
      <c r="F134" s="188" t="s">
        <v>802</v>
      </c>
      <c r="H134" s="189">
        <v>706.56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79" t="s">
        <v>147</v>
      </c>
      <c r="AU134" s="179" t="s">
        <v>84</v>
      </c>
      <c r="AV134" s="11" t="s">
        <v>84</v>
      </c>
      <c r="AW134" s="11" t="s">
        <v>40</v>
      </c>
      <c r="AX134" s="11" t="s">
        <v>23</v>
      </c>
      <c r="AY134" s="179" t="s">
        <v>135</v>
      </c>
    </row>
    <row r="135" spans="2:65" s="1" customFormat="1" ht="22.5" customHeight="1">
      <c r="B135" s="163"/>
      <c r="C135" s="164" t="s">
        <v>210</v>
      </c>
      <c r="D135" s="164" t="s">
        <v>138</v>
      </c>
      <c r="E135" s="165" t="s">
        <v>288</v>
      </c>
      <c r="F135" s="166" t="s">
        <v>289</v>
      </c>
      <c r="G135" s="167" t="s">
        <v>262</v>
      </c>
      <c r="H135" s="168">
        <v>63.403</v>
      </c>
      <c r="I135" s="169"/>
      <c r="J135" s="170">
        <f>ROUND(I135*H135,2)</f>
        <v>0</v>
      </c>
      <c r="K135" s="166" t="s">
        <v>142</v>
      </c>
      <c r="L135" s="33"/>
      <c r="M135" s="171" t="s">
        <v>35</v>
      </c>
      <c r="N135" s="172" t="s">
        <v>47</v>
      </c>
      <c r="O135" s="34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AR135" s="16" t="s">
        <v>143</v>
      </c>
      <c r="AT135" s="16" t="s">
        <v>138</v>
      </c>
      <c r="AU135" s="16" t="s">
        <v>84</v>
      </c>
      <c r="AY135" s="16" t="s">
        <v>135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6" t="s">
        <v>23</v>
      </c>
      <c r="BK135" s="175">
        <f>ROUND(I135*H135,2)</f>
        <v>0</v>
      </c>
      <c r="BL135" s="16" t="s">
        <v>143</v>
      </c>
      <c r="BM135" s="16" t="s">
        <v>803</v>
      </c>
    </row>
    <row r="136" spans="2:47" s="1" customFormat="1" ht="13.5">
      <c r="B136" s="33"/>
      <c r="D136" s="176" t="s">
        <v>145</v>
      </c>
      <c r="F136" s="177" t="s">
        <v>291</v>
      </c>
      <c r="I136" s="137"/>
      <c r="L136" s="33"/>
      <c r="M136" s="62"/>
      <c r="N136" s="34"/>
      <c r="O136" s="34"/>
      <c r="P136" s="34"/>
      <c r="Q136" s="34"/>
      <c r="R136" s="34"/>
      <c r="S136" s="34"/>
      <c r="T136" s="63"/>
      <c r="AT136" s="16" t="s">
        <v>145</v>
      </c>
      <c r="AU136" s="16" t="s">
        <v>84</v>
      </c>
    </row>
    <row r="137" spans="2:51" s="11" customFormat="1" ht="13.5">
      <c r="B137" s="178"/>
      <c r="D137" s="186" t="s">
        <v>147</v>
      </c>
      <c r="E137" s="187" t="s">
        <v>35</v>
      </c>
      <c r="F137" s="188" t="s">
        <v>804</v>
      </c>
      <c r="H137" s="189">
        <v>63.403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147</v>
      </c>
      <c r="AU137" s="179" t="s">
        <v>84</v>
      </c>
      <c r="AV137" s="11" t="s">
        <v>84</v>
      </c>
      <c r="AW137" s="11" t="s">
        <v>40</v>
      </c>
      <c r="AX137" s="11" t="s">
        <v>23</v>
      </c>
      <c r="AY137" s="179" t="s">
        <v>135</v>
      </c>
    </row>
    <row r="138" spans="2:65" s="1" customFormat="1" ht="22.5" customHeight="1">
      <c r="B138" s="163"/>
      <c r="C138" s="164" t="s">
        <v>217</v>
      </c>
      <c r="D138" s="164" t="s">
        <v>138</v>
      </c>
      <c r="E138" s="165" t="s">
        <v>294</v>
      </c>
      <c r="F138" s="166" t="s">
        <v>295</v>
      </c>
      <c r="G138" s="167" t="s">
        <v>262</v>
      </c>
      <c r="H138" s="168">
        <v>7.253</v>
      </c>
      <c r="I138" s="169"/>
      <c r="J138" s="170">
        <f>ROUND(I138*H138,2)</f>
        <v>0</v>
      </c>
      <c r="K138" s="166" t="s">
        <v>142</v>
      </c>
      <c r="L138" s="33"/>
      <c r="M138" s="171" t="s">
        <v>35</v>
      </c>
      <c r="N138" s="172" t="s">
        <v>47</v>
      </c>
      <c r="O138" s="34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AR138" s="16" t="s">
        <v>143</v>
      </c>
      <c r="AT138" s="16" t="s">
        <v>138</v>
      </c>
      <c r="AU138" s="16" t="s">
        <v>84</v>
      </c>
      <c r="AY138" s="16" t="s">
        <v>135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6" t="s">
        <v>23</v>
      </c>
      <c r="BK138" s="175">
        <f>ROUND(I138*H138,2)</f>
        <v>0</v>
      </c>
      <c r="BL138" s="16" t="s">
        <v>143</v>
      </c>
      <c r="BM138" s="16" t="s">
        <v>805</v>
      </c>
    </row>
    <row r="139" spans="2:47" s="1" customFormat="1" ht="13.5">
      <c r="B139" s="33"/>
      <c r="D139" s="176" t="s">
        <v>145</v>
      </c>
      <c r="F139" s="177" t="s">
        <v>297</v>
      </c>
      <c r="I139" s="137"/>
      <c r="L139" s="33"/>
      <c r="M139" s="62"/>
      <c r="N139" s="34"/>
      <c r="O139" s="34"/>
      <c r="P139" s="34"/>
      <c r="Q139" s="34"/>
      <c r="R139" s="34"/>
      <c r="S139" s="34"/>
      <c r="T139" s="63"/>
      <c r="AT139" s="16" t="s">
        <v>145</v>
      </c>
      <c r="AU139" s="16" t="s">
        <v>84</v>
      </c>
    </row>
    <row r="140" spans="2:51" s="11" customFormat="1" ht="13.5">
      <c r="B140" s="178"/>
      <c r="D140" s="176" t="s">
        <v>147</v>
      </c>
      <c r="E140" s="179" t="s">
        <v>35</v>
      </c>
      <c r="F140" s="180" t="s">
        <v>298</v>
      </c>
      <c r="H140" s="181">
        <v>7.253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147</v>
      </c>
      <c r="AU140" s="179" t="s">
        <v>84</v>
      </c>
      <c r="AV140" s="11" t="s">
        <v>84</v>
      </c>
      <c r="AW140" s="11" t="s">
        <v>40</v>
      </c>
      <c r="AX140" s="11" t="s">
        <v>23</v>
      </c>
      <c r="AY140" s="179" t="s">
        <v>135</v>
      </c>
    </row>
    <row r="141" spans="2:63" s="10" customFormat="1" ht="29.25" customHeight="1">
      <c r="B141" s="149"/>
      <c r="D141" s="160" t="s">
        <v>75</v>
      </c>
      <c r="E141" s="161" t="s">
        <v>299</v>
      </c>
      <c r="F141" s="161" t="s">
        <v>300</v>
      </c>
      <c r="I141" s="152"/>
      <c r="J141" s="162">
        <f>BK141</f>
        <v>0</v>
      </c>
      <c r="L141" s="149"/>
      <c r="M141" s="154"/>
      <c r="N141" s="155"/>
      <c r="O141" s="155"/>
      <c r="P141" s="156">
        <f>SUM(P142:P143)</f>
        <v>0</v>
      </c>
      <c r="Q141" s="155"/>
      <c r="R141" s="156">
        <f>SUM(R142:R143)</f>
        <v>0</v>
      </c>
      <c r="S141" s="155"/>
      <c r="T141" s="157">
        <f>SUM(T142:T143)</f>
        <v>0</v>
      </c>
      <c r="AR141" s="150" t="s">
        <v>23</v>
      </c>
      <c r="AT141" s="158" t="s">
        <v>75</v>
      </c>
      <c r="AU141" s="158" t="s">
        <v>23</v>
      </c>
      <c r="AY141" s="150" t="s">
        <v>135</v>
      </c>
      <c r="BK141" s="159">
        <f>SUM(BK142:BK143)</f>
        <v>0</v>
      </c>
    </row>
    <row r="142" spans="2:65" s="1" customFormat="1" ht="22.5" customHeight="1">
      <c r="B142" s="163"/>
      <c r="C142" s="164" t="s">
        <v>8</v>
      </c>
      <c r="D142" s="164" t="s">
        <v>138</v>
      </c>
      <c r="E142" s="165" t="s">
        <v>302</v>
      </c>
      <c r="F142" s="166" t="s">
        <v>303</v>
      </c>
      <c r="G142" s="167" t="s">
        <v>262</v>
      </c>
      <c r="H142" s="168">
        <v>11.238</v>
      </c>
      <c r="I142" s="169"/>
      <c r="J142" s="170">
        <f>ROUND(I142*H142,2)</f>
        <v>0</v>
      </c>
      <c r="K142" s="166" t="s">
        <v>142</v>
      </c>
      <c r="L142" s="33"/>
      <c r="M142" s="171" t="s">
        <v>35</v>
      </c>
      <c r="N142" s="172" t="s">
        <v>47</v>
      </c>
      <c r="O142" s="34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6" t="s">
        <v>143</v>
      </c>
      <c r="AT142" s="16" t="s">
        <v>138</v>
      </c>
      <c r="AU142" s="16" t="s">
        <v>84</v>
      </c>
      <c r="AY142" s="16" t="s">
        <v>135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23</v>
      </c>
      <c r="BK142" s="175">
        <f>ROUND(I142*H142,2)</f>
        <v>0</v>
      </c>
      <c r="BL142" s="16" t="s">
        <v>143</v>
      </c>
      <c r="BM142" s="16" t="s">
        <v>806</v>
      </c>
    </row>
    <row r="143" spans="2:47" s="1" customFormat="1" ht="13.5">
      <c r="B143" s="33"/>
      <c r="D143" s="176" t="s">
        <v>145</v>
      </c>
      <c r="F143" s="177" t="s">
        <v>303</v>
      </c>
      <c r="I143" s="13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145</v>
      </c>
      <c r="AU143" s="16" t="s">
        <v>84</v>
      </c>
    </row>
    <row r="144" spans="2:63" s="10" customFormat="1" ht="36.75" customHeight="1">
      <c r="B144" s="149"/>
      <c r="D144" s="150" t="s">
        <v>75</v>
      </c>
      <c r="E144" s="151" t="s">
        <v>305</v>
      </c>
      <c r="F144" s="151" t="s">
        <v>306</v>
      </c>
      <c r="I144" s="152"/>
      <c r="J144" s="153">
        <f>BK144</f>
        <v>0</v>
      </c>
      <c r="L144" s="149"/>
      <c r="M144" s="154"/>
      <c r="N144" s="155"/>
      <c r="O144" s="155"/>
      <c r="P144" s="156">
        <f>P145+P169+P202+P232+P244+P289+P295+P301+P305+P309</f>
        <v>0</v>
      </c>
      <c r="Q144" s="155"/>
      <c r="R144" s="156">
        <f>R145+R169+R202+R232+R244+R289+R295+R301+R305+R309</f>
        <v>3.8679857999999996</v>
      </c>
      <c r="S144" s="155"/>
      <c r="T144" s="157">
        <f>T145+T169+T202+T232+T244+T289+T295+T301+T305+T309</f>
        <v>14.1761904</v>
      </c>
      <c r="AR144" s="150" t="s">
        <v>84</v>
      </c>
      <c r="AT144" s="158" t="s">
        <v>75</v>
      </c>
      <c r="AU144" s="158" t="s">
        <v>76</v>
      </c>
      <c r="AY144" s="150" t="s">
        <v>135</v>
      </c>
      <c r="BK144" s="159">
        <f>BK145+BK169+BK202+BK232+BK244+BK289+BK295+BK301+BK305+BK309</f>
        <v>0</v>
      </c>
    </row>
    <row r="145" spans="2:63" s="10" customFormat="1" ht="19.5" customHeight="1">
      <c r="B145" s="149"/>
      <c r="D145" s="160" t="s">
        <v>75</v>
      </c>
      <c r="E145" s="161" t="s">
        <v>307</v>
      </c>
      <c r="F145" s="161" t="s">
        <v>308</v>
      </c>
      <c r="I145" s="152"/>
      <c r="J145" s="162">
        <f>BK145</f>
        <v>0</v>
      </c>
      <c r="L145" s="149"/>
      <c r="M145" s="154"/>
      <c r="N145" s="155"/>
      <c r="O145" s="155"/>
      <c r="P145" s="156">
        <f>SUM(P146:P168)</f>
        <v>0</v>
      </c>
      <c r="Q145" s="155"/>
      <c r="R145" s="156">
        <f>SUM(R146:R168)</f>
        <v>0.87524</v>
      </c>
      <c r="S145" s="155"/>
      <c r="T145" s="157">
        <f>SUM(T146:T168)</f>
        <v>0</v>
      </c>
      <c r="AR145" s="150" t="s">
        <v>84</v>
      </c>
      <c r="AT145" s="158" t="s">
        <v>75</v>
      </c>
      <c r="AU145" s="158" t="s">
        <v>23</v>
      </c>
      <c r="AY145" s="150" t="s">
        <v>135</v>
      </c>
      <c r="BK145" s="159">
        <f>SUM(BK146:BK168)</f>
        <v>0</v>
      </c>
    </row>
    <row r="146" spans="2:65" s="1" customFormat="1" ht="22.5" customHeight="1">
      <c r="B146" s="163"/>
      <c r="C146" s="164" t="s">
        <v>229</v>
      </c>
      <c r="D146" s="164" t="s">
        <v>138</v>
      </c>
      <c r="E146" s="165" t="s">
        <v>310</v>
      </c>
      <c r="F146" s="166" t="s">
        <v>311</v>
      </c>
      <c r="G146" s="167" t="s">
        <v>141</v>
      </c>
      <c r="H146" s="168">
        <v>132</v>
      </c>
      <c r="I146" s="169"/>
      <c r="J146" s="170">
        <f>ROUND(I146*H146,2)</f>
        <v>0</v>
      </c>
      <c r="K146" s="166" t="s">
        <v>142</v>
      </c>
      <c r="L146" s="33"/>
      <c r="M146" s="171" t="s">
        <v>35</v>
      </c>
      <c r="N146" s="172" t="s">
        <v>47</v>
      </c>
      <c r="O146" s="34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6" t="s">
        <v>229</v>
      </c>
      <c r="AT146" s="16" t="s">
        <v>138</v>
      </c>
      <c r="AU146" s="16" t="s">
        <v>84</v>
      </c>
      <c r="AY146" s="16" t="s">
        <v>135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23</v>
      </c>
      <c r="BK146" s="175">
        <f>ROUND(I146*H146,2)</f>
        <v>0</v>
      </c>
      <c r="BL146" s="16" t="s">
        <v>229</v>
      </c>
      <c r="BM146" s="16" t="s">
        <v>807</v>
      </c>
    </row>
    <row r="147" spans="2:47" s="1" customFormat="1" ht="27">
      <c r="B147" s="33"/>
      <c r="D147" s="176" t="s">
        <v>145</v>
      </c>
      <c r="F147" s="177" t="s">
        <v>313</v>
      </c>
      <c r="I147" s="137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145</v>
      </c>
      <c r="AU147" s="16" t="s">
        <v>84</v>
      </c>
    </row>
    <row r="148" spans="2:51" s="11" customFormat="1" ht="13.5">
      <c r="B148" s="178"/>
      <c r="D148" s="186" t="s">
        <v>147</v>
      </c>
      <c r="E148" s="187" t="s">
        <v>35</v>
      </c>
      <c r="F148" s="188" t="s">
        <v>314</v>
      </c>
      <c r="H148" s="189">
        <v>132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147</v>
      </c>
      <c r="AU148" s="179" t="s">
        <v>84</v>
      </c>
      <c r="AV148" s="11" t="s">
        <v>84</v>
      </c>
      <c r="AW148" s="11" t="s">
        <v>40</v>
      </c>
      <c r="AX148" s="11" t="s">
        <v>23</v>
      </c>
      <c r="AY148" s="179" t="s">
        <v>135</v>
      </c>
    </row>
    <row r="149" spans="2:65" s="1" customFormat="1" ht="22.5" customHeight="1">
      <c r="B149" s="163"/>
      <c r="C149" s="164" t="s">
        <v>234</v>
      </c>
      <c r="D149" s="164" t="s">
        <v>138</v>
      </c>
      <c r="E149" s="165" t="s">
        <v>316</v>
      </c>
      <c r="F149" s="166" t="s">
        <v>317</v>
      </c>
      <c r="G149" s="167" t="s">
        <v>141</v>
      </c>
      <c r="H149" s="168">
        <v>10.8</v>
      </c>
      <c r="I149" s="169"/>
      <c r="J149" s="170">
        <f>ROUND(I149*H149,2)</f>
        <v>0</v>
      </c>
      <c r="K149" s="166" t="s">
        <v>142</v>
      </c>
      <c r="L149" s="33"/>
      <c r="M149" s="171" t="s">
        <v>35</v>
      </c>
      <c r="N149" s="172" t="s">
        <v>47</v>
      </c>
      <c r="O149" s="34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6" t="s">
        <v>229</v>
      </c>
      <c r="AT149" s="16" t="s">
        <v>138</v>
      </c>
      <c r="AU149" s="16" t="s">
        <v>84</v>
      </c>
      <c r="AY149" s="16" t="s">
        <v>135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23</v>
      </c>
      <c r="BK149" s="175">
        <f>ROUND(I149*H149,2)</f>
        <v>0</v>
      </c>
      <c r="BL149" s="16" t="s">
        <v>229</v>
      </c>
      <c r="BM149" s="16" t="s">
        <v>808</v>
      </c>
    </row>
    <row r="150" spans="2:47" s="1" customFormat="1" ht="27">
      <c r="B150" s="33"/>
      <c r="D150" s="176" t="s">
        <v>145</v>
      </c>
      <c r="F150" s="177" t="s">
        <v>319</v>
      </c>
      <c r="I150" s="137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145</v>
      </c>
      <c r="AU150" s="16" t="s">
        <v>84</v>
      </c>
    </row>
    <row r="151" spans="2:51" s="11" customFormat="1" ht="13.5">
      <c r="B151" s="178"/>
      <c r="D151" s="186" t="s">
        <v>147</v>
      </c>
      <c r="E151" s="187" t="s">
        <v>35</v>
      </c>
      <c r="F151" s="188" t="s">
        <v>320</v>
      </c>
      <c r="H151" s="189">
        <v>10.8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147</v>
      </c>
      <c r="AU151" s="179" t="s">
        <v>84</v>
      </c>
      <c r="AV151" s="11" t="s">
        <v>84</v>
      </c>
      <c r="AW151" s="11" t="s">
        <v>40</v>
      </c>
      <c r="AX151" s="11" t="s">
        <v>23</v>
      </c>
      <c r="AY151" s="179" t="s">
        <v>135</v>
      </c>
    </row>
    <row r="152" spans="2:65" s="1" customFormat="1" ht="22.5" customHeight="1">
      <c r="B152" s="163"/>
      <c r="C152" s="200" t="s">
        <v>241</v>
      </c>
      <c r="D152" s="200" t="s">
        <v>322</v>
      </c>
      <c r="E152" s="201" t="s">
        <v>323</v>
      </c>
      <c r="F152" s="202" t="s">
        <v>324</v>
      </c>
      <c r="G152" s="203" t="s">
        <v>262</v>
      </c>
      <c r="H152" s="204">
        <v>0.047</v>
      </c>
      <c r="I152" s="205"/>
      <c r="J152" s="206">
        <f>ROUND(I152*H152,2)</f>
        <v>0</v>
      </c>
      <c r="K152" s="202" t="s">
        <v>142</v>
      </c>
      <c r="L152" s="207"/>
      <c r="M152" s="208" t="s">
        <v>35</v>
      </c>
      <c r="N152" s="209" t="s">
        <v>47</v>
      </c>
      <c r="O152" s="34"/>
      <c r="P152" s="173">
        <f>O152*H152</f>
        <v>0</v>
      </c>
      <c r="Q152" s="173">
        <v>1</v>
      </c>
      <c r="R152" s="173">
        <f>Q152*H152</f>
        <v>0.047</v>
      </c>
      <c r="S152" s="173">
        <v>0</v>
      </c>
      <c r="T152" s="174">
        <f>S152*H152</f>
        <v>0</v>
      </c>
      <c r="AR152" s="16" t="s">
        <v>325</v>
      </c>
      <c r="AT152" s="16" t="s">
        <v>322</v>
      </c>
      <c r="AU152" s="16" t="s">
        <v>84</v>
      </c>
      <c r="AY152" s="16" t="s">
        <v>135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23</v>
      </c>
      <c r="BK152" s="175">
        <f>ROUND(I152*H152,2)</f>
        <v>0</v>
      </c>
      <c r="BL152" s="16" t="s">
        <v>229</v>
      </c>
      <c r="BM152" s="16" t="s">
        <v>809</v>
      </c>
    </row>
    <row r="153" spans="2:47" s="1" customFormat="1" ht="27">
      <c r="B153" s="33"/>
      <c r="D153" s="176" t="s">
        <v>145</v>
      </c>
      <c r="F153" s="177" t="s">
        <v>327</v>
      </c>
      <c r="I153" s="137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145</v>
      </c>
      <c r="AU153" s="16" t="s">
        <v>84</v>
      </c>
    </row>
    <row r="154" spans="2:51" s="11" customFormat="1" ht="13.5">
      <c r="B154" s="178"/>
      <c r="D154" s="186" t="s">
        <v>147</v>
      </c>
      <c r="E154" s="187" t="s">
        <v>35</v>
      </c>
      <c r="F154" s="188" t="s">
        <v>328</v>
      </c>
      <c r="H154" s="189">
        <v>0.047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147</v>
      </c>
      <c r="AU154" s="179" t="s">
        <v>84</v>
      </c>
      <c r="AV154" s="11" t="s">
        <v>84</v>
      </c>
      <c r="AW154" s="11" t="s">
        <v>40</v>
      </c>
      <c r="AX154" s="11" t="s">
        <v>23</v>
      </c>
      <c r="AY154" s="179" t="s">
        <v>135</v>
      </c>
    </row>
    <row r="155" spans="2:65" s="1" customFormat="1" ht="22.5" customHeight="1">
      <c r="B155" s="163"/>
      <c r="C155" s="164" t="s">
        <v>247</v>
      </c>
      <c r="D155" s="164" t="s">
        <v>138</v>
      </c>
      <c r="E155" s="165" t="s">
        <v>329</v>
      </c>
      <c r="F155" s="166" t="s">
        <v>330</v>
      </c>
      <c r="G155" s="167" t="s">
        <v>141</v>
      </c>
      <c r="H155" s="168">
        <v>132</v>
      </c>
      <c r="I155" s="169"/>
      <c r="J155" s="170">
        <f>ROUND(I155*H155,2)</f>
        <v>0</v>
      </c>
      <c r="K155" s="166" t="s">
        <v>142</v>
      </c>
      <c r="L155" s="33"/>
      <c r="M155" s="171" t="s">
        <v>35</v>
      </c>
      <c r="N155" s="172" t="s">
        <v>47</v>
      </c>
      <c r="O155" s="34"/>
      <c r="P155" s="173">
        <f>O155*H155</f>
        <v>0</v>
      </c>
      <c r="Q155" s="173">
        <v>0.0004</v>
      </c>
      <c r="R155" s="173">
        <f>Q155*H155</f>
        <v>0.0528</v>
      </c>
      <c r="S155" s="173">
        <v>0</v>
      </c>
      <c r="T155" s="174">
        <f>S155*H155</f>
        <v>0</v>
      </c>
      <c r="AR155" s="16" t="s">
        <v>229</v>
      </c>
      <c r="AT155" s="16" t="s">
        <v>138</v>
      </c>
      <c r="AU155" s="16" t="s">
        <v>84</v>
      </c>
      <c r="AY155" s="16" t="s">
        <v>135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23</v>
      </c>
      <c r="BK155" s="175">
        <f>ROUND(I155*H155,2)</f>
        <v>0</v>
      </c>
      <c r="BL155" s="16" t="s">
        <v>229</v>
      </c>
      <c r="BM155" s="16" t="s">
        <v>810</v>
      </c>
    </row>
    <row r="156" spans="2:47" s="1" customFormat="1" ht="27">
      <c r="B156" s="33"/>
      <c r="D156" s="176" t="s">
        <v>145</v>
      </c>
      <c r="F156" s="177" t="s">
        <v>332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145</v>
      </c>
      <c r="AU156" s="16" t="s">
        <v>84</v>
      </c>
    </row>
    <row r="157" spans="2:51" s="11" customFormat="1" ht="13.5">
      <c r="B157" s="178"/>
      <c r="D157" s="186" t="s">
        <v>147</v>
      </c>
      <c r="E157" s="187" t="s">
        <v>35</v>
      </c>
      <c r="F157" s="188" t="s">
        <v>314</v>
      </c>
      <c r="H157" s="189">
        <v>132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147</v>
      </c>
      <c r="AU157" s="179" t="s">
        <v>84</v>
      </c>
      <c r="AV157" s="11" t="s">
        <v>84</v>
      </c>
      <c r="AW157" s="11" t="s">
        <v>40</v>
      </c>
      <c r="AX157" s="11" t="s">
        <v>23</v>
      </c>
      <c r="AY157" s="179" t="s">
        <v>135</v>
      </c>
    </row>
    <row r="158" spans="2:65" s="1" customFormat="1" ht="22.5" customHeight="1">
      <c r="B158" s="163"/>
      <c r="C158" s="164" t="s">
        <v>253</v>
      </c>
      <c r="D158" s="164" t="s">
        <v>138</v>
      </c>
      <c r="E158" s="165" t="s">
        <v>334</v>
      </c>
      <c r="F158" s="166" t="s">
        <v>335</v>
      </c>
      <c r="G158" s="167" t="s">
        <v>141</v>
      </c>
      <c r="H158" s="168">
        <v>10.8</v>
      </c>
      <c r="I158" s="169"/>
      <c r="J158" s="170">
        <f>ROUND(I158*H158,2)</f>
        <v>0</v>
      </c>
      <c r="K158" s="166" t="s">
        <v>142</v>
      </c>
      <c r="L158" s="33"/>
      <c r="M158" s="171" t="s">
        <v>35</v>
      </c>
      <c r="N158" s="172" t="s">
        <v>47</v>
      </c>
      <c r="O158" s="34"/>
      <c r="P158" s="173">
        <f>O158*H158</f>
        <v>0</v>
      </c>
      <c r="Q158" s="173">
        <v>0.0004</v>
      </c>
      <c r="R158" s="173">
        <f>Q158*H158</f>
        <v>0.004320000000000001</v>
      </c>
      <c r="S158" s="173">
        <v>0</v>
      </c>
      <c r="T158" s="174">
        <f>S158*H158</f>
        <v>0</v>
      </c>
      <c r="AR158" s="16" t="s">
        <v>229</v>
      </c>
      <c r="AT158" s="16" t="s">
        <v>138</v>
      </c>
      <c r="AU158" s="16" t="s">
        <v>84</v>
      </c>
      <c r="AY158" s="16" t="s">
        <v>135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23</v>
      </c>
      <c r="BK158" s="175">
        <f>ROUND(I158*H158,2)</f>
        <v>0</v>
      </c>
      <c r="BL158" s="16" t="s">
        <v>229</v>
      </c>
      <c r="BM158" s="16" t="s">
        <v>811</v>
      </c>
    </row>
    <row r="159" spans="2:47" s="1" customFormat="1" ht="27">
      <c r="B159" s="33"/>
      <c r="D159" s="176" t="s">
        <v>145</v>
      </c>
      <c r="F159" s="177" t="s">
        <v>337</v>
      </c>
      <c r="I159" s="137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145</v>
      </c>
      <c r="AU159" s="16" t="s">
        <v>84</v>
      </c>
    </row>
    <row r="160" spans="2:51" s="11" customFormat="1" ht="13.5">
      <c r="B160" s="178"/>
      <c r="D160" s="186" t="s">
        <v>147</v>
      </c>
      <c r="E160" s="187" t="s">
        <v>35</v>
      </c>
      <c r="F160" s="188" t="s">
        <v>320</v>
      </c>
      <c r="H160" s="189">
        <v>10.8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147</v>
      </c>
      <c r="AU160" s="179" t="s">
        <v>84</v>
      </c>
      <c r="AV160" s="11" t="s">
        <v>84</v>
      </c>
      <c r="AW160" s="11" t="s">
        <v>40</v>
      </c>
      <c r="AX160" s="11" t="s">
        <v>23</v>
      </c>
      <c r="AY160" s="179" t="s">
        <v>135</v>
      </c>
    </row>
    <row r="161" spans="2:65" s="1" customFormat="1" ht="22.5" customHeight="1">
      <c r="B161" s="163"/>
      <c r="C161" s="200" t="s">
        <v>7</v>
      </c>
      <c r="D161" s="200" t="s">
        <v>322</v>
      </c>
      <c r="E161" s="201" t="s">
        <v>339</v>
      </c>
      <c r="F161" s="202" t="s">
        <v>340</v>
      </c>
      <c r="G161" s="203" t="s">
        <v>141</v>
      </c>
      <c r="H161" s="204">
        <v>171.36</v>
      </c>
      <c r="I161" s="205"/>
      <c r="J161" s="206">
        <f>ROUND(I161*H161,2)</f>
        <v>0</v>
      </c>
      <c r="K161" s="202" t="s">
        <v>142</v>
      </c>
      <c r="L161" s="207"/>
      <c r="M161" s="208" t="s">
        <v>35</v>
      </c>
      <c r="N161" s="209" t="s">
        <v>47</v>
      </c>
      <c r="O161" s="34"/>
      <c r="P161" s="173">
        <f>O161*H161</f>
        <v>0</v>
      </c>
      <c r="Q161" s="173">
        <v>0.0045</v>
      </c>
      <c r="R161" s="173">
        <f>Q161*H161</f>
        <v>0.77112</v>
      </c>
      <c r="S161" s="173">
        <v>0</v>
      </c>
      <c r="T161" s="174">
        <f>S161*H161</f>
        <v>0</v>
      </c>
      <c r="AR161" s="16" t="s">
        <v>325</v>
      </c>
      <c r="AT161" s="16" t="s">
        <v>322</v>
      </c>
      <c r="AU161" s="16" t="s">
        <v>84</v>
      </c>
      <c r="AY161" s="16" t="s">
        <v>135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6" t="s">
        <v>23</v>
      </c>
      <c r="BK161" s="175">
        <f>ROUND(I161*H161,2)</f>
        <v>0</v>
      </c>
      <c r="BL161" s="16" t="s">
        <v>229</v>
      </c>
      <c r="BM161" s="16" t="s">
        <v>812</v>
      </c>
    </row>
    <row r="162" spans="2:47" s="1" customFormat="1" ht="13.5">
      <c r="B162" s="33"/>
      <c r="D162" s="176" t="s">
        <v>145</v>
      </c>
      <c r="F162" s="177" t="s">
        <v>813</v>
      </c>
      <c r="I162" s="137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145</v>
      </c>
      <c r="AU162" s="16" t="s">
        <v>84</v>
      </c>
    </row>
    <row r="163" spans="2:51" s="11" customFormat="1" ht="13.5">
      <c r="B163" s="178"/>
      <c r="D163" s="186" t="s">
        <v>147</v>
      </c>
      <c r="E163" s="187" t="s">
        <v>35</v>
      </c>
      <c r="F163" s="188" t="s">
        <v>343</v>
      </c>
      <c r="H163" s="189">
        <v>171.36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147</v>
      </c>
      <c r="AU163" s="179" t="s">
        <v>84</v>
      </c>
      <c r="AV163" s="11" t="s">
        <v>84</v>
      </c>
      <c r="AW163" s="11" t="s">
        <v>40</v>
      </c>
      <c r="AX163" s="11" t="s">
        <v>23</v>
      </c>
      <c r="AY163" s="179" t="s">
        <v>135</v>
      </c>
    </row>
    <row r="164" spans="2:65" s="1" customFormat="1" ht="22.5" customHeight="1">
      <c r="B164" s="163"/>
      <c r="C164" s="200" t="s">
        <v>264</v>
      </c>
      <c r="D164" s="200" t="s">
        <v>322</v>
      </c>
      <c r="E164" s="201" t="s">
        <v>345</v>
      </c>
      <c r="F164" s="202" t="s">
        <v>346</v>
      </c>
      <c r="G164" s="203" t="s">
        <v>347</v>
      </c>
      <c r="H164" s="204">
        <v>3</v>
      </c>
      <c r="I164" s="205"/>
      <c r="J164" s="206">
        <f>ROUND(I164*H164,2)</f>
        <v>0</v>
      </c>
      <c r="K164" s="202" t="s">
        <v>35</v>
      </c>
      <c r="L164" s="207"/>
      <c r="M164" s="208" t="s">
        <v>35</v>
      </c>
      <c r="N164" s="209" t="s">
        <v>47</v>
      </c>
      <c r="O164" s="34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AR164" s="16" t="s">
        <v>325</v>
      </c>
      <c r="AT164" s="16" t="s">
        <v>322</v>
      </c>
      <c r="AU164" s="16" t="s">
        <v>84</v>
      </c>
      <c r="AY164" s="16" t="s">
        <v>135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6" t="s">
        <v>23</v>
      </c>
      <c r="BK164" s="175">
        <f>ROUND(I164*H164,2)</f>
        <v>0</v>
      </c>
      <c r="BL164" s="16" t="s">
        <v>229</v>
      </c>
      <c r="BM164" s="16" t="s">
        <v>814</v>
      </c>
    </row>
    <row r="165" spans="2:47" s="1" customFormat="1" ht="13.5">
      <c r="B165" s="33"/>
      <c r="D165" s="176" t="s">
        <v>145</v>
      </c>
      <c r="F165" s="177" t="s">
        <v>346</v>
      </c>
      <c r="I165" s="137"/>
      <c r="L165" s="33"/>
      <c r="M165" s="62"/>
      <c r="N165" s="34"/>
      <c r="O165" s="34"/>
      <c r="P165" s="34"/>
      <c r="Q165" s="34"/>
      <c r="R165" s="34"/>
      <c r="S165" s="34"/>
      <c r="T165" s="63"/>
      <c r="AT165" s="16" t="s">
        <v>145</v>
      </c>
      <c r="AU165" s="16" t="s">
        <v>84</v>
      </c>
    </row>
    <row r="166" spans="2:51" s="11" customFormat="1" ht="13.5">
      <c r="B166" s="178"/>
      <c r="D166" s="186" t="s">
        <v>147</v>
      </c>
      <c r="E166" s="187" t="s">
        <v>35</v>
      </c>
      <c r="F166" s="188" t="s">
        <v>349</v>
      </c>
      <c r="H166" s="189">
        <v>3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147</v>
      </c>
      <c r="AU166" s="179" t="s">
        <v>84</v>
      </c>
      <c r="AV166" s="11" t="s">
        <v>84</v>
      </c>
      <c r="AW166" s="11" t="s">
        <v>40</v>
      </c>
      <c r="AX166" s="11" t="s">
        <v>23</v>
      </c>
      <c r="AY166" s="179" t="s">
        <v>135</v>
      </c>
    </row>
    <row r="167" spans="2:65" s="1" customFormat="1" ht="22.5" customHeight="1">
      <c r="B167" s="163"/>
      <c r="C167" s="164" t="s">
        <v>270</v>
      </c>
      <c r="D167" s="164" t="s">
        <v>138</v>
      </c>
      <c r="E167" s="165" t="s">
        <v>351</v>
      </c>
      <c r="F167" s="166" t="s">
        <v>352</v>
      </c>
      <c r="G167" s="167" t="s">
        <v>262</v>
      </c>
      <c r="H167" s="168">
        <v>0.875</v>
      </c>
      <c r="I167" s="169"/>
      <c r="J167" s="170">
        <f>ROUND(I167*H167,2)</f>
        <v>0</v>
      </c>
      <c r="K167" s="166" t="s">
        <v>142</v>
      </c>
      <c r="L167" s="33"/>
      <c r="M167" s="171" t="s">
        <v>35</v>
      </c>
      <c r="N167" s="172" t="s">
        <v>47</v>
      </c>
      <c r="O167" s="34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6" t="s">
        <v>229</v>
      </c>
      <c r="AT167" s="16" t="s">
        <v>138</v>
      </c>
      <c r="AU167" s="16" t="s">
        <v>84</v>
      </c>
      <c r="AY167" s="16" t="s">
        <v>135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6" t="s">
        <v>23</v>
      </c>
      <c r="BK167" s="175">
        <f>ROUND(I167*H167,2)</f>
        <v>0</v>
      </c>
      <c r="BL167" s="16" t="s">
        <v>229</v>
      </c>
      <c r="BM167" s="16" t="s">
        <v>815</v>
      </c>
    </row>
    <row r="168" spans="2:47" s="1" customFormat="1" ht="13.5">
      <c r="B168" s="33"/>
      <c r="D168" s="176" t="s">
        <v>145</v>
      </c>
      <c r="F168" s="177" t="s">
        <v>352</v>
      </c>
      <c r="I168" s="137"/>
      <c r="L168" s="33"/>
      <c r="M168" s="62"/>
      <c r="N168" s="34"/>
      <c r="O168" s="34"/>
      <c r="P168" s="34"/>
      <c r="Q168" s="34"/>
      <c r="R168" s="34"/>
      <c r="S168" s="34"/>
      <c r="T168" s="63"/>
      <c r="AT168" s="16" t="s">
        <v>145</v>
      </c>
      <c r="AU168" s="16" t="s">
        <v>84</v>
      </c>
    </row>
    <row r="169" spans="2:63" s="10" customFormat="1" ht="29.25" customHeight="1">
      <c r="B169" s="149"/>
      <c r="D169" s="160" t="s">
        <v>75</v>
      </c>
      <c r="E169" s="161" t="s">
        <v>354</v>
      </c>
      <c r="F169" s="161" t="s">
        <v>355</v>
      </c>
      <c r="I169" s="152"/>
      <c r="J169" s="162">
        <f>BK169</f>
        <v>0</v>
      </c>
      <c r="L169" s="149"/>
      <c r="M169" s="154"/>
      <c r="N169" s="155"/>
      <c r="O169" s="155"/>
      <c r="P169" s="156">
        <f>SUM(P170:P201)</f>
        <v>0</v>
      </c>
      <c r="Q169" s="155"/>
      <c r="R169" s="156">
        <f>SUM(R170:R201)</f>
        <v>0.43999499999999997</v>
      </c>
      <c r="S169" s="155"/>
      <c r="T169" s="157">
        <f>SUM(T170:T201)</f>
        <v>7.252800000000001</v>
      </c>
      <c r="AR169" s="150" t="s">
        <v>84</v>
      </c>
      <c r="AT169" s="158" t="s">
        <v>75</v>
      </c>
      <c r="AU169" s="158" t="s">
        <v>23</v>
      </c>
      <c r="AY169" s="150" t="s">
        <v>135</v>
      </c>
      <c r="BK169" s="159">
        <f>SUM(BK170:BK201)</f>
        <v>0</v>
      </c>
    </row>
    <row r="170" spans="2:65" s="1" customFormat="1" ht="22.5" customHeight="1">
      <c r="B170" s="163"/>
      <c r="C170" s="164" t="s">
        <v>276</v>
      </c>
      <c r="D170" s="164" t="s">
        <v>138</v>
      </c>
      <c r="E170" s="165" t="s">
        <v>357</v>
      </c>
      <c r="F170" s="166" t="s">
        <v>358</v>
      </c>
      <c r="G170" s="167" t="s">
        <v>141</v>
      </c>
      <c r="H170" s="168">
        <v>273.6</v>
      </c>
      <c r="I170" s="169"/>
      <c r="J170" s="170">
        <f>ROUND(I170*H170,2)</f>
        <v>0</v>
      </c>
      <c r="K170" s="166" t="s">
        <v>142</v>
      </c>
      <c r="L170" s="33"/>
      <c r="M170" s="171" t="s">
        <v>35</v>
      </c>
      <c r="N170" s="172" t="s">
        <v>47</v>
      </c>
      <c r="O170" s="34"/>
      <c r="P170" s="173">
        <f>O170*H170</f>
        <v>0</v>
      </c>
      <c r="Q170" s="173">
        <v>0</v>
      </c>
      <c r="R170" s="173">
        <f>Q170*H170</f>
        <v>0</v>
      </c>
      <c r="S170" s="173">
        <v>0.006</v>
      </c>
      <c r="T170" s="174">
        <f>S170*H170</f>
        <v>1.6416000000000002</v>
      </c>
      <c r="AR170" s="16" t="s">
        <v>229</v>
      </c>
      <c r="AT170" s="16" t="s">
        <v>138</v>
      </c>
      <c r="AU170" s="16" t="s">
        <v>84</v>
      </c>
      <c r="AY170" s="16" t="s">
        <v>135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6" t="s">
        <v>23</v>
      </c>
      <c r="BK170" s="175">
        <f>ROUND(I170*H170,2)</f>
        <v>0</v>
      </c>
      <c r="BL170" s="16" t="s">
        <v>229</v>
      </c>
      <c r="BM170" s="16" t="s">
        <v>816</v>
      </c>
    </row>
    <row r="171" spans="2:47" s="1" customFormat="1" ht="13.5">
      <c r="B171" s="33"/>
      <c r="D171" s="176" t="s">
        <v>145</v>
      </c>
      <c r="F171" s="177" t="s">
        <v>360</v>
      </c>
      <c r="I171" s="137"/>
      <c r="L171" s="33"/>
      <c r="M171" s="62"/>
      <c r="N171" s="34"/>
      <c r="O171" s="34"/>
      <c r="P171" s="34"/>
      <c r="Q171" s="34"/>
      <c r="R171" s="34"/>
      <c r="S171" s="34"/>
      <c r="T171" s="63"/>
      <c r="AT171" s="16" t="s">
        <v>145</v>
      </c>
      <c r="AU171" s="16" t="s">
        <v>84</v>
      </c>
    </row>
    <row r="172" spans="2:51" s="11" customFormat="1" ht="13.5">
      <c r="B172" s="178"/>
      <c r="D172" s="186" t="s">
        <v>147</v>
      </c>
      <c r="E172" s="187" t="s">
        <v>35</v>
      </c>
      <c r="F172" s="188" t="s">
        <v>361</v>
      </c>
      <c r="H172" s="189">
        <v>273.6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147</v>
      </c>
      <c r="AU172" s="179" t="s">
        <v>84</v>
      </c>
      <c r="AV172" s="11" t="s">
        <v>84</v>
      </c>
      <c r="AW172" s="11" t="s">
        <v>40</v>
      </c>
      <c r="AX172" s="11" t="s">
        <v>23</v>
      </c>
      <c r="AY172" s="179" t="s">
        <v>135</v>
      </c>
    </row>
    <row r="173" spans="2:65" s="1" customFormat="1" ht="22.5" customHeight="1">
      <c r="B173" s="163"/>
      <c r="C173" s="164" t="s">
        <v>281</v>
      </c>
      <c r="D173" s="164" t="s">
        <v>138</v>
      </c>
      <c r="E173" s="165" t="s">
        <v>363</v>
      </c>
      <c r="F173" s="166" t="s">
        <v>364</v>
      </c>
      <c r="G173" s="167" t="s">
        <v>347</v>
      </c>
      <c r="H173" s="168">
        <v>7.62</v>
      </c>
      <c r="I173" s="169"/>
      <c r="J173" s="170">
        <f>ROUND(I173*H173,2)</f>
        <v>0</v>
      </c>
      <c r="K173" s="166" t="s">
        <v>142</v>
      </c>
      <c r="L173" s="33"/>
      <c r="M173" s="171" t="s">
        <v>35</v>
      </c>
      <c r="N173" s="172" t="s">
        <v>47</v>
      </c>
      <c r="O173" s="34"/>
      <c r="P173" s="173">
        <f>O173*H173</f>
        <v>0</v>
      </c>
      <c r="Q173" s="173">
        <v>0.00111</v>
      </c>
      <c r="R173" s="173">
        <f>Q173*H173</f>
        <v>0.0084582</v>
      </c>
      <c r="S173" s="173">
        <v>0</v>
      </c>
      <c r="T173" s="174">
        <f>S173*H173</f>
        <v>0</v>
      </c>
      <c r="AR173" s="16" t="s">
        <v>229</v>
      </c>
      <c r="AT173" s="16" t="s">
        <v>138</v>
      </c>
      <c r="AU173" s="16" t="s">
        <v>84</v>
      </c>
      <c r="AY173" s="16" t="s">
        <v>135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23</v>
      </c>
      <c r="BK173" s="175">
        <f>ROUND(I173*H173,2)</f>
        <v>0</v>
      </c>
      <c r="BL173" s="16" t="s">
        <v>229</v>
      </c>
      <c r="BM173" s="16" t="s">
        <v>817</v>
      </c>
    </row>
    <row r="174" spans="2:47" s="1" customFormat="1" ht="27">
      <c r="B174" s="33"/>
      <c r="D174" s="176" t="s">
        <v>145</v>
      </c>
      <c r="F174" s="177" t="s">
        <v>366</v>
      </c>
      <c r="I174" s="137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145</v>
      </c>
      <c r="AU174" s="16" t="s">
        <v>84</v>
      </c>
    </row>
    <row r="175" spans="2:51" s="11" customFormat="1" ht="13.5">
      <c r="B175" s="178"/>
      <c r="D175" s="186" t="s">
        <v>147</v>
      </c>
      <c r="E175" s="187" t="s">
        <v>35</v>
      </c>
      <c r="F175" s="188" t="s">
        <v>367</v>
      </c>
      <c r="H175" s="189">
        <v>7.62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147</v>
      </c>
      <c r="AU175" s="179" t="s">
        <v>84</v>
      </c>
      <c r="AV175" s="11" t="s">
        <v>84</v>
      </c>
      <c r="AW175" s="11" t="s">
        <v>40</v>
      </c>
      <c r="AX175" s="11" t="s">
        <v>23</v>
      </c>
      <c r="AY175" s="179" t="s">
        <v>135</v>
      </c>
    </row>
    <row r="176" spans="2:65" s="1" customFormat="1" ht="22.5" customHeight="1">
      <c r="B176" s="163"/>
      <c r="C176" s="164" t="s">
        <v>287</v>
      </c>
      <c r="D176" s="164" t="s">
        <v>138</v>
      </c>
      <c r="E176" s="165" t="s">
        <v>369</v>
      </c>
      <c r="F176" s="166" t="s">
        <v>370</v>
      </c>
      <c r="G176" s="167" t="s">
        <v>347</v>
      </c>
      <c r="H176" s="168">
        <v>18.06</v>
      </c>
      <c r="I176" s="169"/>
      <c r="J176" s="170">
        <f>ROUND(I176*H176,2)</f>
        <v>0</v>
      </c>
      <c r="K176" s="166" t="s">
        <v>142</v>
      </c>
      <c r="L176" s="33"/>
      <c r="M176" s="171" t="s">
        <v>35</v>
      </c>
      <c r="N176" s="172" t="s">
        <v>47</v>
      </c>
      <c r="O176" s="34"/>
      <c r="P176" s="173">
        <f>O176*H176</f>
        <v>0</v>
      </c>
      <c r="Q176" s="173">
        <v>0.00278</v>
      </c>
      <c r="R176" s="173">
        <f>Q176*H176</f>
        <v>0.050206799999999996</v>
      </c>
      <c r="S176" s="173">
        <v>0</v>
      </c>
      <c r="T176" s="174">
        <f>S176*H176</f>
        <v>0</v>
      </c>
      <c r="AR176" s="16" t="s">
        <v>229</v>
      </c>
      <c r="AT176" s="16" t="s">
        <v>138</v>
      </c>
      <c r="AU176" s="16" t="s">
        <v>84</v>
      </c>
      <c r="AY176" s="16" t="s">
        <v>135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23</v>
      </c>
      <c r="BK176" s="175">
        <f>ROUND(I176*H176,2)</f>
        <v>0</v>
      </c>
      <c r="BL176" s="16" t="s">
        <v>229</v>
      </c>
      <c r="BM176" s="16" t="s">
        <v>818</v>
      </c>
    </row>
    <row r="177" spans="2:47" s="1" customFormat="1" ht="27">
      <c r="B177" s="33"/>
      <c r="D177" s="176" t="s">
        <v>145</v>
      </c>
      <c r="F177" s="177" t="s">
        <v>372</v>
      </c>
      <c r="I177" s="13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145</v>
      </c>
      <c r="AU177" s="16" t="s">
        <v>84</v>
      </c>
    </row>
    <row r="178" spans="2:51" s="11" customFormat="1" ht="13.5">
      <c r="B178" s="178"/>
      <c r="D178" s="186" t="s">
        <v>147</v>
      </c>
      <c r="E178" s="187" t="s">
        <v>35</v>
      </c>
      <c r="F178" s="188" t="s">
        <v>373</v>
      </c>
      <c r="H178" s="189">
        <v>18.06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147</v>
      </c>
      <c r="AU178" s="179" t="s">
        <v>84</v>
      </c>
      <c r="AV178" s="11" t="s">
        <v>84</v>
      </c>
      <c r="AW178" s="11" t="s">
        <v>40</v>
      </c>
      <c r="AX178" s="11" t="s">
        <v>23</v>
      </c>
      <c r="AY178" s="179" t="s">
        <v>135</v>
      </c>
    </row>
    <row r="179" spans="2:65" s="1" customFormat="1" ht="22.5" customHeight="1">
      <c r="B179" s="163"/>
      <c r="C179" s="164" t="s">
        <v>293</v>
      </c>
      <c r="D179" s="164" t="s">
        <v>138</v>
      </c>
      <c r="E179" s="165" t="s">
        <v>375</v>
      </c>
      <c r="F179" s="166" t="s">
        <v>376</v>
      </c>
      <c r="G179" s="167" t="s">
        <v>347</v>
      </c>
      <c r="H179" s="168">
        <v>4.2</v>
      </c>
      <c r="I179" s="169"/>
      <c r="J179" s="170">
        <f>ROUND(I179*H179,2)</f>
        <v>0</v>
      </c>
      <c r="K179" s="166" t="s">
        <v>142</v>
      </c>
      <c r="L179" s="33"/>
      <c r="M179" s="171" t="s">
        <v>35</v>
      </c>
      <c r="N179" s="172" t="s">
        <v>47</v>
      </c>
      <c r="O179" s="34"/>
      <c r="P179" s="173">
        <f>O179*H179</f>
        <v>0</v>
      </c>
      <c r="Q179" s="173">
        <v>0.00278</v>
      </c>
      <c r="R179" s="173">
        <f>Q179*H179</f>
        <v>0.011676</v>
      </c>
      <c r="S179" s="173">
        <v>0</v>
      </c>
      <c r="T179" s="174">
        <f>S179*H179</f>
        <v>0</v>
      </c>
      <c r="AR179" s="16" t="s">
        <v>229</v>
      </c>
      <c r="AT179" s="16" t="s">
        <v>138</v>
      </c>
      <c r="AU179" s="16" t="s">
        <v>84</v>
      </c>
      <c r="AY179" s="16" t="s">
        <v>135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23</v>
      </c>
      <c r="BK179" s="175">
        <f>ROUND(I179*H179,2)</f>
        <v>0</v>
      </c>
      <c r="BL179" s="16" t="s">
        <v>229</v>
      </c>
      <c r="BM179" s="16" t="s">
        <v>819</v>
      </c>
    </row>
    <row r="180" spans="2:47" s="1" customFormat="1" ht="27">
      <c r="B180" s="33"/>
      <c r="D180" s="176" t="s">
        <v>145</v>
      </c>
      <c r="F180" s="177" t="s">
        <v>378</v>
      </c>
      <c r="I180" s="137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145</v>
      </c>
      <c r="AU180" s="16" t="s">
        <v>84</v>
      </c>
    </row>
    <row r="181" spans="2:51" s="11" customFormat="1" ht="13.5">
      <c r="B181" s="178"/>
      <c r="D181" s="186" t="s">
        <v>147</v>
      </c>
      <c r="E181" s="187" t="s">
        <v>35</v>
      </c>
      <c r="F181" s="188" t="s">
        <v>379</v>
      </c>
      <c r="H181" s="189">
        <v>4.2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147</v>
      </c>
      <c r="AU181" s="179" t="s">
        <v>84</v>
      </c>
      <c r="AV181" s="11" t="s">
        <v>84</v>
      </c>
      <c r="AW181" s="11" t="s">
        <v>40</v>
      </c>
      <c r="AX181" s="11" t="s">
        <v>23</v>
      </c>
      <c r="AY181" s="179" t="s">
        <v>135</v>
      </c>
    </row>
    <row r="182" spans="2:65" s="1" customFormat="1" ht="22.5" customHeight="1">
      <c r="B182" s="163"/>
      <c r="C182" s="164" t="s">
        <v>301</v>
      </c>
      <c r="D182" s="164" t="s">
        <v>138</v>
      </c>
      <c r="E182" s="165" t="s">
        <v>381</v>
      </c>
      <c r="F182" s="166" t="s">
        <v>382</v>
      </c>
      <c r="G182" s="167" t="s">
        <v>347</v>
      </c>
      <c r="H182" s="168">
        <v>7.5</v>
      </c>
      <c r="I182" s="169"/>
      <c r="J182" s="170">
        <f>ROUND(I182*H182,2)</f>
        <v>0</v>
      </c>
      <c r="K182" s="166" t="s">
        <v>35</v>
      </c>
      <c r="L182" s="33"/>
      <c r="M182" s="171" t="s">
        <v>35</v>
      </c>
      <c r="N182" s="172" t="s">
        <v>47</v>
      </c>
      <c r="O182" s="34"/>
      <c r="P182" s="173">
        <f>O182*H182</f>
        <v>0</v>
      </c>
      <c r="Q182" s="173">
        <v>0.00278</v>
      </c>
      <c r="R182" s="173">
        <f>Q182*H182</f>
        <v>0.02085</v>
      </c>
      <c r="S182" s="173">
        <v>0</v>
      </c>
      <c r="T182" s="174">
        <f>S182*H182</f>
        <v>0</v>
      </c>
      <c r="AR182" s="16" t="s">
        <v>229</v>
      </c>
      <c r="AT182" s="16" t="s">
        <v>138</v>
      </c>
      <c r="AU182" s="16" t="s">
        <v>84</v>
      </c>
      <c r="AY182" s="16" t="s">
        <v>135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6" t="s">
        <v>23</v>
      </c>
      <c r="BK182" s="175">
        <f>ROUND(I182*H182,2)</f>
        <v>0</v>
      </c>
      <c r="BL182" s="16" t="s">
        <v>229</v>
      </c>
      <c r="BM182" s="16" t="s">
        <v>820</v>
      </c>
    </row>
    <row r="183" spans="2:47" s="1" customFormat="1" ht="27">
      <c r="B183" s="33"/>
      <c r="D183" s="176" t="s">
        <v>145</v>
      </c>
      <c r="F183" s="177" t="s">
        <v>821</v>
      </c>
      <c r="I183" s="137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145</v>
      </c>
      <c r="AU183" s="16" t="s">
        <v>84</v>
      </c>
    </row>
    <row r="184" spans="2:51" s="11" customFormat="1" ht="13.5">
      <c r="B184" s="178"/>
      <c r="D184" s="186" t="s">
        <v>147</v>
      </c>
      <c r="E184" s="187" t="s">
        <v>35</v>
      </c>
      <c r="F184" s="188" t="s">
        <v>384</v>
      </c>
      <c r="H184" s="189">
        <v>7.5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147</v>
      </c>
      <c r="AU184" s="179" t="s">
        <v>84</v>
      </c>
      <c r="AV184" s="11" t="s">
        <v>84</v>
      </c>
      <c r="AW184" s="11" t="s">
        <v>40</v>
      </c>
      <c r="AX184" s="11" t="s">
        <v>23</v>
      </c>
      <c r="AY184" s="179" t="s">
        <v>135</v>
      </c>
    </row>
    <row r="185" spans="2:65" s="1" customFormat="1" ht="31.5" customHeight="1">
      <c r="B185" s="163"/>
      <c r="C185" s="164" t="s">
        <v>309</v>
      </c>
      <c r="D185" s="164" t="s">
        <v>138</v>
      </c>
      <c r="E185" s="165" t="s">
        <v>386</v>
      </c>
      <c r="F185" s="166" t="s">
        <v>387</v>
      </c>
      <c r="G185" s="167" t="s">
        <v>141</v>
      </c>
      <c r="H185" s="168">
        <v>114.6</v>
      </c>
      <c r="I185" s="169"/>
      <c r="J185" s="170">
        <f>ROUND(I185*H185,2)</f>
        <v>0</v>
      </c>
      <c r="K185" s="166" t="s">
        <v>142</v>
      </c>
      <c r="L185" s="33"/>
      <c r="M185" s="171" t="s">
        <v>35</v>
      </c>
      <c r="N185" s="172" t="s">
        <v>47</v>
      </c>
      <c r="O185" s="34"/>
      <c r="P185" s="173">
        <f>O185*H185</f>
        <v>0</v>
      </c>
      <c r="Q185" s="173">
        <v>0.00043</v>
      </c>
      <c r="R185" s="173">
        <f>Q185*H185</f>
        <v>0.049277999999999995</v>
      </c>
      <c r="S185" s="173">
        <v>0</v>
      </c>
      <c r="T185" s="174">
        <f>S185*H185</f>
        <v>0</v>
      </c>
      <c r="AR185" s="16" t="s">
        <v>229</v>
      </c>
      <c r="AT185" s="16" t="s">
        <v>138</v>
      </c>
      <c r="AU185" s="16" t="s">
        <v>84</v>
      </c>
      <c r="AY185" s="16" t="s">
        <v>135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6" t="s">
        <v>23</v>
      </c>
      <c r="BK185" s="175">
        <f>ROUND(I185*H185,2)</f>
        <v>0</v>
      </c>
      <c r="BL185" s="16" t="s">
        <v>229</v>
      </c>
      <c r="BM185" s="16" t="s">
        <v>822</v>
      </c>
    </row>
    <row r="186" spans="2:47" s="1" customFormat="1" ht="40.5">
      <c r="B186" s="33"/>
      <c r="D186" s="176" t="s">
        <v>145</v>
      </c>
      <c r="F186" s="177" t="s">
        <v>389</v>
      </c>
      <c r="I186" s="137"/>
      <c r="L186" s="33"/>
      <c r="M186" s="62"/>
      <c r="N186" s="34"/>
      <c r="O186" s="34"/>
      <c r="P186" s="34"/>
      <c r="Q186" s="34"/>
      <c r="R186" s="34"/>
      <c r="S186" s="34"/>
      <c r="T186" s="63"/>
      <c r="AT186" s="16" t="s">
        <v>145</v>
      </c>
      <c r="AU186" s="16" t="s">
        <v>84</v>
      </c>
    </row>
    <row r="187" spans="2:51" s="11" customFormat="1" ht="13.5">
      <c r="B187" s="178"/>
      <c r="D187" s="186" t="s">
        <v>147</v>
      </c>
      <c r="E187" s="187" t="s">
        <v>35</v>
      </c>
      <c r="F187" s="188" t="s">
        <v>390</v>
      </c>
      <c r="H187" s="189">
        <v>114.6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147</v>
      </c>
      <c r="AU187" s="179" t="s">
        <v>84</v>
      </c>
      <c r="AV187" s="11" t="s">
        <v>84</v>
      </c>
      <c r="AW187" s="11" t="s">
        <v>40</v>
      </c>
      <c r="AX187" s="11" t="s">
        <v>23</v>
      </c>
      <c r="AY187" s="179" t="s">
        <v>135</v>
      </c>
    </row>
    <row r="188" spans="2:65" s="1" customFormat="1" ht="22.5" customHeight="1">
      <c r="B188" s="163"/>
      <c r="C188" s="200" t="s">
        <v>315</v>
      </c>
      <c r="D188" s="200" t="s">
        <v>322</v>
      </c>
      <c r="E188" s="201" t="s">
        <v>392</v>
      </c>
      <c r="F188" s="202" t="s">
        <v>393</v>
      </c>
      <c r="G188" s="203" t="s">
        <v>141</v>
      </c>
      <c r="H188" s="204">
        <v>126.06</v>
      </c>
      <c r="I188" s="205"/>
      <c r="J188" s="206">
        <f>ROUND(I188*H188,2)</f>
        <v>0</v>
      </c>
      <c r="K188" s="202" t="s">
        <v>142</v>
      </c>
      <c r="L188" s="207"/>
      <c r="M188" s="208" t="s">
        <v>35</v>
      </c>
      <c r="N188" s="209" t="s">
        <v>47</v>
      </c>
      <c r="O188" s="34"/>
      <c r="P188" s="173">
        <f>O188*H188</f>
        <v>0</v>
      </c>
      <c r="Q188" s="173">
        <v>0.0019</v>
      </c>
      <c r="R188" s="173">
        <f>Q188*H188</f>
        <v>0.239514</v>
      </c>
      <c r="S188" s="173">
        <v>0</v>
      </c>
      <c r="T188" s="174">
        <f>S188*H188</f>
        <v>0</v>
      </c>
      <c r="AR188" s="16" t="s">
        <v>325</v>
      </c>
      <c r="AT188" s="16" t="s">
        <v>322</v>
      </c>
      <c r="AU188" s="16" t="s">
        <v>84</v>
      </c>
      <c r="AY188" s="16" t="s">
        <v>135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6" t="s">
        <v>23</v>
      </c>
      <c r="BK188" s="175">
        <f>ROUND(I188*H188,2)</f>
        <v>0</v>
      </c>
      <c r="BL188" s="16" t="s">
        <v>229</v>
      </c>
      <c r="BM188" s="16" t="s">
        <v>823</v>
      </c>
    </row>
    <row r="189" spans="2:47" s="1" customFormat="1" ht="27">
      <c r="B189" s="33"/>
      <c r="D189" s="176" t="s">
        <v>145</v>
      </c>
      <c r="F189" s="177" t="s">
        <v>395</v>
      </c>
      <c r="I189" s="137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145</v>
      </c>
      <c r="AU189" s="16" t="s">
        <v>84</v>
      </c>
    </row>
    <row r="190" spans="2:51" s="11" customFormat="1" ht="13.5">
      <c r="B190" s="178"/>
      <c r="D190" s="186" t="s">
        <v>147</v>
      </c>
      <c r="E190" s="187" t="s">
        <v>35</v>
      </c>
      <c r="F190" s="188" t="s">
        <v>396</v>
      </c>
      <c r="H190" s="189">
        <v>126.06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147</v>
      </c>
      <c r="AU190" s="179" t="s">
        <v>84</v>
      </c>
      <c r="AV190" s="11" t="s">
        <v>84</v>
      </c>
      <c r="AW190" s="11" t="s">
        <v>40</v>
      </c>
      <c r="AX190" s="11" t="s">
        <v>23</v>
      </c>
      <c r="AY190" s="179" t="s">
        <v>135</v>
      </c>
    </row>
    <row r="191" spans="2:65" s="1" customFormat="1" ht="22.5" customHeight="1">
      <c r="B191" s="163"/>
      <c r="C191" s="164" t="s">
        <v>321</v>
      </c>
      <c r="D191" s="164" t="s">
        <v>138</v>
      </c>
      <c r="E191" s="165" t="s">
        <v>398</v>
      </c>
      <c r="F191" s="166" t="s">
        <v>399</v>
      </c>
      <c r="G191" s="167" t="s">
        <v>141</v>
      </c>
      <c r="H191" s="168">
        <v>166.7</v>
      </c>
      <c r="I191" s="169"/>
      <c r="J191" s="170">
        <f>ROUND(I191*H191,2)</f>
        <v>0</v>
      </c>
      <c r="K191" s="166" t="s">
        <v>142</v>
      </c>
      <c r="L191" s="33"/>
      <c r="M191" s="171" t="s">
        <v>35</v>
      </c>
      <c r="N191" s="172" t="s">
        <v>47</v>
      </c>
      <c r="O191" s="34"/>
      <c r="P191" s="173">
        <f>O191*H191</f>
        <v>0</v>
      </c>
      <c r="Q191" s="173">
        <v>0</v>
      </c>
      <c r="R191" s="173">
        <f>Q191*H191</f>
        <v>0</v>
      </c>
      <c r="S191" s="173">
        <v>0</v>
      </c>
      <c r="T191" s="174">
        <f>S191*H191</f>
        <v>0</v>
      </c>
      <c r="AR191" s="16" t="s">
        <v>229</v>
      </c>
      <c r="AT191" s="16" t="s">
        <v>138</v>
      </c>
      <c r="AU191" s="16" t="s">
        <v>84</v>
      </c>
      <c r="AY191" s="16" t="s">
        <v>135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6" t="s">
        <v>23</v>
      </c>
      <c r="BK191" s="175">
        <f>ROUND(I191*H191,2)</f>
        <v>0</v>
      </c>
      <c r="BL191" s="16" t="s">
        <v>229</v>
      </c>
      <c r="BM191" s="16" t="s">
        <v>824</v>
      </c>
    </row>
    <row r="192" spans="2:47" s="1" customFormat="1" ht="27">
      <c r="B192" s="33"/>
      <c r="D192" s="176" t="s">
        <v>145</v>
      </c>
      <c r="F192" s="177" t="s">
        <v>401</v>
      </c>
      <c r="I192" s="137"/>
      <c r="L192" s="33"/>
      <c r="M192" s="62"/>
      <c r="N192" s="34"/>
      <c r="O192" s="34"/>
      <c r="P192" s="34"/>
      <c r="Q192" s="34"/>
      <c r="R192" s="34"/>
      <c r="S192" s="34"/>
      <c r="T192" s="63"/>
      <c r="AT192" s="16" t="s">
        <v>145</v>
      </c>
      <c r="AU192" s="16" t="s">
        <v>84</v>
      </c>
    </row>
    <row r="193" spans="2:51" s="11" customFormat="1" ht="13.5">
      <c r="B193" s="178"/>
      <c r="D193" s="186" t="s">
        <v>147</v>
      </c>
      <c r="E193" s="187" t="s">
        <v>35</v>
      </c>
      <c r="F193" s="188" t="s">
        <v>402</v>
      </c>
      <c r="H193" s="189">
        <v>166.7</v>
      </c>
      <c r="I193" s="182"/>
      <c r="L193" s="178"/>
      <c r="M193" s="183"/>
      <c r="N193" s="184"/>
      <c r="O193" s="184"/>
      <c r="P193" s="184"/>
      <c r="Q193" s="184"/>
      <c r="R193" s="184"/>
      <c r="S193" s="184"/>
      <c r="T193" s="185"/>
      <c r="AT193" s="179" t="s">
        <v>147</v>
      </c>
      <c r="AU193" s="179" t="s">
        <v>84</v>
      </c>
      <c r="AV193" s="11" t="s">
        <v>84</v>
      </c>
      <c r="AW193" s="11" t="s">
        <v>40</v>
      </c>
      <c r="AX193" s="11" t="s">
        <v>23</v>
      </c>
      <c r="AY193" s="179" t="s">
        <v>135</v>
      </c>
    </row>
    <row r="194" spans="2:65" s="1" customFormat="1" ht="22.5" customHeight="1">
      <c r="B194" s="163"/>
      <c r="C194" s="200" t="s">
        <v>325</v>
      </c>
      <c r="D194" s="200" t="s">
        <v>322</v>
      </c>
      <c r="E194" s="201" t="s">
        <v>404</v>
      </c>
      <c r="F194" s="202" t="s">
        <v>405</v>
      </c>
      <c r="G194" s="203" t="s">
        <v>141</v>
      </c>
      <c r="H194" s="204">
        <v>200.04</v>
      </c>
      <c r="I194" s="205"/>
      <c r="J194" s="206">
        <f>ROUND(I194*H194,2)</f>
        <v>0</v>
      </c>
      <c r="K194" s="202" t="s">
        <v>142</v>
      </c>
      <c r="L194" s="207"/>
      <c r="M194" s="208" t="s">
        <v>35</v>
      </c>
      <c r="N194" s="209" t="s">
        <v>47</v>
      </c>
      <c r="O194" s="34"/>
      <c r="P194" s="173">
        <f>O194*H194</f>
        <v>0</v>
      </c>
      <c r="Q194" s="173">
        <v>0.0003</v>
      </c>
      <c r="R194" s="173">
        <f>Q194*H194</f>
        <v>0.06001199999999999</v>
      </c>
      <c r="S194" s="173">
        <v>0</v>
      </c>
      <c r="T194" s="174">
        <f>S194*H194</f>
        <v>0</v>
      </c>
      <c r="AR194" s="16" t="s">
        <v>325</v>
      </c>
      <c r="AT194" s="16" t="s">
        <v>322</v>
      </c>
      <c r="AU194" s="16" t="s">
        <v>84</v>
      </c>
      <c r="AY194" s="16" t="s">
        <v>135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6" t="s">
        <v>23</v>
      </c>
      <c r="BK194" s="175">
        <f>ROUND(I194*H194,2)</f>
        <v>0</v>
      </c>
      <c r="BL194" s="16" t="s">
        <v>229</v>
      </c>
      <c r="BM194" s="16" t="s">
        <v>825</v>
      </c>
    </row>
    <row r="195" spans="2:47" s="1" customFormat="1" ht="67.5">
      <c r="B195" s="33"/>
      <c r="D195" s="176" t="s">
        <v>145</v>
      </c>
      <c r="F195" s="177" t="s">
        <v>407</v>
      </c>
      <c r="I195" s="137"/>
      <c r="L195" s="33"/>
      <c r="M195" s="62"/>
      <c r="N195" s="34"/>
      <c r="O195" s="34"/>
      <c r="P195" s="34"/>
      <c r="Q195" s="34"/>
      <c r="R195" s="34"/>
      <c r="S195" s="34"/>
      <c r="T195" s="63"/>
      <c r="AT195" s="16" t="s">
        <v>145</v>
      </c>
      <c r="AU195" s="16" t="s">
        <v>84</v>
      </c>
    </row>
    <row r="196" spans="2:51" s="11" customFormat="1" ht="13.5">
      <c r="B196" s="178"/>
      <c r="D196" s="186" t="s">
        <v>147</v>
      </c>
      <c r="E196" s="187" t="s">
        <v>35</v>
      </c>
      <c r="F196" s="188" t="s">
        <v>408</v>
      </c>
      <c r="H196" s="189">
        <v>200.04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147</v>
      </c>
      <c r="AU196" s="179" t="s">
        <v>84</v>
      </c>
      <c r="AV196" s="11" t="s">
        <v>84</v>
      </c>
      <c r="AW196" s="11" t="s">
        <v>40</v>
      </c>
      <c r="AX196" s="11" t="s">
        <v>23</v>
      </c>
      <c r="AY196" s="179" t="s">
        <v>135</v>
      </c>
    </row>
    <row r="197" spans="2:65" s="1" customFormat="1" ht="22.5" customHeight="1">
      <c r="B197" s="163"/>
      <c r="C197" s="164" t="s">
        <v>333</v>
      </c>
      <c r="D197" s="164" t="s">
        <v>138</v>
      </c>
      <c r="E197" s="165" t="s">
        <v>410</v>
      </c>
      <c r="F197" s="166" t="s">
        <v>411</v>
      </c>
      <c r="G197" s="167" t="s">
        <v>141</v>
      </c>
      <c r="H197" s="168">
        <v>33.6</v>
      </c>
      <c r="I197" s="169"/>
      <c r="J197" s="170">
        <f>ROUND(I197*H197,2)</f>
        <v>0</v>
      </c>
      <c r="K197" s="166" t="s">
        <v>142</v>
      </c>
      <c r="L197" s="33"/>
      <c r="M197" s="171" t="s">
        <v>35</v>
      </c>
      <c r="N197" s="172" t="s">
        <v>47</v>
      </c>
      <c r="O197" s="34"/>
      <c r="P197" s="173">
        <f>O197*H197</f>
        <v>0</v>
      </c>
      <c r="Q197" s="173">
        <v>0</v>
      </c>
      <c r="R197" s="173">
        <f>Q197*H197</f>
        <v>0</v>
      </c>
      <c r="S197" s="173">
        <v>0.167</v>
      </c>
      <c r="T197" s="174">
        <f>S197*H197</f>
        <v>5.6112</v>
      </c>
      <c r="AR197" s="16" t="s">
        <v>229</v>
      </c>
      <c r="AT197" s="16" t="s">
        <v>138</v>
      </c>
      <c r="AU197" s="16" t="s">
        <v>84</v>
      </c>
      <c r="AY197" s="16" t="s">
        <v>135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6" t="s">
        <v>23</v>
      </c>
      <c r="BK197" s="175">
        <f>ROUND(I197*H197,2)</f>
        <v>0</v>
      </c>
      <c r="BL197" s="16" t="s">
        <v>229</v>
      </c>
      <c r="BM197" s="16" t="s">
        <v>826</v>
      </c>
    </row>
    <row r="198" spans="2:47" s="1" customFormat="1" ht="13.5">
      <c r="B198" s="33"/>
      <c r="D198" s="176" t="s">
        <v>145</v>
      </c>
      <c r="F198" s="177" t="s">
        <v>413</v>
      </c>
      <c r="I198" s="137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145</v>
      </c>
      <c r="AU198" s="16" t="s">
        <v>84</v>
      </c>
    </row>
    <row r="199" spans="2:51" s="11" customFormat="1" ht="13.5">
      <c r="B199" s="178"/>
      <c r="D199" s="186" t="s">
        <v>147</v>
      </c>
      <c r="E199" s="187" t="s">
        <v>35</v>
      </c>
      <c r="F199" s="188" t="s">
        <v>414</v>
      </c>
      <c r="H199" s="189">
        <v>33.6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147</v>
      </c>
      <c r="AU199" s="179" t="s">
        <v>84</v>
      </c>
      <c r="AV199" s="11" t="s">
        <v>84</v>
      </c>
      <c r="AW199" s="11" t="s">
        <v>40</v>
      </c>
      <c r="AX199" s="11" t="s">
        <v>23</v>
      </c>
      <c r="AY199" s="179" t="s">
        <v>135</v>
      </c>
    </row>
    <row r="200" spans="2:65" s="1" customFormat="1" ht="22.5" customHeight="1">
      <c r="B200" s="163"/>
      <c r="C200" s="164" t="s">
        <v>338</v>
      </c>
      <c r="D200" s="164" t="s">
        <v>138</v>
      </c>
      <c r="E200" s="165" t="s">
        <v>416</v>
      </c>
      <c r="F200" s="166" t="s">
        <v>417</v>
      </c>
      <c r="G200" s="167" t="s">
        <v>262</v>
      </c>
      <c r="H200" s="168">
        <v>0.44</v>
      </c>
      <c r="I200" s="169"/>
      <c r="J200" s="170">
        <f>ROUND(I200*H200,2)</f>
        <v>0</v>
      </c>
      <c r="K200" s="166" t="s">
        <v>142</v>
      </c>
      <c r="L200" s="33"/>
      <c r="M200" s="171" t="s">
        <v>35</v>
      </c>
      <c r="N200" s="172" t="s">
        <v>47</v>
      </c>
      <c r="O200" s="34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AR200" s="16" t="s">
        <v>229</v>
      </c>
      <c r="AT200" s="16" t="s">
        <v>138</v>
      </c>
      <c r="AU200" s="16" t="s">
        <v>84</v>
      </c>
      <c r="AY200" s="16" t="s">
        <v>135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6" t="s">
        <v>23</v>
      </c>
      <c r="BK200" s="175">
        <f>ROUND(I200*H200,2)</f>
        <v>0</v>
      </c>
      <c r="BL200" s="16" t="s">
        <v>229</v>
      </c>
      <c r="BM200" s="16" t="s">
        <v>827</v>
      </c>
    </row>
    <row r="201" spans="2:47" s="1" customFormat="1" ht="13.5">
      <c r="B201" s="33"/>
      <c r="D201" s="176" t="s">
        <v>145</v>
      </c>
      <c r="F201" s="177" t="s">
        <v>417</v>
      </c>
      <c r="I201" s="137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145</v>
      </c>
      <c r="AU201" s="16" t="s">
        <v>84</v>
      </c>
    </row>
    <row r="202" spans="2:63" s="10" customFormat="1" ht="29.25" customHeight="1">
      <c r="B202" s="149"/>
      <c r="D202" s="160" t="s">
        <v>75</v>
      </c>
      <c r="E202" s="161" t="s">
        <v>419</v>
      </c>
      <c r="F202" s="161" t="s">
        <v>420</v>
      </c>
      <c r="I202" s="152"/>
      <c r="J202" s="162">
        <f>BK202</f>
        <v>0</v>
      </c>
      <c r="L202" s="149"/>
      <c r="M202" s="154"/>
      <c r="N202" s="155"/>
      <c r="O202" s="155"/>
      <c r="P202" s="156">
        <f>SUM(P203:P231)</f>
        <v>0</v>
      </c>
      <c r="Q202" s="155"/>
      <c r="R202" s="156">
        <f>SUM(R203:R231)</f>
        <v>1.3564699999999998</v>
      </c>
      <c r="S202" s="155"/>
      <c r="T202" s="157">
        <f>SUM(T203:T231)</f>
        <v>0</v>
      </c>
      <c r="AR202" s="150" t="s">
        <v>84</v>
      </c>
      <c r="AT202" s="158" t="s">
        <v>75</v>
      </c>
      <c r="AU202" s="158" t="s">
        <v>23</v>
      </c>
      <c r="AY202" s="150" t="s">
        <v>135</v>
      </c>
      <c r="BK202" s="159">
        <f>SUM(BK203:BK231)</f>
        <v>0</v>
      </c>
    </row>
    <row r="203" spans="2:65" s="1" customFormat="1" ht="31.5" customHeight="1">
      <c r="B203" s="163"/>
      <c r="C203" s="164" t="s">
        <v>344</v>
      </c>
      <c r="D203" s="164" t="s">
        <v>138</v>
      </c>
      <c r="E203" s="165" t="s">
        <v>422</v>
      </c>
      <c r="F203" s="166" t="s">
        <v>423</v>
      </c>
      <c r="G203" s="167" t="s">
        <v>141</v>
      </c>
      <c r="H203" s="168">
        <v>18.4</v>
      </c>
      <c r="I203" s="169"/>
      <c r="J203" s="170">
        <f>ROUND(I203*H203,2)</f>
        <v>0</v>
      </c>
      <c r="K203" s="166" t="s">
        <v>142</v>
      </c>
      <c r="L203" s="33"/>
      <c r="M203" s="171" t="s">
        <v>35</v>
      </c>
      <c r="N203" s="172" t="s">
        <v>47</v>
      </c>
      <c r="O203" s="34"/>
      <c r="P203" s="173">
        <f>O203*H203</f>
        <v>0</v>
      </c>
      <c r="Q203" s="173">
        <v>0.0002</v>
      </c>
      <c r="R203" s="173">
        <f>Q203*H203</f>
        <v>0.0036799999999999997</v>
      </c>
      <c r="S203" s="173">
        <v>0</v>
      </c>
      <c r="T203" s="174">
        <f>S203*H203</f>
        <v>0</v>
      </c>
      <c r="AR203" s="16" t="s">
        <v>229</v>
      </c>
      <c r="AT203" s="16" t="s">
        <v>138</v>
      </c>
      <c r="AU203" s="16" t="s">
        <v>84</v>
      </c>
      <c r="AY203" s="16" t="s">
        <v>135</v>
      </c>
      <c r="BE203" s="175">
        <f>IF(N203="základní",J203,0)</f>
        <v>0</v>
      </c>
      <c r="BF203" s="175">
        <f>IF(N203="snížená",J203,0)</f>
        <v>0</v>
      </c>
      <c r="BG203" s="175">
        <f>IF(N203="zákl. přenesená",J203,0)</f>
        <v>0</v>
      </c>
      <c r="BH203" s="175">
        <f>IF(N203="sníž. přenesená",J203,0)</f>
        <v>0</v>
      </c>
      <c r="BI203" s="175">
        <f>IF(N203="nulová",J203,0)</f>
        <v>0</v>
      </c>
      <c r="BJ203" s="16" t="s">
        <v>23</v>
      </c>
      <c r="BK203" s="175">
        <f>ROUND(I203*H203,2)</f>
        <v>0</v>
      </c>
      <c r="BL203" s="16" t="s">
        <v>229</v>
      </c>
      <c r="BM203" s="16" t="s">
        <v>828</v>
      </c>
    </row>
    <row r="204" spans="2:47" s="1" customFormat="1" ht="27">
      <c r="B204" s="33"/>
      <c r="D204" s="176" t="s">
        <v>145</v>
      </c>
      <c r="F204" s="177" t="s">
        <v>425</v>
      </c>
      <c r="I204" s="137"/>
      <c r="L204" s="33"/>
      <c r="M204" s="62"/>
      <c r="N204" s="34"/>
      <c r="O204" s="34"/>
      <c r="P204" s="34"/>
      <c r="Q204" s="34"/>
      <c r="R204" s="34"/>
      <c r="S204" s="34"/>
      <c r="T204" s="63"/>
      <c r="AT204" s="16" t="s">
        <v>145</v>
      </c>
      <c r="AU204" s="16" t="s">
        <v>84</v>
      </c>
    </row>
    <row r="205" spans="2:51" s="11" customFormat="1" ht="13.5">
      <c r="B205" s="178"/>
      <c r="D205" s="186" t="s">
        <v>147</v>
      </c>
      <c r="E205" s="187" t="s">
        <v>35</v>
      </c>
      <c r="F205" s="188" t="s">
        <v>426</v>
      </c>
      <c r="H205" s="189">
        <v>18.4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147</v>
      </c>
      <c r="AU205" s="179" t="s">
        <v>84</v>
      </c>
      <c r="AV205" s="11" t="s">
        <v>84</v>
      </c>
      <c r="AW205" s="11" t="s">
        <v>40</v>
      </c>
      <c r="AX205" s="11" t="s">
        <v>23</v>
      </c>
      <c r="AY205" s="179" t="s">
        <v>135</v>
      </c>
    </row>
    <row r="206" spans="2:65" s="1" customFormat="1" ht="22.5" customHeight="1">
      <c r="B206" s="163"/>
      <c r="C206" s="200" t="s">
        <v>350</v>
      </c>
      <c r="D206" s="200" t="s">
        <v>322</v>
      </c>
      <c r="E206" s="201" t="s">
        <v>428</v>
      </c>
      <c r="F206" s="202" t="s">
        <v>429</v>
      </c>
      <c r="G206" s="203" t="s">
        <v>141</v>
      </c>
      <c r="H206" s="204">
        <v>9.9</v>
      </c>
      <c r="I206" s="205"/>
      <c r="J206" s="206">
        <f>ROUND(I206*H206,2)</f>
        <v>0</v>
      </c>
      <c r="K206" s="202" t="s">
        <v>142</v>
      </c>
      <c r="L206" s="207"/>
      <c r="M206" s="208" t="s">
        <v>35</v>
      </c>
      <c r="N206" s="209" t="s">
        <v>47</v>
      </c>
      <c r="O206" s="34"/>
      <c r="P206" s="173">
        <f>O206*H206</f>
        <v>0</v>
      </c>
      <c r="Q206" s="173">
        <v>0.0036</v>
      </c>
      <c r="R206" s="173">
        <f>Q206*H206</f>
        <v>0.03564</v>
      </c>
      <c r="S206" s="173">
        <v>0</v>
      </c>
      <c r="T206" s="174">
        <f>S206*H206</f>
        <v>0</v>
      </c>
      <c r="AR206" s="16" t="s">
        <v>325</v>
      </c>
      <c r="AT206" s="16" t="s">
        <v>322</v>
      </c>
      <c r="AU206" s="16" t="s">
        <v>84</v>
      </c>
      <c r="AY206" s="16" t="s">
        <v>135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6" t="s">
        <v>23</v>
      </c>
      <c r="BK206" s="175">
        <f>ROUND(I206*H206,2)</f>
        <v>0</v>
      </c>
      <c r="BL206" s="16" t="s">
        <v>229</v>
      </c>
      <c r="BM206" s="16" t="s">
        <v>829</v>
      </c>
    </row>
    <row r="207" spans="2:47" s="1" customFormat="1" ht="27">
      <c r="B207" s="33"/>
      <c r="D207" s="176" t="s">
        <v>145</v>
      </c>
      <c r="F207" s="177" t="s">
        <v>431</v>
      </c>
      <c r="I207" s="137"/>
      <c r="L207" s="33"/>
      <c r="M207" s="62"/>
      <c r="N207" s="34"/>
      <c r="O207" s="34"/>
      <c r="P207" s="34"/>
      <c r="Q207" s="34"/>
      <c r="R207" s="34"/>
      <c r="S207" s="34"/>
      <c r="T207" s="63"/>
      <c r="AT207" s="16" t="s">
        <v>145</v>
      </c>
      <c r="AU207" s="16" t="s">
        <v>84</v>
      </c>
    </row>
    <row r="208" spans="2:51" s="11" customFormat="1" ht="13.5">
      <c r="B208" s="178"/>
      <c r="D208" s="186" t="s">
        <v>147</v>
      </c>
      <c r="E208" s="187" t="s">
        <v>35</v>
      </c>
      <c r="F208" s="188" t="s">
        <v>432</v>
      </c>
      <c r="H208" s="189">
        <v>9.9</v>
      </c>
      <c r="I208" s="182"/>
      <c r="L208" s="178"/>
      <c r="M208" s="183"/>
      <c r="N208" s="184"/>
      <c r="O208" s="184"/>
      <c r="P208" s="184"/>
      <c r="Q208" s="184"/>
      <c r="R208" s="184"/>
      <c r="S208" s="184"/>
      <c r="T208" s="185"/>
      <c r="AT208" s="179" t="s">
        <v>147</v>
      </c>
      <c r="AU208" s="179" t="s">
        <v>84</v>
      </c>
      <c r="AV208" s="11" t="s">
        <v>84</v>
      </c>
      <c r="AW208" s="11" t="s">
        <v>40</v>
      </c>
      <c r="AX208" s="11" t="s">
        <v>23</v>
      </c>
      <c r="AY208" s="179" t="s">
        <v>135</v>
      </c>
    </row>
    <row r="209" spans="2:65" s="1" customFormat="1" ht="22.5" customHeight="1">
      <c r="B209" s="163"/>
      <c r="C209" s="200" t="s">
        <v>356</v>
      </c>
      <c r="D209" s="200" t="s">
        <v>322</v>
      </c>
      <c r="E209" s="201" t="s">
        <v>434</v>
      </c>
      <c r="F209" s="202" t="s">
        <v>435</v>
      </c>
      <c r="G209" s="203" t="s">
        <v>141</v>
      </c>
      <c r="H209" s="204">
        <v>10.34</v>
      </c>
      <c r="I209" s="205"/>
      <c r="J209" s="206">
        <f>ROUND(I209*H209,2)</f>
        <v>0</v>
      </c>
      <c r="K209" s="202" t="s">
        <v>142</v>
      </c>
      <c r="L209" s="207"/>
      <c r="M209" s="208" t="s">
        <v>35</v>
      </c>
      <c r="N209" s="209" t="s">
        <v>47</v>
      </c>
      <c r="O209" s="34"/>
      <c r="P209" s="173">
        <f>O209*H209</f>
        <v>0</v>
      </c>
      <c r="Q209" s="173">
        <v>0.0018</v>
      </c>
      <c r="R209" s="173">
        <f>Q209*H209</f>
        <v>0.018612</v>
      </c>
      <c r="S209" s="173">
        <v>0</v>
      </c>
      <c r="T209" s="174">
        <f>S209*H209</f>
        <v>0</v>
      </c>
      <c r="AR209" s="16" t="s">
        <v>325</v>
      </c>
      <c r="AT209" s="16" t="s">
        <v>322</v>
      </c>
      <c r="AU209" s="16" t="s">
        <v>84</v>
      </c>
      <c r="AY209" s="16" t="s">
        <v>135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6" t="s">
        <v>23</v>
      </c>
      <c r="BK209" s="175">
        <f>ROUND(I209*H209,2)</f>
        <v>0</v>
      </c>
      <c r="BL209" s="16" t="s">
        <v>229</v>
      </c>
      <c r="BM209" s="16" t="s">
        <v>830</v>
      </c>
    </row>
    <row r="210" spans="2:47" s="1" customFormat="1" ht="13.5">
      <c r="B210" s="33"/>
      <c r="D210" s="176" t="s">
        <v>145</v>
      </c>
      <c r="F210" s="177" t="s">
        <v>435</v>
      </c>
      <c r="I210" s="137"/>
      <c r="L210" s="33"/>
      <c r="M210" s="62"/>
      <c r="N210" s="34"/>
      <c r="O210" s="34"/>
      <c r="P210" s="34"/>
      <c r="Q210" s="34"/>
      <c r="R210" s="34"/>
      <c r="S210" s="34"/>
      <c r="T210" s="63"/>
      <c r="AT210" s="16" t="s">
        <v>145</v>
      </c>
      <c r="AU210" s="16" t="s">
        <v>84</v>
      </c>
    </row>
    <row r="211" spans="2:51" s="11" customFormat="1" ht="13.5">
      <c r="B211" s="178"/>
      <c r="D211" s="186" t="s">
        <v>147</v>
      </c>
      <c r="E211" s="187" t="s">
        <v>35</v>
      </c>
      <c r="F211" s="188" t="s">
        <v>437</v>
      </c>
      <c r="H211" s="189">
        <v>10.34</v>
      </c>
      <c r="I211" s="182"/>
      <c r="L211" s="178"/>
      <c r="M211" s="183"/>
      <c r="N211" s="184"/>
      <c r="O211" s="184"/>
      <c r="P211" s="184"/>
      <c r="Q211" s="184"/>
      <c r="R211" s="184"/>
      <c r="S211" s="184"/>
      <c r="T211" s="185"/>
      <c r="AT211" s="179" t="s">
        <v>147</v>
      </c>
      <c r="AU211" s="179" t="s">
        <v>84</v>
      </c>
      <c r="AV211" s="11" t="s">
        <v>84</v>
      </c>
      <c r="AW211" s="11" t="s">
        <v>40</v>
      </c>
      <c r="AX211" s="11" t="s">
        <v>23</v>
      </c>
      <c r="AY211" s="179" t="s">
        <v>135</v>
      </c>
    </row>
    <row r="212" spans="2:65" s="1" customFormat="1" ht="31.5" customHeight="1">
      <c r="B212" s="163"/>
      <c r="C212" s="164" t="s">
        <v>362</v>
      </c>
      <c r="D212" s="164" t="s">
        <v>138</v>
      </c>
      <c r="E212" s="165" t="s">
        <v>439</v>
      </c>
      <c r="F212" s="166" t="s">
        <v>440</v>
      </c>
      <c r="G212" s="167" t="s">
        <v>141</v>
      </c>
      <c r="H212" s="168">
        <v>138.6</v>
      </c>
      <c r="I212" s="169"/>
      <c r="J212" s="170">
        <f>ROUND(I212*H212,2)</f>
        <v>0</v>
      </c>
      <c r="K212" s="166" t="s">
        <v>142</v>
      </c>
      <c r="L212" s="33"/>
      <c r="M212" s="171" t="s">
        <v>35</v>
      </c>
      <c r="N212" s="172" t="s">
        <v>47</v>
      </c>
      <c r="O212" s="34"/>
      <c r="P212" s="173">
        <f>O212*H212</f>
        <v>0</v>
      </c>
      <c r="Q212" s="173">
        <v>0.00041</v>
      </c>
      <c r="R212" s="173">
        <f>Q212*H212</f>
        <v>0.056825999999999995</v>
      </c>
      <c r="S212" s="173">
        <v>0</v>
      </c>
      <c r="T212" s="174">
        <f>S212*H212</f>
        <v>0</v>
      </c>
      <c r="AR212" s="16" t="s">
        <v>229</v>
      </c>
      <c r="AT212" s="16" t="s">
        <v>138</v>
      </c>
      <c r="AU212" s="16" t="s">
        <v>84</v>
      </c>
      <c r="AY212" s="16" t="s">
        <v>135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6" t="s">
        <v>23</v>
      </c>
      <c r="BK212" s="175">
        <f>ROUND(I212*H212,2)</f>
        <v>0</v>
      </c>
      <c r="BL212" s="16" t="s">
        <v>229</v>
      </c>
      <c r="BM212" s="16" t="s">
        <v>831</v>
      </c>
    </row>
    <row r="213" spans="2:47" s="1" customFormat="1" ht="27">
      <c r="B213" s="33"/>
      <c r="D213" s="176" t="s">
        <v>145</v>
      </c>
      <c r="F213" s="177" t="s">
        <v>442</v>
      </c>
      <c r="I213" s="137"/>
      <c r="L213" s="33"/>
      <c r="M213" s="62"/>
      <c r="N213" s="34"/>
      <c r="O213" s="34"/>
      <c r="P213" s="34"/>
      <c r="Q213" s="34"/>
      <c r="R213" s="34"/>
      <c r="S213" s="34"/>
      <c r="T213" s="63"/>
      <c r="AT213" s="16" t="s">
        <v>145</v>
      </c>
      <c r="AU213" s="16" t="s">
        <v>84</v>
      </c>
    </row>
    <row r="214" spans="2:51" s="11" customFormat="1" ht="13.5">
      <c r="B214" s="178"/>
      <c r="D214" s="186" t="s">
        <v>147</v>
      </c>
      <c r="E214" s="187" t="s">
        <v>35</v>
      </c>
      <c r="F214" s="188" t="s">
        <v>443</v>
      </c>
      <c r="H214" s="189">
        <v>138.6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147</v>
      </c>
      <c r="AU214" s="179" t="s">
        <v>84</v>
      </c>
      <c r="AV214" s="11" t="s">
        <v>84</v>
      </c>
      <c r="AW214" s="11" t="s">
        <v>40</v>
      </c>
      <c r="AX214" s="11" t="s">
        <v>23</v>
      </c>
      <c r="AY214" s="179" t="s">
        <v>135</v>
      </c>
    </row>
    <row r="215" spans="2:65" s="1" customFormat="1" ht="22.5" customHeight="1">
      <c r="B215" s="163"/>
      <c r="C215" s="200" t="s">
        <v>368</v>
      </c>
      <c r="D215" s="200" t="s">
        <v>322</v>
      </c>
      <c r="E215" s="201" t="s">
        <v>445</v>
      </c>
      <c r="F215" s="202" t="s">
        <v>446</v>
      </c>
      <c r="G215" s="203" t="s">
        <v>141</v>
      </c>
      <c r="H215" s="204">
        <v>132</v>
      </c>
      <c r="I215" s="205"/>
      <c r="J215" s="206">
        <f>ROUND(I215*H215,2)</f>
        <v>0</v>
      </c>
      <c r="K215" s="202" t="s">
        <v>142</v>
      </c>
      <c r="L215" s="207"/>
      <c r="M215" s="208" t="s">
        <v>35</v>
      </c>
      <c r="N215" s="209" t="s">
        <v>47</v>
      </c>
      <c r="O215" s="34"/>
      <c r="P215" s="173">
        <f>O215*H215</f>
        <v>0</v>
      </c>
      <c r="Q215" s="173">
        <v>0.004</v>
      </c>
      <c r="R215" s="173">
        <f>Q215*H215</f>
        <v>0.528</v>
      </c>
      <c r="S215" s="173">
        <v>0</v>
      </c>
      <c r="T215" s="174">
        <f>S215*H215</f>
        <v>0</v>
      </c>
      <c r="AR215" s="16" t="s">
        <v>325</v>
      </c>
      <c r="AT215" s="16" t="s">
        <v>322</v>
      </c>
      <c r="AU215" s="16" t="s">
        <v>84</v>
      </c>
      <c r="AY215" s="16" t="s">
        <v>135</v>
      </c>
      <c r="BE215" s="175">
        <f>IF(N215="základní",J215,0)</f>
        <v>0</v>
      </c>
      <c r="BF215" s="175">
        <f>IF(N215="snížená",J215,0)</f>
        <v>0</v>
      </c>
      <c r="BG215" s="175">
        <f>IF(N215="zákl. přenesená",J215,0)</f>
        <v>0</v>
      </c>
      <c r="BH215" s="175">
        <f>IF(N215="sníž. přenesená",J215,0)</f>
        <v>0</v>
      </c>
      <c r="BI215" s="175">
        <f>IF(N215="nulová",J215,0)</f>
        <v>0</v>
      </c>
      <c r="BJ215" s="16" t="s">
        <v>23</v>
      </c>
      <c r="BK215" s="175">
        <f>ROUND(I215*H215,2)</f>
        <v>0</v>
      </c>
      <c r="BL215" s="16" t="s">
        <v>229</v>
      </c>
      <c r="BM215" s="16" t="s">
        <v>832</v>
      </c>
    </row>
    <row r="216" spans="2:47" s="1" customFormat="1" ht="40.5">
      <c r="B216" s="33"/>
      <c r="D216" s="176" t="s">
        <v>145</v>
      </c>
      <c r="F216" s="177" t="s">
        <v>448</v>
      </c>
      <c r="I216" s="137"/>
      <c r="L216" s="33"/>
      <c r="M216" s="62"/>
      <c r="N216" s="34"/>
      <c r="O216" s="34"/>
      <c r="P216" s="34"/>
      <c r="Q216" s="34"/>
      <c r="R216" s="34"/>
      <c r="S216" s="34"/>
      <c r="T216" s="63"/>
      <c r="AT216" s="16" t="s">
        <v>145</v>
      </c>
      <c r="AU216" s="16" t="s">
        <v>84</v>
      </c>
    </row>
    <row r="217" spans="2:51" s="11" customFormat="1" ht="13.5">
      <c r="B217" s="178"/>
      <c r="D217" s="186" t="s">
        <v>147</v>
      </c>
      <c r="E217" s="187" t="s">
        <v>35</v>
      </c>
      <c r="F217" s="188" t="s">
        <v>449</v>
      </c>
      <c r="H217" s="189">
        <v>132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147</v>
      </c>
      <c r="AU217" s="179" t="s">
        <v>84</v>
      </c>
      <c r="AV217" s="11" t="s">
        <v>84</v>
      </c>
      <c r="AW217" s="11" t="s">
        <v>40</v>
      </c>
      <c r="AX217" s="11" t="s">
        <v>23</v>
      </c>
      <c r="AY217" s="179" t="s">
        <v>135</v>
      </c>
    </row>
    <row r="218" spans="2:65" s="1" customFormat="1" ht="22.5" customHeight="1">
      <c r="B218" s="163"/>
      <c r="C218" s="200" t="s">
        <v>374</v>
      </c>
      <c r="D218" s="200" t="s">
        <v>322</v>
      </c>
      <c r="E218" s="201" t="s">
        <v>451</v>
      </c>
      <c r="F218" s="202" t="s">
        <v>452</v>
      </c>
      <c r="G218" s="203" t="s">
        <v>237</v>
      </c>
      <c r="H218" s="204">
        <v>23.1</v>
      </c>
      <c r="I218" s="205"/>
      <c r="J218" s="206">
        <f>ROUND(I218*H218,2)</f>
        <v>0</v>
      </c>
      <c r="K218" s="202" t="s">
        <v>35</v>
      </c>
      <c r="L218" s="207"/>
      <c r="M218" s="208" t="s">
        <v>35</v>
      </c>
      <c r="N218" s="209" t="s">
        <v>47</v>
      </c>
      <c r="O218" s="34"/>
      <c r="P218" s="173">
        <f>O218*H218</f>
        <v>0</v>
      </c>
      <c r="Q218" s="173">
        <v>0.024</v>
      </c>
      <c r="R218" s="173">
        <f>Q218*H218</f>
        <v>0.5544</v>
      </c>
      <c r="S218" s="173">
        <v>0</v>
      </c>
      <c r="T218" s="174">
        <f>S218*H218</f>
        <v>0</v>
      </c>
      <c r="AR218" s="16" t="s">
        <v>325</v>
      </c>
      <c r="AT218" s="16" t="s">
        <v>322</v>
      </c>
      <c r="AU218" s="16" t="s">
        <v>84</v>
      </c>
      <c r="AY218" s="16" t="s">
        <v>135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6" t="s">
        <v>23</v>
      </c>
      <c r="BK218" s="175">
        <f>ROUND(I218*H218,2)</f>
        <v>0</v>
      </c>
      <c r="BL218" s="16" t="s">
        <v>229</v>
      </c>
      <c r="BM218" s="16" t="s">
        <v>833</v>
      </c>
    </row>
    <row r="219" spans="2:47" s="1" customFormat="1" ht="40.5">
      <c r="B219" s="33"/>
      <c r="D219" s="176" t="s">
        <v>145</v>
      </c>
      <c r="F219" s="177" t="s">
        <v>454</v>
      </c>
      <c r="I219" s="137"/>
      <c r="L219" s="33"/>
      <c r="M219" s="62"/>
      <c r="N219" s="34"/>
      <c r="O219" s="34"/>
      <c r="P219" s="34"/>
      <c r="Q219" s="34"/>
      <c r="R219" s="34"/>
      <c r="S219" s="34"/>
      <c r="T219" s="63"/>
      <c r="AT219" s="16" t="s">
        <v>145</v>
      </c>
      <c r="AU219" s="16" t="s">
        <v>84</v>
      </c>
    </row>
    <row r="220" spans="2:51" s="11" customFormat="1" ht="13.5">
      <c r="B220" s="178"/>
      <c r="D220" s="186" t="s">
        <v>147</v>
      </c>
      <c r="E220" s="187" t="s">
        <v>35</v>
      </c>
      <c r="F220" s="188" t="s">
        <v>455</v>
      </c>
      <c r="H220" s="189">
        <v>23.1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147</v>
      </c>
      <c r="AU220" s="179" t="s">
        <v>84</v>
      </c>
      <c r="AV220" s="11" t="s">
        <v>84</v>
      </c>
      <c r="AW220" s="11" t="s">
        <v>40</v>
      </c>
      <c r="AX220" s="11" t="s">
        <v>23</v>
      </c>
      <c r="AY220" s="179" t="s">
        <v>135</v>
      </c>
    </row>
    <row r="221" spans="2:65" s="1" customFormat="1" ht="22.5" customHeight="1">
      <c r="B221" s="163"/>
      <c r="C221" s="200" t="s">
        <v>380</v>
      </c>
      <c r="D221" s="200" t="s">
        <v>322</v>
      </c>
      <c r="E221" s="201" t="s">
        <v>457</v>
      </c>
      <c r="F221" s="202" t="s">
        <v>458</v>
      </c>
      <c r="G221" s="203" t="s">
        <v>141</v>
      </c>
      <c r="H221" s="204">
        <v>40.92</v>
      </c>
      <c r="I221" s="205"/>
      <c r="J221" s="206">
        <f>ROUND(I221*H221,2)</f>
        <v>0</v>
      </c>
      <c r="K221" s="202" t="s">
        <v>142</v>
      </c>
      <c r="L221" s="207"/>
      <c r="M221" s="208" t="s">
        <v>35</v>
      </c>
      <c r="N221" s="209" t="s">
        <v>47</v>
      </c>
      <c r="O221" s="34"/>
      <c r="P221" s="173">
        <f>O221*H221</f>
        <v>0</v>
      </c>
      <c r="Q221" s="173">
        <v>0.0036</v>
      </c>
      <c r="R221" s="173">
        <f>Q221*H221</f>
        <v>0.147312</v>
      </c>
      <c r="S221" s="173">
        <v>0</v>
      </c>
      <c r="T221" s="174">
        <f>S221*H221</f>
        <v>0</v>
      </c>
      <c r="AR221" s="16" t="s">
        <v>325</v>
      </c>
      <c r="AT221" s="16" t="s">
        <v>322</v>
      </c>
      <c r="AU221" s="16" t="s">
        <v>84</v>
      </c>
      <c r="AY221" s="16" t="s">
        <v>135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6" t="s">
        <v>23</v>
      </c>
      <c r="BK221" s="175">
        <f>ROUND(I221*H221,2)</f>
        <v>0</v>
      </c>
      <c r="BL221" s="16" t="s">
        <v>229</v>
      </c>
      <c r="BM221" s="16" t="s">
        <v>834</v>
      </c>
    </row>
    <row r="222" spans="2:47" s="1" customFormat="1" ht="13.5">
      <c r="B222" s="33"/>
      <c r="D222" s="176" t="s">
        <v>145</v>
      </c>
      <c r="F222" s="177" t="s">
        <v>458</v>
      </c>
      <c r="I222" s="137"/>
      <c r="L222" s="33"/>
      <c r="M222" s="62"/>
      <c r="N222" s="34"/>
      <c r="O222" s="34"/>
      <c r="P222" s="34"/>
      <c r="Q222" s="34"/>
      <c r="R222" s="34"/>
      <c r="S222" s="34"/>
      <c r="T222" s="63"/>
      <c r="AT222" s="16" t="s">
        <v>145</v>
      </c>
      <c r="AU222" s="16" t="s">
        <v>84</v>
      </c>
    </row>
    <row r="223" spans="2:51" s="11" customFormat="1" ht="13.5">
      <c r="B223" s="178"/>
      <c r="D223" s="186" t="s">
        <v>147</v>
      </c>
      <c r="E223" s="187" t="s">
        <v>35</v>
      </c>
      <c r="F223" s="188" t="s">
        <v>460</v>
      </c>
      <c r="H223" s="189">
        <v>40.92</v>
      </c>
      <c r="I223" s="182"/>
      <c r="L223" s="178"/>
      <c r="M223" s="183"/>
      <c r="N223" s="184"/>
      <c r="O223" s="184"/>
      <c r="P223" s="184"/>
      <c r="Q223" s="184"/>
      <c r="R223" s="184"/>
      <c r="S223" s="184"/>
      <c r="T223" s="185"/>
      <c r="AT223" s="179" t="s">
        <v>147</v>
      </c>
      <c r="AU223" s="179" t="s">
        <v>84</v>
      </c>
      <c r="AV223" s="11" t="s">
        <v>84</v>
      </c>
      <c r="AW223" s="11" t="s">
        <v>40</v>
      </c>
      <c r="AX223" s="11" t="s">
        <v>23</v>
      </c>
      <c r="AY223" s="179" t="s">
        <v>135</v>
      </c>
    </row>
    <row r="224" spans="2:65" s="1" customFormat="1" ht="22.5" customHeight="1">
      <c r="B224" s="163"/>
      <c r="C224" s="164" t="s">
        <v>385</v>
      </c>
      <c r="D224" s="164" t="s">
        <v>138</v>
      </c>
      <c r="E224" s="165" t="s">
        <v>462</v>
      </c>
      <c r="F224" s="166" t="s">
        <v>463</v>
      </c>
      <c r="G224" s="167" t="s">
        <v>173</v>
      </c>
      <c r="H224" s="168">
        <v>8</v>
      </c>
      <c r="I224" s="169"/>
      <c r="J224" s="170">
        <f>ROUND(I224*H224,2)</f>
        <v>0</v>
      </c>
      <c r="K224" s="166" t="s">
        <v>142</v>
      </c>
      <c r="L224" s="33"/>
      <c r="M224" s="171" t="s">
        <v>35</v>
      </c>
      <c r="N224" s="172" t="s">
        <v>47</v>
      </c>
      <c r="O224" s="34"/>
      <c r="P224" s="173">
        <f>O224*H224</f>
        <v>0</v>
      </c>
      <c r="Q224" s="173">
        <v>0</v>
      </c>
      <c r="R224" s="173">
        <f>Q224*H224</f>
        <v>0</v>
      </c>
      <c r="S224" s="173">
        <v>0</v>
      </c>
      <c r="T224" s="174">
        <f>S224*H224</f>
        <v>0</v>
      </c>
      <c r="AR224" s="16" t="s">
        <v>229</v>
      </c>
      <c r="AT224" s="16" t="s">
        <v>138</v>
      </c>
      <c r="AU224" s="16" t="s">
        <v>84</v>
      </c>
      <c r="AY224" s="16" t="s">
        <v>135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6" t="s">
        <v>23</v>
      </c>
      <c r="BK224" s="175">
        <f>ROUND(I224*H224,2)</f>
        <v>0</v>
      </c>
      <c r="BL224" s="16" t="s">
        <v>229</v>
      </c>
      <c r="BM224" s="16" t="s">
        <v>835</v>
      </c>
    </row>
    <row r="225" spans="2:47" s="1" customFormat="1" ht="13.5">
      <c r="B225" s="33"/>
      <c r="D225" s="176" t="s">
        <v>145</v>
      </c>
      <c r="F225" s="177" t="s">
        <v>465</v>
      </c>
      <c r="I225" s="137"/>
      <c r="L225" s="33"/>
      <c r="M225" s="62"/>
      <c r="N225" s="34"/>
      <c r="O225" s="34"/>
      <c r="P225" s="34"/>
      <c r="Q225" s="34"/>
      <c r="R225" s="34"/>
      <c r="S225" s="34"/>
      <c r="T225" s="63"/>
      <c r="AT225" s="16" t="s">
        <v>145</v>
      </c>
      <c r="AU225" s="16" t="s">
        <v>84</v>
      </c>
    </row>
    <row r="226" spans="2:51" s="11" customFormat="1" ht="13.5">
      <c r="B226" s="178"/>
      <c r="D226" s="186" t="s">
        <v>147</v>
      </c>
      <c r="E226" s="187" t="s">
        <v>35</v>
      </c>
      <c r="F226" s="188" t="s">
        <v>466</v>
      </c>
      <c r="H226" s="189">
        <v>8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147</v>
      </c>
      <c r="AU226" s="179" t="s">
        <v>84</v>
      </c>
      <c r="AV226" s="11" t="s">
        <v>84</v>
      </c>
      <c r="AW226" s="11" t="s">
        <v>40</v>
      </c>
      <c r="AX226" s="11" t="s">
        <v>23</v>
      </c>
      <c r="AY226" s="179" t="s">
        <v>135</v>
      </c>
    </row>
    <row r="227" spans="2:65" s="1" customFormat="1" ht="22.5" customHeight="1">
      <c r="B227" s="163"/>
      <c r="C227" s="200" t="s">
        <v>391</v>
      </c>
      <c r="D227" s="200" t="s">
        <v>322</v>
      </c>
      <c r="E227" s="201" t="s">
        <v>468</v>
      </c>
      <c r="F227" s="202" t="s">
        <v>469</v>
      </c>
      <c r="G227" s="203" t="s">
        <v>347</v>
      </c>
      <c r="H227" s="204">
        <v>8</v>
      </c>
      <c r="I227" s="205"/>
      <c r="J227" s="206">
        <f>ROUND(I227*H227,2)</f>
        <v>0</v>
      </c>
      <c r="K227" s="202" t="s">
        <v>142</v>
      </c>
      <c r="L227" s="207"/>
      <c r="M227" s="208" t="s">
        <v>35</v>
      </c>
      <c r="N227" s="209" t="s">
        <v>47</v>
      </c>
      <c r="O227" s="34"/>
      <c r="P227" s="173">
        <f>O227*H227</f>
        <v>0</v>
      </c>
      <c r="Q227" s="173">
        <v>0.0015</v>
      </c>
      <c r="R227" s="173">
        <f>Q227*H227</f>
        <v>0.012</v>
      </c>
      <c r="S227" s="173">
        <v>0</v>
      </c>
      <c r="T227" s="174">
        <f>S227*H227</f>
        <v>0</v>
      </c>
      <c r="AR227" s="16" t="s">
        <v>325</v>
      </c>
      <c r="AT227" s="16" t="s">
        <v>322</v>
      </c>
      <c r="AU227" s="16" t="s">
        <v>84</v>
      </c>
      <c r="AY227" s="16" t="s">
        <v>135</v>
      </c>
      <c r="BE227" s="175">
        <f>IF(N227="základní",J227,0)</f>
        <v>0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16" t="s">
        <v>23</v>
      </c>
      <c r="BK227" s="175">
        <f>ROUND(I227*H227,2)</f>
        <v>0</v>
      </c>
      <c r="BL227" s="16" t="s">
        <v>229</v>
      </c>
      <c r="BM227" s="16" t="s">
        <v>836</v>
      </c>
    </row>
    <row r="228" spans="2:47" s="1" customFormat="1" ht="40.5">
      <c r="B228" s="33"/>
      <c r="D228" s="176" t="s">
        <v>145</v>
      </c>
      <c r="F228" s="177" t="s">
        <v>471</v>
      </c>
      <c r="I228" s="137"/>
      <c r="L228" s="33"/>
      <c r="M228" s="62"/>
      <c r="N228" s="34"/>
      <c r="O228" s="34"/>
      <c r="P228" s="34"/>
      <c r="Q228" s="34"/>
      <c r="R228" s="34"/>
      <c r="S228" s="34"/>
      <c r="T228" s="63"/>
      <c r="AT228" s="16" t="s">
        <v>145</v>
      </c>
      <c r="AU228" s="16" t="s">
        <v>84</v>
      </c>
    </row>
    <row r="229" spans="2:51" s="11" customFormat="1" ht="13.5">
      <c r="B229" s="178"/>
      <c r="D229" s="186" t="s">
        <v>147</v>
      </c>
      <c r="E229" s="187" t="s">
        <v>35</v>
      </c>
      <c r="F229" s="188" t="s">
        <v>183</v>
      </c>
      <c r="H229" s="189">
        <v>8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147</v>
      </c>
      <c r="AU229" s="179" t="s">
        <v>84</v>
      </c>
      <c r="AV229" s="11" t="s">
        <v>84</v>
      </c>
      <c r="AW229" s="11" t="s">
        <v>40</v>
      </c>
      <c r="AX229" s="11" t="s">
        <v>23</v>
      </c>
      <c r="AY229" s="179" t="s">
        <v>135</v>
      </c>
    </row>
    <row r="230" spans="2:65" s="1" customFormat="1" ht="22.5" customHeight="1">
      <c r="B230" s="163"/>
      <c r="C230" s="164" t="s">
        <v>397</v>
      </c>
      <c r="D230" s="164" t="s">
        <v>138</v>
      </c>
      <c r="E230" s="165" t="s">
        <v>473</v>
      </c>
      <c r="F230" s="166" t="s">
        <v>474</v>
      </c>
      <c r="G230" s="167" t="s">
        <v>262</v>
      </c>
      <c r="H230" s="168">
        <v>1.356</v>
      </c>
      <c r="I230" s="169"/>
      <c r="J230" s="170">
        <f>ROUND(I230*H230,2)</f>
        <v>0</v>
      </c>
      <c r="K230" s="166" t="s">
        <v>142</v>
      </c>
      <c r="L230" s="33"/>
      <c r="M230" s="171" t="s">
        <v>35</v>
      </c>
      <c r="N230" s="172" t="s">
        <v>47</v>
      </c>
      <c r="O230" s="34"/>
      <c r="P230" s="173">
        <f>O230*H230</f>
        <v>0</v>
      </c>
      <c r="Q230" s="173">
        <v>0</v>
      </c>
      <c r="R230" s="173">
        <f>Q230*H230</f>
        <v>0</v>
      </c>
      <c r="S230" s="173">
        <v>0</v>
      </c>
      <c r="T230" s="174">
        <f>S230*H230</f>
        <v>0</v>
      </c>
      <c r="AR230" s="16" t="s">
        <v>229</v>
      </c>
      <c r="AT230" s="16" t="s">
        <v>138</v>
      </c>
      <c r="AU230" s="16" t="s">
        <v>84</v>
      </c>
      <c r="AY230" s="16" t="s">
        <v>135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6" t="s">
        <v>23</v>
      </c>
      <c r="BK230" s="175">
        <f>ROUND(I230*H230,2)</f>
        <v>0</v>
      </c>
      <c r="BL230" s="16" t="s">
        <v>229</v>
      </c>
      <c r="BM230" s="16" t="s">
        <v>837</v>
      </c>
    </row>
    <row r="231" spans="2:47" s="1" customFormat="1" ht="13.5">
      <c r="B231" s="33"/>
      <c r="D231" s="176" t="s">
        <v>145</v>
      </c>
      <c r="F231" s="177" t="s">
        <v>474</v>
      </c>
      <c r="I231" s="137"/>
      <c r="L231" s="33"/>
      <c r="M231" s="62"/>
      <c r="N231" s="34"/>
      <c r="O231" s="34"/>
      <c r="P231" s="34"/>
      <c r="Q231" s="34"/>
      <c r="R231" s="34"/>
      <c r="S231" s="34"/>
      <c r="T231" s="63"/>
      <c r="AT231" s="16" t="s">
        <v>145</v>
      </c>
      <c r="AU231" s="16" t="s">
        <v>84</v>
      </c>
    </row>
    <row r="232" spans="2:63" s="10" customFormat="1" ht="29.25" customHeight="1">
      <c r="B232" s="149"/>
      <c r="D232" s="160" t="s">
        <v>75</v>
      </c>
      <c r="E232" s="161" t="s">
        <v>476</v>
      </c>
      <c r="F232" s="161" t="s">
        <v>477</v>
      </c>
      <c r="I232" s="152"/>
      <c r="J232" s="162">
        <f>BK232</f>
        <v>0</v>
      </c>
      <c r="L232" s="149"/>
      <c r="M232" s="154"/>
      <c r="N232" s="155"/>
      <c r="O232" s="155"/>
      <c r="P232" s="156">
        <f>SUM(P233:P243)</f>
        <v>0</v>
      </c>
      <c r="Q232" s="155"/>
      <c r="R232" s="156">
        <f>SUM(R233:R243)</f>
        <v>0.8529671999999999</v>
      </c>
      <c r="S232" s="155"/>
      <c r="T232" s="157">
        <f>SUM(T233:T243)</f>
        <v>0</v>
      </c>
      <c r="AR232" s="150" t="s">
        <v>84</v>
      </c>
      <c r="AT232" s="158" t="s">
        <v>75</v>
      </c>
      <c r="AU232" s="158" t="s">
        <v>23</v>
      </c>
      <c r="AY232" s="150" t="s">
        <v>135</v>
      </c>
      <c r="BK232" s="159">
        <f>SUM(BK233:BK243)</f>
        <v>0</v>
      </c>
    </row>
    <row r="233" spans="2:65" s="1" customFormat="1" ht="22.5" customHeight="1">
      <c r="B233" s="163"/>
      <c r="C233" s="164" t="s">
        <v>403</v>
      </c>
      <c r="D233" s="164" t="s">
        <v>138</v>
      </c>
      <c r="E233" s="165" t="s">
        <v>479</v>
      </c>
      <c r="F233" s="166" t="s">
        <v>480</v>
      </c>
      <c r="G233" s="167" t="s">
        <v>141</v>
      </c>
      <c r="H233" s="168">
        <v>26.73</v>
      </c>
      <c r="I233" s="169"/>
      <c r="J233" s="170">
        <f>ROUND(I233*H233,2)</f>
        <v>0</v>
      </c>
      <c r="K233" s="166" t="s">
        <v>142</v>
      </c>
      <c r="L233" s="33"/>
      <c r="M233" s="171" t="s">
        <v>35</v>
      </c>
      <c r="N233" s="172" t="s">
        <v>47</v>
      </c>
      <c r="O233" s="34"/>
      <c r="P233" s="173">
        <f>O233*H233</f>
        <v>0</v>
      </c>
      <c r="Q233" s="173">
        <v>0.01003</v>
      </c>
      <c r="R233" s="173">
        <f>Q233*H233</f>
        <v>0.2681019</v>
      </c>
      <c r="S233" s="173">
        <v>0</v>
      </c>
      <c r="T233" s="174">
        <f>S233*H233</f>
        <v>0</v>
      </c>
      <c r="AR233" s="16" t="s">
        <v>229</v>
      </c>
      <c r="AT233" s="16" t="s">
        <v>138</v>
      </c>
      <c r="AU233" s="16" t="s">
        <v>84</v>
      </c>
      <c r="AY233" s="16" t="s">
        <v>135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6" t="s">
        <v>23</v>
      </c>
      <c r="BK233" s="175">
        <f>ROUND(I233*H233,2)</f>
        <v>0</v>
      </c>
      <c r="BL233" s="16" t="s">
        <v>229</v>
      </c>
      <c r="BM233" s="16" t="s">
        <v>838</v>
      </c>
    </row>
    <row r="234" spans="2:47" s="1" customFormat="1" ht="27">
      <c r="B234" s="33"/>
      <c r="D234" s="176" t="s">
        <v>145</v>
      </c>
      <c r="F234" s="177" t="s">
        <v>482</v>
      </c>
      <c r="I234" s="137"/>
      <c r="L234" s="33"/>
      <c r="M234" s="62"/>
      <c r="N234" s="34"/>
      <c r="O234" s="34"/>
      <c r="P234" s="34"/>
      <c r="Q234" s="34"/>
      <c r="R234" s="34"/>
      <c r="S234" s="34"/>
      <c r="T234" s="63"/>
      <c r="AT234" s="16" t="s">
        <v>145</v>
      </c>
      <c r="AU234" s="16" t="s">
        <v>84</v>
      </c>
    </row>
    <row r="235" spans="2:51" s="11" customFormat="1" ht="13.5">
      <c r="B235" s="178"/>
      <c r="D235" s="186" t="s">
        <v>147</v>
      </c>
      <c r="E235" s="187" t="s">
        <v>35</v>
      </c>
      <c r="F235" s="188" t="s">
        <v>483</v>
      </c>
      <c r="H235" s="189">
        <v>26.73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147</v>
      </c>
      <c r="AU235" s="179" t="s">
        <v>84</v>
      </c>
      <c r="AV235" s="11" t="s">
        <v>84</v>
      </c>
      <c r="AW235" s="11" t="s">
        <v>40</v>
      </c>
      <c r="AX235" s="11" t="s">
        <v>23</v>
      </c>
      <c r="AY235" s="179" t="s">
        <v>135</v>
      </c>
    </row>
    <row r="236" spans="2:65" s="1" customFormat="1" ht="22.5" customHeight="1">
      <c r="B236" s="163"/>
      <c r="C236" s="164" t="s">
        <v>409</v>
      </c>
      <c r="D236" s="164" t="s">
        <v>138</v>
      </c>
      <c r="E236" s="165" t="s">
        <v>485</v>
      </c>
      <c r="F236" s="166" t="s">
        <v>486</v>
      </c>
      <c r="G236" s="167" t="s">
        <v>141</v>
      </c>
      <c r="H236" s="168">
        <v>26.73</v>
      </c>
      <c r="I236" s="169"/>
      <c r="J236" s="170">
        <f>ROUND(I236*H236,2)</f>
        <v>0</v>
      </c>
      <c r="K236" s="166" t="s">
        <v>142</v>
      </c>
      <c r="L236" s="33"/>
      <c r="M236" s="171" t="s">
        <v>35</v>
      </c>
      <c r="N236" s="172" t="s">
        <v>47</v>
      </c>
      <c r="O236" s="34"/>
      <c r="P236" s="173">
        <f>O236*H236</f>
        <v>0</v>
      </c>
      <c r="Q236" s="173">
        <v>0.01625</v>
      </c>
      <c r="R236" s="173">
        <f>Q236*H236</f>
        <v>0.43436250000000004</v>
      </c>
      <c r="S236" s="173">
        <v>0</v>
      </c>
      <c r="T236" s="174">
        <f>S236*H236</f>
        <v>0</v>
      </c>
      <c r="AR236" s="16" t="s">
        <v>229</v>
      </c>
      <c r="AT236" s="16" t="s">
        <v>138</v>
      </c>
      <c r="AU236" s="16" t="s">
        <v>84</v>
      </c>
      <c r="AY236" s="16" t="s">
        <v>135</v>
      </c>
      <c r="BE236" s="175">
        <f>IF(N236="základní",J236,0)</f>
        <v>0</v>
      </c>
      <c r="BF236" s="175">
        <f>IF(N236="snížená",J236,0)</f>
        <v>0</v>
      </c>
      <c r="BG236" s="175">
        <f>IF(N236="zákl. přenesená",J236,0)</f>
        <v>0</v>
      </c>
      <c r="BH236" s="175">
        <f>IF(N236="sníž. přenesená",J236,0)</f>
        <v>0</v>
      </c>
      <c r="BI236" s="175">
        <f>IF(N236="nulová",J236,0)</f>
        <v>0</v>
      </c>
      <c r="BJ236" s="16" t="s">
        <v>23</v>
      </c>
      <c r="BK236" s="175">
        <f>ROUND(I236*H236,2)</f>
        <v>0</v>
      </c>
      <c r="BL236" s="16" t="s">
        <v>229</v>
      </c>
      <c r="BM236" s="16" t="s">
        <v>839</v>
      </c>
    </row>
    <row r="237" spans="2:47" s="1" customFormat="1" ht="27">
      <c r="B237" s="33"/>
      <c r="D237" s="176" t="s">
        <v>145</v>
      </c>
      <c r="F237" s="177" t="s">
        <v>488</v>
      </c>
      <c r="I237" s="137"/>
      <c r="L237" s="33"/>
      <c r="M237" s="62"/>
      <c r="N237" s="34"/>
      <c r="O237" s="34"/>
      <c r="P237" s="34"/>
      <c r="Q237" s="34"/>
      <c r="R237" s="34"/>
      <c r="S237" s="34"/>
      <c r="T237" s="63"/>
      <c r="AT237" s="16" t="s">
        <v>145</v>
      </c>
      <c r="AU237" s="16" t="s">
        <v>84</v>
      </c>
    </row>
    <row r="238" spans="2:51" s="11" customFormat="1" ht="13.5">
      <c r="B238" s="178"/>
      <c r="D238" s="186" t="s">
        <v>147</v>
      </c>
      <c r="E238" s="187" t="s">
        <v>35</v>
      </c>
      <c r="F238" s="188" t="s">
        <v>489</v>
      </c>
      <c r="H238" s="189">
        <v>26.73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147</v>
      </c>
      <c r="AU238" s="179" t="s">
        <v>84</v>
      </c>
      <c r="AV238" s="11" t="s">
        <v>84</v>
      </c>
      <c r="AW238" s="11" t="s">
        <v>40</v>
      </c>
      <c r="AX238" s="11" t="s">
        <v>23</v>
      </c>
      <c r="AY238" s="179" t="s">
        <v>135</v>
      </c>
    </row>
    <row r="239" spans="2:65" s="1" customFormat="1" ht="22.5" customHeight="1">
      <c r="B239" s="163"/>
      <c r="C239" s="164" t="s">
        <v>415</v>
      </c>
      <c r="D239" s="164" t="s">
        <v>138</v>
      </c>
      <c r="E239" s="165" t="s">
        <v>491</v>
      </c>
      <c r="F239" s="166" t="s">
        <v>492</v>
      </c>
      <c r="G239" s="167" t="s">
        <v>237</v>
      </c>
      <c r="H239" s="168">
        <v>6.44</v>
      </c>
      <c r="I239" s="169"/>
      <c r="J239" s="170">
        <f>ROUND(I239*H239,2)</f>
        <v>0</v>
      </c>
      <c r="K239" s="166" t="s">
        <v>142</v>
      </c>
      <c r="L239" s="33"/>
      <c r="M239" s="171" t="s">
        <v>35</v>
      </c>
      <c r="N239" s="172" t="s">
        <v>47</v>
      </c>
      <c r="O239" s="34"/>
      <c r="P239" s="173">
        <f>O239*H239</f>
        <v>0</v>
      </c>
      <c r="Q239" s="173">
        <v>0.02337</v>
      </c>
      <c r="R239" s="173">
        <f>Q239*H239</f>
        <v>0.1505028</v>
      </c>
      <c r="S239" s="173">
        <v>0</v>
      </c>
      <c r="T239" s="174">
        <f>S239*H239</f>
        <v>0</v>
      </c>
      <c r="AR239" s="16" t="s">
        <v>229</v>
      </c>
      <c r="AT239" s="16" t="s">
        <v>138</v>
      </c>
      <c r="AU239" s="16" t="s">
        <v>84</v>
      </c>
      <c r="AY239" s="16" t="s">
        <v>135</v>
      </c>
      <c r="BE239" s="175">
        <f>IF(N239="základní",J239,0)</f>
        <v>0</v>
      </c>
      <c r="BF239" s="175">
        <f>IF(N239="snížená",J239,0)</f>
        <v>0</v>
      </c>
      <c r="BG239" s="175">
        <f>IF(N239="zákl. přenesená",J239,0)</f>
        <v>0</v>
      </c>
      <c r="BH239" s="175">
        <f>IF(N239="sníž. přenesená",J239,0)</f>
        <v>0</v>
      </c>
      <c r="BI239" s="175">
        <f>IF(N239="nulová",J239,0)</f>
        <v>0</v>
      </c>
      <c r="BJ239" s="16" t="s">
        <v>23</v>
      </c>
      <c r="BK239" s="175">
        <f>ROUND(I239*H239,2)</f>
        <v>0</v>
      </c>
      <c r="BL239" s="16" t="s">
        <v>229</v>
      </c>
      <c r="BM239" s="16" t="s">
        <v>840</v>
      </c>
    </row>
    <row r="240" spans="2:47" s="1" customFormat="1" ht="27">
      <c r="B240" s="33"/>
      <c r="D240" s="176" t="s">
        <v>145</v>
      </c>
      <c r="F240" s="177" t="s">
        <v>494</v>
      </c>
      <c r="I240" s="137"/>
      <c r="L240" s="33"/>
      <c r="M240" s="62"/>
      <c r="N240" s="34"/>
      <c r="O240" s="34"/>
      <c r="P240" s="34"/>
      <c r="Q240" s="34"/>
      <c r="R240" s="34"/>
      <c r="S240" s="34"/>
      <c r="T240" s="63"/>
      <c r="AT240" s="16" t="s">
        <v>145</v>
      </c>
      <c r="AU240" s="16" t="s">
        <v>84</v>
      </c>
    </row>
    <row r="241" spans="2:51" s="11" customFormat="1" ht="13.5">
      <c r="B241" s="178"/>
      <c r="D241" s="186" t="s">
        <v>147</v>
      </c>
      <c r="E241" s="187" t="s">
        <v>35</v>
      </c>
      <c r="F241" s="188" t="s">
        <v>495</v>
      </c>
      <c r="H241" s="189">
        <v>6.44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147</v>
      </c>
      <c r="AU241" s="179" t="s">
        <v>84</v>
      </c>
      <c r="AV241" s="11" t="s">
        <v>84</v>
      </c>
      <c r="AW241" s="11" t="s">
        <v>40</v>
      </c>
      <c r="AX241" s="11" t="s">
        <v>23</v>
      </c>
      <c r="AY241" s="179" t="s">
        <v>135</v>
      </c>
    </row>
    <row r="242" spans="2:65" s="1" customFormat="1" ht="22.5" customHeight="1">
      <c r="B242" s="163"/>
      <c r="C242" s="164" t="s">
        <v>421</v>
      </c>
      <c r="D242" s="164" t="s">
        <v>138</v>
      </c>
      <c r="E242" s="165" t="s">
        <v>497</v>
      </c>
      <c r="F242" s="166" t="s">
        <v>498</v>
      </c>
      <c r="G242" s="167" t="s">
        <v>262</v>
      </c>
      <c r="H242" s="168">
        <v>0.853</v>
      </c>
      <c r="I242" s="169"/>
      <c r="J242" s="170">
        <f>ROUND(I242*H242,2)</f>
        <v>0</v>
      </c>
      <c r="K242" s="166" t="s">
        <v>142</v>
      </c>
      <c r="L242" s="33"/>
      <c r="M242" s="171" t="s">
        <v>35</v>
      </c>
      <c r="N242" s="172" t="s">
        <v>47</v>
      </c>
      <c r="O242" s="34"/>
      <c r="P242" s="173">
        <f>O242*H242</f>
        <v>0</v>
      </c>
      <c r="Q242" s="173">
        <v>0</v>
      </c>
      <c r="R242" s="173">
        <f>Q242*H242</f>
        <v>0</v>
      </c>
      <c r="S242" s="173">
        <v>0</v>
      </c>
      <c r="T242" s="174">
        <f>S242*H242</f>
        <v>0</v>
      </c>
      <c r="AR242" s="16" t="s">
        <v>229</v>
      </c>
      <c r="AT242" s="16" t="s">
        <v>138</v>
      </c>
      <c r="AU242" s="16" t="s">
        <v>84</v>
      </c>
      <c r="AY242" s="16" t="s">
        <v>135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6" t="s">
        <v>23</v>
      </c>
      <c r="BK242" s="175">
        <f>ROUND(I242*H242,2)</f>
        <v>0</v>
      </c>
      <c r="BL242" s="16" t="s">
        <v>229</v>
      </c>
      <c r="BM242" s="16" t="s">
        <v>841</v>
      </c>
    </row>
    <row r="243" spans="2:47" s="1" customFormat="1" ht="13.5">
      <c r="B243" s="33"/>
      <c r="D243" s="176" t="s">
        <v>145</v>
      </c>
      <c r="F243" s="177" t="s">
        <v>498</v>
      </c>
      <c r="I243" s="137"/>
      <c r="L243" s="33"/>
      <c r="M243" s="62"/>
      <c r="N243" s="34"/>
      <c r="O243" s="34"/>
      <c r="P243" s="34"/>
      <c r="Q243" s="34"/>
      <c r="R243" s="34"/>
      <c r="S243" s="34"/>
      <c r="T243" s="63"/>
      <c r="AT243" s="16" t="s">
        <v>145</v>
      </c>
      <c r="AU243" s="16" t="s">
        <v>84</v>
      </c>
    </row>
    <row r="244" spans="2:63" s="10" customFormat="1" ht="29.25" customHeight="1">
      <c r="B244" s="149"/>
      <c r="D244" s="160" t="s">
        <v>75</v>
      </c>
      <c r="E244" s="161" t="s">
        <v>500</v>
      </c>
      <c r="F244" s="161" t="s">
        <v>501</v>
      </c>
      <c r="I244" s="152"/>
      <c r="J244" s="162">
        <f>BK244</f>
        <v>0</v>
      </c>
      <c r="L244" s="149"/>
      <c r="M244" s="154"/>
      <c r="N244" s="155"/>
      <c r="O244" s="155"/>
      <c r="P244" s="156">
        <f>SUM(P245:P288)</f>
        <v>0</v>
      </c>
      <c r="Q244" s="155"/>
      <c r="R244" s="156">
        <f>SUM(R245:R288)</f>
        <v>0.222527</v>
      </c>
      <c r="S244" s="155"/>
      <c r="T244" s="157">
        <f>SUM(T245:T288)</f>
        <v>0.23921499999999998</v>
      </c>
      <c r="AR244" s="150" t="s">
        <v>84</v>
      </c>
      <c r="AT244" s="158" t="s">
        <v>75</v>
      </c>
      <c r="AU244" s="158" t="s">
        <v>23</v>
      </c>
      <c r="AY244" s="150" t="s">
        <v>135</v>
      </c>
      <c r="BK244" s="159">
        <f>SUM(BK245:BK288)</f>
        <v>0</v>
      </c>
    </row>
    <row r="245" spans="2:65" s="1" customFormat="1" ht="22.5" customHeight="1">
      <c r="B245" s="163"/>
      <c r="C245" s="164" t="s">
        <v>427</v>
      </c>
      <c r="D245" s="164" t="s">
        <v>138</v>
      </c>
      <c r="E245" s="165" t="s">
        <v>503</v>
      </c>
      <c r="F245" s="166" t="s">
        <v>504</v>
      </c>
      <c r="G245" s="167" t="s">
        <v>173</v>
      </c>
      <c r="H245" s="168">
        <v>28.25</v>
      </c>
      <c r="I245" s="169"/>
      <c r="J245" s="170">
        <f>ROUND(I245*H245,2)</f>
        <v>0</v>
      </c>
      <c r="K245" s="166" t="s">
        <v>142</v>
      </c>
      <c r="L245" s="33"/>
      <c r="M245" s="171" t="s">
        <v>35</v>
      </c>
      <c r="N245" s="172" t="s">
        <v>47</v>
      </c>
      <c r="O245" s="34"/>
      <c r="P245" s="173">
        <f>O245*H245</f>
        <v>0</v>
      </c>
      <c r="Q245" s="173">
        <v>0</v>
      </c>
      <c r="R245" s="173">
        <f>Q245*H245</f>
        <v>0</v>
      </c>
      <c r="S245" s="173">
        <v>0.00177</v>
      </c>
      <c r="T245" s="174">
        <f>S245*H245</f>
        <v>0.050002500000000005</v>
      </c>
      <c r="AR245" s="16" t="s">
        <v>229</v>
      </c>
      <c r="AT245" s="16" t="s">
        <v>138</v>
      </c>
      <c r="AU245" s="16" t="s">
        <v>84</v>
      </c>
      <c r="AY245" s="16" t="s">
        <v>135</v>
      </c>
      <c r="BE245" s="175">
        <f>IF(N245="základní",J245,0)</f>
        <v>0</v>
      </c>
      <c r="BF245" s="175">
        <f>IF(N245="snížená",J245,0)</f>
        <v>0</v>
      </c>
      <c r="BG245" s="175">
        <f>IF(N245="zákl. přenesená",J245,0)</f>
        <v>0</v>
      </c>
      <c r="BH245" s="175">
        <f>IF(N245="sníž. přenesená",J245,0)</f>
        <v>0</v>
      </c>
      <c r="BI245" s="175">
        <f>IF(N245="nulová",J245,0)</f>
        <v>0</v>
      </c>
      <c r="BJ245" s="16" t="s">
        <v>23</v>
      </c>
      <c r="BK245" s="175">
        <f>ROUND(I245*H245,2)</f>
        <v>0</v>
      </c>
      <c r="BL245" s="16" t="s">
        <v>229</v>
      </c>
      <c r="BM245" s="16" t="s">
        <v>842</v>
      </c>
    </row>
    <row r="246" spans="2:47" s="1" customFormat="1" ht="13.5">
      <c r="B246" s="33"/>
      <c r="D246" s="176" t="s">
        <v>145</v>
      </c>
      <c r="F246" s="177" t="s">
        <v>506</v>
      </c>
      <c r="I246" s="137"/>
      <c r="L246" s="33"/>
      <c r="M246" s="62"/>
      <c r="N246" s="34"/>
      <c r="O246" s="34"/>
      <c r="P246" s="34"/>
      <c r="Q246" s="34"/>
      <c r="R246" s="34"/>
      <c r="S246" s="34"/>
      <c r="T246" s="63"/>
      <c r="AT246" s="16" t="s">
        <v>145</v>
      </c>
      <c r="AU246" s="16" t="s">
        <v>84</v>
      </c>
    </row>
    <row r="247" spans="2:51" s="11" customFormat="1" ht="13.5">
      <c r="B247" s="178"/>
      <c r="D247" s="186" t="s">
        <v>147</v>
      </c>
      <c r="E247" s="187" t="s">
        <v>35</v>
      </c>
      <c r="F247" s="188" t="s">
        <v>507</v>
      </c>
      <c r="H247" s="189">
        <v>28.25</v>
      </c>
      <c r="I247" s="182"/>
      <c r="L247" s="178"/>
      <c r="M247" s="183"/>
      <c r="N247" s="184"/>
      <c r="O247" s="184"/>
      <c r="P247" s="184"/>
      <c r="Q247" s="184"/>
      <c r="R247" s="184"/>
      <c r="S247" s="184"/>
      <c r="T247" s="185"/>
      <c r="AT247" s="179" t="s">
        <v>147</v>
      </c>
      <c r="AU247" s="179" t="s">
        <v>84</v>
      </c>
      <c r="AV247" s="11" t="s">
        <v>84</v>
      </c>
      <c r="AW247" s="11" t="s">
        <v>40</v>
      </c>
      <c r="AX247" s="11" t="s">
        <v>23</v>
      </c>
      <c r="AY247" s="179" t="s">
        <v>135</v>
      </c>
    </row>
    <row r="248" spans="2:65" s="1" customFormat="1" ht="22.5" customHeight="1">
      <c r="B248" s="163"/>
      <c r="C248" s="164" t="s">
        <v>433</v>
      </c>
      <c r="D248" s="164" t="s">
        <v>138</v>
      </c>
      <c r="E248" s="165" t="s">
        <v>509</v>
      </c>
      <c r="F248" s="166" t="s">
        <v>510</v>
      </c>
      <c r="G248" s="167" t="s">
        <v>173</v>
      </c>
      <c r="H248" s="168">
        <v>12.45</v>
      </c>
      <c r="I248" s="169"/>
      <c r="J248" s="170">
        <f>ROUND(I248*H248,2)</f>
        <v>0</v>
      </c>
      <c r="K248" s="166" t="s">
        <v>142</v>
      </c>
      <c r="L248" s="33"/>
      <c r="M248" s="171" t="s">
        <v>35</v>
      </c>
      <c r="N248" s="172" t="s">
        <v>47</v>
      </c>
      <c r="O248" s="34"/>
      <c r="P248" s="173">
        <f>O248*H248</f>
        <v>0</v>
      </c>
      <c r="Q248" s="173">
        <v>0</v>
      </c>
      <c r="R248" s="173">
        <f>Q248*H248</f>
        <v>0</v>
      </c>
      <c r="S248" s="173">
        <v>0.00191</v>
      </c>
      <c r="T248" s="174">
        <f>S248*H248</f>
        <v>0.0237795</v>
      </c>
      <c r="AR248" s="16" t="s">
        <v>229</v>
      </c>
      <c r="AT248" s="16" t="s">
        <v>138</v>
      </c>
      <c r="AU248" s="16" t="s">
        <v>84</v>
      </c>
      <c r="AY248" s="16" t="s">
        <v>135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6" t="s">
        <v>23</v>
      </c>
      <c r="BK248" s="175">
        <f>ROUND(I248*H248,2)</f>
        <v>0</v>
      </c>
      <c r="BL248" s="16" t="s">
        <v>229</v>
      </c>
      <c r="BM248" s="16" t="s">
        <v>843</v>
      </c>
    </row>
    <row r="249" spans="2:47" s="1" customFormat="1" ht="13.5">
      <c r="B249" s="33"/>
      <c r="D249" s="176" t="s">
        <v>145</v>
      </c>
      <c r="F249" s="177" t="s">
        <v>512</v>
      </c>
      <c r="I249" s="137"/>
      <c r="L249" s="33"/>
      <c r="M249" s="62"/>
      <c r="N249" s="34"/>
      <c r="O249" s="34"/>
      <c r="P249" s="34"/>
      <c r="Q249" s="34"/>
      <c r="R249" s="34"/>
      <c r="S249" s="34"/>
      <c r="T249" s="63"/>
      <c r="AT249" s="16" t="s">
        <v>145</v>
      </c>
      <c r="AU249" s="16" t="s">
        <v>84</v>
      </c>
    </row>
    <row r="250" spans="2:51" s="11" customFormat="1" ht="13.5">
      <c r="B250" s="178"/>
      <c r="D250" s="186" t="s">
        <v>147</v>
      </c>
      <c r="E250" s="187" t="s">
        <v>35</v>
      </c>
      <c r="F250" s="188" t="s">
        <v>513</v>
      </c>
      <c r="H250" s="189">
        <v>12.45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147</v>
      </c>
      <c r="AU250" s="179" t="s">
        <v>84</v>
      </c>
      <c r="AV250" s="11" t="s">
        <v>84</v>
      </c>
      <c r="AW250" s="11" t="s">
        <v>40</v>
      </c>
      <c r="AX250" s="11" t="s">
        <v>23</v>
      </c>
      <c r="AY250" s="179" t="s">
        <v>135</v>
      </c>
    </row>
    <row r="251" spans="2:65" s="1" customFormat="1" ht="22.5" customHeight="1">
      <c r="B251" s="163"/>
      <c r="C251" s="164" t="s">
        <v>438</v>
      </c>
      <c r="D251" s="164" t="s">
        <v>138</v>
      </c>
      <c r="E251" s="165" t="s">
        <v>515</v>
      </c>
      <c r="F251" s="166" t="s">
        <v>516</v>
      </c>
      <c r="G251" s="167" t="s">
        <v>173</v>
      </c>
      <c r="H251" s="168">
        <v>18.05</v>
      </c>
      <c r="I251" s="169"/>
      <c r="J251" s="170">
        <f>ROUND(I251*H251,2)</f>
        <v>0</v>
      </c>
      <c r="K251" s="166" t="s">
        <v>142</v>
      </c>
      <c r="L251" s="33"/>
      <c r="M251" s="171" t="s">
        <v>35</v>
      </c>
      <c r="N251" s="172" t="s">
        <v>47</v>
      </c>
      <c r="O251" s="34"/>
      <c r="P251" s="173">
        <f>O251*H251</f>
        <v>0</v>
      </c>
      <c r="Q251" s="173">
        <v>0</v>
      </c>
      <c r="R251" s="173">
        <f>Q251*H251</f>
        <v>0</v>
      </c>
      <c r="S251" s="173">
        <v>0.00223</v>
      </c>
      <c r="T251" s="174">
        <f>S251*H251</f>
        <v>0.0402515</v>
      </c>
      <c r="AR251" s="16" t="s">
        <v>229</v>
      </c>
      <c r="AT251" s="16" t="s">
        <v>138</v>
      </c>
      <c r="AU251" s="16" t="s">
        <v>84</v>
      </c>
      <c r="AY251" s="16" t="s">
        <v>135</v>
      </c>
      <c r="BE251" s="175">
        <f>IF(N251="základní",J251,0)</f>
        <v>0</v>
      </c>
      <c r="BF251" s="175">
        <f>IF(N251="snížená",J251,0)</f>
        <v>0</v>
      </c>
      <c r="BG251" s="175">
        <f>IF(N251="zákl. přenesená",J251,0)</f>
        <v>0</v>
      </c>
      <c r="BH251" s="175">
        <f>IF(N251="sníž. přenesená",J251,0)</f>
        <v>0</v>
      </c>
      <c r="BI251" s="175">
        <f>IF(N251="nulová",J251,0)</f>
        <v>0</v>
      </c>
      <c r="BJ251" s="16" t="s">
        <v>23</v>
      </c>
      <c r="BK251" s="175">
        <f>ROUND(I251*H251,2)</f>
        <v>0</v>
      </c>
      <c r="BL251" s="16" t="s">
        <v>229</v>
      </c>
      <c r="BM251" s="16" t="s">
        <v>844</v>
      </c>
    </row>
    <row r="252" spans="2:47" s="1" customFormat="1" ht="13.5">
      <c r="B252" s="33"/>
      <c r="D252" s="176" t="s">
        <v>145</v>
      </c>
      <c r="F252" s="177" t="s">
        <v>518</v>
      </c>
      <c r="I252" s="137"/>
      <c r="L252" s="33"/>
      <c r="M252" s="62"/>
      <c r="N252" s="34"/>
      <c r="O252" s="34"/>
      <c r="P252" s="34"/>
      <c r="Q252" s="34"/>
      <c r="R252" s="34"/>
      <c r="S252" s="34"/>
      <c r="T252" s="63"/>
      <c r="AT252" s="16" t="s">
        <v>145</v>
      </c>
      <c r="AU252" s="16" t="s">
        <v>84</v>
      </c>
    </row>
    <row r="253" spans="2:51" s="11" customFormat="1" ht="13.5">
      <c r="B253" s="178"/>
      <c r="D253" s="186" t="s">
        <v>147</v>
      </c>
      <c r="E253" s="187" t="s">
        <v>35</v>
      </c>
      <c r="F253" s="188" t="s">
        <v>519</v>
      </c>
      <c r="H253" s="189">
        <v>18.05</v>
      </c>
      <c r="I253" s="182"/>
      <c r="L253" s="178"/>
      <c r="M253" s="183"/>
      <c r="N253" s="184"/>
      <c r="O253" s="184"/>
      <c r="P253" s="184"/>
      <c r="Q253" s="184"/>
      <c r="R253" s="184"/>
      <c r="S253" s="184"/>
      <c r="T253" s="185"/>
      <c r="AT253" s="179" t="s">
        <v>147</v>
      </c>
      <c r="AU253" s="179" t="s">
        <v>84</v>
      </c>
      <c r="AV253" s="11" t="s">
        <v>84</v>
      </c>
      <c r="AW253" s="11" t="s">
        <v>40</v>
      </c>
      <c r="AX253" s="11" t="s">
        <v>23</v>
      </c>
      <c r="AY253" s="179" t="s">
        <v>135</v>
      </c>
    </row>
    <row r="254" spans="2:65" s="1" customFormat="1" ht="22.5" customHeight="1">
      <c r="B254" s="163"/>
      <c r="C254" s="164" t="s">
        <v>444</v>
      </c>
      <c r="D254" s="164" t="s">
        <v>138</v>
      </c>
      <c r="E254" s="165" t="s">
        <v>521</v>
      </c>
      <c r="F254" s="166" t="s">
        <v>522</v>
      </c>
      <c r="G254" s="167" t="s">
        <v>173</v>
      </c>
      <c r="H254" s="168">
        <v>12.45</v>
      </c>
      <c r="I254" s="169"/>
      <c r="J254" s="170">
        <f>ROUND(I254*H254,2)</f>
        <v>0</v>
      </c>
      <c r="K254" s="166" t="s">
        <v>142</v>
      </c>
      <c r="L254" s="33"/>
      <c r="M254" s="171" t="s">
        <v>35</v>
      </c>
      <c r="N254" s="172" t="s">
        <v>47</v>
      </c>
      <c r="O254" s="34"/>
      <c r="P254" s="173">
        <f>O254*H254</f>
        <v>0</v>
      </c>
      <c r="Q254" s="173">
        <v>0</v>
      </c>
      <c r="R254" s="173">
        <f>Q254*H254</f>
        <v>0</v>
      </c>
      <c r="S254" s="173">
        <v>0.00175</v>
      </c>
      <c r="T254" s="174">
        <f>S254*H254</f>
        <v>0.021787499999999998</v>
      </c>
      <c r="AR254" s="16" t="s">
        <v>229</v>
      </c>
      <c r="AT254" s="16" t="s">
        <v>138</v>
      </c>
      <c r="AU254" s="16" t="s">
        <v>84</v>
      </c>
      <c r="AY254" s="16" t="s">
        <v>135</v>
      </c>
      <c r="BE254" s="175">
        <f>IF(N254="základní",J254,0)</f>
        <v>0</v>
      </c>
      <c r="BF254" s="175">
        <f>IF(N254="snížená",J254,0)</f>
        <v>0</v>
      </c>
      <c r="BG254" s="175">
        <f>IF(N254="zákl. přenesená",J254,0)</f>
        <v>0</v>
      </c>
      <c r="BH254" s="175">
        <f>IF(N254="sníž. přenesená",J254,0)</f>
        <v>0</v>
      </c>
      <c r="BI254" s="175">
        <f>IF(N254="nulová",J254,0)</f>
        <v>0</v>
      </c>
      <c r="BJ254" s="16" t="s">
        <v>23</v>
      </c>
      <c r="BK254" s="175">
        <f>ROUND(I254*H254,2)</f>
        <v>0</v>
      </c>
      <c r="BL254" s="16" t="s">
        <v>229</v>
      </c>
      <c r="BM254" s="16" t="s">
        <v>845</v>
      </c>
    </row>
    <row r="255" spans="2:47" s="1" customFormat="1" ht="13.5">
      <c r="B255" s="33"/>
      <c r="D255" s="176" t="s">
        <v>145</v>
      </c>
      <c r="F255" s="177" t="s">
        <v>524</v>
      </c>
      <c r="I255" s="137"/>
      <c r="L255" s="33"/>
      <c r="M255" s="62"/>
      <c r="N255" s="34"/>
      <c r="O255" s="34"/>
      <c r="P255" s="34"/>
      <c r="Q255" s="34"/>
      <c r="R255" s="34"/>
      <c r="S255" s="34"/>
      <c r="T255" s="63"/>
      <c r="AT255" s="16" t="s">
        <v>145</v>
      </c>
      <c r="AU255" s="16" t="s">
        <v>84</v>
      </c>
    </row>
    <row r="256" spans="2:51" s="11" customFormat="1" ht="13.5">
      <c r="B256" s="178"/>
      <c r="D256" s="186" t="s">
        <v>147</v>
      </c>
      <c r="E256" s="187" t="s">
        <v>35</v>
      </c>
      <c r="F256" s="188" t="s">
        <v>513</v>
      </c>
      <c r="H256" s="189">
        <v>12.45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79" t="s">
        <v>147</v>
      </c>
      <c r="AU256" s="179" t="s">
        <v>84</v>
      </c>
      <c r="AV256" s="11" t="s">
        <v>84</v>
      </c>
      <c r="AW256" s="11" t="s">
        <v>40</v>
      </c>
      <c r="AX256" s="11" t="s">
        <v>23</v>
      </c>
      <c r="AY256" s="179" t="s">
        <v>135</v>
      </c>
    </row>
    <row r="257" spans="2:65" s="1" customFormat="1" ht="22.5" customHeight="1">
      <c r="B257" s="163"/>
      <c r="C257" s="164" t="s">
        <v>450</v>
      </c>
      <c r="D257" s="164" t="s">
        <v>138</v>
      </c>
      <c r="E257" s="165" t="s">
        <v>526</v>
      </c>
      <c r="F257" s="166" t="s">
        <v>527</v>
      </c>
      <c r="G257" s="167" t="s">
        <v>173</v>
      </c>
      <c r="H257" s="168">
        <v>28.25</v>
      </c>
      <c r="I257" s="169"/>
      <c r="J257" s="170">
        <f>ROUND(I257*H257,2)</f>
        <v>0</v>
      </c>
      <c r="K257" s="166" t="s">
        <v>142</v>
      </c>
      <c r="L257" s="33"/>
      <c r="M257" s="171" t="s">
        <v>35</v>
      </c>
      <c r="N257" s="172" t="s">
        <v>47</v>
      </c>
      <c r="O257" s="34"/>
      <c r="P257" s="173">
        <f>O257*H257</f>
        <v>0</v>
      </c>
      <c r="Q257" s="173">
        <v>0</v>
      </c>
      <c r="R257" s="173">
        <f>Q257*H257</f>
        <v>0</v>
      </c>
      <c r="S257" s="173">
        <v>0.0026</v>
      </c>
      <c r="T257" s="174">
        <f>S257*H257</f>
        <v>0.07345</v>
      </c>
      <c r="AR257" s="16" t="s">
        <v>229</v>
      </c>
      <c r="AT257" s="16" t="s">
        <v>138</v>
      </c>
      <c r="AU257" s="16" t="s">
        <v>84</v>
      </c>
      <c r="AY257" s="16" t="s">
        <v>135</v>
      </c>
      <c r="BE257" s="175">
        <f>IF(N257="základní",J257,0)</f>
        <v>0</v>
      </c>
      <c r="BF257" s="175">
        <f>IF(N257="snížená",J257,0)</f>
        <v>0</v>
      </c>
      <c r="BG257" s="175">
        <f>IF(N257="zákl. přenesená",J257,0)</f>
        <v>0</v>
      </c>
      <c r="BH257" s="175">
        <f>IF(N257="sníž. přenesená",J257,0)</f>
        <v>0</v>
      </c>
      <c r="BI257" s="175">
        <f>IF(N257="nulová",J257,0)</f>
        <v>0</v>
      </c>
      <c r="BJ257" s="16" t="s">
        <v>23</v>
      </c>
      <c r="BK257" s="175">
        <f>ROUND(I257*H257,2)</f>
        <v>0</v>
      </c>
      <c r="BL257" s="16" t="s">
        <v>229</v>
      </c>
      <c r="BM257" s="16" t="s">
        <v>846</v>
      </c>
    </row>
    <row r="258" spans="2:47" s="1" customFormat="1" ht="13.5">
      <c r="B258" s="33"/>
      <c r="D258" s="176" t="s">
        <v>145</v>
      </c>
      <c r="F258" s="177" t="s">
        <v>529</v>
      </c>
      <c r="I258" s="137"/>
      <c r="L258" s="33"/>
      <c r="M258" s="62"/>
      <c r="N258" s="34"/>
      <c r="O258" s="34"/>
      <c r="P258" s="34"/>
      <c r="Q258" s="34"/>
      <c r="R258" s="34"/>
      <c r="S258" s="34"/>
      <c r="T258" s="63"/>
      <c r="AT258" s="16" t="s">
        <v>145</v>
      </c>
      <c r="AU258" s="16" t="s">
        <v>84</v>
      </c>
    </row>
    <row r="259" spans="2:51" s="11" customFormat="1" ht="13.5">
      <c r="B259" s="178"/>
      <c r="D259" s="186" t="s">
        <v>147</v>
      </c>
      <c r="E259" s="187" t="s">
        <v>35</v>
      </c>
      <c r="F259" s="188" t="s">
        <v>507</v>
      </c>
      <c r="H259" s="189">
        <v>28.25</v>
      </c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147</v>
      </c>
      <c r="AU259" s="179" t="s">
        <v>84</v>
      </c>
      <c r="AV259" s="11" t="s">
        <v>84</v>
      </c>
      <c r="AW259" s="11" t="s">
        <v>40</v>
      </c>
      <c r="AX259" s="11" t="s">
        <v>23</v>
      </c>
      <c r="AY259" s="179" t="s">
        <v>135</v>
      </c>
    </row>
    <row r="260" spans="2:65" s="1" customFormat="1" ht="22.5" customHeight="1">
      <c r="B260" s="163"/>
      <c r="C260" s="164" t="s">
        <v>456</v>
      </c>
      <c r="D260" s="164" t="s">
        <v>138</v>
      </c>
      <c r="E260" s="165" t="s">
        <v>531</v>
      </c>
      <c r="F260" s="166" t="s">
        <v>532</v>
      </c>
      <c r="G260" s="167" t="s">
        <v>173</v>
      </c>
      <c r="H260" s="168">
        <v>7.6</v>
      </c>
      <c r="I260" s="169"/>
      <c r="J260" s="170">
        <f>ROUND(I260*H260,2)</f>
        <v>0</v>
      </c>
      <c r="K260" s="166" t="s">
        <v>142</v>
      </c>
      <c r="L260" s="33"/>
      <c r="M260" s="171" t="s">
        <v>35</v>
      </c>
      <c r="N260" s="172" t="s">
        <v>47</v>
      </c>
      <c r="O260" s="34"/>
      <c r="P260" s="173">
        <f>O260*H260</f>
        <v>0</v>
      </c>
      <c r="Q260" s="173">
        <v>0</v>
      </c>
      <c r="R260" s="173">
        <f>Q260*H260</f>
        <v>0</v>
      </c>
      <c r="S260" s="173">
        <v>0.00394</v>
      </c>
      <c r="T260" s="174">
        <f>S260*H260</f>
        <v>0.029944</v>
      </c>
      <c r="AR260" s="16" t="s">
        <v>229</v>
      </c>
      <c r="AT260" s="16" t="s">
        <v>138</v>
      </c>
      <c r="AU260" s="16" t="s">
        <v>84</v>
      </c>
      <c r="AY260" s="16" t="s">
        <v>135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16" t="s">
        <v>23</v>
      </c>
      <c r="BK260" s="175">
        <f>ROUND(I260*H260,2)</f>
        <v>0</v>
      </c>
      <c r="BL260" s="16" t="s">
        <v>229</v>
      </c>
      <c r="BM260" s="16" t="s">
        <v>847</v>
      </c>
    </row>
    <row r="261" spans="2:47" s="1" customFormat="1" ht="13.5">
      <c r="B261" s="33"/>
      <c r="D261" s="176" t="s">
        <v>145</v>
      </c>
      <c r="F261" s="177" t="s">
        <v>534</v>
      </c>
      <c r="I261" s="137"/>
      <c r="L261" s="33"/>
      <c r="M261" s="62"/>
      <c r="N261" s="34"/>
      <c r="O261" s="34"/>
      <c r="P261" s="34"/>
      <c r="Q261" s="34"/>
      <c r="R261" s="34"/>
      <c r="S261" s="34"/>
      <c r="T261" s="63"/>
      <c r="AT261" s="16" t="s">
        <v>145</v>
      </c>
      <c r="AU261" s="16" t="s">
        <v>84</v>
      </c>
    </row>
    <row r="262" spans="2:51" s="11" customFormat="1" ht="13.5">
      <c r="B262" s="178"/>
      <c r="D262" s="186" t="s">
        <v>147</v>
      </c>
      <c r="E262" s="187" t="s">
        <v>35</v>
      </c>
      <c r="F262" s="188" t="s">
        <v>535</v>
      </c>
      <c r="H262" s="189">
        <v>7.6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147</v>
      </c>
      <c r="AU262" s="179" t="s">
        <v>84</v>
      </c>
      <c r="AV262" s="11" t="s">
        <v>84</v>
      </c>
      <c r="AW262" s="11" t="s">
        <v>40</v>
      </c>
      <c r="AX262" s="11" t="s">
        <v>23</v>
      </c>
      <c r="AY262" s="179" t="s">
        <v>135</v>
      </c>
    </row>
    <row r="263" spans="2:65" s="1" customFormat="1" ht="22.5" customHeight="1">
      <c r="B263" s="163"/>
      <c r="C263" s="164" t="s">
        <v>461</v>
      </c>
      <c r="D263" s="164" t="s">
        <v>138</v>
      </c>
      <c r="E263" s="165" t="s">
        <v>537</v>
      </c>
      <c r="F263" s="166" t="s">
        <v>538</v>
      </c>
      <c r="G263" s="167" t="s">
        <v>173</v>
      </c>
      <c r="H263" s="168">
        <v>30.1</v>
      </c>
      <c r="I263" s="169"/>
      <c r="J263" s="170">
        <f>ROUND(I263*H263,2)</f>
        <v>0</v>
      </c>
      <c r="K263" s="166" t="s">
        <v>142</v>
      </c>
      <c r="L263" s="33"/>
      <c r="M263" s="171" t="s">
        <v>35</v>
      </c>
      <c r="N263" s="172" t="s">
        <v>47</v>
      </c>
      <c r="O263" s="34"/>
      <c r="P263" s="173">
        <f>O263*H263</f>
        <v>0</v>
      </c>
      <c r="Q263" s="173">
        <v>0.00219</v>
      </c>
      <c r="R263" s="173">
        <f>Q263*H263</f>
        <v>0.065919</v>
      </c>
      <c r="S263" s="173">
        <v>0</v>
      </c>
      <c r="T263" s="174">
        <f>S263*H263</f>
        <v>0</v>
      </c>
      <c r="AR263" s="16" t="s">
        <v>229</v>
      </c>
      <c r="AT263" s="16" t="s">
        <v>138</v>
      </c>
      <c r="AU263" s="16" t="s">
        <v>84</v>
      </c>
      <c r="AY263" s="16" t="s">
        <v>135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6" t="s">
        <v>23</v>
      </c>
      <c r="BK263" s="175">
        <f>ROUND(I263*H263,2)</f>
        <v>0</v>
      </c>
      <c r="BL263" s="16" t="s">
        <v>229</v>
      </c>
      <c r="BM263" s="16" t="s">
        <v>848</v>
      </c>
    </row>
    <row r="264" spans="2:47" s="1" customFormat="1" ht="13.5">
      <c r="B264" s="33"/>
      <c r="D264" s="176" t="s">
        <v>145</v>
      </c>
      <c r="F264" s="177" t="s">
        <v>540</v>
      </c>
      <c r="I264" s="137"/>
      <c r="L264" s="33"/>
      <c r="M264" s="62"/>
      <c r="N264" s="34"/>
      <c r="O264" s="34"/>
      <c r="P264" s="34"/>
      <c r="Q264" s="34"/>
      <c r="R264" s="34"/>
      <c r="S264" s="34"/>
      <c r="T264" s="63"/>
      <c r="AT264" s="16" t="s">
        <v>145</v>
      </c>
      <c r="AU264" s="16" t="s">
        <v>84</v>
      </c>
    </row>
    <row r="265" spans="2:51" s="11" customFormat="1" ht="13.5">
      <c r="B265" s="178"/>
      <c r="D265" s="186" t="s">
        <v>147</v>
      </c>
      <c r="E265" s="187" t="s">
        <v>35</v>
      </c>
      <c r="F265" s="188" t="s">
        <v>541</v>
      </c>
      <c r="H265" s="189">
        <v>30.1</v>
      </c>
      <c r="I265" s="182"/>
      <c r="L265" s="178"/>
      <c r="M265" s="183"/>
      <c r="N265" s="184"/>
      <c r="O265" s="184"/>
      <c r="P265" s="184"/>
      <c r="Q265" s="184"/>
      <c r="R265" s="184"/>
      <c r="S265" s="184"/>
      <c r="T265" s="185"/>
      <c r="AT265" s="179" t="s">
        <v>147</v>
      </c>
      <c r="AU265" s="179" t="s">
        <v>84</v>
      </c>
      <c r="AV265" s="11" t="s">
        <v>84</v>
      </c>
      <c r="AW265" s="11" t="s">
        <v>40</v>
      </c>
      <c r="AX265" s="11" t="s">
        <v>23</v>
      </c>
      <c r="AY265" s="179" t="s">
        <v>135</v>
      </c>
    </row>
    <row r="266" spans="2:65" s="1" customFormat="1" ht="22.5" customHeight="1">
      <c r="B266" s="163"/>
      <c r="C266" s="164" t="s">
        <v>467</v>
      </c>
      <c r="D266" s="164" t="s">
        <v>138</v>
      </c>
      <c r="E266" s="165" t="s">
        <v>554</v>
      </c>
      <c r="F266" s="166" t="s">
        <v>555</v>
      </c>
      <c r="G266" s="167" t="s">
        <v>173</v>
      </c>
      <c r="H266" s="168">
        <v>10.2</v>
      </c>
      <c r="I266" s="169"/>
      <c r="J266" s="170">
        <f>ROUND(I266*H266,2)</f>
        <v>0</v>
      </c>
      <c r="K266" s="166" t="s">
        <v>142</v>
      </c>
      <c r="L266" s="33"/>
      <c r="M266" s="171" t="s">
        <v>35</v>
      </c>
      <c r="N266" s="172" t="s">
        <v>47</v>
      </c>
      <c r="O266" s="34"/>
      <c r="P266" s="173">
        <f>O266*H266</f>
        <v>0</v>
      </c>
      <c r="Q266" s="173">
        <v>0.00438</v>
      </c>
      <c r="R266" s="173">
        <f>Q266*H266</f>
        <v>0.044676</v>
      </c>
      <c r="S266" s="173">
        <v>0</v>
      </c>
      <c r="T266" s="174">
        <f>S266*H266</f>
        <v>0</v>
      </c>
      <c r="AR266" s="16" t="s">
        <v>229</v>
      </c>
      <c r="AT266" s="16" t="s">
        <v>138</v>
      </c>
      <c r="AU266" s="16" t="s">
        <v>84</v>
      </c>
      <c r="AY266" s="16" t="s">
        <v>135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6" t="s">
        <v>23</v>
      </c>
      <c r="BK266" s="175">
        <f>ROUND(I266*H266,2)</f>
        <v>0</v>
      </c>
      <c r="BL266" s="16" t="s">
        <v>229</v>
      </c>
      <c r="BM266" s="16" t="s">
        <v>849</v>
      </c>
    </row>
    <row r="267" spans="2:47" s="1" customFormat="1" ht="27">
      <c r="B267" s="33"/>
      <c r="D267" s="176" t="s">
        <v>145</v>
      </c>
      <c r="F267" s="177" t="s">
        <v>557</v>
      </c>
      <c r="I267" s="137"/>
      <c r="L267" s="33"/>
      <c r="M267" s="62"/>
      <c r="N267" s="34"/>
      <c r="O267" s="34"/>
      <c r="P267" s="34"/>
      <c r="Q267" s="34"/>
      <c r="R267" s="34"/>
      <c r="S267" s="34"/>
      <c r="T267" s="63"/>
      <c r="AT267" s="16" t="s">
        <v>145</v>
      </c>
      <c r="AU267" s="16" t="s">
        <v>84</v>
      </c>
    </row>
    <row r="268" spans="2:51" s="11" customFormat="1" ht="13.5">
      <c r="B268" s="178"/>
      <c r="D268" s="186" t="s">
        <v>147</v>
      </c>
      <c r="E268" s="187" t="s">
        <v>35</v>
      </c>
      <c r="F268" s="188" t="s">
        <v>558</v>
      </c>
      <c r="H268" s="189">
        <v>10.2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147</v>
      </c>
      <c r="AU268" s="179" t="s">
        <v>84</v>
      </c>
      <c r="AV268" s="11" t="s">
        <v>84</v>
      </c>
      <c r="AW268" s="11" t="s">
        <v>40</v>
      </c>
      <c r="AX268" s="11" t="s">
        <v>23</v>
      </c>
      <c r="AY268" s="179" t="s">
        <v>135</v>
      </c>
    </row>
    <row r="269" spans="2:65" s="1" customFormat="1" ht="31.5" customHeight="1">
      <c r="B269" s="163"/>
      <c r="C269" s="164" t="s">
        <v>472</v>
      </c>
      <c r="D269" s="164" t="s">
        <v>138</v>
      </c>
      <c r="E269" s="165" t="s">
        <v>560</v>
      </c>
      <c r="F269" s="166" t="s">
        <v>561</v>
      </c>
      <c r="G269" s="167" t="s">
        <v>173</v>
      </c>
      <c r="H269" s="168">
        <v>12.7</v>
      </c>
      <c r="I269" s="169"/>
      <c r="J269" s="170">
        <f>ROUND(I269*H269,2)</f>
        <v>0</v>
      </c>
      <c r="K269" s="166" t="s">
        <v>142</v>
      </c>
      <c r="L269" s="33"/>
      <c r="M269" s="171" t="s">
        <v>35</v>
      </c>
      <c r="N269" s="172" t="s">
        <v>47</v>
      </c>
      <c r="O269" s="34"/>
      <c r="P269" s="173">
        <f>O269*H269</f>
        <v>0</v>
      </c>
      <c r="Q269" s="173">
        <v>0.0022</v>
      </c>
      <c r="R269" s="173">
        <f>Q269*H269</f>
        <v>0.02794</v>
      </c>
      <c r="S269" s="173">
        <v>0</v>
      </c>
      <c r="T269" s="174">
        <f>S269*H269</f>
        <v>0</v>
      </c>
      <c r="AR269" s="16" t="s">
        <v>229</v>
      </c>
      <c r="AT269" s="16" t="s">
        <v>138</v>
      </c>
      <c r="AU269" s="16" t="s">
        <v>84</v>
      </c>
      <c r="AY269" s="16" t="s">
        <v>135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6" t="s">
        <v>23</v>
      </c>
      <c r="BK269" s="175">
        <f>ROUND(I269*H269,2)</f>
        <v>0</v>
      </c>
      <c r="BL269" s="16" t="s">
        <v>229</v>
      </c>
      <c r="BM269" s="16" t="s">
        <v>850</v>
      </c>
    </row>
    <row r="270" spans="2:47" s="1" customFormat="1" ht="27">
      <c r="B270" s="33"/>
      <c r="D270" s="176" t="s">
        <v>145</v>
      </c>
      <c r="F270" s="177" t="s">
        <v>563</v>
      </c>
      <c r="I270" s="137"/>
      <c r="L270" s="33"/>
      <c r="M270" s="62"/>
      <c r="N270" s="34"/>
      <c r="O270" s="34"/>
      <c r="P270" s="34"/>
      <c r="Q270" s="34"/>
      <c r="R270" s="34"/>
      <c r="S270" s="34"/>
      <c r="T270" s="63"/>
      <c r="AT270" s="16" t="s">
        <v>145</v>
      </c>
      <c r="AU270" s="16" t="s">
        <v>84</v>
      </c>
    </row>
    <row r="271" spans="2:51" s="11" customFormat="1" ht="13.5">
      <c r="B271" s="178"/>
      <c r="D271" s="186" t="s">
        <v>147</v>
      </c>
      <c r="E271" s="187" t="s">
        <v>35</v>
      </c>
      <c r="F271" s="188" t="s">
        <v>564</v>
      </c>
      <c r="H271" s="189">
        <v>12.7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147</v>
      </c>
      <c r="AU271" s="179" t="s">
        <v>84</v>
      </c>
      <c r="AV271" s="11" t="s">
        <v>84</v>
      </c>
      <c r="AW271" s="11" t="s">
        <v>40</v>
      </c>
      <c r="AX271" s="11" t="s">
        <v>23</v>
      </c>
      <c r="AY271" s="179" t="s">
        <v>135</v>
      </c>
    </row>
    <row r="272" spans="2:65" s="1" customFormat="1" ht="22.5" customHeight="1">
      <c r="B272" s="163"/>
      <c r="C272" s="164" t="s">
        <v>478</v>
      </c>
      <c r="D272" s="164" t="s">
        <v>138</v>
      </c>
      <c r="E272" s="165" t="s">
        <v>566</v>
      </c>
      <c r="F272" s="166" t="s">
        <v>567</v>
      </c>
      <c r="G272" s="167" t="s">
        <v>173</v>
      </c>
      <c r="H272" s="168">
        <v>28.8</v>
      </c>
      <c r="I272" s="169"/>
      <c r="J272" s="170">
        <f>ROUND(I272*H272,2)</f>
        <v>0</v>
      </c>
      <c r="K272" s="166" t="s">
        <v>142</v>
      </c>
      <c r="L272" s="33"/>
      <c r="M272" s="171" t="s">
        <v>35</v>
      </c>
      <c r="N272" s="172" t="s">
        <v>47</v>
      </c>
      <c r="O272" s="34"/>
      <c r="P272" s="173">
        <f>O272*H272</f>
        <v>0</v>
      </c>
      <c r="Q272" s="173">
        <v>0.00209</v>
      </c>
      <c r="R272" s="173">
        <f>Q272*H272</f>
        <v>0.060191999999999996</v>
      </c>
      <c r="S272" s="173">
        <v>0</v>
      </c>
      <c r="T272" s="174">
        <f>S272*H272</f>
        <v>0</v>
      </c>
      <c r="AR272" s="16" t="s">
        <v>229</v>
      </c>
      <c r="AT272" s="16" t="s">
        <v>138</v>
      </c>
      <c r="AU272" s="16" t="s">
        <v>84</v>
      </c>
      <c r="AY272" s="16" t="s">
        <v>135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6" t="s">
        <v>23</v>
      </c>
      <c r="BK272" s="175">
        <f>ROUND(I272*H272,2)</f>
        <v>0</v>
      </c>
      <c r="BL272" s="16" t="s">
        <v>229</v>
      </c>
      <c r="BM272" s="16" t="s">
        <v>851</v>
      </c>
    </row>
    <row r="273" spans="2:47" s="1" customFormat="1" ht="27">
      <c r="B273" s="33"/>
      <c r="D273" s="176" t="s">
        <v>145</v>
      </c>
      <c r="F273" s="177" t="s">
        <v>569</v>
      </c>
      <c r="I273" s="137"/>
      <c r="L273" s="33"/>
      <c r="M273" s="62"/>
      <c r="N273" s="34"/>
      <c r="O273" s="34"/>
      <c r="P273" s="34"/>
      <c r="Q273" s="34"/>
      <c r="R273" s="34"/>
      <c r="S273" s="34"/>
      <c r="T273" s="63"/>
      <c r="AT273" s="16" t="s">
        <v>145</v>
      </c>
      <c r="AU273" s="16" t="s">
        <v>84</v>
      </c>
    </row>
    <row r="274" spans="2:51" s="11" customFormat="1" ht="13.5">
      <c r="B274" s="178"/>
      <c r="D274" s="186" t="s">
        <v>147</v>
      </c>
      <c r="E274" s="187" t="s">
        <v>35</v>
      </c>
      <c r="F274" s="188" t="s">
        <v>570</v>
      </c>
      <c r="H274" s="189">
        <v>28.8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147</v>
      </c>
      <c r="AU274" s="179" t="s">
        <v>84</v>
      </c>
      <c r="AV274" s="11" t="s">
        <v>84</v>
      </c>
      <c r="AW274" s="11" t="s">
        <v>40</v>
      </c>
      <c r="AX274" s="11" t="s">
        <v>23</v>
      </c>
      <c r="AY274" s="179" t="s">
        <v>135</v>
      </c>
    </row>
    <row r="275" spans="2:65" s="1" customFormat="1" ht="22.5" customHeight="1">
      <c r="B275" s="163"/>
      <c r="C275" s="164" t="s">
        <v>484</v>
      </c>
      <c r="D275" s="164" t="s">
        <v>138</v>
      </c>
      <c r="E275" s="165" t="s">
        <v>572</v>
      </c>
      <c r="F275" s="166" t="s">
        <v>573</v>
      </c>
      <c r="G275" s="167" t="s">
        <v>347</v>
      </c>
      <c r="H275" s="168">
        <v>1</v>
      </c>
      <c r="I275" s="169"/>
      <c r="J275" s="170">
        <f>ROUND(I275*H275,2)</f>
        <v>0</v>
      </c>
      <c r="K275" s="166" t="s">
        <v>142</v>
      </c>
      <c r="L275" s="33"/>
      <c r="M275" s="171" t="s">
        <v>35</v>
      </c>
      <c r="N275" s="172" t="s">
        <v>47</v>
      </c>
      <c r="O275" s="34"/>
      <c r="P275" s="173">
        <f>O275*H275</f>
        <v>0</v>
      </c>
      <c r="Q275" s="173">
        <v>0.00025</v>
      </c>
      <c r="R275" s="173">
        <f>Q275*H275</f>
        <v>0.00025</v>
      </c>
      <c r="S275" s="173">
        <v>0</v>
      </c>
      <c r="T275" s="174">
        <f>S275*H275</f>
        <v>0</v>
      </c>
      <c r="AR275" s="16" t="s">
        <v>229</v>
      </c>
      <c r="AT275" s="16" t="s">
        <v>138</v>
      </c>
      <c r="AU275" s="16" t="s">
        <v>84</v>
      </c>
      <c r="AY275" s="16" t="s">
        <v>135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6" t="s">
        <v>23</v>
      </c>
      <c r="BK275" s="175">
        <f>ROUND(I275*H275,2)</f>
        <v>0</v>
      </c>
      <c r="BL275" s="16" t="s">
        <v>229</v>
      </c>
      <c r="BM275" s="16" t="s">
        <v>852</v>
      </c>
    </row>
    <row r="276" spans="2:47" s="1" customFormat="1" ht="27">
      <c r="B276" s="33"/>
      <c r="D276" s="176" t="s">
        <v>145</v>
      </c>
      <c r="F276" s="177" t="s">
        <v>575</v>
      </c>
      <c r="I276" s="137"/>
      <c r="L276" s="33"/>
      <c r="M276" s="62"/>
      <c r="N276" s="34"/>
      <c r="O276" s="34"/>
      <c r="P276" s="34"/>
      <c r="Q276" s="34"/>
      <c r="R276" s="34"/>
      <c r="S276" s="34"/>
      <c r="T276" s="63"/>
      <c r="AT276" s="16" t="s">
        <v>145</v>
      </c>
      <c r="AU276" s="16" t="s">
        <v>84</v>
      </c>
    </row>
    <row r="277" spans="2:51" s="11" customFormat="1" ht="13.5">
      <c r="B277" s="178"/>
      <c r="D277" s="186" t="s">
        <v>147</v>
      </c>
      <c r="E277" s="187" t="s">
        <v>35</v>
      </c>
      <c r="F277" s="188" t="s">
        <v>576</v>
      </c>
      <c r="H277" s="189">
        <v>1</v>
      </c>
      <c r="I277" s="182"/>
      <c r="L277" s="178"/>
      <c r="M277" s="183"/>
      <c r="N277" s="184"/>
      <c r="O277" s="184"/>
      <c r="P277" s="184"/>
      <c r="Q277" s="184"/>
      <c r="R277" s="184"/>
      <c r="S277" s="184"/>
      <c r="T277" s="185"/>
      <c r="AT277" s="179" t="s">
        <v>147</v>
      </c>
      <c r="AU277" s="179" t="s">
        <v>84</v>
      </c>
      <c r="AV277" s="11" t="s">
        <v>84</v>
      </c>
      <c r="AW277" s="11" t="s">
        <v>40</v>
      </c>
      <c r="AX277" s="11" t="s">
        <v>23</v>
      </c>
      <c r="AY277" s="179" t="s">
        <v>135</v>
      </c>
    </row>
    <row r="278" spans="2:65" s="1" customFormat="1" ht="22.5" customHeight="1">
      <c r="B278" s="163"/>
      <c r="C278" s="164" t="s">
        <v>490</v>
      </c>
      <c r="D278" s="164" t="s">
        <v>138</v>
      </c>
      <c r="E278" s="165" t="s">
        <v>578</v>
      </c>
      <c r="F278" s="166" t="s">
        <v>579</v>
      </c>
      <c r="G278" s="167" t="s">
        <v>347</v>
      </c>
      <c r="H278" s="168">
        <v>2</v>
      </c>
      <c r="I278" s="169"/>
      <c r="J278" s="170">
        <f>ROUND(I278*H278,2)</f>
        <v>0</v>
      </c>
      <c r="K278" s="166" t="s">
        <v>142</v>
      </c>
      <c r="L278" s="33"/>
      <c r="M278" s="171" t="s">
        <v>35</v>
      </c>
      <c r="N278" s="172" t="s">
        <v>47</v>
      </c>
      <c r="O278" s="34"/>
      <c r="P278" s="173">
        <f>O278*H278</f>
        <v>0</v>
      </c>
      <c r="Q278" s="173">
        <v>0.00025</v>
      </c>
      <c r="R278" s="173">
        <f>Q278*H278</f>
        <v>0.0005</v>
      </c>
      <c r="S278" s="173">
        <v>0</v>
      </c>
      <c r="T278" s="174">
        <f>S278*H278</f>
        <v>0</v>
      </c>
      <c r="AR278" s="16" t="s">
        <v>229</v>
      </c>
      <c r="AT278" s="16" t="s">
        <v>138</v>
      </c>
      <c r="AU278" s="16" t="s">
        <v>84</v>
      </c>
      <c r="AY278" s="16" t="s">
        <v>135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6" t="s">
        <v>23</v>
      </c>
      <c r="BK278" s="175">
        <f>ROUND(I278*H278,2)</f>
        <v>0</v>
      </c>
      <c r="BL278" s="16" t="s">
        <v>229</v>
      </c>
      <c r="BM278" s="16" t="s">
        <v>853</v>
      </c>
    </row>
    <row r="279" spans="2:47" s="1" customFormat="1" ht="27">
      <c r="B279" s="33"/>
      <c r="D279" s="176" t="s">
        <v>145</v>
      </c>
      <c r="F279" s="177" t="s">
        <v>581</v>
      </c>
      <c r="I279" s="137"/>
      <c r="L279" s="33"/>
      <c r="M279" s="62"/>
      <c r="N279" s="34"/>
      <c r="O279" s="34"/>
      <c r="P279" s="34"/>
      <c r="Q279" s="34"/>
      <c r="R279" s="34"/>
      <c r="S279" s="34"/>
      <c r="T279" s="63"/>
      <c r="AT279" s="16" t="s">
        <v>145</v>
      </c>
      <c r="AU279" s="16" t="s">
        <v>84</v>
      </c>
    </row>
    <row r="280" spans="2:51" s="11" customFormat="1" ht="13.5">
      <c r="B280" s="178"/>
      <c r="D280" s="186" t="s">
        <v>147</v>
      </c>
      <c r="E280" s="187" t="s">
        <v>35</v>
      </c>
      <c r="F280" s="188" t="s">
        <v>582</v>
      </c>
      <c r="H280" s="189">
        <v>2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147</v>
      </c>
      <c r="AU280" s="179" t="s">
        <v>84</v>
      </c>
      <c r="AV280" s="11" t="s">
        <v>84</v>
      </c>
      <c r="AW280" s="11" t="s">
        <v>40</v>
      </c>
      <c r="AX280" s="11" t="s">
        <v>23</v>
      </c>
      <c r="AY280" s="179" t="s">
        <v>135</v>
      </c>
    </row>
    <row r="281" spans="2:65" s="1" customFormat="1" ht="31.5" customHeight="1">
      <c r="B281" s="163"/>
      <c r="C281" s="164" t="s">
        <v>496</v>
      </c>
      <c r="D281" s="164" t="s">
        <v>138</v>
      </c>
      <c r="E281" s="165" t="s">
        <v>584</v>
      </c>
      <c r="F281" s="166" t="s">
        <v>585</v>
      </c>
      <c r="G281" s="167" t="s">
        <v>173</v>
      </c>
      <c r="H281" s="168">
        <v>8</v>
      </c>
      <c r="I281" s="169"/>
      <c r="J281" s="170">
        <f>ROUND(I281*H281,2)</f>
        <v>0</v>
      </c>
      <c r="K281" s="166" t="s">
        <v>142</v>
      </c>
      <c r="L281" s="33"/>
      <c r="M281" s="171" t="s">
        <v>35</v>
      </c>
      <c r="N281" s="172" t="s">
        <v>47</v>
      </c>
      <c r="O281" s="34"/>
      <c r="P281" s="173">
        <f>O281*H281</f>
        <v>0</v>
      </c>
      <c r="Q281" s="173">
        <v>0.00286</v>
      </c>
      <c r="R281" s="173">
        <f>Q281*H281</f>
        <v>0.02288</v>
      </c>
      <c r="S281" s="173">
        <v>0</v>
      </c>
      <c r="T281" s="174">
        <f>S281*H281</f>
        <v>0</v>
      </c>
      <c r="AR281" s="16" t="s">
        <v>229</v>
      </c>
      <c r="AT281" s="16" t="s">
        <v>138</v>
      </c>
      <c r="AU281" s="16" t="s">
        <v>84</v>
      </c>
      <c r="AY281" s="16" t="s">
        <v>135</v>
      </c>
      <c r="BE281" s="175">
        <f>IF(N281="základní",J281,0)</f>
        <v>0</v>
      </c>
      <c r="BF281" s="175">
        <f>IF(N281="snížená",J281,0)</f>
        <v>0</v>
      </c>
      <c r="BG281" s="175">
        <f>IF(N281="zákl. přenesená",J281,0)</f>
        <v>0</v>
      </c>
      <c r="BH281" s="175">
        <f>IF(N281="sníž. přenesená",J281,0)</f>
        <v>0</v>
      </c>
      <c r="BI281" s="175">
        <f>IF(N281="nulová",J281,0)</f>
        <v>0</v>
      </c>
      <c r="BJ281" s="16" t="s">
        <v>23</v>
      </c>
      <c r="BK281" s="175">
        <f>ROUND(I281*H281,2)</f>
        <v>0</v>
      </c>
      <c r="BL281" s="16" t="s">
        <v>229</v>
      </c>
      <c r="BM281" s="16" t="s">
        <v>854</v>
      </c>
    </row>
    <row r="282" spans="2:47" s="1" customFormat="1" ht="27">
      <c r="B282" s="33"/>
      <c r="D282" s="176" t="s">
        <v>145</v>
      </c>
      <c r="F282" s="177" t="s">
        <v>587</v>
      </c>
      <c r="I282" s="137"/>
      <c r="L282" s="33"/>
      <c r="M282" s="62"/>
      <c r="N282" s="34"/>
      <c r="O282" s="34"/>
      <c r="P282" s="34"/>
      <c r="Q282" s="34"/>
      <c r="R282" s="34"/>
      <c r="S282" s="34"/>
      <c r="T282" s="63"/>
      <c r="AT282" s="16" t="s">
        <v>145</v>
      </c>
      <c r="AU282" s="16" t="s">
        <v>84</v>
      </c>
    </row>
    <row r="283" spans="2:51" s="11" customFormat="1" ht="13.5">
      <c r="B283" s="178"/>
      <c r="D283" s="186" t="s">
        <v>147</v>
      </c>
      <c r="E283" s="187" t="s">
        <v>35</v>
      </c>
      <c r="F283" s="188" t="s">
        <v>466</v>
      </c>
      <c r="H283" s="189">
        <v>8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147</v>
      </c>
      <c r="AU283" s="179" t="s">
        <v>84</v>
      </c>
      <c r="AV283" s="11" t="s">
        <v>84</v>
      </c>
      <c r="AW283" s="11" t="s">
        <v>40</v>
      </c>
      <c r="AX283" s="11" t="s">
        <v>23</v>
      </c>
      <c r="AY283" s="179" t="s">
        <v>135</v>
      </c>
    </row>
    <row r="284" spans="2:65" s="1" customFormat="1" ht="22.5" customHeight="1">
      <c r="B284" s="163"/>
      <c r="C284" s="164" t="s">
        <v>502</v>
      </c>
      <c r="D284" s="164" t="s">
        <v>138</v>
      </c>
      <c r="E284" s="165" t="s">
        <v>589</v>
      </c>
      <c r="F284" s="166" t="s">
        <v>590</v>
      </c>
      <c r="G284" s="167" t="s">
        <v>220</v>
      </c>
      <c r="H284" s="168">
        <v>1</v>
      </c>
      <c r="I284" s="169"/>
      <c r="J284" s="170">
        <f>ROUND(I284*H284,2)</f>
        <v>0</v>
      </c>
      <c r="K284" s="166" t="s">
        <v>35</v>
      </c>
      <c r="L284" s="33"/>
      <c r="M284" s="171" t="s">
        <v>35</v>
      </c>
      <c r="N284" s="172" t="s">
        <v>47</v>
      </c>
      <c r="O284" s="34"/>
      <c r="P284" s="173">
        <f>O284*H284</f>
        <v>0</v>
      </c>
      <c r="Q284" s="173">
        <v>0.00017</v>
      </c>
      <c r="R284" s="173">
        <f>Q284*H284</f>
        <v>0.00017</v>
      </c>
      <c r="S284" s="173">
        <v>0</v>
      </c>
      <c r="T284" s="174">
        <f>S284*H284</f>
        <v>0</v>
      </c>
      <c r="AR284" s="16" t="s">
        <v>229</v>
      </c>
      <c r="AT284" s="16" t="s">
        <v>138</v>
      </c>
      <c r="AU284" s="16" t="s">
        <v>84</v>
      </c>
      <c r="AY284" s="16" t="s">
        <v>135</v>
      </c>
      <c r="BE284" s="175">
        <f>IF(N284="základní",J284,0)</f>
        <v>0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6" t="s">
        <v>23</v>
      </c>
      <c r="BK284" s="175">
        <f>ROUND(I284*H284,2)</f>
        <v>0</v>
      </c>
      <c r="BL284" s="16" t="s">
        <v>229</v>
      </c>
      <c r="BM284" s="16" t="s">
        <v>855</v>
      </c>
    </row>
    <row r="285" spans="2:47" s="1" customFormat="1" ht="13.5">
      <c r="B285" s="33"/>
      <c r="D285" s="176" t="s">
        <v>145</v>
      </c>
      <c r="F285" s="177" t="s">
        <v>592</v>
      </c>
      <c r="I285" s="137"/>
      <c r="L285" s="33"/>
      <c r="M285" s="62"/>
      <c r="N285" s="34"/>
      <c r="O285" s="34"/>
      <c r="P285" s="34"/>
      <c r="Q285" s="34"/>
      <c r="R285" s="34"/>
      <c r="S285" s="34"/>
      <c r="T285" s="63"/>
      <c r="AT285" s="16" t="s">
        <v>145</v>
      </c>
      <c r="AU285" s="16" t="s">
        <v>84</v>
      </c>
    </row>
    <row r="286" spans="2:51" s="11" customFormat="1" ht="13.5">
      <c r="B286" s="178"/>
      <c r="D286" s="186" t="s">
        <v>147</v>
      </c>
      <c r="E286" s="187" t="s">
        <v>35</v>
      </c>
      <c r="F286" s="188" t="s">
        <v>593</v>
      </c>
      <c r="H286" s="189">
        <v>1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147</v>
      </c>
      <c r="AU286" s="179" t="s">
        <v>84</v>
      </c>
      <c r="AV286" s="11" t="s">
        <v>84</v>
      </c>
      <c r="AW286" s="11" t="s">
        <v>40</v>
      </c>
      <c r="AX286" s="11" t="s">
        <v>23</v>
      </c>
      <c r="AY286" s="179" t="s">
        <v>135</v>
      </c>
    </row>
    <row r="287" spans="2:65" s="1" customFormat="1" ht="22.5" customHeight="1">
      <c r="B287" s="163"/>
      <c r="C287" s="164" t="s">
        <v>508</v>
      </c>
      <c r="D287" s="164" t="s">
        <v>138</v>
      </c>
      <c r="E287" s="165" t="s">
        <v>595</v>
      </c>
      <c r="F287" s="166" t="s">
        <v>596</v>
      </c>
      <c r="G287" s="167" t="s">
        <v>262</v>
      </c>
      <c r="H287" s="168">
        <v>0.223</v>
      </c>
      <c r="I287" s="169"/>
      <c r="J287" s="170">
        <f>ROUND(I287*H287,2)</f>
        <v>0</v>
      </c>
      <c r="K287" s="166" t="s">
        <v>142</v>
      </c>
      <c r="L287" s="33"/>
      <c r="M287" s="171" t="s">
        <v>35</v>
      </c>
      <c r="N287" s="172" t="s">
        <v>47</v>
      </c>
      <c r="O287" s="34"/>
      <c r="P287" s="173">
        <f>O287*H287</f>
        <v>0</v>
      </c>
      <c r="Q287" s="173">
        <v>0</v>
      </c>
      <c r="R287" s="173">
        <f>Q287*H287</f>
        <v>0</v>
      </c>
      <c r="S287" s="173">
        <v>0</v>
      </c>
      <c r="T287" s="174">
        <f>S287*H287</f>
        <v>0</v>
      </c>
      <c r="AR287" s="16" t="s">
        <v>229</v>
      </c>
      <c r="AT287" s="16" t="s">
        <v>138</v>
      </c>
      <c r="AU287" s="16" t="s">
        <v>84</v>
      </c>
      <c r="AY287" s="16" t="s">
        <v>135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6" t="s">
        <v>23</v>
      </c>
      <c r="BK287" s="175">
        <f>ROUND(I287*H287,2)</f>
        <v>0</v>
      </c>
      <c r="BL287" s="16" t="s">
        <v>229</v>
      </c>
      <c r="BM287" s="16" t="s">
        <v>856</v>
      </c>
    </row>
    <row r="288" spans="2:47" s="1" customFormat="1" ht="13.5">
      <c r="B288" s="33"/>
      <c r="D288" s="176" t="s">
        <v>145</v>
      </c>
      <c r="F288" s="177" t="s">
        <v>596</v>
      </c>
      <c r="I288" s="137"/>
      <c r="L288" s="33"/>
      <c r="M288" s="62"/>
      <c r="N288" s="34"/>
      <c r="O288" s="34"/>
      <c r="P288" s="34"/>
      <c r="Q288" s="34"/>
      <c r="R288" s="34"/>
      <c r="S288" s="34"/>
      <c r="T288" s="63"/>
      <c r="AT288" s="16" t="s">
        <v>145</v>
      </c>
      <c r="AU288" s="16" t="s">
        <v>84</v>
      </c>
    </row>
    <row r="289" spans="2:63" s="10" customFormat="1" ht="29.25" customHeight="1">
      <c r="B289" s="149"/>
      <c r="D289" s="160" t="s">
        <v>75</v>
      </c>
      <c r="E289" s="161" t="s">
        <v>598</v>
      </c>
      <c r="F289" s="161" t="s">
        <v>599</v>
      </c>
      <c r="I289" s="152"/>
      <c r="J289" s="162">
        <f>BK289</f>
        <v>0</v>
      </c>
      <c r="L289" s="149"/>
      <c r="M289" s="154"/>
      <c r="N289" s="155"/>
      <c r="O289" s="155"/>
      <c r="P289" s="156">
        <f>SUM(P290:P294)</f>
        <v>0</v>
      </c>
      <c r="Q289" s="155"/>
      <c r="R289" s="156">
        <f>SUM(R290:R294)</f>
        <v>0.037337999999999996</v>
      </c>
      <c r="S289" s="155"/>
      <c r="T289" s="157">
        <f>SUM(T290:T294)</f>
        <v>0</v>
      </c>
      <c r="AR289" s="150" t="s">
        <v>84</v>
      </c>
      <c r="AT289" s="158" t="s">
        <v>75</v>
      </c>
      <c r="AU289" s="158" t="s">
        <v>23</v>
      </c>
      <c r="AY289" s="150" t="s">
        <v>135</v>
      </c>
      <c r="BK289" s="159">
        <f>SUM(BK290:BK294)</f>
        <v>0</v>
      </c>
    </row>
    <row r="290" spans="2:65" s="1" customFormat="1" ht="22.5" customHeight="1">
      <c r="B290" s="163"/>
      <c r="C290" s="164" t="s">
        <v>514</v>
      </c>
      <c r="D290" s="164" t="s">
        <v>138</v>
      </c>
      <c r="E290" s="165" t="s">
        <v>601</v>
      </c>
      <c r="F290" s="166" t="s">
        <v>602</v>
      </c>
      <c r="G290" s="167" t="s">
        <v>141</v>
      </c>
      <c r="H290" s="168">
        <v>266.7</v>
      </c>
      <c r="I290" s="169"/>
      <c r="J290" s="170">
        <f>ROUND(I290*H290,2)</f>
        <v>0</v>
      </c>
      <c r="K290" s="166" t="s">
        <v>142</v>
      </c>
      <c r="L290" s="33"/>
      <c r="M290" s="171" t="s">
        <v>35</v>
      </c>
      <c r="N290" s="172" t="s">
        <v>47</v>
      </c>
      <c r="O290" s="34"/>
      <c r="P290" s="173">
        <f>O290*H290</f>
        <v>0</v>
      </c>
      <c r="Q290" s="173">
        <v>0.00014</v>
      </c>
      <c r="R290" s="173">
        <f>Q290*H290</f>
        <v>0.037337999999999996</v>
      </c>
      <c r="S290" s="173">
        <v>0</v>
      </c>
      <c r="T290" s="174">
        <f>S290*H290</f>
        <v>0</v>
      </c>
      <c r="AR290" s="16" t="s">
        <v>229</v>
      </c>
      <c r="AT290" s="16" t="s">
        <v>138</v>
      </c>
      <c r="AU290" s="16" t="s">
        <v>84</v>
      </c>
      <c r="AY290" s="16" t="s">
        <v>135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16" t="s">
        <v>23</v>
      </c>
      <c r="BK290" s="175">
        <f>ROUND(I290*H290,2)</f>
        <v>0</v>
      </c>
      <c r="BL290" s="16" t="s">
        <v>229</v>
      </c>
      <c r="BM290" s="16" t="s">
        <v>857</v>
      </c>
    </row>
    <row r="291" spans="2:47" s="1" customFormat="1" ht="13.5">
      <c r="B291" s="33"/>
      <c r="D291" s="176" t="s">
        <v>145</v>
      </c>
      <c r="F291" s="177" t="s">
        <v>604</v>
      </c>
      <c r="I291" s="137"/>
      <c r="L291" s="33"/>
      <c r="M291" s="62"/>
      <c r="N291" s="34"/>
      <c r="O291" s="34"/>
      <c r="P291" s="34"/>
      <c r="Q291" s="34"/>
      <c r="R291" s="34"/>
      <c r="S291" s="34"/>
      <c r="T291" s="63"/>
      <c r="AT291" s="16" t="s">
        <v>145</v>
      </c>
      <c r="AU291" s="16" t="s">
        <v>84</v>
      </c>
    </row>
    <row r="292" spans="2:51" s="11" customFormat="1" ht="13.5">
      <c r="B292" s="178"/>
      <c r="D292" s="186" t="s">
        <v>147</v>
      </c>
      <c r="E292" s="187" t="s">
        <v>35</v>
      </c>
      <c r="F292" s="188" t="s">
        <v>605</v>
      </c>
      <c r="H292" s="189">
        <v>266.7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147</v>
      </c>
      <c r="AU292" s="179" t="s">
        <v>84</v>
      </c>
      <c r="AV292" s="11" t="s">
        <v>84</v>
      </c>
      <c r="AW292" s="11" t="s">
        <v>40</v>
      </c>
      <c r="AX292" s="11" t="s">
        <v>23</v>
      </c>
      <c r="AY292" s="179" t="s">
        <v>135</v>
      </c>
    </row>
    <row r="293" spans="2:65" s="1" customFormat="1" ht="22.5" customHeight="1">
      <c r="B293" s="163"/>
      <c r="C293" s="164" t="s">
        <v>520</v>
      </c>
      <c r="D293" s="164" t="s">
        <v>138</v>
      </c>
      <c r="E293" s="165" t="s">
        <v>607</v>
      </c>
      <c r="F293" s="166" t="s">
        <v>608</v>
      </c>
      <c r="G293" s="167" t="s">
        <v>262</v>
      </c>
      <c r="H293" s="168">
        <v>0.037</v>
      </c>
      <c r="I293" s="169"/>
      <c r="J293" s="170">
        <f>ROUND(I293*H293,2)</f>
        <v>0</v>
      </c>
      <c r="K293" s="166" t="s">
        <v>142</v>
      </c>
      <c r="L293" s="33"/>
      <c r="M293" s="171" t="s">
        <v>35</v>
      </c>
      <c r="N293" s="172" t="s">
        <v>47</v>
      </c>
      <c r="O293" s="34"/>
      <c r="P293" s="173">
        <f>O293*H293</f>
        <v>0</v>
      </c>
      <c r="Q293" s="173">
        <v>0</v>
      </c>
      <c r="R293" s="173">
        <f>Q293*H293</f>
        <v>0</v>
      </c>
      <c r="S293" s="173">
        <v>0</v>
      </c>
      <c r="T293" s="174">
        <f>S293*H293</f>
        <v>0</v>
      </c>
      <c r="AR293" s="16" t="s">
        <v>229</v>
      </c>
      <c r="AT293" s="16" t="s">
        <v>138</v>
      </c>
      <c r="AU293" s="16" t="s">
        <v>84</v>
      </c>
      <c r="AY293" s="16" t="s">
        <v>135</v>
      </c>
      <c r="BE293" s="175">
        <f>IF(N293="základní",J293,0)</f>
        <v>0</v>
      </c>
      <c r="BF293" s="175">
        <f>IF(N293="snížená",J293,0)</f>
        <v>0</v>
      </c>
      <c r="BG293" s="175">
        <f>IF(N293="zákl. přenesená",J293,0)</f>
        <v>0</v>
      </c>
      <c r="BH293" s="175">
        <f>IF(N293="sníž. přenesená",J293,0)</f>
        <v>0</v>
      </c>
      <c r="BI293" s="175">
        <f>IF(N293="nulová",J293,0)</f>
        <v>0</v>
      </c>
      <c r="BJ293" s="16" t="s">
        <v>23</v>
      </c>
      <c r="BK293" s="175">
        <f>ROUND(I293*H293,2)</f>
        <v>0</v>
      </c>
      <c r="BL293" s="16" t="s">
        <v>229</v>
      </c>
      <c r="BM293" s="16" t="s">
        <v>858</v>
      </c>
    </row>
    <row r="294" spans="2:47" s="1" customFormat="1" ht="13.5">
      <c r="B294" s="33"/>
      <c r="D294" s="176" t="s">
        <v>145</v>
      </c>
      <c r="F294" s="177" t="s">
        <v>608</v>
      </c>
      <c r="I294" s="137"/>
      <c r="L294" s="33"/>
      <c r="M294" s="62"/>
      <c r="N294" s="34"/>
      <c r="O294" s="34"/>
      <c r="P294" s="34"/>
      <c r="Q294" s="34"/>
      <c r="R294" s="34"/>
      <c r="S294" s="34"/>
      <c r="T294" s="63"/>
      <c r="AT294" s="16" t="s">
        <v>145</v>
      </c>
      <c r="AU294" s="16" t="s">
        <v>84</v>
      </c>
    </row>
    <row r="295" spans="2:63" s="10" customFormat="1" ht="29.25" customHeight="1">
      <c r="B295" s="149"/>
      <c r="D295" s="160" t="s">
        <v>75</v>
      </c>
      <c r="E295" s="161" t="s">
        <v>649</v>
      </c>
      <c r="F295" s="161" t="s">
        <v>650</v>
      </c>
      <c r="I295" s="152"/>
      <c r="J295" s="162">
        <f>BK295</f>
        <v>0</v>
      </c>
      <c r="L295" s="149"/>
      <c r="M295" s="154"/>
      <c r="N295" s="155"/>
      <c r="O295" s="155"/>
      <c r="P295" s="156">
        <f>SUM(P296:P300)</f>
        <v>0</v>
      </c>
      <c r="Q295" s="155"/>
      <c r="R295" s="156">
        <f>SUM(R296:R300)</f>
        <v>0</v>
      </c>
      <c r="S295" s="155"/>
      <c r="T295" s="157">
        <f>SUM(T296:T300)</f>
        <v>0.4548</v>
      </c>
      <c r="AR295" s="150" t="s">
        <v>84</v>
      </c>
      <c r="AT295" s="158" t="s">
        <v>75</v>
      </c>
      <c r="AU295" s="158" t="s">
        <v>23</v>
      </c>
      <c r="AY295" s="150" t="s">
        <v>135</v>
      </c>
      <c r="BK295" s="159">
        <f>SUM(BK296:BK300)</f>
        <v>0</v>
      </c>
    </row>
    <row r="296" spans="2:65" s="1" customFormat="1" ht="22.5" customHeight="1">
      <c r="B296" s="163"/>
      <c r="C296" s="164" t="s">
        <v>525</v>
      </c>
      <c r="D296" s="164" t="s">
        <v>138</v>
      </c>
      <c r="E296" s="165" t="s">
        <v>652</v>
      </c>
      <c r="F296" s="166" t="s">
        <v>653</v>
      </c>
      <c r="G296" s="167" t="s">
        <v>173</v>
      </c>
      <c r="H296" s="168">
        <v>25.3</v>
      </c>
      <c r="I296" s="169"/>
      <c r="J296" s="170">
        <f>ROUND(I296*H296,2)</f>
        <v>0</v>
      </c>
      <c r="K296" s="166" t="s">
        <v>142</v>
      </c>
      <c r="L296" s="33"/>
      <c r="M296" s="171" t="s">
        <v>35</v>
      </c>
      <c r="N296" s="172" t="s">
        <v>47</v>
      </c>
      <c r="O296" s="34"/>
      <c r="P296" s="173">
        <f>O296*H296</f>
        <v>0</v>
      </c>
      <c r="Q296" s="173">
        <v>0</v>
      </c>
      <c r="R296" s="173">
        <f>Q296*H296</f>
        <v>0</v>
      </c>
      <c r="S296" s="173">
        <v>0.016</v>
      </c>
      <c r="T296" s="174">
        <f>S296*H296</f>
        <v>0.4048</v>
      </c>
      <c r="AR296" s="16" t="s">
        <v>229</v>
      </c>
      <c r="AT296" s="16" t="s">
        <v>138</v>
      </c>
      <c r="AU296" s="16" t="s">
        <v>84</v>
      </c>
      <c r="AY296" s="16" t="s">
        <v>135</v>
      </c>
      <c r="BE296" s="175">
        <f>IF(N296="základní",J296,0)</f>
        <v>0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16" t="s">
        <v>23</v>
      </c>
      <c r="BK296" s="175">
        <f>ROUND(I296*H296,2)</f>
        <v>0</v>
      </c>
      <c r="BL296" s="16" t="s">
        <v>229</v>
      </c>
      <c r="BM296" s="16" t="s">
        <v>859</v>
      </c>
    </row>
    <row r="297" spans="2:47" s="1" customFormat="1" ht="13.5">
      <c r="B297" s="33"/>
      <c r="D297" s="176" t="s">
        <v>145</v>
      </c>
      <c r="F297" s="177" t="s">
        <v>653</v>
      </c>
      <c r="I297" s="137"/>
      <c r="L297" s="33"/>
      <c r="M297" s="62"/>
      <c r="N297" s="34"/>
      <c r="O297" s="34"/>
      <c r="P297" s="34"/>
      <c r="Q297" s="34"/>
      <c r="R297" s="34"/>
      <c r="S297" s="34"/>
      <c r="T297" s="63"/>
      <c r="AT297" s="16" t="s">
        <v>145</v>
      </c>
      <c r="AU297" s="16" t="s">
        <v>84</v>
      </c>
    </row>
    <row r="298" spans="2:51" s="11" customFormat="1" ht="13.5">
      <c r="B298" s="178"/>
      <c r="D298" s="186" t="s">
        <v>147</v>
      </c>
      <c r="E298" s="187" t="s">
        <v>35</v>
      </c>
      <c r="F298" s="188" t="s">
        <v>655</v>
      </c>
      <c r="H298" s="189">
        <v>25.3</v>
      </c>
      <c r="I298" s="182"/>
      <c r="L298" s="178"/>
      <c r="M298" s="183"/>
      <c r="N298" s="184"/>
      <c r="O298" s="184"/>
      <c r="P298" s="184"/>
      <c r="Q298" s="184"/>
      <c r="R298" s="184"/>
      <c r="S298" s="184"/>
      <c r="T298" s="185"/>
      <c r="AT298" s="179" t="s">
        <v>147</v>
      </c>
      <c r="AU298" s="179" t="s">
        <v>84</v>
      </c>
      <c r="AV298" s="11" t="s">
        <v>84</v>
      </c>
      <c r="AW298" s="11" t="s">
        <v>40</v>
      </c>
      <c r="AX298" s="11" t="s">
        <v>23</v>
      </c>
      <c r="AY298" s="179" t="s">
        <v>135</v>
      </c>
    </row>
    <row r="299" spans="2:65" s="1" customFormat="1" ht="31.5" customHeight="1">
      <c r="B299" s="163"/>
      <c r="C299" s="164" t="s">
        <v>530</v>
      </c>
      <c r="D299" s="164" t="s">
        <v>138</v>
      </c>
      <c r="E299" s="165" t="s">
        <v>860</v>
      </c>
      <c r="F299" s="166" t="s">
        <v>861</v>
      </c>
      <c r="G299" s="167" t="s">
        <v>862</v>
      </c>
      <c r="H299" s="168">
        <v>50</v>
      </c>
      <c r="I299" s="169"/>
      <c r="J299" s="170">
        <f>ROUND(I299*H299,2)</f>
        <v>0</v>
      </c>
      <c r="K299" s="166" t="s">
        <v>142</v>
      </c>
      <c r="L299" s="33"/>
      <c r="M299" s="171" t="s">
        <v>35</v>
      </c>
      <c r="N299" s="172" t="s">
        <v>47</v>
      </c>
      <c r="O299" s="34"/>
      <c r="P299" s="173">
        <f>O299*H299</f>
        <v>0</v>
      </c>
      <c r="Q299" s="173">
        <v>0</v>
      </c>
      <c r="R299" s="173">
        <f>Q299*H299</f>
        <v>0</v>
      </c>
      <c r="S299" s="173">
        <v>0.001</v>
      </c>
      <c r="T299" s="174">
        <f>S299*H299</f>
        <v>0.05</v>
      </c>
      <c r="AR299" s="16" t="s">
        <v>229</v>
      </c>
      <c r="AT299" s="16" t="s">
        <v>138</v>
      </c>
      <c r="AU299" s="16" t="s">
        <v>84</v>
      </c>
      <c r="AY299" s="16" t="s">
        <v>135</v>
      </c>
      <c r="BE299" s="175">
        <f>IF(N299="základní",J299,0)</f>
        <v>0</v>
      </c>
      <c r="BF299" s="175">
        <f>IF(N299="snížená",J299,0)</f>
        <v>0</v>
      </c>
      <c r="BG299" s="175">
        <f>IF(N299="zákl. přenesená",J299,0)</f>
        <v>0</v>
      </c>
      <c r="BH299" s="175">
        <f>IF(N299="sníž. přenesená",J299,0)</f>
        <v>0</v>
      </c>
      <c r="BI299" s="175">
        <f>IF(N299="nulová",J299,0)</f>
        <v>0</v>
      </c>
      <c r="BJ299" s="16" t="s">
        <v>23</v>
      </c>
      <c r="BK299" s="175">
        <f>ROUND(I299*H299,2)</f>
        <v>0</v>
      </c>
      <c r="BL299" s="16" t="s">
        <v>229</v>
      </c>
      <c r="BM299" s="16" t="s">
        <v>863</v>
      </c>
    </row>
    <row r="300" spans="2:51" s="11" customFormat="1" ht="13.5">
      <c r="B300" s="178"/>
      <c r="D300" s="176" t="s">
        <v>147</v>
      </c>
      <c r="E300" s="179" t="s">
        <v>35</v>
      </c>
      <c r="F300" s="180" t="s">
        <v>864</v>
      </c>
      <c r="H300" s="181">
        <v>50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147</v>
      </c>
      <c r="AU300" s="179" t="s">
        <v>84</v>
      </c>
      <c r="AV300" s="11" t="s">
        <v>84</v>
      </c>
      <c r="AW300" s="11" t="s">
        <v>40</v>
      </c>
      <c r="AX300" s="11" t="s">
        <v>23</v>
      </c>
      <c r="AY300" s="179" t="s">
        <v>135</v>
      </c>
    </row>
    <row r="301" spans="2:63" s="10" customFormat="1" ht="29.25" customHeight="1">
      <c r="B301" s="149"/>
      <c r="D301" s="160" t="s">
        <v>75</v>
      </c>
      <c r="E301" s="161" t="s">
        <v>656</v>
      </c>
      <c r="F301" s="161" t="s">
        <v>657</v>
      </c>
      <c r="I301" s="152"/>
      <c r="J301" s="162">
        <f>BK301</f>
        <v>0</v>
      </c>
      <c r="L301" s="149"/>
      <c r="M301" s="154"/>
      <c r="N301" s="155"/>
      <c r="O301" s="155"/>
      <c r="P301" s="156">
        <f>SUM(P302:P304)</f>
        <v>0</v>
      </c>
      <c r="Q301" s="155"/>
      <c r="R301" s="156">
        <f>SUM(R302:R304)</f>
        <v>0</v>
      </c>
      <c r="S301" s="155"/>
      <c r="T301" s="157">
        <f>SUM(T302:T304)</f>
        <v>6.223999999999999</v>
      </c>
      <c r="AR301" s="150" t="s">
        <v>84</v>
      </c>
      <c r="AT301" s="158" t="s">
        <v>75</v>
      </c>
      <c r="AU301" s="158" t="s">
        <v>23</v>
      </c>
      <c r="AY301" s="150" t="s">
        <v>135</v>
      </c>
      <c r="BK301" s="159">
        <f>SUM(BK302:BK304)</f>
        <v>0</v>
      </c>
    </row>
    <row r="302" spans="2:65" s="1" customFormat="1" ht="22.5" customHeight="1">
      <c r="B302" s="163"/>
      <c r="C302" s="164" t="s">
        <v>536</v>
      </c>
      <c r="D302" s="164" t="s">
        <v>138</v>
      </c>
      <c r="E302" s="165" t="s">
        <v>659</v>
      </c>
      <c r="F302" s="166" t="s">
        <v>660</v>
      </c>
      <c r="G302" s="167" t="s">
        <v>141</v>
      </c>
      <c r="H302" s="168">
        <v>80</v>
      </c>
      <c r="I302" s="169"/>
      <c r="J302" s="170">
        <f>ROUND(I302*H302,2)</f>
        <v>0</v>
      </c>
      <c r="K302" s="166" t="s">
        <v>142</v>
      </c>
      <c r="L302" s="33"/>
      <c r="M302" s="171" t="s">
        <v>35</v>
      </c>
      <c r="N302" s="172" t="s">
        <v>47</v>
      </c>
      <c r="O302" s="34"/>
      <c r="P302" s="173">
        <f>O302*H302</f>
        <v>0</v>
      </c>
      <c r="Q302" s="173">
        <v>0</v>
      </c>
      <c r="R302" s="173">
        <f>Q302*H302</f>
        <v>0</v>
      </c>
      <c r="S302" s="173">
        <v>0.0778</v>
      </c>
      <c r="T302" s="174">
        <f>S302*H302</f>
        <v>6.223999999999999</v>
      </c>
      <c r="AR302" s="16" t="s">
        <v>229</v>
      </c>
      <c r="AT302" s="16" t="s">
        <v>138</v>
      </c>
      <c r="AU302" s="16" t="s">
        <v>84</v>
      </c>
      <c r="AY302" s="16" t="s">
        <v>135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6" t="s">
        <v>23</v>
      </c>
      <c r="BK302" s="175">
        <f>ROUND(I302*H302,2)</f>
        <v>0</v>
      </c>
      <c r="BL302" s="16" t="s">
        <v>229</v>
      </c>
      <c r="BM302" s="16" t="s">
        <v>865</v>
      </c>
    </row>
    <row r="303" spans="2:47" s="1" customFormat="1" ht="13.5">
      <c r="B303" s="33"/>
      <c r="D303" s="176" t="s">
        <v>145</v>
      </c>
      <c r="F303" s="177" t="s">
        <v>662</v>
      </c>
      <c r="I303" s="137"/>
      <c r="L303" s="33"/>
      <c r="M303" s="62"/>
      <c r="N303" s="34"/>
      <c r="O303" s="34"/>
      <c r="P303" s="34"/>
      <c r="Q303" s="34"/>
      <c r="R303" s="34"/>
      <c r="S303" s="34"/>
      <c r="T303" s="63"/>
      <c r="AT303" s="16" t="s">
        <v>145</v>
      </c>
      <c r="AU303" s="16" t="s">
        <v>84</v>
      </c>
    </row>
    <row r="304" spans="2:51" s="11" customFormat="1" ht="13.5">
      <c r="B304" s="178"/>
      <c r="D304" s="176" t="s">
        <v>147</v>
      </c>
      <c r="E304" s="179" t="s">
        <v>35</v>
      </c>
      <c r="F304" s="180" t="s">
        <v>663</v>
      </c>
      <c r="H304" s="181">
        <v>80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147</v>
      </c>
      <c r="AU304" s="179" t="s">
        <v>84</v>
      </c>
      <c r="AV304" s="11" t="s">
        <v>84</v>
      </c>
      <c r="AW304" s="11" t="s">
        <v>40</v>
      </c>
      <c r="AX304" s="11" t="s">
        <v>23</v>
      </c>
      <c r="AY304" s="179" t="s">
        <v>135</v>
      </c>
    </row>
    <row r="305" spans="2:63" s="10" customFormat="1" ht="29.25" customHeight="1">
      <c r="B305" s="149"/>
      <c r="D305" s="160" t="s">
        <v>75</v>
      </c>
      <c r="E305" s="161" t="s">
        <v>664</v>
      </c>
      <c r="F305" s="161" t="s">
        <v>665</v>
      </c>
      <c r="I305" s="152"/>
      <c r="J305" s="162">
        <f>BK305</f>
        <v>0</v>
      </c>
      <c r="L305" s="149"/>
      <c r="M305" s="154"/>
      <c r="N305" s="155"/>
      <c r="O305" s="155"/>
      <c r="P305" s="156">
        <f>SUM(P306:P308)</f>
        <v>0</v>
      </c>
      <c r="Q305" s="155"/>
      <c r="R305" s="156">
        <f>SUM(R306:R308)</f>
        <v>0.00039</v>
      </c>
      <c r="S305" s="155"/>
      <c r="T305" s="157">
        <f>SUM(T306:T308)</f>
        <v>0</v>
      </c>
      <c r="AR305" s="150" t="s">
        <v>84</v>
      </c>
      <c r="AT305" s="158" t="s">
        <v>75</v>
      </c>
      <c r="AU305" s="158" t="s">
        <v>23</v>
      </c>
      <c r="AY305" s="150" t="s">
        <v>135</v>
      </c>
      <c r="BK305" s="159">
        <f>SUM(BK306:BK308)</f>
        <v>0</v>
      </c>
    </row>
    <row r="306" spans="2:65" s="1" customFormat="1" ht="22.5" customHeight="1">
      <c r="B306" s="163"/>
      <c r="C306" s="164" t="s">
        <v>542</v>
      </c>
      <c r="D306" s="164" t="s">
        <v>138</v>
      </c>
      <c r="E306" s="165" t="s">
        <v>667</v>
      </c>
      <c r="F306" s="166" t="s">
        <v>668</v>
      </c>
      <c r="G306" s="167" t="s">
        <v>173</v>
      </c>
      <c r="H306" s="168">
        <v>13</v>
      </c>
      <c r="I306" s="169"/>
      <c r="J306" s="170">
        <f>ROUND(I306*H306,2)</f>
        <v>0</v>
      </c>
      <c r="K306" s="166" t="s">
        <v>142</v>
      </c>
      <c r="L306" s="33"/>
      <c r="M306" s="171" t="s">
        <v>35</v>
      </c>
      <c r="N306" s="172" t="s">
        <v>47</v>
      </c>
      <c r="O306" s="34"/>
      <c r="P306" s="173">
        <f>O306*H306</f>
        <v>0</v>
      </c>
      <c r="Q306" s="173">
        <v>3E-05</v>
      </c>
      <c r="R306" s="173">
        <f>Q306*H306</f>
        <v>0.00039</v>
      </c>
      <c r="S306" s="173">
        <v>0</v>
      </c>
      <c r="T306" s="174">
        <f>S306*H306</f>
        <v>0</v>
      </c>
      <c r="AR306" s="16" t="s">
        <v>229</v>
      </c>
      <c r="AT306" s="16" t="s">
        <v>138</v>
      </c>
      <c r="AU306" s="16" t="s">
        <v>84</v>
      </c>
      <c r="AY306" s="16" t="s">
        <v>135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6" t="s">
        <v>23</v>
      </c>
      <c r="BK306" s="175">
        <f>ROUND(I306*H306,2)</f>
        <v>0</v>
      </c>
      <c r="BL306" s="16" t="s">
        <v>229</v>
      </c>
      <c r="BM306" s="16" t="s">
        <v>866</v>
      </c>
    </row>
    <row r="307" spans="2:47" s="1" customFormat="1" ht="13.5">
      <c r="B307" s="33"/>
      <c r="D307" s="176" t="s">
        <v>145</v>
      </c>
      <c r="F307" s="177" t="s">
        <v>670</v>
      </c>
      <c r="I307" s="137"/>
      <c r="L307" s="33"/>
      <c r="M307" s="62"/>
      <c r="N307" s="34"/>
      <c r="O307" s="34"/>
      <c r="P307" s="34"/>
      <c r="Q307" s="34"/>
      <c r="R307" s="34"/>
      <c r="S307" s="34"/>
      <c r="T307" s="63"/>
      <c r="AT307" s="16" t="s">
        <v>145</v>
      </c>
      <c r="AU307" s="16" t="s">
        <v>84</v>
      </c>
    </row>
    <row r="308" spans="2:51" s="11" customFormat="1" ht="13.5">
      <c r="B308" s="178"/>
      <c r="D308" s="176" t="s">
        <v>147</v>
      </c>
      <c r="E308" s="179" t="s">
        <v>35</v>
      </c>
      <c r="F308" s="180" t="s">
        <v>671</v>
      </c>
      <c r="H308" s="181">
        <v>13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79" t="s">
        <v>147</v>
      </c>
      <c r="AU308" s="179" t="s">
        <v>84</v>
      </c>
      <c r="AV308" s="11" t="s">
        <v>84</v>
      </c>
      <c r="AW308" s="11" t="s">
        <v>40</v>
      </c>
      <c r="AX308" s="11" t="s">
        <v>23</v>
      </c>
      <c r="AY308" s="179" t="s">
        <v>135</v>
      </c>
    </row>
    <row r="309" spans="2:63" s="10" customFormat="1" ht="29.25" customHeight="1">
      <c r="B309" s="149"/>
      <c r="D309" s="160" t="s">
        <v>75</v>
      </c>
      <c r="E309" s="161" t="s">
        <v>672</v>
      </c>
      <c r="F309" s="161" t="s">
        <v>673</v>
      </c>
      <c r="I309" s="152"/>
      <c r="J309" s="162">
        <f>BK309</f>
        <v>0</v>
      </c>
      <c r="L309" s="149"/>
      <c r="M309" s="154"/>
      <c r="N309" s="155"/>
      <c r="O309" s="155"/>
      <c r="P309" s="156">
        <f>SUM(P310:P324)</f>
        <v>0</v>
      </c>
      <c r="Q309" s="155"/>
      <c r="R309" s="156">
        <f>SUM(R310:R324)</f>
        <v>0.08305859999999998</v>
      </c>
      <c r="S309" s="155"/>
      <c r="T309" s="157">
        <f>SUM(T310:T324)</f>
        <v>0.0053754</v>
      </c>
      <c r="AR309" s="150" t="s">
        <v>84</v>
      </c>
      <c r="AT309" s="158" t="s">
        <v>75</v>
      </c>
      <c r="AU309" s="158" t="s">
        <v>23</v>
      </c>
      <c r="AY309" s="150" t="s">
        <v>135</v>
      </c>
      <c r="BK309" s="159">
        <f>SUM(BK310:BK324)</f>
        <v>0</v>
      </c>
    </row>
    <row r="310" spans="2:65" s="1" customFormat="1" ht="22.5" customHeight="1">
      <c r="B310" s="163"/>
      <c r="C310" s="164" t="s">
        <v>548</v>
      </c>
      <c r="D310" s="164" t="s">
        <v>138</v>
      </c>
      <c r="E310" s="165" t="s">
        <v>675</v>
      </c>
      <c r="F310" s="166" t="s">
        <v>676</v>
      </c>
      <c r="G310" s="167" t="s">
        <v>141</v>
      </c>
      <c r="H310" s="168">
        <v>17.34</v>
      </c>
      <c r="I310" s="169"/>
      <c r="J310" s="170">
        <f>ROUND(I310*H310,2)</f>
        <v>0</v>
      </c>
      <c r="K310" s="166" t="s">
        <v>142</v>
      </c>
      <c r="L310" s="33"/>
      <c r="M310" s="171" t="s">
        <v>35</v>
      </c>
      <c r="N310" s="172" t="s">
        <v>47</v>
      </c>
      <c r="O310" s="34"/>
      <c r="P310" s="173">
        <f>O310*H310</f>
        <v>0</v>
      </c>
      <c r="Q310" s="173">
        <v>0.001</v>
      </c>
      <c r="R310" s="173">
        <f>Q310*H310</f>
        <v>0.01734</v>
      </c>
      <c r="S310" s="173">
        <v>0.00031</v>
      </c>
      <c r="T310" s="174">
        <f>S310*H310</f>
        <v>0.0053754</v>
      </c>
      <c r="AR310" s="16" t="s">
        <v>229</v>
      </c>
      <c r="AT310" s="16" t="s">
        <v>138</v>
      </c>
      <c r="AU310" s="16" t="s">
        <v>84</v>
      </c>
      <c r="AY310" s="16" t="s">
        <v>135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6" t="s">
        <v>23</v>
      </c>
      <c r="BK310" s="175">
        <f>ROUND(I310*H310,2)</f>
        <v>0</v>
      </c>
      <c r="BL310" s="16" t="s">
        <v>229</v>
      </c>
      <c r="BM310" s="16" t="s">
        <v>867</v>
      </c>
    </row>
    <row r="311" spans="2:47" s="1" customFormat="1" ht="13.5">
      <c r="B311" s="33"/>
      <c r="D311" s="176" t="s">
        <v>145</v>
      </c>
      <c r="F311" s="177" t="s">
        <v>678</v>
      </c>
      <c r="I311" s="137"/>
      <c r="L311" s="33"/>
      <c r="M311" s="62"/>
      <c r="N311" s="34"/>
      <c r="O311" s="34"/>
      <c r="P311" s="34"/>
      <c r="Q311" s="34"/>
      <c r="R311" s="34"/>
      <c r="S311" s="34"/>
      <c r="T311" s="63"/>
      <c r="AT311" s="16" t="s">
        <v>145</v>
      </c>
      <c r="AU311" s="16" t="s">
        <v>84</v>
      </c>
    </row>
    <row r="312" spans="2:51" s="11" customFormat="1" ht="13.5">
      <c r="B312" s="178"/>
      <c r="D312" s="186" t="s">
        <v>147</v>
      </c>
      <c r="E312" s="187" t="s">
        <v>35</v>
      </c>
      <c r="F312" s="188" t="s">
        <v>679</v>
      </c>
      <c r="H312" s="189">
        <v>17.34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147</v>
      </c>
      <c r="AU312" s="179" t="s">
        <v>84</v>
      </c>
      <c r="AV312" s="11" t="s">
        <v>84</v>
      </c>
      <c r="AW312" s="11" t="s">
        <v>40</v>
      </c>
      <c r="AX312" s="11" t="s">
        <v>23</v>
      </c>
      <c r="AY312" s="179" t="s">
        <v>135</v>
      </c>
    </row>
    <row r="313" spans="2:65" s="1" customFormat="1" ht="22.5" customHeight="1">
      <c r="B313" s="163"/>
      <c r="C313" s="164" t="s">
        <v>553</v>
      </c>
      <c r="D313" s="164" t="s">
        <v>138</v>
      </c>
      <c r="E313" s="165" t="s">
        <v>681</v>
      </c>
      <c r="F313" s="166" t="s">
        <v>682</v>
      </c>
      <c r="G313" s="167" t="s">
        <v>141</v>
      </c>
      <c r="H313" s="168">
        <v>17.34</v>
      </c>
      <c r="I313" s="169"/>
      <c r="J313" s="170">
        <f>ROUND(I313*H313,2)</f>
        <v>0</v>
      </c>
      <c r="K313" s="166" t="s">
        <v>142</v>
      </c>
      <c r="L313" s="33"/>
      <c r="M313" s="171" t="s">
        <v>35</v>
      </c>
      <c r="N313" s="172" t="s">
        <v>47</v>
      </c>
      <c r="O313" s="34"/>
      <c r="P313" s="173">
        <f>O313*H313</f>
        <v>0</v>
      </c>
      <c r="Q313" s="173">
        <v>0.00318</v>
      </c>
      <c r="R313" s="173">
        <f>Q313*H313</f>
        <v>0.0551412</v>
      </c>
      <c r="S313" s="173">
        <v>0</v>
      </c>
      <c r="T313" s="174">
        <f>S313*H313</f>
        <v>0</v>
      </c>
      <c r="AR313" s="16" t="s">
        <v>229</v>
      </c>
      <c r="AT313" s="16" t="s">
        <v>138</v>
      </c>
      <c r="AU313" s="16" t="s">
        <v>84</v>
      </c>
      <c r="AY313" s="16" t="s">
        <v>135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6" t="s">
        <v>23</v>
      </c>
      <c r="BK313" s="175">
        <f>ROUND(I313*H313,2)</f>
        <v>0</v>
      </c>
      <c r="BL313" s="16" t="s">
        <v>229</v>
      </c>
      <c r="BM313" s="16" t="s">
        <v>868</v>
      </c>
    </row>
    <row r="314" spans="2:47" s="1" customFormat="1" ht="27">
      <c r="B314" s="33"/>
      <c r="D314" s="186" t="s">
        <v>145</v>
      </c>
      <c r="F314" s="190" t="s">
        <v>684</v>
      </c>
      <c r="I314" s="137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145</v>
      </c>
      <c r="AU314" s="16" t="s">
        <v>84</v>
      </c>
    </row>
    <row r="315" spans="2:65" s="1" customFormat="1" ht="22.5" customHeight="1">
      <c r="B315" s="163"/>
      <c r="C315" s="164" t="s">
        <v>559</v>
      </c>
      <c r="D315" s="164" t="s">
        <v>138</v>
      </c>
      <c r="E315" s="165" t="s">
        <v>686</v>
      </c>
      <c r="F315" s="166" t="s">
        <v>687</v>
      </c>
      <c r="G315" s="167" t="s">
        <v>141</v>
      </c>
      <c r="H315" s="168">
        <v>17.34</v>
      </c>
      <c r="I315" s="169"/>
      <c r="J315" s="170">
        <f>ROUND(I315*H315,2)</f>
        <v>0</v>
      </c>
      <c r="K315" s="166" t="s">
        <v>142</v>
      </c>
      <c r="L315" s="33"/>
      <c r="M315" s="171" t="s">
        <v>35</v>
      </c>
      <c r="N315" s="172" t="s">
        <v>47</v>
      </c>
      <c r="O315" s="34"/>
      <c r="P315" s="173">
        <f>O315*H315</f>
        <v>0</v>
      </c>
      <c r="Q315" s="173">
        <v>0.0002</v>
      </c>
      <c r="R315" s="173">
        <f>Q315*H315</f>
        <v>0.003468</v>
      </c>
      <c r="S315" s="173">
        <v>0</v>
      </c>
      <c r="T315" s="174">
        <f>S315*H315</f>
        <v>0</v>
      </c>
      <c r="AR315" s="16" t="s">
        <v>229</v>
      </c>
      <c r="AT315" s="16" t="s">
        <v>138</v>
      </c>
      <c r="AU315" s="16" t="s">
        <v>84</v>
      </c>
      <c r="AY315" s="16" t="s">
        <v>135</v>
      </c>
      <c r="BE315" s="175">
        <f>IF(N315="základní",J315,0)</f>
        <v>0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16" t="s">
        <v>23</v>
      </c>
      <c r="BK315" s="175">
        <f>ROUND(I315*H315,2)</f>
        <v>0</v>
      </c>
      <c r="BL315" s="16" t="s">
        <v>229</v>
      </c>
      <c r="BM315" s="16" t="s">
        <v>869</v>
      </c>
    </row>
    <row r="316" spans="2:47" s="1" customFormat="1" ht="13.5">
      <c r="B316" s="33"/>
      <c r="D316" s="186" t="s">
        <v>145</v>
      </c>
      <c r="F316" s="190" t="s">
        <v>689</v>
      </c>
      <c r="I316" s="137"/>
      <c r="L316" s="33"/>
      <c r="M316" s="62"/>
      <c r="N316" s="34"/>
      <c r="O316" s="34"/>
      <c r="P316" s="34"/>
      <c r="Q316" s="34"/>
      <c r="R316" s="34"/>
      <c r="S316" s="34"/>
      <c r="T316" s="63"/>
      <c r="AT316" s="16" t="s">
        <v>145</v>
      </c>
      <c r="AU316" s="16" t="s">
        <v>84</v>
      </c>
    </row>
    <row r="317" spans="2:65" s="1" customFormat="1" ht="31.5" customHeight="1">
      <c r="B317" s="163"/>
      <c r="C317" s="164" t="s">
        <v>565</v>
      </c>
      <c r="D317" s="164" t="s">
        <v>138</v>
      </c>
      <c r="E317" s="165" t="s">
        <v>691</v>
      </c>
      <c r="F317" s="166" t="s">
        <v>692</v>
      </c>
      <c r="G317" s="167" t="s">
        <v>141</v>
      </c>
      <c r="H317" s="168">
        <v>17.34</v>
      </c>
      <c r="I317" s="169"/>
      <c r="J317" s="170">
        <f>ROUND(I317*H317,2)</f>
        <v>0</v>
      </c>
      <c r="K317" s="166" t="s">
        <v>142</v>
      </c>
      <c r="L317" s="33"/>
      <c r="M317" s="171" t="s">
        <v>35</v>
      </c>
      <c r="N317" s="172" t="s">
        <v>47</v>
      </c>
      <c r="O317" s="34"/>
      <c r="P317" s="173">
        <f>O317*H317</f>
        <v>0</v>
      </c>
      <c r="Q317" s="173">
        <v>0.00013</v>
      </c>
      <c r="R317" s="173">
        <f>Q317*H317</f>
        <v>0.0022541999999999996</v>
      </c>
      <c r="S317" s="173">
        <v>0</v>
      </c>
      <c r="T317" s="174">
        <f>S317*H317</f>
        <v>0</v>
      </c>
      <c r="AR317" s="16" t="s">
        <v>229</v>
      </c>
      <c r="AT317" s="16" t="s">
        <v>138</v>
      </c>
      <c r="AU317" s="16" t="s">
        <v>84</v>
      </c>
      <c r="AY317" s="16" t="s">
        <v>135</v>
      </c>
      <c r="BE317" s="175">
        <f>IF(N317="základní",J317,0)</f>
        <v>0</v>
      </c>
      <c r="BF317" s="175">
        <f>IF(N317="snížená",J317,0)</f>
        <v>0</v>
      </c>
      <c r="BG317" s="175">
        <f>IF(N317="zákl. přenesená",J317,0)</f>
        <v>0</v>
      </c>
      <c r="BH317" s="175">
        <f>IF(N317="sníž. přenesená",J317,0)</f>
        <v>0</v>
      </c>
      <c r="BI317" s="175">
        <f>IF(N317="nulová",J317,0)</f>
        <v>0</v>
      </c>
      <c r="BJ317" s="16" t="s">
        <v>23</v>
      </c>
      <c r="BK317" s="175">
        <f>ROUND(I317*H317,2)</f>
        <v>0</v>
      </c>
      <c r="BL317" s="16" t="s">
        <v>229</v>
      </c>
      <c r="BM317" s="16" t="s">
        <v>870</v>
      </c>
    </row>
    <row r="318" spans="2:47" s="1" customFormat="1" ht="27">
      <c r="B318" s="33"/>
      <c r="D318" s="186" t="s">
        <v>145</v>
      </c>
      <c r="F318" s="190" t="s">
        <v>694</v>
      </c>
      <c r="I318" s="137"/>
      <c r="L318" s="33"/>
      <c r="M318" s="62"/>
      <c r="N318" s="34"/>
      <c r="O318" s="34"/>
      <c r="P318" s="34"/>
      <c r="Q318" s="34"/>
      <c r="R318" s="34"/>
      <c r="S318" s="34"/>
      <c r="T318" s="63"/>
      <c r="AT318" s="16" t="s">
        <v>145</v>
      </c>
      <c r="AU318" s="16" t="s">
        <v>84</v>
      </c>
    </row>
    <row r="319" spans="2:65" s="1" customFormat="1" ht="31.5" customHeight="1">
      <c r="B319" s="163"/>
      <c r="C319" s="164" t="s">
        <v>571</v>
      </c>
      <c r="D319" s="164" t="s">
        <v>138</v>
      </c>
      <c r="E319" s="165" t="s">
        <v>696</v>
      </c>
      <c r="F319" s="166" t="s">
        <v>697</v>
      </c>
      <c r="G319" s="167" t="s">
        <v>141</v>
      </c>
      <c r="H319" s="168">
        <v>17.34</v>
      </c>
      <c r="I319" s="169"/>
      <c r="J319" s="170">
        <f>ROUND(I319*H319,2)</f>
        <v>0</v>
      </c>
      <c r="K319" s="166" t="s">
        <v>142</v>
      </c>
      <c r="L319" s="33"/>
      <c r="M319" s="171" t="s">
        <v>35</v>
      </c>
      <c r="N319" s="172" t="s">
        <v>47</v>
      </c>
      <c r="O319" s="34"/>
      <c r="P319" s="173">
        <f>O319*H319</f>
        <v>0</v>
      </c>
      <c r="Q319" s="173">
        <v>0.00026</v>
      </c>
      <c r="R319" s="173">
        <f>Q319*H319</f>
        <v>0.004508399999999999</v>
      </c>
      <c r="S319" s="173">
        <v>0</v>
      </c>
      <c r="T319" s="174">
        <f>S319*H319</f>
        <v>0</v>
      </c>
      <c r="AR319" s="16" t="s">
        <v>229</v>
      </c>
      <c r="AT319" s="16" t="s">
        <v>138</v>
      </c>
      <c r="AU319" s="16" t="s">
        <v>84</v>
      </c>
      <c r="AY319" s="16" t="s">
        <v>135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6" t="s">
        <v>23</v>
      </c>
      <c r="BK319" s="175">
        <f>ROUND(I319*H319,2)</f>
        <v>0</v>
      </c>
      <c r="BL319" s="16" t="s">
        <v>229</v>
      </c>
      <c r="BM319" s="16" t="s">
        <v>871</v>
      </c>
    </row>
    <row r="320" spans="2:47" s="1" customFormat="1" ht="27">
      <c r="B320" s="33"/>
      <c r="D320" s="186" t="s">
        <v>145</v>
      </c>
      <c r="F320" s="190" t="s">
        <v>699</v>
      </c>
      <c r="I320" s="137"/>
      <c r="L320" s="33"/>
      <c r="M320" s="62"/>
      <c r="N320" s="34"/>
      <c r="O320" s="34"/>
      <c r="P320" s="34"/>
      <c r="Q320" s="34"/>
      <c r="R320" s="34"/>
      <c r="S320" s="34"/>
      <c r="T320" s="63"/>
      <c r="AT320" s="16" t="s">
        <v>145</v>
      </c>
      <c r="AU320" s="16" t="s">
        <v>84</v>
      </c>
    </row>
    <row r="321" spans="2:65" s="1" customFormat="1" ht="22.5" customHeight="1">
      <c r="B321" s="163"/>
      <c r="C321" s="164" t="s">
        <v>577</v>
      </c>
      <c r="D321" s="164" t="s">
        <v>138</v>
      </c>
      <c r="E321" s="165" t="s">
        <v>701</v>
      </c>
      <c r="F321" s="166" t="s">
        <v>702</v>
      </c>
      <c r="G321" s="167" t="s">
        <v>141</v>
      </c>
      <c r="H321" s="168">
        <v>17.34</v>
      </c>
      <c r="I321" s="169"/>
      <c r="J321" s="170">
        <f>ROUND(I321*H321,2)</f>
        <v>0</v>
      </c>
      <c r="K321" s="166" t="s">
        <v>142</v>
      </c>
      <c r="L321" s="33"/>
      <c r="M321" s="171" t="s">
        <v>35</v>
      </c>
      <c r="N321" s="172" t="s">
        <v>47</v>
      </c>
      <c r="O321" s="34"/>
      <c r="P321" s="173">
        <f>O321*H321</f>
        <v>0</v>
      </c>
      <c r="Q321" s="173">
        <v>0</v>
      </c>
      <c r="R321" s="173">
        <f>Q321*H321</f>
        <v>0</v>
      </c>
      <c r="S321" s="173">
        <v>0</v>
      </c>
      <c r="T321" s="174">
        <f>S321*H321</f>
        <v>0</v>
      </c>
      <c r="AR321" s="16" t="s">
        <v>229</v>
      </c>
      <c r="AT321" s="16" t="s">
        <v>138</v>
      </c>
      <c r="AU321" s="16" t="s">
        <v>84</v>
      </c>
      <c r="AY321" s="16" t="s">
        <v>135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16" t="s">
        <v>23</v>
      </c>
      <c r="BK321" s="175">
        <f>ROUND(I321*H321,2)</f>
        <v>0</v>
      </c>
      <c r="BL321" s="16" t="s">
        <v>229</v>
      </c>
      <c r="BM321" s="16" t="s">
        <v>872</v>
      </c>
    </row>
    <row r="322" spans="2:47" s="1" customFormat="1" ht="27">
      <c r="B322" s="33"/>
      <c r="D322" s="186" t="s">
        <v>145</v>
      </c>
      <c r="F322" s="190" t="s">
        <v>704</v>
      </c>
      <c r="I322" s="137"/>
      <c r="L322" s="33"/>
      <c r="M322" s="62"/>
      <c r="N322" s="34"/>
      <c r="O322" s="34"/>
      <c r="P322" s="34"/>
      <c r="Q322" s="34"/>
      <c r="R322" s="34"/>
      <c r="S322" s="34"/>
      <c r="T322" s="63"/>
      <c r="AT322" s="16" t="s">
        <v>145</v>
      </c>
      <c r="AU322" s="16" t="s">
        <v>84</v>
      </c>
    </row>
    <row r="323" spans="2:65" s="1" customFormat="1" ht="31.5" customHeight="1">
      <c r="B323" s="163"/>
      <c r="C323" s="164" t="s">
        <v>583</v>
      </c>
      <c r="D323" s="164" t="s">
        <v>138</v>
      </c>
      <c r="E323" s="165" t="s">
        <v>706</v>
      </c>
      <c r="F323" s="166" t="s">
        <v>707</v>
      </c>
      <c r="G323" s="167" t="s">
        <v>141</v>
      </c>
      <c r="H323" s="168">
        <v>17.34</v>
      </c>
      <c r="I323" s="169"/>
      <c r="J323" s="170">
        <f>ROUND(I323*H323,2)</f>
        <v>0</v>
      </c>
      <c r="K323" s="166" t="s">
        <v>142</v>
      </c>
      <c r="L323" s="33"/>
      <c r="M323" s="171" t="s">
        <v>35</v>
      </c>
      <c r="N323" s="172" t="s">
        <v>47</v>
      </c>
      <c r="O323" s="34"/>
      <c r="P323" s="173">
        <f>O323*H323</f>
        <v>0</v>
      </c>
      <c r="Q323" s="173">
        <v>2E-05</v>
      </c>
      <c r="R323" s="173">
        <f>Q323*H323</f>
        <v>0.0003468</v>
      </c>
      <c r="S323" s="173">
        <v>0</v>
      </c>
      <c r="T323" s="174">
        <f>S323*H323</f>
        <v>0</v>
      </c>
      <c r="AR323" s="16" t="s">
        <v>229</v>
      </c>
      <c r="AT323" s="16" t="s">
        <v>138</v>
      </c>
      <c r="AU323" s="16" t="s">
        <v>84</v>
      </c>
      <c r="AY323" s="16" t="s">
        <v>135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16" t="s">
        <v>23</v>
      </c>
      <c r="BK323" s="175">
        <f>ROUND(I323*H323,2)</f>
        <v>0</v>
      </c>
      <c r="BL323" s="16" t="s">
        <v>229</v>
      </c>
      <c r="BM323" s="16" t="s">
        <v>873</v>
      </c>
    </row>
    <row r="324" spans="2:47" s="1" customFormat="1" ht="27">
      <c r="B324" s="33"/>
      <c r="D324" s="176" t="s">
        <v>145</v>
      </c>
      <c r="F324" s="177" t="s">
        <v>709</v>
      </c>
      <c r="I324" s="137"/>
      <c r="L324" s="33"/>
      <c r="M324" s="62"/>
      <c r="N324" s="34"/>
      <c r="O324" s="34"/>
      <c r="P324" s="34"/>
      <c r="Q324" s="34"/>
      <c r="R324" s="34"/>
      <c r="S324" s="34"/>
      <c r="T324" s="63"/>
      <c r="AT324" s="16" t="s">
        <v>145</v>
      </c>
      <c r="AU324" s="16" t="s">
        <v>84</v>
      </c>
    </row>
    <row r="325" spans="2:63" s="10" customFormat="1" ht="36.75" customHeight="1">
      <c r="B325" s="149"/>
      <c r="D325" s="150" t="s">
        <v>75</v>
      </c>
      <c r="E325" s="151" t="s">
        <v>322</v>
      </c>
      <c r="F325" s="151" t="s">
        <v>710</v>
      </c>
      <c r="I325" s="152"/>
      <c r="J325" s="153">
        <f>BK325</f>
        <v>0</v>
      </c>
      <c r="L325" s="149"/>
      <c r="M325" s="154"/>
      <c r="N325" s="155"/>
      <c r="O325" s="155"/>
      <c r="P325" s="156">
        <f>P326</f>
        <v>0</v>
      </c>
      <c r="Q325" s="155"/>
      <c r="R325" s="156">
        <f>R326</f>
        <v>0</v>
      </c>
      <c r="S325" s="155"/>
      <c r="T325" s="157">
        <f>T326</f>
        <v>0</v>
      </c>
      <c r="AR325" s="150" t="s">
        <v>136</v>
      </c>
      <c r="AT325" s="158" t="s">
        <v>75</v>
      </c>
      <c r="AU325" s="158" t="s">
        <v>76</v>
      </c>
      <c r="AY325" s="150" t="s">
        <v>135</v>
      </c>
      <c r="BK325" s="159">
        <f>BK326</f>
        <v>0</v>
      </c>
    </row>
    <row r="326" spans="2:63" s="10" customFormat="1" ht="19.5" customHeight="1">
      <c r="B326" s="149"/>
      <c r="D326" s="160" t="s">
        <v>75</v>
      </c>
      <c r="E326" s="161" t="s">
        <v>711</v>
      </c>
      <c r="F326" s="161" t="s">
        <v>712</v>
      </c>
      <c r="I326" s="152"/>
      <c r="J326" s="162">
        <f>BK326</f>
        <v>0</v>
      </c>
      <c r="L326" s="149"/>
      <c r="M326" s="154"/>
      <c r="N326" s="155"/>
      <c r="O326" s="155"/>
      <c r="P326" s="156">
        <f>SUM(P327:P335)</f>
        <v>0</v>
      </c>
      <c r="Q326" s="155"/>
      <c r="R326" s="156">
        <f>SUM(R327:R335)</f>
        <v>0</v>
      </c>
      <c r="S326" s="155"/>
      <c r="T326" s="157">
        <f>SUM(T327:T335)</f>
        <v>0</v>
      </c>
      <c r="AR326" s="150" t="s">
        <v>136</v>
      </c>
      <c r="AT326" s="158" t="s">
        <v>75</v>
      </c>
      <c r="AU326" s="158" t="s">
        <v>23</v>
      </c>
      <c r="AY326" s="150" t="s">
        <v>135</v>
      </c>
      <c r="BK326" s="159">
        <f>SUM(BK327:BK335)</f>
        <v>0</v>
      </c>
    </row>
    <row r="327" spans="2:65" s="1" customFormat="1" ht="31.5" customHeight="1">
      <c r="B327" s="163"/>
      <c r="C327" s="164" t="s">
        <v>588</v>
      </c>
      <c r="D327" s="164" t="s">
        <v>138</v>
      </c>
      <c r="E327" s="165" t="s">
        <v>714</v>
      </c>
      <c r="F327" s="166" t="s">
        <v>715</v>
      </c>
      <c r="G327" s="167" t="s">
        <v>173</v>
      </c>
      <c r="H327" s="168">
        <v>22.5</v>
      </c>
      <c r="I327" s="169"/>
      <c r="J327" s="170">
        <f>ROUND(I327*H327,2)</f>
        <v>0</v>
      </c>
      <c r="K327" s="166" t="s">
        <v>35</v>
      </c>
      <c r="L327" s="33"/>
      <c r="M327" s="171" t="s">
        <v>35</v>
      </c>
      <c r="N327" s="172" t="s">
        <v>47</v>
      </c>
      <c r="O327" s="34"/>
      <c r="P327" s="173">
        <f>O327*H327</f>
        <v>0</v>
      </c>
      <c r="Q327" s="173">
        <v>0</v>
      </c>
      <c r="R327" s="173">
        <f>Q327*H327</f>
        <v>0</v>
      </c>
      <c r="S327" s="173">
        <v>0</v>
      </c>
      <c r="T327" s="174">
        <f>S327*H327</f>
        <v>0</v>
      </c>
      <c r="AR327" s="16" t="s">
        <v>514</v>
      </c>
      <c r="AT327" s="16" t="s">
        <v>138</v>
      </c>
      <c r="AU327" s="16" t="s">
        <v>84</v>
      </c>
      <c r="AY327" s="16" t="s">
        <v>135</v>
      </c>
      <c r="BE327" s="175">
        <f>IF(N327="základní",J327,0)</f>
        <v>0</v>
      </c>
      <c r="BF327" s="175">
        <f>IF(N327="snížená",J327,0)</f>
        <v>0</v>
      </c>
      <c r="BG327" s="175">
        <f>IF(N327="zákl. přenesená",J327,0)</f>
        <v>0</v>
      </c>
      <c r="BH327" s="175">
        <f>IF(N327="sníž. přenesená",J327,0)</f>
        <v>0</v>
      </c>
      <c r="BI327" s="175">
        <f>IF(N327="nulová",J327,0)</f>
        <v>0</v>
      </c>
      <c r="BJ327" s="16" t="s">
        <v>23</v>
      </c>
      <c r="BK327" s="175">
        <f>ROUND(I327*H327,2)</f>
        <v>0</v>
      </c>
      <c r="BL327" s="16" t="s">
        <v>514</v>
      </c>
      <c r="BM327" s="16" t="s">
        <v>874</v>
      </c>
    </row>
    <row r="328" spans="2:47" s="1" customFormat="1" ht="40.5">
      <c r="B328" s="33"/>
      <c r="D328" s="176" t="s">
        <v>145</v>
      </c>
      <c r="F328" s="177" t="s">
        <v>717</v>
      </c>
      <c r="I328" s="137"/>
      <c r="L328" s="33"/>
      <c r="M328" s="62"/>
      <c r="N328" s="34"/>
      <c r="O328" s="34"/>
      <c r="P328" s="34"/>
      <c r="Q328" s="34"/>
      <c r="R328" s="34"/>
      <c r="S328" s="34"/>
      <c r="T328" s="63"/>
      <c r="AT328" s="16" t="s">
        <v>145</v>
      </c>
      <c r="AU328" s="16" t="s">
        <v>84</v>
      </c>
    </row>
    <row r="329" spans="2:51" s="11" customFormat="1" ht="13.5">
      <c r="B329" s="178"/>
      <c r="D329" s="186" t="s">
        <v>147</v>
      </c>
      <c r="E329" s="187" t="s">
        <v>35</v>
      </c>
      <c r="F329" s="188" t="s">
        <v>223</v>
      </c>
      <c r="H329" s="189">
        <v>22.5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147</v>
      </c>
      <c r="AU329" s="179" t="s">
        <v>84</v>
      </c>
      <c r="AV329" s="11" t="s">
        <v>84</v>
      </c>
      <c r="AW329" s="11" t="s">
        <v>40</v>
      </c>
      <c r="AX329" s="11" t="s">
        <v>23</v>
      </c>
      <c r="AY329" s="179" t="s">
        <v>135</v>
      </c>
    </row>
    <row r="330" spans="2:65" s="1" customFormat="1" ht="22.5" customHeight="1">
      <c r="B330" s="163"/>
      <c r="C330" s="164" t="s">
        <v>594</v>
      </c>
      <c r="D330" s="164" t="s">
        <v>138</v>
      </c>
      <c r="E330" s="165" t="s">
        <v>719</v>
      </c>
      <c r="F330" s="166" t="s">
        <v>720</v>
      </c>
      <c r="G330" s="167" t="s">
        <v>173</v>
      </c>
      <c r="H330" s="168">
        <v>12</v>
      </c>
      <c r="I330" s="169"/>
      <c r="J330" s="170">
        <f>ROUND(I330*H330,2)</f>
        <v>0</v>
      </c>
      <c r="K330" s="166" t="s">
        <v>721</v>
      </c>
      <c r="L330" s="33"/>
      <c r="M330" s="171" t="s">
        <v>35</v>
      </c>
      <c r="N330" s="172" t="s">
        <v>47</v>
      </c>
      <c r="O330" s="34"/>
      <c r="P330" s="173">
        <f>O330*H330</f>
        <v>0</v>
      </c>
      <c r="Q330" s="173">
        <v>0</v>
      </c>
      <c r="R330" s="173">
        <f>Q330*H330</f>
        <v>0</v>
      </c>
      <c r="S330" s="173">
        <v>0</v>
      </c>
      <c r="T330" s="174">
        <f>S330*H330</f>
        <v>0</v>
      </c>
      <c r="AR330" s="16" t="s">
        <v>514</v>
      </c>
      <c r="AT330" s="16" t="s">
        <v>138</v>
      </c>
      <c r="AU330" s="16" t="s">
        <v>84</v>
      </c>
      <c r="AY330" s="16" t="s">
        <v>135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6" t="s">
        <v>23</v>
      </c>
      <c r="BK330" s="175">
        <f>ROUND(I330*H330,2)</f>
        <v>0</v>
      </c>
      <c r="BL330" s="16" t="s">
        <v>514</v>
      </c>
      <c r="BM330" s="16" t="s">
        <v>875</v>
      </c>
    </row>
    <row r="331" spans="2:47" s="1" customFormat="1" ht="13.5">
      <c r="B331" s="33"/>
      <c r="D331" s="176" t="s">
        <v>145</v>
      </c>
      <c r="F331" s="177" t="s">
        <v>720</v>
      </c>
      <c r="I331" s="137"/>
      <c r="L331" s="33"/>
      <c r="M331" s="62"/>
      <c r="N331" s="34"/>
      <c r="O331" s="34"/>
      <c r="P331" s="34"/>
      <c r="Q331" s="34"/>
      <c r="R331" s="34"/>
      <c r="S331" s="34"/>
      <c r="T331" s="63"/>
      <c r="AT331" s="16" t="s">
        <v>145</v>
      </c>
      <c r="AU331" s="16" t="s">
        <v>84</v>
      </c>
    </row>
    <row r="332" spans="2:51" s="11" customFormat="1" ht="13.5">
      <c r="B332" s="178"/>
      <c r="D332" s="186" t="s">
        <v>147</v>
      </c>
      <c r="E332" s="187" t="s">
        <v>35</v>
      </c>
      <c r="F332" s="188" t="s">
        <v>723</v>
      </c>
      <c r="H332" s="189">
        <v>12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147</v>
      </c>
      <c r="AU332" s="179" t="s">
        <v>84</v>
      </c>
      <c r="AV332" s="11" t="s">
        <v>84</v>
      </c>
      <c r="AW332" s="11" t="s">
        <v>40</v>
      </c>
      <c r="AX332" s="11" t="s">
        <v>23</v>
      </c>
      <c r="AY332" s="179" t="s">
        <v>135</v>
      </c>
    </row>
    <row r="333" spans="2:65" s="1" customFormat="1" ht="22.5" customHeight="1">
      <c r="B333" s="163"/>
      <c r="C333" s="164" t="s">
        <v>600</v>
      </c>
      <c r="D333" s="164" t="s">
        <v>138</v>
      </c>
      <c r="E333" s="165" t="s">
        <v>724</v>
      </c>
      <c r="F333" s="166" t="s">
        <v>725</v>
      </c>
      <c r="G333" s="167" t="s">
        <v>347</v>
      </c>
      <c r="H333" s="168">
        <v>4</v>
      </c>
      <c r="I333" s="169"/>
      <c r="J333" s="170">
        <f>ROUND(I333*H333,2)</f>
        <v>0</v>
      </c>
      <c r="K333" s="166" t="s">
        <v>721</v>
      </c>
      <c r="L333" s="33"/>
      <c r="M333" s="171" t="s">
        <v>35</v>
      </c>
      <c r="N333" s="172" t="s">
        <v>47</v>
      </c>
      <c r="O333" s="34"/>
      <c r="P333" s="173">
        <f>O333*H333</f>
        <v>0</v>
      </c>
      <c r="Q333" s="173">
        <v>0</v>
      </c>
      <c r="R333" s="173">
        <f>Q333*H333</f>
        <v>0</v>
      </c>
      <c r="S333" s="173">
        <v>0</v>
      </c>
      <c r="T333" s="174">
        <f>S333*H333</f>
        <v>0</v>
      </c>
      <c r="AR333" s="16" t="s">
        <v>514</v>
      </c>
      <c r="AT333" s="16" t="s">
        <v>138</v>
      </c>
      <c r="AU333" s="16" t="s">
        <v>84</v>
      </c>
      <c r="AY333" s="16" t="s">
        <v>135</v>
      </c>
      <c r="BE333" s="175">
        <f>IF(N333="základní",J333,0)</f>
        <v>0</v>
      </c>
      <c r="BF333" s="175">
        <f>IF(N333="snížená",J333,0)</f>
        <v>0</v>
      </c>
      <c r="BG333" s="175">
        <f>IF(N333="zákl. přenesená",J333,0)</f>
        <v>0</v>
      </c>
      <c r="BH333" s="175">
        <f>IF(N333="sníž. přenesená",J333,0)</f>
        <v>0</v>
      </c>
      <c r="BI333" s="175">
        <f>IF(N333="nulová",J333,0)</f>
        <v>0</v>
      </c>
      <c r="BJ333" s="16" t="s">
        <v>23</v>
      </c>
      <c r="BK333" s="175">
        <f>ROUND(I333*H333,2)</f>
        <v>0</v>
      </c>
      <c r="BL333" s="16" t="s">
        <v>514</v>
      </c>
      <c r="BM333" s="16" t="s">
        <v>876</v>
      </c>
    </row>
    <row r="334" spans="2:47" s="1" customFormat="1" ht="13.5">
      <c r="B334" s="33"/>
      <c r="D334" s="176" t="s">
        <v>145</v>
      </c>
      <c r="F334" s="177" t="s">
        <v>725</v>
      </c>
      <c r="I334" s="137"/>
      <c r="L334" s="33"/>
      <c r="M334" s="62"/>
      <c r="N334" s="34"/>
      <c r="O334" s="34"/>
      <c r="P334" s="34"/>
      <c r="Q334" s="34"/>
      <c r="R334" s="34"/>
      <c r="S334" s="34"/>
      <c r="T334" s="63"/>
      <c r="AT334" s="16" t="s">
        <v>145</v>
      </c>
      <c r="AU334" s="16" t="s">
        <v>84</v>
      </c>
    </row>
    <row r="335" spans="2:51" s="11" customFormat="1" ht="13.5">
      <c r="B335" s="178"/>
      <c r="D335" s="176" t="s">
        <v>147</v>
      </c>
      <c r="E335" s="179" t="s">
        <v>35</v>
      </c>
      <c r="F335" s="180" t="s">
        <v>143</v>
      </c>
      <c r="H335" s="181">
        <v>4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147</v>
      </c>
      <c r="AU335" s="179" t="s">
        <v>84</v>
      </c>
      <c r="AV335" s="11" t="s">
        <v>84</v>
      </c>
      <c r="AW335" s="11" t="s">
        <v>40</v>
      </c>
      <c r="AX335" s="11" t="s">
        <v>23</v>
      </c>
      <c r="AY335" s="179" t="s">
        <v>135</v>
      </c>
    </row>
    <row r="336" spans="2:63" s="10" customFormat="1" ht="36.75" customHeight="1">
      <c r="B336" s="149"/>
      <c r="D336" s="150" t="s">
        <v>75</v>
      </c>
      <c r="E336" s="151" t="s">
        <v>727</v>
      </c>
      <c r="F336" s="151" t="s">
        <v>728</v>
      </c>
      <c r="I336" s="152"/>
      <c r="J336" s="153">
        <f>BK336</f>
        <v>0</v>
      </c>
      <c r="L336" s="149"/>
      <c r="M336" s="154"/>
      <c r="N336" s="155"/>
      <c r="O336" s="155"/>
      <c r="P336" s="156">
        <f>P337</f>
        <v>0</v>
      </c>
      <c r="Q336" s="155"/>
      <c r="R336" s="156">
        <f>R337</f>
        <v>0</v>
      </c>
      <c r="S336" s="155"/>
      <c r="T336" s="157">
        <f>T337</f>
        <v>0</v>
      </c>
      <c r="AR336" s="150" t="s">
        <v>165</v>
      </c>
      <c r="AT336" s="158" t="s">
        <v>75</v>
      </c>
      <c r="AU336" s="158" t="s">
        <v>76</v>
      </c>
      <c r="AY336" s="150" t="s">
        <v>135</v>
      </c>
      <c r="BK336" s="159">
        <f>BK337</f>
        <v>0</v>
      </c>
    </row>
    <row r="337" spans="2:63" s="10" customFormat="1" ht="19.5" customHeight="1">
      <c r="B337" s="149"/>
      <c r="D337" s="160" t="s">
        <v>75</v>
      </c>
      <c r="E337" s="161" t="s">
        <v>76</v>
      </c>
      <c r="F337" s="161" t="s">
        <v>728</v>
      </c>
      <c r="I337" s="152"/>
      <c r="J337" s="162">
        <f>BK337</f>
        <v>0</v>
      </c>
      <c r="L337" s="149"/>
      <c r="M337" s="154"/>
      <c r="N337" s="155"/>
      <c r="O337" s="155"/>
      <c r="P337" s="156">
        <f>SUM(P338:P362)</f>
        <v>0</v>
      </c>
      <c r="Q337" s="155"/>
      <c r="R337" s="156">
        <f>SUM(R338:R362)</f>
        <v>0</v>
      </c>
      <c r="S337" s="155"/>
      <c r="T337" s="157">
        <f>SUM(T338:T362)</f>
        <v>0</v>
      </c>
      <c r="AR337" s="150" t="s">
        <v>165</v>
      </c>
      <c r="AT337" s="158" t="s">
        <v>75</v>
      </c>
      <c r="AU337" s="158" t="s">
        <v>23</v>
      </c>
      <c r="AY337" s="150" t="s">
        <v>135</v>
      </c>
      <c r="BK337" s="159">
        <f>SUM(BK338:BK362)</f>
        <v>0</v>
      </c>
    </row>
    <row r="338" spans="2:65" s="1" customFormat="1" ht="22.5" customHeight="1">
      <c r="B338" s="163"/>
      <c r="C338" s="164" t="s">
        <v>606</v>
      </c>
      <c r="D338" s="164" t="s">
        <v>138</v>
      </c>
      <c r="E338" s="165" t="s">
        <v>730</v>
      </c>
      <c r="F338" s="166" t="s">
        <v>731</v>
      </c>
      <c r="G338" s="167" t="s">
        <v>220</v>
      </c>
      <c r="H338" s="168">
        <v>1</v>
      </c>
      <c r="I338" s="169"/>
      <c r="J338" s="170">
        <f>ROUND(I338*H338,2)</f>
        <v>0</v>
      </c>
      <c r="K338" s="166" t="s">
        <v>732</v>
      </c>
      <c r="L338" s="33"/>
      <c r="M338" s="171" t="s">
        <v>35</v>
      </c>
      <c r="N338" s="172" t="s">
        <v>47</v>
      </c>
      <c r="O338" s="34"/>
      <c r="P338" s="173">
        <f>O338*H338</f>
        <v>0</v>
      </c>
      <c r="Q338" s="173">
        <v>0</v>
      </c>
      <c r="R338" s="173">
        <f>Q338*H338</f>
        <v>0</v>
      </c>
      <c r="S338" s="173">
        <v>0</v>
      </c>
      <c r="T338" s="174">
        <f>S338*H338</f>
        <v>0</v>
      </c>
      <c r="AR338" s="16" t="s">
        <v>221</v>
      </c>
      <c r="AT338" s="16" t="s">
        <v>138</v>
      </c>
      <c r="AU338" s="16" t="s">
        <v>84</v>
      </c>
      <c r="AY338" s="16" t="s">
        <v>135</v>
      </c>
      <c r="BE338" s="175">
        <f>IF(N338="základní",J338,0)</f>
        <v>0</v>
      </c>
      <c r="BF338" s="175">
        <f>IF(N338="snížená",J338,0)</f>
        <v>0</v>
      </c>
      <c r="BG338" s="175">
        <f>IF(N338="zákl. přenesená",J338,0)</f>
        <v>0</v>
      </c>
      <c r="BH338" s="175">
        <f>IF(N338="sníž. přenesená",J338,0)</f>
        <v>0</v>
      </c>
      <c r="BI338" s="175">
        <f>IF(N338="nulová",J338,0)</f>
        <v>0</v>
      </c>
      <c r="BJ338" s="16" t="s">
        <v>23</v>
      </c>
      <c r="BK338" s="175">
        <f>ROUND(I338*H338,2)</f>
        <v>0</v>
      </c>
      <c r="BL338" s="16" t="s">
        <v>221</v>
      </c>
      <c r="BM338" s="16" t="s">
        <v>877</v>
      </c>
    </row>
    <row r="339" spans="2:47" s="1" customFormat="1" ht="27">
      <c r="B339" s="33"/>
      <c r="D339" s="176" t="s">
        <v>145</v>
      </c>
      <c r="F339" s="177" t="s">
        <v>734</v>
      </c>
      <c r="I339" s="137"/>
      <c r="L339" s="33"/>
      <c r="M339" s="62"/>
      <c r="N339" s="34"/>
      <c r="O339" s="34"/>
      <c r="P339" s="34"/>
      <c r="Q339" s="34"/>
      <c r="R339" s="34"/>
      <c r="S339" s="34"/>
      <c r="T339" s="63"/>
      <c r="AT339" s="16" t="s">
        <v>145</v>
      </c>
      <c r="AU339" s="16" t="s">
        <v>84</v>
      </c>
    </row>
    <row r="340" spans="2:51" s="11" customFormat="1" ht="13.5">
      <c r="B340" s="178"/>
      <c r="D340" s="186" t="s">
        <v>147</v>
      </c>
      <c r="E340" s="187" t="s">
        <v>35</v>
      </c>
      <c r="F340" s="188" t="s">
        <v>593</v>
      </c>
      <c r="H340" s="189">
        <v>1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147</v>
      </c>
      <c r="AU340" s="179" t="s">
        <v>84</v>
      </c>
      <c r="AV340" s="11" t="s">
        <v>84</v>
      </c>
      <c r="AW340" s="11" t="s">
        <v>40</v>
      </c>
      <c r="AX340" s="11" t="s">
        <v>23</v>
      </c>
      <c r="AY340" s="179" t="s">
        <v>135</v>
      </c>
    </row>
    <row r="341" spans="2:65" s="1" customFormat="1" ht="22.5" customHeight="1">
      <c r="B341" s="163"/>
      <c r="C341" s="164" t="s">
        <v>612</v>
      </c>
      <c r="D341" s="164" t="s">
        <v>138</v>
      </c>
      <c r="E341" s="165" t="s">
        <v>736</v>
      </c>
      <c r="F341" s="166" t="s">
        <v>737</v>
      </c>
      <c r="G341" s="167" t="s">
        <v>220</v>
      </c>
      <c r="H341" s="168">
        <v>1</v>
      </c>
      <c r="I341" s="169"/>
      <c r="J341" s="170">
        <f>ROUND(I341*H341,2)</f>
        <v>0</v>
      </c>
      <c r="K341" s="166" t="s">
        <v>142</v>
      </c>
      <c r="L341" s="33"/>
      <c r="M341" s="171" t="s">
        <v>35</v>
      </c>
      <c r="N341" s="172" t="s">
        <v>47</v>
      </c>
      <c r="O341" s="34"/>
      <c r="P341" s="173">
        <f>O341*H341</f>
        <v>0</v>
      </c>
      <c r="Q341" s="173">
        <v>0</v>
      </c>
      <c r="R341" s="173">
        <f>Q341*H341</f>
        <v>0</v>
      </c>
      <c r="S341" s="173">
        <v>0</v>
      </c>
      <c r="T341" s="174">
        <f>S341*H341</f>
        <v>0</v>
      </c>
      <c r="AR341" s="16" t="s">
        <v>221</v>
      </c>
      <c r="AT341" s="16" t="s">
        <v>138</v>
      </c>
      <c r="AU341" s="16" t="s">
        <v>84</v>
      </c>
      <c r="AY341" s="16" t="s">
        <v>135</v>
      </c>
      <c r="BE341" s="175">
        <f>IF(N341="základní",J341,0)</f>
        <v>0</v>
      </c>
      <c r="BF341" s="175">
        <f>IF(N341="snížená",J341,0)</f>
        <v>0</v>
      </c>
      <c r="BG341" s="175">
        <f>IF(N341="zákl. přenesená",J341,0)</f>
        <v>0</v>
      </c>
      <c r="BH341" s="175">
        <f>IF(N341="sníž. přenesená",J341,0)</f>
        <v>0</v>
      </c>
      <c r="BI341" s="175">
        <f>IF(N341="nulová",J341,0)</f>
        <v>0</v>
      </c>
      <c r="BJ341" s="16" t="s">
        <v>23</v>
      </c>
      <c r="BK341" s="175">
        <f>ROUND(I341*H341,2)</f>
        <v>0</v>
      </c>
      <c r="BL341" s="16" t="s">
        <v>221</v>
      </c>
      <c r="BM341" s="16" t="s">
        <v>878</v>
      </c>
    </row>
    <row r="342" spans="2:47" s="1" customFormat="1" ht="27">
      <c r="B342" s="33"/>
      <c r="D342" s="186" t="s">
        <v>145</v>
      </c>
      <c r="F342" s="190" t="s">
        <v>739</v>
      </c>
      <c r="I342" s="137"/>
      <c r="L342" s="33"/>
      <c r="M342" s="62"/>
      <c r="N342" s="34"/>
      <c r="O342" s="34"/>
      <c r="P342" s="34"/>
      <c r="Q342" s="34"/>
      <c r="R342" s="34"/>
      <c r="S342" s="34"/>
      <c r="T342" s="63"/>
      <c r="AT342" s="16" t="s">
        <v>145</v>
      </c>
      <c r="AU342" s="16" t="s">
        <v>84</v>
      </c>
    </row>
    <row r="343" spans="2:65" s="1" customFormat="1" ht="22.5" customHeight="1">
      <c r="B343" s="163"/>
      <c r="C343" s="164" t="s">
        <v>618</v>
      </c>
      <c r="D343" s="164" t="s">
        <v>138</v>
      </c>
      <c r="E343" s="165" t="s">
        <v>741</v>
      </c>
      <c r="F343" s="166" t="s">
        <v>742</v>
      </c>
      <c r="G343" s="167" t="s">
        <v>220</v>
      </c>
      <c r="H343" s="168">
        <v>1</v>
      </c>
      <c r="I343" s="169"/>
      <c r="J343" s="170">
        <f>ROUND(I343*H343,2)</f>
        <v>0</v>
      </c>
      <c r="K343" s="166" t="s">
        <v>142</v>
      </c>
      <c r="L343" s="33"/>
      <c r="M343" s="171" t="s">
        <v>35</v>
      </c>
      <c r="N343" s="172" t="s">
        <v>47</v>
      </c>
      <c r="O343" s="34"/>
      <c r="P343" s="173">
        <f>O343*H343</f>
        <v>0</v>
      </c>
      <c r="Q343" s="173">
        <v>0</v>
      </c>
      <c r="R343" s="173">
        <f>Q343*H343</f>
        <v>0</v>
      </c>
      <c r="S343" s="173">
        <v>0</v>
      </c>
      <c r="T343" s="174">
        <f>S343*H343</f>
        <v>0</v>
      </c>
      <c r="AR343" s="16" t="s">
        <v>221</v>
      </c>
      <c r="AT343" s="16" t="s">
        <v>138</v>
      </c>
      <c r="AU343" s="16" t="s">
        <v>84</v>
      </c>
      <c r="AY343" s="16" t="s">
        <v>135</v>
      </c>
      <c r="BE343" s="175">
        <f>IF(N343="základní",J343,0)</f>
        <v>0</v>
      </c>
      <c r="BF343" s="175">
        <f>IF(N343="snížená",J343,0)</f>
        <v>0</v>
      </c>
      <c r="BG343" s="175">
        <f>IF(N343="zákl. přenesená",J343,0)</f>
        <v>0</v>
      </c>
      <c r="BH343" s="175">
        <f>IF(N343="sníž. přenesená",J343,0)</f>
        <v>0</v>
      </c>
      <c r="BI343" s="175">
        <f>IF(N343="nulová",J343,0)</f>
        <v>0</v>
      </c>
      <c r="BJ343" s="16" t="s">
        <v>23</v>
      </c>
      <c r="BK343" s="175">
        <f>ROUND(I343*H343,2)</f>
        <v>0</v>
      </c>
      <c r="BL343" s="16" t="s">
        <v>221</v>
      </c>
      <c r="BM343" s="16" t="s">
        <v>879</v>
      </c>
    </row>
    <row r="344" spans="2:47" s="1" customFormat="1" ht="27">
      <c r="B344" s="33"/>
      <c r="D344" s="186" t="s">
        <v>145</v>
      </c>
      <c r="F344" s="190" t="s">
        <v>744</v>
      </c>
      <c r="I344" s="137"/>
      <c r="L344" s="33"/>
      <c r="M344" s="62"/>
      <c r="N344" s="34"/>
      <c r="O344" s="34"/>
      <c r="P344" s="34"/>
      <c r="Q344" s="34"/>
      <c r="R344" s="34"/>
      <c r="S344" s="34"/>
      <c r="T344" s="63"/>
      <c r="AT344" s="16" t="s">
        <v>145</v>
      </c>
      <c r="AU344" s="16" t="s">
        <v>84</v>
      </c>
    </row>
    <row r="345" spans="2:65" s="1" customFormat="1" ht="22.5" customHeight="1">
      <c r="B345" s="163"/>
      <c r="C345" s="164" t="s">
        <v>623</v>
      </c>
      <c r="D345" s="164" t="s">
        <v>138</v>
      </c>
      <c r="E345" s="165" t="s">
        <v>746</v>
      </c>
      <c r="F345" s="166" t="s">
        <v>747</v>
      </c>
      <c r="G345" s="167" t="s">
        <v>220</v>
      </c>
      <c r="H345" s="168">
        <v>1</v>
      </c>
      <c r="I345" s="169"/>
      <c r="J345" s="170">
        <f>ROUND(I345*H345,2)</f>
        <v>0</v>
      </c>
      <c r="K345" s="166" t="s">
        <v>142</v>
      </c>
      <c r="L345" s="33"/>
      <c r="M345" s="171" t="s">
        <v>35</v>
      </c>
      <c r="N345" s="172" t="s">
        <v>47</v>
      </c>
      <c r="O345" s="34"/>
      <c r="P345" s="173">
        <f>O345*H345</f>
        <v>0</v>
      </c>
      <c r="Q345" s="173">
        <v>0</v>
      </c>
      <c r="R345" s="173">
        <f>Q345*H345</f>
        <v>0</v>
      </c>
      <c r="S345" s="173">
        <v>0</v>
      </c>
      <c r="T345" s="174">
        <f>S345*H345</f>
        <v>0</v>
      </c>
      <c r="AR345" s="16" t="s">
        <v>221</v>
      </c>
      <c r="AT345" s="16" t="s">
        <v>138</v>
      </c>
      <c r="AU345" s="16" t="s">
        <v>84</v>
      </c>
      <c r="AY345" s="16" t="s">
        <v>135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16" t="s">
        <v>23</v>
      </c>
      <c r="BK345" s="175">
        <f>ROUND(I345*H345,2)</f>
        <v>0</v>
      </c>
      <c r="BL345" s="16" t="s">
        <v>221</v>
      </c>
      <c r="BM345" s="16" t="s">
        <v>880</v>
      </c>
    </row>
    <row r="346" spans="2:47" s="1" customFormat="1" ht="27">
      <c r="B346" s="33"/>
      <c r="D346" s="186" t="s">
        <v>145</v>
      </c>
      <c r="F346" s="190" t="s">
        <v>749</v>
      </c>
      <c r="I346" s="137"/>
      <c r="L346" s="33"/>
      <c r="M346" s="62"/>
      <c r="N346" s="34"/>
      <c r="O346" s="34"/>
      <c r="P346" s="34"/>
      <c r="Q346" s="34"/>
      <c r="R346" s="34"/>
      <c r="S346" s="34"/>
      <c r="T346" s="63"/>
      <c r="AT346" s="16" t="s">
        <v>145</v>
      </c>
      <c r="AU346" s="16" t="s">
        <v>84</v>
      </c>
    </row>
    <row r="347" spans="2:65" s="1" customFormat="1" ht="22.5" customHeight="1">
      <c r="B347" s="163"/>
      <c r="C347" s="164" t="s">
        <v>629</v>
      </c>
      <c r="D347" s="164" t="s">
        <v>138</v>
      </c>
      <c r="E347" s="165" t="s">
        <v>751</v>
      </c>
      <c r="F347" s="166" t="s">
        <v>752</v>
      </c>
      <c r="G347" s="167" t="s">
        <v>220</v>
      </c>
      <c r="H347" s="168">
        <v>1</v>
      </c>
      <c r="I347" s="169"/>
      <c r="J347" s="170">
        <f>ROUND(I347*H347,2)</f>
        <v>0</v>
      </c>
      <c r="K347" s="166" t="s">
        <v>142</v>
      </c>
      <c r="L347" s="33"/>
      <c r="M347" s="171" t="s">
        <v>35</v>
      </c>
      <c r="N347" s="172" t="s">
        <v>47</v>
      </c>
      <c r="O347" s="34"/>
      <c r="P347" s="173">
        <f>O347*H347</f>
        <v>0</v>
      </c>
      <c r="Q347" s="173">
        <v>0</v>
      </c>
      <c r="R347" s="173">
        <f>Q347*H347</f>
        <v>0</v>
      </c>
      <c r="S347" s="173">
        <v>0</v>
      </c>
      <c r="T347" s="174">
        <f>S347*H347</f>
        <v>0</v>
      </c>
      <c r="AR347" s="16" t="s">
        <v>221</v>
      </c>
      <c r="AT347" s="16" t="s">
        <v>138</v>
      </c>
      <c r="AU347" s="16" t="s">
        <v>84</v>
      </c>
      <c r="AY347" s="16" t="s">
        <v>135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6" t="s">
        <v>23</v>
      </c>
      <c r="BK347" s="175">
        <f>ROUND(I347*H347,2)</f>
        <v>0</v>
      </c>
      <c r="BL347" s="16" t="s">
        <v>221</v>
      </c>
      <c r="BM347" s="16" t="s">
        <v>881</v>
      </c>
    </row>
    <row r="348" spans="2:47" s="1" customFormat="1" ht="40.5">
      <c r="B348" s="33"/>
      <c r="D348" s="186" t="s">
        <v>145</v>
      </c>
      <c r="F348" s="190" t="s">
        <v>754</v>
      </c>
      <c r="I348" s="137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145</v>
      </c>
      <c r="AU348" s="16" t="s">
        <v>84</v>
      </c>
    </row>
    <row r="349" spans="2:65" s="1" customFormat="1" ht="22.5" customHeight="1">
      <c r="B349" s="163"/>
      <c r="C349" s="164" t="s">
        <v>634</v>
      </c>
      <c r="D349" s="164" t="s">
        <v>138</v>
      </c>
      <c r="E349" s="165" t="s">
        <v>756</v>
      </c>
      <c r="F349" s="166" t="s">
        <v>757</v>
      </c>
      <c r="G349" s="167" t="s">
        <v>220</v>
      </c>
      <c r="H349" s="168">
        <v>1</v>
      </c>
      <c r="I349" s="169"/>
      <c r="J349" s="170">
        <f>ROUND(I349*H349,2)</f>
        <v>0</v>
      </c>
      <c r="K349" s="166" t="s">
        <v>142</v>
      </c>
      <c r="L349" s="33"/>
      <c r="M349" s="171" t="s">
        <v>35</v>
      </c>
      <c r="N349" s="172" t="s">
        <v>47</v>
      </c>
      <c r="O349" s="34"/>
      <c r="P349" s="173">
        <f>O349*H349</f>
        <v>0</v>
      </c>
      <c r="Q349" s="173">
        <v>0</v>
      </c>
      <c r="R349" s="173">
        <f>Q349*H349</f>
        <v>0</v>
      </c>
      <c r="S349" s="173">
        <v>0</v>
      </c>
      <c r="T349" s="174">
        <f>S349*H349</f>
        <v>0</v>
      </c>
      <c r="AR349" s="16" t="s">
        <v>221</v>
      </c>
      <c r="AT349" s="16" t="s">
        <v>138</v>
      </c>
      <c r="AU349" s="16" t="s">
        <v>84</v>
      </c>
      <c r="AY349" s="16" t="s">
        <v>135</v>
      </c>
      <c r="BE349" s="175">
        <f>IF(N349="základní",J349,0)</f>
        <v>0</v>
      </c>
      <c r="BF349" s="175">
        <f>IF(N349="snížená",J349,0)</f>
        <v>0</v>
      </c>
      <c r="BG349" s="175">
        <f>IF(N349="zákl. přenesená",J349,0)</f>
        <v>0</v>
      </c>
      <c r="BH349" s="175">
        <f>IF(N349="sníž. přenesená",J349,0)</f>
        <v>0</v>
      </c>
      <c r="BI349" s="175">
        <f>IF(N349="nulová",J349,0)</f>
        <v>0</v>
      </c>
      <c r="BJ349" s="16" t="s">
        <v>23</v>
      </c>
      <c r="BK349" s="175">
        <f>ROUND(I349*H349,2)</f>
        <v>0</v>
      </c>
      <c r="BL349" s="16" t="s">
        <v>221</v>
      </c>
      <c r="BM349" s="16" t="s">
        <v>882</v>
      </c>
    </row>
    <row r="350" spans="2:47" s="1" customFormat="1" ht="13.5">
      <c r="B350" s="33"/>
      <c r="D350" s="186" t="s">
        <v>145</v>
      </c>
      <c r="F350" s="190" t="s">
        <v>759</v>
      </c>
      <c r="I350" s="137"/>
      <c r="L350" s="33"/>
      <c r="M350" s="62"/>
      <c r="N350" s="34"/>
      <c r="O350" s="34"/>
      <c r="P350" s="34"/>
      <c r="Q350" s="34"/>
      <c r="R350" s="34"/>
      <c r="S350" s="34"/>
      <c r="T350" s="63"/>
      <c r="AT350" s="16" t="s">
        <v>145</v>
      </c>
      <c r="AU350" s="16" t="s">
        <v>84</v>
      </c>
    </row>
    <row r="351" spans="2:65" s="1" customFormat="1" ht="22.5" customHeight="1">
      <c r="B351" s="163"/>
      <c r="C351" s="164" t="s">
        <v>639</v>
      </c>
      <c r="D351" s="164" t="s">
        <v>138</v>
      </c>
      <c r="E351" s="165" t="s">
        <v>761</v>
      </c>
      <c r="F351" s="166" t="s">
        <v>762</v>
      </c>
      <c r="G351" s="167" t="s">
        <v>220</v>
      </c>
      <c r="H351" s="168">
        <v>1</v>
      </c>
      <c r="I351" s="169"/>
      <c r="J351" s="170">
        <f>ROUND(I351*H351,2)</f>
        <v>0</v>
      </c>
      <c r="K351" s="166" t="s">
        <v>142</v>
      </c>
      <c r="L351" s="33"/>
      <c r="M351" s="171" t="s">
        <v>35</v>
      </c>
      <c r="N351" s="172" t="s">
        <v>47</v>
      </c>
      <c r="O351" s="34"/>
      <c r="P351" s="173">
        <f>O351*H351</f>
        <v>0</v>
      </c>
      <c r="Q351" s="173">
        <v>0</v>
      </c>
      <c r="R351" s="173">
        <f>Q351*H351</f>
        <v>0</v>
      </c>
      <c r="S351" s="173">
        <v>0</v>
      </c>
      <c r="T351" s="174">
        <f>S351*H351</f>
        <v>0</v>
      </c>
      <c r="AR351" s="16" t="s">
        <v>221</v>
      </c>
      <c r="AT351" s="16" t="s">
        <v>138</v>
      </c>
      <c r="AU351" s="16" t="s">
        <v>84</v>
      </c>
      <c r="AY351" s="16" t="s">
        <v>135</v>
      </c>
      <c r="BE351" s="175">
        <f>IF(N351="základní",J351,0)</f>
        <v>0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16" t="s">
        <v>23</v>
      </c>
      <c r="BK351" s="175">
        <f>ROUND(I351*H351,2)</f>
        <v>0</v>
      </c>
      <c r="BL351" s="16" t="s">
        <v>221</v>
      </c>
      <c r="BM351" s="16" t="s">
        <v>883</v>
      </c>
    </row>
    <row r="352" spans="2:47" s="1" customFormat="1" ht="27">
      <c r="B352" s="33"/>
      <c r="D352" s="186" t="s">
        <v>145</v>
      </c>
      <c r="F352" s="190" t="s">
        <v>764</v>
      </c>
      <c r="I352" s="137"/>
      <c r="L352" s="33"/>
      <c r="M352" s="62"/>
      <c r="N352" s="34"/>
      <c r="O352" s="34"/>
      <c r="P352" s="34"/>
      <c r="Q352" s="34"/>
      <c r="R352" s="34"/>
      <c r="S352" s="34"/>
      <c r="T352" s="63"/>
      <c r="AT352" s="16" t="s">
        <v>145</v>
      </c>
      <c r="AU352" s="16" t="s">
        <v>84</v>
      </c>
    </row>
    <row r="353" spans="2:65" s="1" customFormat="1" ht="22.5" customHeight="1">
      <c r="B353" s="163"/>
      <c r="C353" s="164" t="s">
        <v>644</v>
      </c>
      <c r="D353" s="164" t="s">
        <v>138</v>
      </c>
      <c r="E353" s="165" t="s">
        <v>766</v>
      </c>
      <c r="F353" s="166" t="s">
        <v>767</v>
      </c>
      <c r="G353" s="167" t="s">
        <v>220</v>
      </c>
      <c r="H353" s="168">
        <v>1</v>
      </c>
      <c r="I353" s="169"/>
      <c r="J353" s="170">
        <f>ROUND(I353*H353,2)</f>
        <v>0</v>
      </c>
      <c r="K353" s="166" t="s">
        <v>142</v>
      </c>
      <c r="L353" s="33"/>
      <c r="M353" s="171" t="s">
        <v>35</v>
      </c>
      <c r="N353" s="172" t="s">
        <v>47</v>
      </c>
      <c r="O353" s="34"/>
      <c r="P353" s="173">
        <f>O353*H353</f>
        <v>0</v>
      </c>
      <c r="Q353" s="173">
        <v>0</v>
      </c>
      <c r="R353" s="173">
        <f>Q353*H353</f>
        <v>0</v>
      </c>
      <c r="S353" s="173">
        <v>0</v>
      </c>
      <c r="T353" s="174">
        <f>S353*H353</f>
        <v>0</v>
      </c>
      <c r="AR353" s="16" t="s">
        <v>221</v>
      </c>
      <c r="AT353" s="16" t="s">
        <v>138</v>
      </c>
      <c r="AU353" s="16" t="s">
        <v>84</v>
      </c>
      <c r="AY353" s="16" t="s">
        <v>135</v>
      </c>
      <c r="BE353" s="175">
        <f>IF(N353="základní",J353,0)</f>
        <v>0</v>
      </c>
      <c r="BF353" s="175">
        <f>IF(N353="snížená",J353,0)</f>
        <v>0</v>
      </c>
      <c r="BG353" s="175">
        <f>IF(N353="zákl. přenesená",J353,0)</f>
        <v>0</v>
      </c>
      <c r="BH353" s="175">
        <f>IF(N353="sníž. přenesená",J353,0)</f>
        <v>0</v>
      </c>
      <c r="BI353" s="175">
        <f>IF(N353="nulová",J353,0)</f>
        <v>0</v>
      </c>
      <c r="BJ353" s="16" t="s">
        <v>23</v>
      </c>
      <c r="BK353" s="175">
        <f>ROUND(I353*H353,2)</f>
        <v>0</v>
      </c>
      <c r="BL353" s="16" t="s">
        <v>221</v>
      </c>
      <c r="BM353" s="16" t="s">
        <v>884</v>
      </c>
    </row>
    <row r="354" spans="2:47" s="1" customFormat="1" ht="13.5">
      <c r="B354" s="33"/>
      <c r="D354" s="186" t="s">
        <v>145</v>
      </c>
      <c r="F354" s="190" t="s">
        <v>769</v>
      </c>
      <c r="I354" s="137"/>
      <c r="L354" s="33"/>
      <c r="M354" s="62"/>
      <c r="N354" s="34"/>
      <c r="O354" s="34"/>
      <c r="P354" s="34"/>
      <c r="Q354" s="34"/>
      <c r="R354" s="34"/>
      <c r="S354" s="34"/>
      <c r="T354" s="63"/>
      <c r="AT354" s="16" t="s">
        <v>145</v>
      </c>
      <c r="AU354" s="16" t="s">
        <v>84</v>
      </c>
    </row>
    <row r="355" spans="2:65" s="1" customFormat="1" ht="22.5" customHeight="1">
      <c r="B355" s="163"/>
      <c r="C355" s="164" t="s">
        <v>651</v>
      </c>
      <c r="D355" s="164" t="s">
        <v>138</v>
      </c>
      <c r="E355" s="165" t="s">
        <v>771</v>
      </c>
      <c r="F355" s="166" t="s">
        <v>772</v>
      </c>
      <c r="G355" s="167" t="s">
        <v>220</v>
      </c>
      <c r="H355" s="168">
        <v>1</v>
      </c>
      <c r="I355" s="169"/>
      <c r="J355" s="170">
        <f>ROUND(I355*H355,2)</f>
        <v>0</v>
      </c>
      <c r="K355" s="166" t="s">
        <v>142</v>
      </c>
      <c r="L355" s="33"/>
      <c r="M355" s="171" t="s">
        <v>35</v>
      </c>
      <c r="N355" s="172" t="s">
        <v>47</v>
      </c>
      <c r="O355" s="34"/>
      <c r="P355" s="173">
        <f>O355*H355</f>
        <v>0</v>
      </c>
      <c r="Q355" s="173">
        <v>0</v>
      </c>
      <c r="R355" s="173">
        <f>Q355*H355</f>
        <v>0</v>
      </c>
      <c r="S355" s="173">
        <v>0</v>
      </c>
      <c r="T355" s="174">
        <f>S355*H355</f>
        <v>0</v>
      </c>
      <c r="AR355" s="16" t="s">
        <v>221</v>
      </c>
      <c r="AT355" s="16" t="s">
        <v>138</v>
      </c>
      <c r="AU355" s="16" t="s">
        <v>84</v>
      </c>
      <c r="AY355" s="16" t="s">
        <v>135</v>
      </c>
      <c r="BE355" s="175">
        <f>IF(N355="základní",J355,0)</f>
        <v>0</v>
      </c>
      <c r="BF355" s="175">
        <f>IF(N355="snížená",J355,0)</f>
        <v>0</v>
      </c>
      <c r="BG355" s="175">
        <f>IF(N355="zákl. přenesená",J355,0)</f>
        <v>0</v>
      </c>
      <c r="BH355" s="175">
        <f>IF(N355="sníž. přenesená",J355,0)</f>
        <v>0</v>
      </c>
      <c r="BI355" s="175">
        <f>IF(N355="nulová",J355,0)</f>
        <v>0</v>
      </c>
      <c r="BJ355" s="16" t="s">
        <v>23</v>
      </c>
      <c r="BK355" s="175">
        <f>ROUND(I355*H355,2)</f>
        <v>0</v>
      </c>
      <c r="BL355" s="16" t="s">
        <v>221</v>
      </c>
      <c r="BM355" s="16" t="s">
        <v>885</v>
      </c>
    </row>
    <row r="356" spans="2:47" s="1" customFormat="1" ht="13.5">
      <c r="B356" s="33"/>
      <c r="D356" s="186" t="s">
        <v>145</v>
      </c>
      <c r="F356" s="190" t="s">
        <v>774</v>
      </c>
      <c r="I356" s="137"/>
      <c r="L356" s="33"/>
      <c r="M356" s="62"/>
      <c r="N356" s="34"/>
      <c r="O356" s="34"/>
      <c r="P356" s="34"/>
      <c r="Q356" s="34"/>
      <c r="R356" s="34"/>
      <c r="S356" s="34"/>
      <c r="T356" s="63"/>
      <c r="AT356" s="16" t="s">
        <v>145</v>
      </c>
      <c r="AU356" s="16" t="s">
        <v>84</v>
      </c>
    </row>
    <row r="357" spans="2:65" s="1" customFormat="1" ht="22.5" customHeight="1">
      <c r="B357" s="163"/>
      <c r="C357" s="164" t="s">
        <v>658</v>
      </c>
      <c r="D357" s="164" t="s">
        <v>138</v>
      </c>
      <c r="E357" s="165" t="s">
        <v>776</v>
      </c>
      <c r="F357" s="166" t="s">
        <v>777</v>
      </c>
      <c r="G357" s="167" t="s">
        <v>220</v>
      </c>
      <c r="H357" s="168">
        <v>1</v>
      </c>
      <c r="I357" s="169"/>
      <c r="J357" s="170">
        <f>ROUND(I357*H357,2)</f>
        <v>0</v>
      </c>
      <c r="K357" s="166" t="s">
        <v>142</v>
      </c>
      <c r="L357" s="33"/>
      <c r="M357" s="171" t="s">
        <v>35</v>
      </c>
      <c r="N357" s="172" t="s">
        <v>47</v>
      </c>
      <c r="O357" s="34"/>
      <c r="P357" s="173">
        <f>O357*H357</f>
        <v>0</v>
      </c>
      <c r="Q357" s="173">
        <v>0</v>
      </c>
      <c r="R357" s="173">
        <f>Q357*H357</f>
        <v>0</v>
      </c>
      <c r="S357" s="173">
        <v>0</v>
      </c>
      <c r="T357" s="174">
        <f>S357*H357</f>
        <v>0</v>
      </c>
      <c r="AR357" s="16" t="s">
        <v>221</v>
      </c>
      <c r="AT357" s="16" t="s">
        <v>138</v>
      </c>
      <c r="AU357" s="16" t="s">
        <v>84</v>
      </c>
      <c r="AY357" s="16" t="s">
        <v>135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6" t="s">
        <v>23</v>
      </c>
      <c r="BK357" s="175">
        <f>ROUND(I357*H357,2)</f>
        <v>0</v>
      </c>
      <c r="BL357" s="16" t="s">
        <v>221</v>
      </c>
      <c r="BM357" s="16" t="s">
        <v>886</v>
      </c>
    </row>
    <row r="358" spans="2:47" s="1" customFormat="1" ht="27">
      <c r="B358" s="33"/>
      <c r="D358" s="186" t="s">
        <v>145</v>
      </c>
      <c r="F358" s="190" t="s">
        <v>779</v>
      </c>
      <c r="I358" s="137"/>
      <c r="L358" s="33"/>
      <c r="M358" s="62"/>
      <c r="N358" s="34"/>
      <c r="O358" s="34"/>
      <c r="P358" s="34"/>
      <c r="Q358" s="34"/>
      <c r="R358" s="34"/>
      <c r="S358" s="34"/>
      <c r="T358" s="63"/>
      <c r="AT358" s="16" t="s">
        <v>145</v>
      </c>
      <c r="AU358" s="16" t="s">
        <v>84</v>
      </c>
    </row>
    <row r="359" spans="2:65" s="1" customFormat="1" ht="22.5" customHeight="1">
      <c r="B359" s="163"/>
      <c r="C359" s="164" t="s">
        <v>666</v>
      </c>
      <c r="D359" s="164" t="s">
        <v>138</v>
      </c>
      <c r="E359" s="165" t="s">
        <v>781</v>
      </c>
      <c r="F359" s="166" t="s">
        <v>782</v>
      </c>
      <c r="G359" s="167" t="s">
        <v>220</v>
      </c>
      <c r="H359" s="168">
        <v>1</v>
      </c>
      <c r="I359" s="169"/>
      <c r="J359" s="170">
        <f>ROUND(I359*H359,2)</f>
        <v>0</v>
      </c>
      <c r="K359" s="166" t="s">
        <v>721</v>
      </c>
      <c r="L359" s="33"/>
      <c r="M359" s="171" t="s">
        <v>35</v>
      </c>
      <c r="N359" s="172" t="s">
        <v>47</v>
      </c>
      <c r="O359" s="34"/>
      <c r="P359" s="173">
        <f>O359*H359</f>
        <v>0</v>
      </c>
      <c r="Q359" s="173">
        <v>0</v>
      </c>
      <c r="R359" s="173">
        <f>Q359*H359</f>
        <v>0</v>
      </c>
      <c r="S359" s="173">
        <v>0</v>
      </c>
      <c r="T359" s="174">
        <f>S359*H359</f>
        <v>0</v>
      </c>
      <c r="AR359" s="16" t="s">
        <v>221</v>
      </c>
      <c r="AT359" s="16" t="s">
        <v>138</v>
      </c>
      <c r="AU359" s="16" t="s">
        <v>84</v>
      </c>
      <c r="AY359" s="16" t="s">
        <v>135</v>
      </c>
      <c r="BE359" s="175">
        <f>IF(N359="základní",J359,0)</f>
        <v>0</v>
      </c>
      <c r="BF359" s="175">
        <f>IF(N359="snížená",J359,0)</f>
        <v>0</v>
      </c>
      <c r="BG359" s="175">
        <f>IF(N359="zákl. přenesená",J359,0)</f>
        <v>0</v>
      </c>
      <c r="BH359" s="175">
        <f>IF(N359="sníž. přenesená",J359,0)</f>
        <v>0</v>
      </c>
      <c r="BI359" s="175">
        <f>IF(N359="nulová",J359,0)</f>
        <v>0</v>
      </c>
      <c r="BJ359" s="16" t="s">
        <v>23</v>
      </c>
      <c r="BK359" s="175">
        <f>ROUND(I359*H359,2)</f>
        <v>0</v>
      </c>
      <c r="BL359" s="16" t="s">
        <v>221</v>
      </c>
      <c r="BM359" s="16" t="s">
        <v>887</v>
      </c>
    </row>
    <row r="360" spans="2:47" s="1" customFormat="1" ht="13.5">
      <c r="B360" s="33"/>
      <c r="D360" s="186" t="s">
        <v>145</v>
      </c>
      <c r="F360" s="190" t="s">
        <v>782</v>
      </c>
      <c r="I360" s="137"/>
      <c r="L360" s="33"/>
      <c r="M360" s="62"/>
      <c r="N360" s="34"/>
      <c r="O360" s="34"/>
      <c r="P360" s="34"/>
      <c r="Q360" s="34"/>
      <c r="R360" s="34"/>
      <c r="S360" s="34"/>
      <c r="T360" s="63"/>
      <c r="AT360" s="16" t="s">
        <v>145</v>
      </c>
      <c r="AU360" s="16" t="s">
        <v>84</v>
      </c>
    </row>
    <row r="361" spans="2:65" s="1" customFormat="1" ht="22.5" customHeight="1">
      <c r="B361" s="163"/>
      <c r="C361" s="164" t="s">
        <v>674</v>
      </c>
      <c r="D361" s="164" t="s">
        <v>138</v>
      </c>
      <c r="E361" s="165" t="s">
        <v>785</v>
      </c>
      <c r="F361" s="166" t="s">
        <v>786</v>
      </c>
      <c r="G361" s="167" t="s">
        <v>220</v>
      </c>
      <c r="H361" s="168">
        <v>1</v>
      </c>
      <c r="I361" s="169"/>
      <c r="J361" s="170">
        <f>ROUND(I361*H361,2)</f>
        <v>0</v>
      </c>
      <c r="K361" s="166" t="s">
        <v>35</v>
      </c>
      <c r="L361" s="33"/>
      <c r="M361" s="171" t="s">
        <v>35</v>
      </c>
      <c r="N361" s="172" t="s">
        <v>47</v>
      </c>
      <c r="O361" s="34"/>
      <c r="P361" s="173">
        <f>O361*H361</f>
        <v>0</v>
      </c>
      <c r="Q361" s="173">
        <v>0</v>
      </c>
      <c r="R361" s="173">
        <f>Q361*H361</f>
        <v>0</v>
      </c>
      <c r="S361" s="173">
        <v>0</v>
      </c>
      <c r="T361" s="174">
        <f>S361*H361</f>
        <v>0</v>
      </c>
      <c r="AR361" s="16" t="s">
        <v>221</v>
      </c>
      <c r="AT361" s="16" t="s">
        <v>138</v>
      </c>
      <c r="AU361" s="16" t="s">
        <v>84</v>
      </c>
      <c r="AY361" s="16" t="s">
        <v>135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16" t="s">
        <v>23</v>
      </c>
      <c r="BK361" s="175">
        <f>ROUND(I361*H361,2)</f>
        <v>0</v>
      </c>
      <c r="BL361" s="16" t="s">
        <v>221</v>
      </c>
      <c r="BM361" s="16" t="s">
        <v>888</v>
      </c>
    </row>
    <row r="362" spans="2:47" s="1" customFormat="1" ht="27">
      <c r="B362" s="33"/>
      <c r="D362" s="176" t="s">
        <v>145</v>
      </c>
      <c r="F362" s="177" t="s">
        <v>788</v>
      </c>
      <c r="I362" s="137"/>
      <c r="L362" s="33"/>
      <c r="M362" s="210"/>
      <c r="N362" s="211"/>
      <c r="O362" s="211"/>
      <c r="P362" s="211"/>
      <c r="Q362" s="211"/>
      <c r="R362" s="211"/>
      <c r="S362" s="211"/>
      <c r="T362" s="212"/>
      <c r="AT362" s="16" t="s">
        <v>145</v>
      </c>
      <c r="AU362" s="16" t="s">
        <v>84</v>
      </c>
    </row>
    <row r="363" spans="2:12" s="1" customFormat="1" ht="6.75" customHeight="1">
      <c r="B363" s="48"/>
      <c r="C363" s="49"/>
      <c r="D363" s="49"/>
      <c r="E363" s="49"/>
      <c r="F363" s="49"/>
      <c r="G363" s="49"/>
      <c r="H363" s="49"/>
      <c r="I363" s="115"/>
      <c r="J363" s="49"/>
      <c r="K363" s="49"/>
      <c r="L363" s="33"/>
    </row>
    <row r="422" ht="13.5">
      <c r="AT422" s="213"/>
    </row>
  </sheetData>
  <sheetProtection password="CC35" sheet="1" objects="1" scenarios="1" formatColumns="0" formatRows="0" sort="0" autoFilter="0"/>
  <autoFilter ref="C95:K95"/>
  <mergeCells count="9">
    <mergeCell ref="E88:H88"/>
    <mergeCell ref="G1:H1"/>
    <mergeCell ref="L2:V2"/>
    <mergeCell ref="E7:H7"/>
    <mergeCell ref="E9:H9"/>
    <mergeCell ref="E24:H24"/>
    <mergeCell ref="E45:H45"/>
    <mergeCell ref="E47:H47"/>
    <mergeCell ref="E86:H86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  <col min="12" max="16384" width="9.3320312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272" customFormat="1" ht="45" customHeight="1">
      <c r="B3" s="269"/>
      <c r="C3" s="270" t="s">
        <v>896</v>
      </c>
      <c r="D3" s="270"/>
      <c r="E3" s="270"/>
      <c r="F3" s="270"/>
      <c r="G3" s="270"/>
      <c r="H3" s="270"/>
      <c r="I3" s="270"/>
      <c r="J3" s="270"/>
      <c r="K3" s="271"/>
    </row>
    <row r="4" spans="2:11" ht="25.5" customHeight="1">
      <c r="B4" s="273"/>
      <c r="C4" s="274" t="s">
        <v>897</v>
      </c>
      <c r="D4" s="274"/>
      <c r="E4" s="274"/>
      <c r="F4" s="274"/>
      <c r="G4" s="274"/>
      <c r="H4" s="274"/>
      <c r="I4" s="274"/>
      <c r="J4" s="274"/>
      <c r="K4" s="275"/>
    </row>
    <row r="5" spans="2:1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3"/>
      <c r="C6" s="277" t="s">
        <v>898</v>
      </c>
      <c r="D6" s="277"/>
      <c r="E6" s="277"/>
      <c r="F6" s="277"/>
      <c r="G6" s="277"/>
      <c r="H6" s="277"/>
      <c r="I6" s="277"/>
      <c r="J6" s="277"/>
      <c r="K6" s="275"/>
    </row>
    <row r="7" spans="2:11" ht="15" customHeight="1">
      <c r="B7" s="278"/>
      <c r="C7" s="277" t="s">
        <v>899</v>
      </c>
      <c r="D7" s="277"/>
      <c r="E7" s="277"/>
      <c r="F7" s="277"/>
      <c r="G7" s="277"/>
      <c r="H7" s="277"/>
      <c r="I7" s="277"/>
      <c r="J7" s="277"/>
      <c r="K7" s="275"/>
    </row>
    <row r="8" spans="2:11" ht="12.75" customHeight="1">
      <c r="B8" s="278"/>
      <c r="C8" s="279"/>
      <c r="D8" s="279"/>
      <c r="E8" s="279"/>
      <c r="F8" s="279"/>
      <c r="G8" s="279"/>
      <c r="H8" s="279"/>
      <c r="I8" s="279"/>
      <c r="J8" s="279"/>
      <c r="K8" s="275"/>
    </row>
    <row r="9" spans="2:11" ht="15" customHeight="1">
      <c r="B9" s="278"/>
      <c r="C9" s="277" t="s">
        <v>900</v>
      </c>
      <c r="D9" s="277"/>
      <c r="E9" s="277"/>
      <c r="F9" s="277"/>
      <c r="G9" s="277"/>
      <c r="H9" s="277"/>
      <c r="I9" s="277"/>
      <c r="J9" s="277"/>
      <c r="K9" s="275"/>
    </row>
    <row r="10" spans="2:11" ht="15" customHeight="1">
      <c r="B10" s="278"/>
      <c r="C10" s="279"/>
      <c r="D10" s="277" t="s">
        <v>901</v>
      </c>
      <c r="E10" s="277"/>
      <c r="F10" s="277"/>
      <c r="G10" s="277"/>
      <c r="H10" s="277"/>
      <c r="I10" s="277"/>
      <c r="J10" s="277"/>
      <c r="K10" s="275"/>
    </row>
    <row r="11" spans="2:11" ht="15" customHeight="1">
      <c r="B11" s="278"/>
      <c r="C11" s="280"/>
      <c r="D11" s="277" t="s">
        <v>902</v>
      </c>
      <c r="E11" s="277"/>
      <c r="F11" s="277"/>
      <c r="G11" s="277"/>
      <c r="H11" s="277"/>
      <c r="I11" s="277"/>
      <c r="J11" s="277"/>
      <c r="K11" s="275"/>
    </row>
    <row r="12" spans="2:11" ht="12.75" customHeight="1">
      <c r="B12" s="278"/>
      <c r="C12" s="280"/>
      <c r="D12" s="280"/>
      <c r="E12" s="280"/>
      <c r="F12" s="280"/>
      <c r="G12" s="280"/>
      <c r="H12" s="280"/>
      <c r="I12" s="280"/>
      <c r="J12" s="280"/>
      <c r="K12" s="275"/>
    </row>
    <row r="13" spans="2:11" ht="15" customHeight="1">
      <c r="B13" s="278"/>
      <c r="C13" s="280"/>
      <c r="D13" s="277" t="s">
        <v>903</v>
      </c>
      <c r="E13" s="277"/>
      <c r="F13" s="277"/>
      <c r="G13" s="277"/>
      <c r="H13" s="277"/>
      <c r="I13" s="277"/>
      <c r="J13" s="277"/>
      <c r="K13" s="275"/>
    </row>
    <row r="14" spans="2:11" ht="15" customHeight="1">
      <c r="B14" s="278"/>
      <c r="C14" s="280"/>
      <c r="D14" s="277" t="s">
        <v>904</v>
      </c>
      <c r="E14" s="277"/>
      <c r="F14" s="277"/>
      <c r="G14" s="277"/>
      <c r="H14" s="277"/>
      <c r="I14" s="277"/>
      <c r="J14" s="277"/>
      <c r="K14" s="275"/>
    </row>
    <row r="15" spans="2:11" ht="15" customHeight="1">
      <c r="B15" s="278"/>
      <c r="C15" s="280"/>
      <c r="D15" s="277" t="s">
        <v>905</v>
      </c>
      <c r="E15" s="277"/>
      <c r="F15" s="277"/>
      <c r="G15" s="277"/>
      <c r="H15" s="277"/>
      <c r="I15" s="277"/>
      <c r="J15" s="277"/>
      <c r="K15" s="275"/>
    </row>
    <row r="16" spans="2:11" ht="15" customHeight="1">
      <c r="B16" s="278"/>
      <c r="C16" s="280"/>
      <c r="D16" s="280"/>
      <c r="E16" s="281" t="s">
        <v>82</v>
      </c>
      <c r="F16" s="277" t="s">
        <v>906</v>
      </c>
      <c r="G16" s="277"/>
      <c r="H16" s="277"/>
      <c r="I16" s="277"/>
      <c r="J16" s="277"/>
      <c r="K16" s="275"/>
    </row>
    <row r="17" spans="2:11" ht="15" customHeight="1">
      <c r="B17" s="278"/>
      <c r="C17" s="280"/>
      <c r="D17" s="280"/>
      <c r="E17" s="281" t="s">
        <v>907</v>
      </c>
      <c r="F17" s="277" t="s">
        <v>908</v>
      </c>
      <c r="G17" s="277"/>
      <c r="H17" s="277"/>
      <c r="I17" s="277"/>
      <c r="J17" s="277"/>
      <c r="K17" s="275"/>
    </row>
    <row r="18" spans="2:11" ht="15" customHeight="1">
      <c r="B18" s="278"/>
      <c r="C18" s="280"/>
      <c r="D18" s="280"/>
      <c r="E18" s="281" t="s">
        <v>909</v>
      </c>
      <c r="F18" s="277" t="s">
        <v>910</v>
      </c>
      <c r="G18" s="277"/>
      <c r="H18" s="277"/>
      <c r="I18" s="277"/>
      <c r="J18" s="277"/>
      <c r="K18" s="275"/>
    </row>
    <row r="19" spans="2:11" ht="15" customHeight="1">
      <c r="B19" s="278"/>
      <c r="C19" s="280"/>
      <c r="D19" s="280"/>
      <c r="E19" s="281" t="s">
        <v>911</v>
      </c>
      <c r="F19" s="277" t="s">
        <v>912</v>
      </c>
      <c r="G19" s="277"/>
      <c r="H19" s="277"/>
      <c r="I19" s="277"/>
      <c r="J19" s="277"/>
      <c r="K19" s="275"/>
    </row>
    <row r="20" spans="2:11" ht="15" customHeight="1">
      <c r="B20" s="278"/>
      <c r="C20" s="280"/>
      <c r="D20" s="280"/>
      <c r="E20" s="281" t="s">
        <v>913</v>
      </c>
      <c r="F20" s="277" t="s">
        <v>914</v>
      </c>
      <c r="G20" s="277"/>
      <c r="H20" s="277"/>
      <c r="I20" s="277"/>
      <c r="J20" s="277"/>
      <c r="K20" s="275"/>
    </row>
    <row r="21" spans="2:11" ht="15" customHeight="1">
      <c r="B21" s="278"/>
      <c r="C21" s="280"/>
      <c r="D21" s="280"/>
      <c r="E21" s="281" t="s">
        <v>915</v>
      </c>
      <c r="F21" s="277" t="s">
        <v>916</v>
      </c>
      <c r="G21" s="277"/>
      <c r="H21" s="277"/>
      <c r="I21" s="277"/>
      <c r="J21" s="277"/>
      <c r="K21" s="275"/>
    </row>
    <row r="22" spans="2:11" ht="12.75" customHeight="1">
      <c r="B22" s="278"/>
      <c r="C22" s="280"/>
      <c r="D22" s="280"/>
      <c r="E22" s="280"/>
      <c r="F22" s="280"/>
      <c r="G22" s="280"/>
      <c r="H22" s="280"/>
      <c r="I22" s="280"/>
      <c r="J22" s="280"/>
      <c r="K22" s="275"/>
    </row>
    <row r="23" spans="2:11" ht="15" customHeight="1">
      <c r="B23" s="278"/>
      <c r="C23" s="277" t="s">
        <v>917</v>
      </c>
      <c r="D23" s="277"/>
      <c r="E23" s="277"/>
      <c r="F23" s="277"/>
      <c r="G23" s="277"/>
      <c r="H23" s="277"/>
      <c r="I23" s="277"/>
      <c r="J23" s="277"/>
      <c r="K23" s="275"/>
    </row>
    <row r="24" spans="2:11" ht="15" customHeight="1">
      <c r="B24" s="278"/>
      <c r="C24" s="277" t="s">
        <v>918</v>
      </c>
      <c r="D24" s="277"/>
      <c r="E24" s="277"/>
      <c r="F24" s="277"/>
      <c r="G24" s="277"/>
      <c r="H24" s="277"/>
      <c r="I24" s="277"/>
      <c r="J24" s="277"/>
      <c r="K24" s="275"/>
    </row>
    <row r="25" spans="2:11" ht="15" customHeight="1">
      <c r="B25" s="278"/>
      <c r="C25" s="279"/>
      <c r="D25" s="277" t="s">
        <v>919</v>
      </c>
      <c r="E25" s="277"/>
      <c r="F25" s="277"/>
      <c r="G25" s="277"/>
      <c r="H25" s="277"/>
      <c r="I25" s="277"/>
      <c r="J25" s="277"/>
      <c r="K25" s="275"/>
    </row>
    <row r="26" spans="2:11" ht="15" customHeight="1">
      <c r="B26" s="278"/>
      <c r="C26" s="280"/>
      <c r="D26" s="277" t="s">
        <v>920</v>
      </c>
      <c r="E26" s="277"/>
      <c r="F26" s="277"/>
      <c r="G26" s="277"/>
      <c r="H26" s="277"/>
      <c r="I26" s="277"/>
      <c r="J26" s="277"/>
      <c r="K26" s="275"/>
    </row>
    <row r="27" spans="2:11" ht="12.75" customHeight="1">
      <c r="B27" s="278"/>
      <c r="C27" s="280"/>
      <c r="D27" s="280"/>
      <c r="E27" s="280"/>
      <c r="F27" s="280"/>
      <c r="G27" s="280"/>
      <c r="H27" s="280"/>
      <c r="I27" s="280"/>
      <c r="J27" s="280"/>
      <c r="K27" s="275"/>
    </row>
    <row r="28" spans="2:11" ht="15" customHeight="1">
      <c r="B28" s="278"/>
      <c r="C28" s="280"/>
      <c r="D28" s="277" t="s">
        <v>921</v>
      </c>
      <c r="E28" s="277"/>
      <c r="F28" s="277"/>
      <c r="G28" s="277"/>
      <c r="H28" s="277"/>
      <c r="I28" s="277"/>
      <c r="J28" s="277"/>
      <c r="K28" s="275"/>
    </row>
    <row r="29" spans="2:11" ht="15" customHeight="1">
      <c r="B29" s="278"/>
      <c r="C29" s="280"/>
      <c r="D29" s="277" t="s">
        <v>922</v>
      </c>
      <c r="E29" s="277"/>
      <c r="F29" s="277"/>
      <c r="G29" s="277"/>
      <c r="H29" s="277"/>
      <c r="I29" s="277"/>
      <c r="J29" s="277"/>
      <c r="K29" s="275"/>
    </row>
    <row r="30" spans="2:11" ht="12.75" customHeight="1">
      <c r="B30" s="278"/>
      <c r="C30" s="280"/>
      <c r="D30" s="280"/>
      <c r="E30" s="280"/>
      <c r="F30" s="280"/>
      <c r="G30" s="280"/>
      <c r="H30" s="280"/>
      <c r="I30" s="280"/>
      <c r="J30" s="280"/>
      <c r="K30" s="275"/>
    </row>
    <row r="31" spans="2:11" ht="15" customHeight="1">
      <c r="B31" s="278"/>
      <c r="C31" s="280"/>
      <c r="D31" s="277" t="s">
        <v>923</v>
      </c>
      <c r="E31" s="277"/>
      <c r="F31" s="277"/>
      <c r="G31" s="277"/>
      <c r="H31" s="277"/>
      <c r="I31" s="277"/>
      <c r="J31" s="277"/>
      <c r="K31" s="275"/>
    </row>
    <row r="32" spans="2:11" ht="15" customHeight="1">
      <c r="B32" s="278"/>
      <c r="C32" s="280"/>
      <c r="D32" s="277" t="s">
        <v>924</v>
      </c>
      <c r="E32" s="277"/>
      <c r="F32" s="277"/>
      <c r="G32" s="277"/>
      <c r="H32" s="277"/>
      <c r="I32" s="277"/>
      <c r="J32" s="277"/>
      <c r="K32" s="275"/>
    </row>
    <row r="33" spans="2:11" ht="15" customHeight="1">
      <c r="B33" s="278"/>
      <c r="C33" s="280"/>
      <c r="D33" s="277" t="s">
        <v>925</v>
      </c>
      <c r="E33" s="277"/>
      <c r="F33" s="277"/>
      <c r="G33" s="277"/>
      <c r="H33" s="277"/>
      <c r="I33" s="277"/>
      <c r="J33" s="277"/>
      <c r="K33" s="275"/>
    </row>
    <row r="34" spans="2:11" ht="15" customHeight="1">
      <c r="B34" s="278"/>
      <c r="C34" s="280"/>
      <c r="D34" s="279"/>
      <c r="E34" s="282" t="s">
        <v>120</v>
      </c>
      <c r="F34" s="279"/>
      <c r="G34" s="277" t="s">
        <v>926</v>
      </c>
      <c r="H34" s="277"/>
      <c r="I34" s="277"/>
      <c r="J34" s="277"/>
      <c r="K34" s="275"/>
    </row>
    <row r="35" spans="2:11" ht="30.75" customHeight="1">
      <c r="B35" s="278"/>
      <c r="C35" s="280"/>
      <c r="D35" s="279"/>
      <c r="E35" s="282" t="s">
        <v>927</v>
      </c>
      <c r="F35" s="279"/>
      <c r="G35" s="277" t="s">
        <v>928</v>
      </c>
      <c r="H35" s="277"/>
      <c r="I35" s="277"/>
      <c r="J35" s="277"/>
      <c r="K35" s="275"/>
    </row>
    <row r="36" spans="2:11" ht="15" customHeight="1">
      <c r="B36" s="278"/>
      <c r="C36" s="280"/>
      <c r="D36" s="279"/>
      <c r="E36" s="282" t="s">
        <v>57</v>
      </c>
      <c r="F36" s="279"/>
      <c r="G36" s="277" t="s">
        <v>929</v>
      </c>
      <c r="H36" s="277"/>
      <c r="I36" s="277"/>
      <c r="J36" s="277"/>
      <c r="K36" s="275"/>
    </row>
    <row r="37" spans="2:11" ht="15" customHeight="1">
      <c r="B37" s="278"/>
      <c r="C37" s="280"/>
      <c r="D37" s="279"/>
      <c r="E37" s="282" t="s">
        <v>121</v>
      </c>
      <c r="F37" s="279"/>
      <c r="G37" s="277" t="s">
        <v>930</v>
      </c>
      <c r="H37" s="277"/>
      <c r="I37" s="277"/>
      <c r="J37" s="277"/>
      <c r="K37" s="275"/>
    </row>
    <row r="38" spans="2:11" ht="15" customHeight="1">
      <c r="B38" s="278"/>
      <c r="C38" s="280"/>
      <c r="D38" s="279"/>
      <c r="E38" s="282" t="s">
        <v>122</v>
      </c>
      <c r="F38" s="279"/>
      <c r="G38" s="277" t="s">
        <v>931</v>
      </c>
      <c r="H38" s="277"/>
      <c r="I38" s="277"/>
      <c r="J38" s="277"/>
      <c r="K38" s="275"/>
    </row>
    <row r="39" spans="2:11" ht="15" customHeight="1">
      <c r="B39" s="278"/>
      <c r="C39" s="280"/>
      <c r="D39" s="279"/>
      <c r="E39" s="282" t="s">
        <v>123</v>
      </c>
      <c r="F39" s="279"/>
      <c r="G39" s="277" t="s">
        <v>932</v>
      </c>
      <c r="H39" s="277"/>
      <c r="I39" s="277"/>
      <c r="J39" s="277"/>
      <c r="K39" s="275"/>
    </row>
    <row r="40" spans="2:11" ht="15" customHeight="1">
      <c r="B40" s="278"/>
      <c r="C40" s="280"/>
      <c r="D40" s="279"/>
      <c r="E40" s="282" t="s">
        <v>933</v>
      </c>
      <c r="F40" s="279"/>
      <c r="G40" s="277" t="s">
        <v>934</v>
      </c>
      <c r="H40" s="277"/>
      <c r="I40" s="277"/>
      <c r="J40" s="277"/>
      <c r="K40" s="275"/>
    </row>
    <row r="41" spans="2:11" ht="15" customHeight="1">
      <c r="B41" s="278"/>
      <c r="C41" s="280"/>
      <c r="D41" s="279"/>
      <c r="E41" s="282"/>
      <c r="F41" s="279"/>
      <c r="G41" s="277" t="s">
        <v>935</v>
      </c>
      <c r="H41" s="277"/>
      <c r="I41" s="277"/>
      <c r="J41" s="277"/>
      <c r="K41" s="275"/>
    </row>
    <row r="42" spans="2:11" ht="15" customHeight="1">
      <c r="B42" s="278"/>
      <c r="C42" s="280"/>
      <c r="D42" s="279"/>
      <c r="E42" s="282" t="s">
        <v>936</v>
      </c>
      <c r="F42" s="279"/>
      <c r="G42" s="277" t="s">
        <v>937</v>
      </c>
      <c r="H42" s="277"/>
      <c r="I42" s="277"/>
      <c r="J42" s="277"/>
      <c r="K42" s="275"/>
    </row>
    <row r="43" spans="2:11" ht="15" customHeight="1">
      <c r="B43" s="278"/>
      <c r="C43" s="280"/>
      <c r="D43" s="279"/>
      <c r="E43" s="282" t="s">
        <v>125</v>
      </c>
      <c r="F43" s="279"/>
      <c r="G43" s="277" t="s">
        <v>938</v>
      </c>
      <c r="H43" s="277"/>
      <c r="I43" s="277"/>
      <c r="J43" s="277"/>
      <c r="K43" s="275"/>
    </row>
    <row r="44" spans="2:11" ht="12.75" customHeight="1">
      <c r="B44" s="278"/>
      <c r="C44" s="280"/>
      <c r="D44" s="279"/>
      <c r="E44" s="279"/>
      <c r="F44" s="279"/>
      <c r="G44" s="279"/>
      <c r="H44" s="279"/>
      <c r="I44" s="279"/>
      <c r="J44" s="279"/>
      <c r="K44" s="275"/>
    </row>
    <row r="45" spans="2:11" ht="15" customHeight="1">
      <c r="B45" s="278"/>
      <c r="C45" s="280"/>
      <c r="D45" s="277" t="s">
        <v>939</v>
      </c>
      <c r="E45" s="277"/>
      <c r="F45" s="277"/>
      <c r="G45" s="277"/>
      <c r="H45" s="277"/>
      <c r="I45" s="277"/>
      <c r="J45" s="277"/>
      <c r="K45" s="275"/>
    </row>
    <row r="46" spans="2:11" ht="15" customHeight="1">
      <c r="B46" s="278"/>
      <c r="C46" s="280"/>
      <c r="D46" s="280"/>
      <c r="E46" s="277" t="s">
        <v>940</v>
      </c>
      <c r="F46" s="277"/>
      <c r="G46" s="277"/>
      <c r="H46" s="277"/>
      <c r="I46" s="277"/>
      <c r="J46" s="277"/>
      <c r="K46" s="275"/>
    </row>
    <row r="47" spans="2:11" ht="15" customHeight="1">
      <c r="B47" s="278"/>
      <c r="C47" s="280"/>
      <c r="D47" s="280"/>
      <c r="E47" s="277" t="s">
        <v>941</v>
      </c>
      <c r="F47" s="277"/>
      <c r="G47" s="277"/>
      <c r="H47" s="277"/>
      <c r="I47" s="277"/>
      <c r="J47" s="277"/>
      <c r="K47" s="275"/>
    </row>
    <row r="48" spans="2:11" ht="15" customHeight="1">
      <c r="B48" s="278"/>
      <c r="C48" s="280"/>
      <c r="D48" s="280"/>
      <c r="E48" s="277" t="s">
        <v>942</v>
      </c>
      <c r="F48" s="277"/>
      <c r="G48" s="277"/>
      <c r="H48" s="277"/>
      <c r="I48" s="277"/>
      <c r="J48" s="277"/>
      <c r="K48" s="275"/>
    </row>
    <row r="49" spans="2:11" ht="15" customHeight="1">
      <c r="B49" s="278"/>
      <c r="C49" s="280"/>
      <c r="D49" s="277" t="s">
        <v>943</v>
      </c>
      <c r="E49" s="277"/>
      <c r="F49" s="277"/>
      <c r="G49" s="277"/>
      <c r="H49" s="277"/>
      <c r="I49" s="277"/>
      <c r="J49" s="277"/>
      <c r="K49" s="275"/>
    </row>
    <row r="50" spans="2:11" ht="25.5" customHeight="1">
      <c r="B50" s="273"/>
      <c r="C50" s="274" t="s">
        <v>944</v>
      </c>
      <c r="D50" s="274"/>
      <c r="E50" s="274"/>
      <c r="F50" s="274"/>
      <c r="G50" s="274"/>
      <c r="H50" s="274"/>
      <c r="I50" s="274"/>
      <c r="J50" s="274"/>
      <c r="K50" s="275"/>
    </row>
    <row r="51" spans="2:11" ht="5.25" customHeight="1">
      <c r="B51" s="273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3"/>
      <c r="C52" s="277" t="s">
        <v>945</v>
      </c>
      <c r="D52" s="277"/>
      <c r="E52" s="277"/>
      <c r="F52" s="277"/>
      <c r="G52" s="277"/>
      <c r="H52" s="277"/>
      <c r="I52" s="277"/>
      <c r="J52" s="277"/>
      <c r="K52" s="275"/>
    </row>
    <row r="53" spans="2:11" ht="15" customHeight="1">
      <c r="B53" s="273"/>
      <c r="C53" s="277" t="s">
        <v>946</v>
      </c>
      <c r="D53" s="277"/>
      <c r="E53" s="277"/>
      <c r="F53" s="277"/>
      <c r="G53" s="277"/>
      <c r="H53" s="277"/>
      <c r="I53" s="277"/>
      <c r="J53" s="277"/>
      <c r="K53" s="275"/>
    </row>
    <row r="54" spans="2:11" ht="12.75" customHeight="1">
      <c r="B54" s="273"/>
      <c r="C54" s="279"/>
      <c r="D54" s="279"/>
      <c r="E54" s="279"/>
      <c r="F54" s="279"/>
      <c r="G54" s="279"/>
      <c r="H54" s="279"/>
      <c r="I54" s="279"/>
      <c r="J54" s="279"/>
      <c r="K54" s="275"/>
    </row>
    <row r="55" spans="2:11" ht="15" customHeight="1">
      <c r="B55" s="273"/>
      <c r="C55" s="277" t="s">
        <v>947</v>
      </c>
      <c r="D55" s="277"/>
      <c r="E55" s="277"/>
      <c r="F55" s="277"/>
      <c r="G55" s="277"/>
      <c r="H55" s="277"/>
      <c r="I55" s="277"/>
      <c r="J55" s="277"/>
      <c r="K55" s="275"/>
    </row>
    <row r="56" spans="2:11" ht="15" customHeight="1">
      <c r="B56" s="273"/>
      <c r="C56" s="280"/>
      <c r="D56" s="277" t="s">
        <v>948</v>
      </c>
      <c r="E56" s="277"/>
      <c r="F56" s="277"/>
      <c r="G56" s="277"/>
      <c r="H56" s="277"/>
      <c r="I56" s="277"/>
      <c r="J56" s="277"/>
      <c r="K56" s="275"/>
    </row>
    <row r="57" spans="2:11" ht="15" customHeight="1">
      <c r="B57" s="273"/>
      <c r="C57" s="280"/>
      <c r="D57" s="277" t="s">
        <v>949</v>
      </c>
      <c r="E57" s="277"/>
      <c r="F57" s="277"/>
      <c r="G57" s="277"/>
      <c r="H57" s="277"/>
      <c r="I57" s="277"/>
      <c r="J57" s="277"/>
      <c r="K57" s="275"/>
    </row>
    <row r="58" spans="2:11" ht="15" customHeight="1">
      <c r="B58" s="273"/>
      <c r="C58" s="280"/>
      <c r="D58" s="277" t="s">
        <v>950</v>
      </c>
      <c r="E58" s="277"/>
      <c r="F58" s="277"/>
      <c r="G58" s="277"/>
      <c r="H58" s="277"/>
      <c r="I58" s="277"/>
      <c r="J58" s="277"/>
      <c r="K58" s="275"/>
    </row>
    <row r="59" spans="2:11" ht="15" customHeight="1">
      <c r="B59" s="273"/>
      <c r="C59" s="280"/>
      <c r="D59" s="277" t="s">
        <v>951</v>
      </c>
      <c r="E59" s="277"/>
      <c r="F59" s="277"/>
      <c r="G59" s="277"/>
      <c r="H59" s="277"/>
      <c r="I59" s="277"/>
      <c r="J59" s="277"/>
      <c r="K59" s="275"/>
    </row>
    <row r="60" spans="2:11" ht="15" customHeight="1">
      <c r="B60" s="273"/>
      <c r="C60" s="280"/>
      <c r="D60" s="283" t="s">
        <v>952</v>
      </c>
      <c r="E60" s="283"/>
      <c r="F60" s="283"/>
      <c r="G60" s="283"/>
      <c r="H60" s="283"/>
      <c r="I60" s="283"/>
      <c r="J60" s="283"/>
      <c r="K60" s="275"/>
    </row>
    <row r="61" spans="2:11" ht="15" customHeight="1">
      <c r="B61" s="273"/>
      <c r="C61" s="280"/>
      <c r="D61" s="277" t="s">
        <v>953</v>
      </c>
      <c r="E61" s="277"/>
      <c r="F61" s="277"/>
      <c r="G61" s="277"/>
      <c r="H61" s="277"/>
      <c r="I61" s="277"/>
      <c r="J61" s="277"/>
      <c r="K61" s="275"/>
    </row>
    <row r="62" spans="2:11" ht="12.75" customHeight="1">
      <c r="B62" s="273"/>
      <c r="C62" s="280"/>
      <c r="D62" s="280"/>
      <c r="E62" s="284"/>
      <c r="F62" s="280"/>
      <c r="G62" s="280"/>
      <c r="H62" s="280"/>
      <c r="I62" s="280"/>
      <c r="J62" s="280"/>
      <c r="K62" s="275"/>
    </row>
    <row r="63" spans="2:11" ht="15" customHeight="1">
      <c r="B63" s="273"/>
      <c r="C63" s="280"/>
      <c r="D63" s="277" t="s">
        <v>954</v>
      </c>
      <c r="E63" s="277"/>
      <c r="F63" s="277"/>
      <c r="G63" s="277"/>
      <c r="H63" s="277"/>
      <c r="I63" s="277"/>
      <c r="J63" s="277"/>
      <c r="K63" s="275"/>
    </row>
    <row r="64" spans="2:11" ht="15" customHeight="1">
      <c r="B64" s="273"/>
      <c r="C64" s="280"/>
      <c r="D64" s="283" t="s">
        <v>955</v>
      </c>
      <c r="E64" s="283"/>
      <c r="F64" s="283"/>
      <c r="G64" s="283"/>
      <c r="H64" s="283"/>
      <c r="I64" s="283"/>
      <c r="J64" s="283"/>
      <c r="K64" s="275"/>
    </row>
    <row r="65" spans="2:11" ht="15" customHeight="1">
      <c r="B65" s="273"/>
      <c r="C65" s="280"/>
      <c r="D65" s="277" t="s">
        <v>956</v>
      </c>
      <c r="E65" s="277"/>
      <c r="F65" s="277"/>
      <c r="G65" s="277"/>
      <c r="H65" s="277"/>
      <c r="I65" s="277"/>
      <c r="J65" s="277"/>
      <c r="K65" s="275"/>
    </row>
    <row r="66" spans="2:11" ht="15" customHeight="1">
      <c r="B66" s="273"/>
      <c r="C66" s="280"/>
      <c r="D66" s="277" t="s">
        <v>957</v>
      </c>
      <c r="E66" s="277"/>
      <c r="F66" s="277"/>
      <c r="G66" s="277"/>
      <c r="H66" s="277"/>
      <c r="I66" s="277"/>
      <c r="J66" s="277"/>
      <c r="K66" s="275"/>
    </row>
    <row r="67" spans="2:11" ht="15" customHeight="1">
      <c r="B67" s="273"/>
      <c r="C67" s="280"/>
      <c r="D67" s="277" t="s">
        <v>958</v>
      </c>
      <c r="E67" s="277"/>
      <c r="F67" s="277"/>
      <c r="G67" s="277"/>
      <c r="H67" s="277"/>
      <c r="I67" s="277"/>
      <c r="J67" s="277"/>
      <c r="K67" s="275"/>
    </row>
    <row r="68" spans="2:11" ht="15" customHeight="1">
      <c r="B68" s="273"/>
      <c r="C68" s="280"/>
      <c r="D68" s="277" t="s">
        <v>959</v>
      </c>
      <c r="E68" s="277"/>
      <c r="F68" s="277"/>
      <c r="G68" s="277"/>
      <c r="H68" s="277"/>
      <c r="I68" s="277"/>
      <c r="J68" s="277"/>
      <c r="K68" s="275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294" t="s">
        <v>895</v>
      </c>
      <c r="D73" s="294"/>
      <c r="E73" s="294"/>
      <c r="F73" s="294"/>
      <c r="G73" s="294"/>
      <c r="H73" s="294"/>
      <c r="I73" s="294"/>
      <c r="J73" s="294"/>
      <c r="K73" s="295"/>
    </row>
    <row r="74" spans="2:11" ht="17.25" customHeight="1">
      <c r="B74" s="293"/>
      <c r="C74" s="296" t="s">
        <v>960</v>
      </c>
      <c r="D74" s="296"/>
      <c r="E74" s="296"/>
      <c r="F74" s="296" t="s">
        <v>961</v>
      </c>
      <c r="G74" s="297"/>
      <c r="H74" s="296" t="s">
        <v>121</v>
      </c>
      <c r="I74" s="296" t="s">
        <v>61</v>
      </c>
      <c r="J74" s="296" t="s">
        <v>962</v>
      </c>
      <c r="K74" s="295"/>
    </row>
    <row r="75" spans="2:11" ht="17.25" customHeight="1">
      <c r="B75" s="293"/>
      <c r="C75" s="298" t="s">
        <v>963</v>
      </c>
      <c r="D75" s="298"/>
      <c r="E75" s="298"/>
      <c r="F75" s="299" t="s">
        <v>964</v>
      </c>
      <c r="G75" s="300"/>
      <c r="H75" s="298"/>
      <c r="I75" s="298"/>
      <c r="J75" s="298" t="s">
        <v>965</v>
      </c>
      <c r="K75" s="295"/>
    </row>
    <row r="76" spans="2:11" ht="5.25" customHeight="1">
      <c r="B76" s="293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3"/>
      <c r="C77" s="282" t="s">
        <v>57</v>
      </c>
      <c r="D77" s="301"/>
      <c r="E77" s="301"/>
      <c r="F77" s="303" t="s">
        <v>966</v>
      </c>
      <c r="G77" s="302"/>
      <c r="H77" s="282" t="s">
        <v>967</v>
      </c>
      <c r="I77" s="282" t="s">
        <v>968</v>
      </c>
      <c r="J77" s="282">
        <v>20</v>
      </c>
      <c r="K77" s="295"/>
    </row>
    <row r="78" spans="2:11" ht="15" customHeight="1">
      <c r="B78" s="293"/>
      <c r="C78" s="282" t="s">
        <v>969</v>
      </c>
      <c r="D78" s="282"/>
      <c r="E78" s="282"/>
      <c r="F78" s="303" t="s">
        <v>966</v>
      </c>
      <c r="G78" s="302"/>
      <c r="H78" s="282" t="s">
        <v>970</v>
      </c>
      <c r="I78" s="282" t="s">
        <v>968</v>
      </c>
      <c r="J78" s="282">
        <v>120</v>
      </c>
      <c r="K78" s="295"/>
    </row>
    <row r="79" spans="2:11" ht="15" customHeight="1">
      <c r="B79" s="304"/>
      <c r="C79" s="282" t="s">
        <v>971</v>
      </c>
      <c r="D79" s="282"/>
      <c r="E79" s="282"/>
      <c r="F79" s="303" t="s">
        <v>972</v>
      </c>
      <c r="G79" s="302"/>
      <c r="H79" s="282" t="s">
        <v>973</v>
      </c>
      <c r="I79" s="282" t="s">
        <v>968</v>
      </c>
      <c r="J79" s="282">
        <v>50</v>
      </c>
      <c r="K79" s="295"/>
    </row>
    <row r="80" spans="2:11" ht="15" customHeight="1">
      <c r="B80" s="304"/>
      <c r="C80" s="282" t="s">
        <v>974</v>
      </c>
      <c r="D80" s="282"/>
      <c r="E80" s="282"/>
      <c r="F80" s="303" t="s">
        <v>966</v>
      </c>
      <c r="G80" s="302"/>
      <c r="H80" s="282" t="s">
        <v>975</v>
      </c>
      <c r="I80" s="282" t="s">
        <v>976</v>
      </c>
      <c r="J80" s="282"/>
      <c r="K80" s="295"/>
    </row>
    <row r="81" spans="2:11" ht="15" customHeight="1">
      <c r="B81" s="304"/>
      <c r="C81" s="305" t="s">
        <v>977</v>
      </c>
      <c r="D81" s="305"/>
      <c r="E81" s="305"/>
      <c r="F81" s="306" t="s">
        <v>972</v>
      </c>
      <c r="G81" s="305"/>
      <c r="H81" s="305" t="s">
        <v>978</v>
      </c>
      <c r="I81" s="305" t="s">
        <v>968</v>
      </c>
      <c r="J81" s="305">
        <v>15</v>
      </c>
      <c r="K81" s="295"/>
    </row>
    <row r="82" spans="2:11" ht="15" customHeight="1">
      <c r="B82" s="304"/>
      <c r="C82" s="305" t="s">
        <v>979</v>
      </c>
      <c r="D82" s="305"/>
      <c r="E82" s="305"/>
      <c r="F82" s="306" t="s">
        <v>972</v>
      </c>
      <c r="G82" s="305"/>
      <c r="H82" s="305" t="s">
        <v>980</v>
      </c>
      <c r="I82" s="305" t="s">
        <v>968</v>
      </c>
      <c r="J82" s="305">
        <v>15</v>
      </c>
      <c r="K82" s="295"/>
    </row>
    <row r="83" spans="2:11" ht="15" customHeight="1">
      <c r="B83" s="304"/>
      <c r="C83" s="305" t="s">
        <v>981</v>
      </c>
      <c r="D83" s="305"/>
      <c r="E83" s="305"/>
      <c r="F83" s="306" t="s">
        <v>972</v>
      </c>
      <c r="G83" s="305"/>
      <c r="H83" s="305" t="s">
        <v>982</v>
      </c>
      <c r="I83" s="305" t="s">
        <v>968</v>
      </c>
      <c r="J83" s="305">
        <v>20</v>
      </c>
      <c r="K83" s="295"/>
    </row>
    <row r="84" spans="2:11" ht="15" customHeight="1">
      <c r="B84" s="304"/>
      <c r="C84" s="305" t="s">
        <v>983</v>
      </c>
      <c r="D84" s="305"/>
      <c r="E84" s="305"/>
      <c r="F84" s="306" t="s">
        <v>972</v>
      </c>
      <c r="G84" s="305"/>
      <c r="H84" s="305" t="s">
        <v>984</v>
      </c>
      <c r="I84" s="305" t="s">
        <v>968</v>
      </c>
      <c r="J84" s="305">
        <v>20</v>
      </c>
      <c r="K84" s="295"/>
    </row>
    <row r="85" spans="2:11" ht="15" customHeight="1">
      <c r="B85" s="304"/>
      <c r="C85" s="282" t="s">
        <v>985</v>
      </c>
      <c r="D85" s="282"/>
      <c r="E85" s="282"/>
      <c r="F85" s="303" t="s">
        <v>972</v>
      </c>
      <c r="G85" s="302"/>
      <c r="H85" s="282" t="s">
        <v>986</v>
      </c>
      <c r="I85" s="282" t="s">
        <v>968</v>
      </c>
      <c r="J85" s="282">
        <v>50</v>
      </c>
      <c r="K85" s="295"/>
    </row>
    <row r="86" spans="2:11" ht="15" customHeight="1">
      <c r="B86" s="304"/>
      <c r="C86" s="282" t="s">
        <v>987</v>
      </c>
      <c r="D86" s="282"/>
      <c r="E86" s="282"/>
      <c r="F86" s="303" t="s">
        <v>972</v>
      </c>
      <c r="G86" s="302"/>
      <c r="H86" s="282" t="s">
        <v>988</v>
      </c>
      <c r="I86" s="282" t="s">
        <v>968</v>
      </c>
      <c r="J86" s="282">
        <v>20</v>
      </c>
      <c r="K86" s="295"/>
    </row>
    <row r="87" spans="2:11" ht="15" customHeight="1">
      <c r="B87" s="304"/>
      <c r="C87" s="282" t="s">
        <v>989</v>
      </c>
      <c r="D87" s="282"/>
      <c r="E87" s="282"/>
      <c r="F87" s="303" t="s">
        <v>972</v>
      </c>
      <c r="G87" s="302"/>
      <c r="H87" s="282" t="s">
        <v>990</v>
      </c>
      <c r="I87" s="282" t="s">
        <v>968</v>
      </c>
      <c r="J87" s="282">
        <v>20</v>
      </c>
      <c r="K87" s="295"/>
    </row>
    <row r="88" spans="2:11" ht="15" customHeight="1">
      <c r="B88" s="304"/>
      <c r="C88" s="282" t="s">
        <v>991</v>
      </c>
      <c r="D88" s="282"/>
      <c r="E88" s="282"/>
      <c r="F88" s="303" t="s">
        <v>972</v>
      </c>
      <c r="G88" s="302"/>
      <c r="H88" s="282" t="s">
        <v>992</v>
      </c>
      <c r="I88" s="282" t="s">
        <v>968</v>
      </c>
      <c r="J88" s="282">
        <v>50</v>
      </c>
      <c r="K88" s="295"/>
    </row>
    <row r="89" spans="2:11" ht="15" customHeight="1">
      <c r="B89" s="304"/>
      <c r="C89" s="282" t="s">
        <v>993</v>
      </c>
      <c r="D89" s="282"/>
      <c r="E89" s="282"/>
      <c r="F89" s="303" t="s">
        <v>972</v>
      </c>
      <c r="G89" s="302"/>
      <c r="H89" s="282" t="s">
        <v>993</v>
      </c>
      <c r="I89" s="282" t="s">
        <v>968</v>
      </c>
      <c r="J89" s="282">
        <v>50</v>
      </c>
      <c r="K89" s="295"/>
    </row>
    <row r="90" spans="2:11" ht="15" customHeight="1">
      <c r="B90" s="304"/>
      <c r="C90" s="282" t="s">
        <v>126</v>
      </c>
      <c r="D90" s="282"/>
      <c r="E90" s="282"/>
      <c r="F90" s="303" t="s">
        <v>972</v>
      </c>
      <c r="G90" s="302"/>
      <c r="H90" s="282" t="s">
        <v>994</v>
      </c>
      <c r="I90" s="282" t="s">
        <v>968</v>
      </c>
      <c r="J90" s="282">
        <v>255</v>
      </c>
      <c r="K90" s="295"/>
    </row>
    <row r="91" spans="2:11" ht="15" customHeight="1">
      <c r="B91" s="304"/>
      <c r="C91" s="282" t="s">
        <v>995</v>
      </c>
      <c r="D91" s="282"/>
      <c r="E91" s="282"/>
      <c r="F91" s="303" t="s">
        <v>966</v>
      </c>
      <c r="G91" s="302"/>
      <c r="H91" s="282" t="s">
        <v>996</v>
      </c>
      <c r="I91" s="282" t="s">
        <v>997</v>
      </c>
      <c r="J91" s="282"/>
      <c r="K91" s="295"/>
    </row>
    <row r="92" spans="2:11" ht="15" customHeight="1">
      <c r="B92" s="304"/>
      <c r="C92" s="282" t="s">
        <v>998</v>
      </c>
      <c r="D92" s="282"/>
      <c r="E92" s="282"/>
      <c r="F92" s="303" t="s">
        <v>966</v>
      </c>
      <c r="G92" s="302"/>
      <c r="H92" s="282" t="s">
        <v>999</v>
      </c>
      <c r="I92" s="282" t="s">
        <v>1000</v>
      </c>
      <c r="J92" s="282"/>
      <c r="K92" s="295"/>
    </row>
    <row r="93" spans="2:11" ht="15" customHeight="1">
      <c r="B93" s="304"/>
      <c r="C93" s="282" t="s">
        <v>1001</v>
      </c>
      <c r="D93" s="282"/>
      <c r="E93" s="282"/>
      <c r="F93" s="303" t="s">
        <v>966</v>
      </c>
      <c r="G93" s="302"/>
      <c r="H93" s="282" t="s">
        <v>1001</v>
      </c>
      <c r="I93" s="282" t="s">
        <v>1000</v>
      </c>
      <c r="J93" s="282"/>
      <c r="K93" s="295"/>
    </row>
    <row r="94" spans="2:11" ht="15" customHeight="1">
      <c r="B94" s="304"/>
      <c r="C94" s="282" t="s">
        <v>42</v>
      </c>
      <c r="D94" s="282"/>
      <c r="E94" s="282"/>
      <c r="F94" s="303" t="s">
        <v>966</v>
      </c>
      <c r="G94" s="302"/>
      <c r="H94" s="282" t="s">
        <v>1002</v>
      </c>
      <c r="I94" s="282" t="s">
        <v>1000</v>
      </c>
      <c r="J94" s="282"/>
      <c r="K94" s="295"/>
    </row>
    <row r="95" spans="2:11" ht="15" customHeight="1">
      <c r="B95" s="304"/>
      <c r="C95" s="282" t="s">
        <v>52</v>
      </c>
      <c r="D95" s="282"/>
      <c r="E95" s="282"/>
      <c r="F95" s="303" t="s">
        <v>966</v>
      </c>
      <c r="G95" s="302"/>
      <c r="H95" s="282" t="s">
        <v>1003</v>
      </c>
      <c r="I95" s="282" t="s">
        <v>1000</v>
      </c>
      <c r="J95" s="282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294" t="s">
        <v>1004</v>
      </c>
      <c r="D100" s="294"/>
      <c r="E100" s="294"/>
      <c r="F100" s="294"/>
      <c r="G100" s="294"/>
      <c r="H100" s="294"/>
      <c r="I100" s="294"/>
      <c r="J100" s="294"/>
      <c r="K100" s="295"/>
    </row>
    <row r="101" spans="2:11" ht="17.25" customHeight="1">
      <c r="B101" s="293"/>
      <c r="C101" s="296" t="s">
        <v>960</v>
      </c>
      <c r="D101" s="296"/>
      <c r="E101" s="296"/>
      <c r="F101" s="296" t="s">
        <v>961</v>
      </c>
      <c r="G101" s="297"/>
      <c r="H101" s="296" t="s">
        <v>121</v>
      </c>
      <c r="I101" s="296" t="s">
        <v>61</v>
      </c>
      <c r="J101" s="296" t="s">
        <v>962</v>
      </c>
      <c r="K101" s="295"/>
    </row>
    <row r="102" spans="2:11" ht="17.25" customHeight="1">
      <c r="B102" s="293"/>
      <c r="C102" s="298" t="s">
        <v>963</v>
      </c>
      <c r="D102" s="298"/>
      <c r="E102" s="298"/>
      <c r="F102" s="299" t="s">
        <v>964</v>
      </c>
      <c r="G102" s="300"/>
      <c r="H102" s="298"/>
      <c r="I102" s="298"/>
      <c r="J102" s="298" t="s">
        <v>965</v>
      </c>
      <c r="K102" s="295"/>
    </row>
    <row r="103" spans="2:11" ht="5.25" customHeight="1">
      <c r="B103" s="293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3"/>
      <c r="C104" s="282" t="s">
        <v>57</v>
      </c>
      <c r="D104" s="301"/>
      <c r="E104" s="301"/>
      <c r="F104" s="303" t="s">
        <v>966</v>
      </c>
      <c r="G104" s="312"/>
      <c r="H104" s="282" t="s">
        <v>1005</v>
      </c>
      <c r="I104" s="282" t="s">
        <v>968</v>
      </c>
      <c r="J104" s="282">
        <v>20</v>
      </c>
      <c r="K104" s="295"/>
    </row>
    <row r="105" spans="2:11" ht="15" customHeight="1">
      <c r="B105" s="293"/>
      <c r="C105" s="282" t="s">
        <v>969</v>
      </c>
      <c r="D105" s="282"/>
      <c r="E105" s="282"/>
      <c r="F105" s="303" t="s">
        <v>966</v>
      </c>
      <c r="G105" s="282"/>
      <c r="H105" s="282" t="s">
        <v>1005</v>
      </c>
      <c r="I105" s="282" t="s">
        <v>968</v>
      </c>
      <c r="J105" s="282">
        <v>120</v>
      </c>
      <c r="K105" s="295"/>
    </row>
    <row r="106" spans="2:11" ht="15" customHeight="1">
      <c r="B106" s="304"/>
      <c r="C106" s="282" t="s">
        <v>971</v>
      </c>
      <c r="D106" s="282"/>
      <c r="E106" s="282"/>
      <c r="F106" s="303" t="s">
        <v>972</v>
      </c>
      <c r="G106" s="282"/>
      <c r="H106" s="282" t="s">
        <v>1005</v>
      </c>
      <c r="I106" s="282" t="s">
        <v>968</v>
      </c>
      <c r="J106" s="282">
        <v>50</v>
      </c>
      <c r="K106" s="295"/>
    </row>
    <row r="107" spans="2:11" ht="15" customHeight="1">
      <c r="B107" s="304"/>
      <c r="C107" s="282" t="s">
        <v>974</v>
      </c>
      <c r="D107" s="282"/>
      <c r="E107" s="282"/>
      <c r="F107" s="303" t="s">
        <v>966</v>
      </c>
      <c r="G107" s="282"/>
      <c r="H107" s="282" t="s">
        <v>1005</v>
      </c>
      <c r="I107" s="282" t="s">
        <v>976</v>
      </c>
      <c r="J107" s="282"/>
      <c r="K107" s="295"/>
    </row>
    <row r="108" spans="2:11" ht="15" customHeight="1">
      <c r="B108" s="304"/>
      <c r="C108" s="282" t="s">
        <v>985</v>
      </c>
      <c r="D108" s="282"/>
      <c r="E108" s="282"/>
      <c r="F108" s="303" t="s">
        <v>972</v>
      </c>
      <c r="G108" s="282"/>
      <c r="H108" s="282" t="s">
        <v>1005</v>
      </c>
      <c r="I108" s="282" t="s">
        <v>968</v>
      </c>
      <c r="J108" s="282">
        <v>50</v>
      </c>
      <c r="K108" s="295"/>
    </row>
    <row r="109" spans="2:11" ht="15" customHeight="1">
      <c r="B109" s="304"/>
      <c r="C109" s="282" t="s">
        <v>993</v>
      </c>
      <c r="D109" s="282"/>
      <c r="E109" s="282"/>
      <c r="F109" s="303" t="s">
        <v>972</v>
      </c>
      <c r="G109" s="282"/>
      <c r="H109" s="282" t="s">
        <v>1005</v>
      </c>
      <c r="I109" s="282" t="s">
        <v>968</v>
      </c>
      <c r="J109" s="282">
        <v>50</v>
      </c>
      <c r="K109" s="295"/>
    </row>
    <row r="110" spans="2:11" ht="15" customHeight="1">
      <c r="B110" s="304"/>
      <c r="C110" s="282" t="s">
        <v>991</v>
      </c>
      <c r="D110" s="282"/>
      <c r="E110" s="282"/>
      <c r="F110" s="303" t="s">
        <v>972</v>
      </c>
      <c r="G110" s="282"/>
      <c r="H110" s="282" t="s">
        <v>1005</v>
      </c>
      <c r="I110" s="282" t="s">
        <v>968</v>
      </c>
      <c r="J110" s="282">
        <v>50</v>
      </c>
      <c r="K110" s="295"/>
    </row>
    <row r="111" spans="2:11" ht="15" customHeight="1">
      <c r="B111" s="304"/>
      <c r="C111" s="282" t="s">
        <v>57</v>
      </c>
      <c r="D111" s="282"/>
      <c r="E111" s="282"/>
      <c r="F111" s="303" t="s">
        <v>966</v>
      </c>
      <c r="G111" s="282"/>
      <c r="H111" s="282" t="s">
        <v>1006</v>
      </c>
      <c r="I111" s="282" t="s">
        <v>968</v>
      </c>
      <c r="J111" s="282">
        <v>20</v>
      </c>
      <c r="K111" s="295"/>
    </row>
    <row r="112" spans="2:11" ht="15" customHeight="1">
      <c r="B112" s="304"/>
      <c r="C112" s="282" t="s">
        <v>1007</v>
      </c>
      <c r="D112" s="282"/>
      <c r="E112" s="282"/>
      <c r="F112" s="303" t="s">
        <v>966</v>
      </c>
      <c r="G112" s="282"/>
      <c r="H112" s="282" t="s">
        <v>1008</v>
      </c>
      <c r="I112" s="282" t="s">
        <v>968</v>
      </c>
      <c r="J112" s="282">
        <v>120</v>
      </c>
      <c r="K112" s="295"/>
    </row>
    <row r="113" spans="2:11" ht="15" customHeight="1">
      <c r="B113" s="304"/>
      <c r="C113" s="282" t="s">
        <v>42</v>
      </c>
      <c r="D113" s="282"/>
      <c r="E113" s="282"/>
      <c r="F113" s="303" t="s">
        <v>966</v>
      </c>
      <c r="G113" s="282"/>
      <c r="H113" s="282" t="s">
        <v>1009</v>
      </c>
      <c r="I113" s="282" t="s">
        <v>1000</v>
      </c>
      <c r="J113" s="282"/>
      <c r="K113" s="295"/>
    </row>
    <row r="114" spans="2:11" ht="15" customHeight="1">
      <c r="B114" s="304"/>
      <c r="C114" s="282" t="s">
        <v>52</v>
      </c>
      <c r="D114" s="282"/>
      <c r="E114" s="282"/>
      <c r="F114" s="303" t="s">
        <v>966</v>
      </c>
      <c r="G114" s="282"/>
      <c r="H114" s="282" t="s">
        <v>1010</v>
      </c>
      <c r="I114" s="282" t="s">
        <v>1000</v>
      </c>
      <c r="J114" s="282"/>
      <c r="K114" s="295"/>
    </row>
    <row r="115" spans="2:11" ht="15" customHeight="1">
      <c r="B115" s="304"/>
      <c r="C115" s="282" t="s">
        <v>61</v>
      </c>
      <c r="D115" s="282"/>
      <c r="E115" s="282"/>
      <c r="F115" s="303" t="s">
        <v>966</v>
      </c>
      <c r="G115" s="282"/>
      <c r="H115" s="282" t="s">
        <v>1011</v>
      </c>
      <c r="I115" s="282" t="s">
        <v>1012</v>
      </c>
      <c r="J115" s="282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79"/>
      <c r="D117" s="279"/>
      <c r="E117" s="279"/>
      <c r="F117" s="315"/>
      <c r="G117" s="279"/>
      <c r="H117" s="279"/>
      <c r="I117" s="279"/>
      <c r="J117" s="279"/>
      <c r="K117" s="314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270" t="s">
        <v>1013</v>
      </c>
      <c r="D120" s="270"/>
      <c r="E120" s="270"/>
      <c r="F120" s="270"/>
      <c r="G120" s="270"/>
      <c r="H120" s="270"/>
      <c r="I120" s="270"/>
      <c r="J120" s="270"/>
      <c r="K120" s="320"/>
    </row>
    <row r="121" spans="2:11" ht="17.25" customHeight="1">
      <c r="B121" s="321"/>
      <c r="C121" s="296" t="s">
        <v>960</v>
      </c>
      <c r="D121" s="296"/>
      <c r="E121" s="296"/>
      <c r="F121" s="296" t="s">
        <v>961</v>
      </c>
      <c r="G121" s="297"/>
      <c r="H121" s="296" t="s">
        <v>121</v>
      </c>
      <c r="I121" s="296" t="s">
        <v>61</v>
      </c>
      <c r="J121" s="296" t="s">
        <v>962</v>
      </c>
      <c r="K121" s="322"/>
    </row>
    <row r="122" spans="2:11" ht="17.25" customHeight="1">
      <c r="B122" s="321"/>
      <c r="C122" s="298" t="s">
        <v>963</v>
      </c>
      <c r="D122" s="298"/>
      <c r="E122" s="298"/>
      <c r="F122" s="299" t="s">
        <v>964</v>
      </c>
      <c r="G122" s="300"/>
      <c r="H122" s="298"/>
      <c r="I122" s="298"/>
      <c r="J122" s="298" t="s">
        <v>965</v>
      </c>
      <c r="K122" s="322"/>
    </row>
    <row r="123" spans="2:11" ht="5.25" customHeight="1">
      <c r="B123" s="323"/>
      <c r="C123" s="301"/>
      <c r="D123" s="301"/>
      <c r="E123" s="301"/>
      <c r="F123" s="301"/>
      <c r="G123" s="282"/>
      <c r="H123" s="301"/>
      <c r="I123" s="301"/>
      <c r="J123" s="301"/>
      <c r="K123" s="324"/>
    </row>
    <row r="124" spans="2:11" ht="15" customHeight="1">
      <c r="B124" s="323"/>
      <c r="C124" s="282" t="s">
        <v>969</v>
      </c>
      <c r="D124" s="301"/>
      <c r="E124" s="301"/>
      <c r="F124" s="303" t="s">
        <v>966</v>
      </c>
      <c r="G124" s="282"/>
      <c r="H124" s="282" t="s">
        <v>1005</v>
      </c>
      <c r="I124" s="282" t="s">
        <v>968</v>
      </c>
      <c r="J124" s="282">
        <v>120</v>
      </c>
      <c r="K124" s="325"/>
    </row>
    <row r="125" spans="2:11" ht="15" customHeight="1">
      <c r="B125" s="323"/>
      <c r="C125" s="282" t="s">
        <v>1014</v>
      </c>
      <c r="D125" s="282"/>
      <c r="E125" s="282"/>
      <c r="F125" s="303" t="s">
        <v>966</v>
      </c>
      <c r="G125" s="282"/>
      <c r="H125" s="282" t="s">
        <v>1015</v>
      </c>
      <c r="I125" s="282" t="s">
        <v>968</v>
      </c>
      <c r="J125" s="282" t="s">
        <v>1016</v>
      </c>
      <c r="K125" s="325"/>
    </row>
    <row r="126" spans="2:11" ht="15" customHeight="1">
      <c r="B126" s="323"/>
      <c r="C126" s="282" t="s">
        <v>915</v>
      </c>
      <c r="D126" s="282"/>
      <c r="E126" s="282"/>
      <c r="F126" s="303" t="s">
        <v>966</v>
      </c>
      <c r="G126" s="282"/>
      <c r="H126" s="282" t="s">
        <v>1017</v>
      </c>
      <c r="I126" s="282" t="s">
        <v>968</v>
      </c>
      <c r="J126" s="282" t="s">
        <v>1016</v>
      </c>
      <c r="K126" s="325"/>
    </row>
    <row r="127" spans="2:11" ht="15" customHeight="1">
      <c r="B127" s="323"/>
      <c r="C127" s="282" t="s">
        <v>977</v>
      </c>
      <c r="D127" s="282"/>
      <c r="E127" s="282"/>
      <c r="F127" s="303" t="s">
        <v>972</v>
      </c>
      <c r="G127" s="282"/>
      <c r="H127" s="282" t="s">
        <v>978</v>
      </c>
      <c r="I127" s="282" t="s">
        <v>968</v>
      </c>
      <c r="J127" s="282">
        <v>15</v>
      </c>
      <c r="K127" s="325"/>
    </row>
    <row r="128" spans="2:11" ht="15" customHeight="1">
      <c r="B128" s="323"/>
      <c r="C128" s="305" t="s">
        <v>979</v>
      </c>
      <c r="D128" s="305"/>
      <c r="E128" s="305"/>
      <c r="F128" s="306" t="s">
        <v>972</v>
      </c>
      <c r="G128" s="305"/>
      <c r="H128" s="305" t="s">
        <v>980</v>
      </c>
      <c r="I128" s="305" t="s">
        <v>968</v>
      </c>
      <c r="J128" s="305">
        <v>15</v>
      </c>
      <c r="K128" s="325"/>
    </row>
    <row r="129" spans="2:11" ht="15" customHeight="1">
      <c r="B129" s="323"/>
      <c r="C129" s="305" t="s">
        <v>981</v>
      </c>
      <c r="D129" s="305"/>
      <c r="E129" s="305"/>
      <c r="F129" s="306" t="s">
        <v>972</v>
      </c>
      <c r="G129" s="305"/>
      <c r="H129" s="305" t="s">
        <v>982</v>
      </c>
      <c r="I129" s="305" t="s">
        <v>968</v>
      </c>
      <c r="J129" s="305">
        <v>20</v>
      </c>
      <c r="K129" s="325"/>
    </row>
    <row r="130" spans="2:11" ht="15" customHeight="1">
      <c r="B130" s="323"/>
      <c r="C130" s="305" t="s">
        <v>983</v>
      </c>
      <c r="D130" s="305"/>
      <c r="E130" s="305"/>
      <c r="F130" s="306" t="s">
        <v>972</v>
      </c>
      <c r="G130" s="305"/>
      <c r="H130" s="305" t="s">
        <v>984</v>
      </c>
      <c r="I130" s="305" t="s">
        <v>968</v>
      </c>
      <c r="J130" s="305">
        <v>20</v>
      </c>
      <c r="K130" s="325"/>
    </row>
    <row r="131" spans="2:11" ht="15" customHeight="1">
      <c r="B131" s="323"/>
      <c r="C131" s="282" t="s">
        <v>971</v>
      </c>
      <c r="D131" s="282"/>
      <c r="E131" s="282"/>
      <c r="F131" s="303" t="s">
        <v>972</v>
      </c>
      <c r="G131" s="282"/>
      <c r="H131" s="282" t="s">
        <v>1005</v>
      </c>
      <c r="I131" s="282" t="s">
        <v>968</v>
      </c>
      <c r="J131" s="282">
        <v>50</v>
      </c>
      <c r="K131" s="325"/>
    </row>
    <row r="132" spans="2:11" ht="15" customHeight="1">
      <c r="B132" s="323"/>
      <c r="C132" s="282" t="s">
        <v>985</v>
      </c>
      <c r="D132" s="282"/>
      <c r="E132" s="282"/>
      <c r="F132" s="303" t="s">
        <v>972</v>
      </c>
      <c r="G132" s="282"/>
      <c r="H132" s="282" t="s">
        <v>1005</v>
      </c>
      <c r="I132" s="282" t="s">
        <v>968</v>
      </c>
      <c r="J132" s="282">
        <v>50</v>
      </c>
      <c r="K132" s="325"/>
    </row>
    <row r="133" spans="2:11" ht="15" customHeight="1">
      <c r="B133" s="323"/>
      <c r="C133" s="282" t="s">
        <v>991</v>
      </c>
      <c r="D133" s="282"/>
      <c r="E133" s="282"/>
      <c r="F133" s="303" t="s">
        <v>972</v>
      </c>
      <c r="G133" s="282"/>
      <c r="H133" s="282" t="s">
        <v>1005</v>
      </c>
      <c r="I133" s="282" t="s">
        <v>968</v>
      </c>
      <c r="J133" s="282">
        <v>50</v>
      </c>
      <c r="K133" s="325"/>
    </row>
    <row r="134" spans="2:11" ht="15" customHeight="1">
      <c r="B134" s="323"/>
      <c r="C134" s="282" t="s">
        <v>993</v>
      </c>
      <c r="D134" s="282"/>
      <c r="E134" s="282"/>
      <c r="F134" s="303" t="s">
        <v>972</v>
      </c>
      <c r="G134" s="282"/>
      <c r="H134" s="282" t="s">
        <v>1005</v>
      </c>
      <c r="I134" s="282" t="s">
        <v>968</v>
      </c>
      <c r="J134" s="282">
        <v>50</v>
      </c>
      <c r="K134" s="325"/>
    </row>
    <row r="135" spans="2:11" ht="15" customHeight="1">
      <c r="B135" s="323"/>
      <c r="C135" s="282" t="s">
        <v>126</v>
      </c>
      <c r="D135" s="282"/>
      <c r="E135" s="282"/>
      <c r="F135" s="303" t="s">
        <v>972</v>
      </c>
      <c r="G135" s="282"/>
      <c r="H135" s="282" t="s">
        <v>1018</v>
      </c>
      <c r="I135" s="282" t="s">
        <v>968</v>
      </c>
      <c r="J135" s="282">
        <v>255</v>
      </c>
      <c r="K135" s="325"/>
    </row>
    <row r="136" spans="2:11" ht="15" customHeight="1">
      <c r="B136" s="323"/>
      <c r="C136" s="282" t="s">
        <v>995</v>
      </c>
      <c r="D136" s="282"/>
      <c r="E136" s="282"/>
      <c r="F136" s="303" t="s">
        <v>966</v>
      </c>
      <c r="G136" s="282"/>
      <c r="H136" s="282" t="s">
        <v>1019</v>
      </c>
      <c r="I136" s="282" t="s">
        <v>997</v>
      </c>
      <c r="J136" s="282"/>
      <c r="K136" s="325"/>
    </row>
    <row r="137" spans="2:11" ht="15" customHeight="1">
      <c r="B137" s="323"/>
      <c r="C137" s="282" t="s">
        <v>998</v>
      </c>
      <c r="D137" s="282"/>
      <c r="E137" s="282"/>
      <c r="F137" s="303" t="s">
        <v>966</v>
      </c>
      <c r="G137" s="282"/>
      <c r="H137" s="282" t="s">
        <v>1020</v>
      </c>
      <c r="I137" s="282" t="s">
        <v>1000</v>
      </c>
      <c r="J137" s="282"/>
      <c r="K137" s="325"/>
    </row>
    <row r="138" spans="2:11" ht="15" customHeight="1">
      <c r="B138" s="323"/>
      <c r="C138" s="282" t="s">
        <v>1001</v>
      </c>
      <c r="D138" s="282"/>
      <c r="E138" s="282"/>
      <c r="F138" s="303" t="s">
        <v>966</v>
      </c>
      <c r="G138" s="282"/>
      <c r="H138" s="282" t="s">
        <v>1001</v>
      </c>
      <c r="I138" s="282" t="s">
        <v>1000</v>
      </c>
      <c r="J138" s="282"/>
      <c r="K138" s="325"/>
    </row>
    <row r="139" spans="2:11" ht="15" customHeight="1">
      <c r="B139" s="323"/>
      <c r="C139" s="282" t="s">
        <v>42</v>
      </c>
      <c r="D139" s="282"/>
      <c r="E139" s="282"/>
      <c r="F139" s="303" t="s">
        <v>966</v>
      </c>
      <c r="G139" s="282"/>
      <c r="H139" s="282" t="s">
        <v>1021</v>
      </c>
      <c r="I139" s="282" t="s">
        <v>1000</v>
      </c>
      <c r="J139" s="282"/>
      <c r="K139" s="325"/>
    </row>
    <row r="140" spans="2:11" ht="15" customHeight="1">
      <c r="B140" s="323"/>
      <c r="C140" s="282" t="s">
        <v>1022</v>
      </c>
      <c r="D140" s="282"/>
      <c r="E140" s="282"/>
      <c r="F140" s="303" t="s">
        <v>966</v>
      </c>
      <c r="G140" s="282"/>
      <c r="H140" s="282" t="s">
        <v>1023</v>
      </c>
      <c r="I140" s="282" t="s">
        <v>1000</v>
      </c>
      <c r="J140" s="282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79"/>
      <c r="C142" s="279"/>
      <c r="D142" s="279"/>
      <c r="E142" s="279"/>
      <c r="F142" s="315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294" t="s">
        <v>1024</v>
      </c>
      <c r="D145" s="294"/>
      <c r="E145" s="294"/>
      <c r="F145" s="294"/>
      <c r="G145" s="294"/>
      <c r="H145" s="294"/>
      <c r="I145" s="294"/>
      <c r="J145" s="294"/>
      <c r="K145" s="295"/>
    </row>
    <row r="146" spans="2:11" ht="17.25" customHeight="1">
      <c r="B146" s="293"/>
      <c r="C146" s="296" t="s">
        <v>960</v>
      </c>
      <c r="D146" s="296"/>
      <c r="E146" s="296"/>
      <c r="F146" s="296" t="s">
        <v>961</v>
      </c>
      <c r="G146" s="297"/>
      <c r="H146" s="296" t="s">
        <v>121</v>
      </c>
      <c r="I146" s="296" t="s">
        <v>61</v>
      </c>
      <c r="J146" s="296" t="s">
        <v>962</v>
      </c>
      <c r="K146" s="295"/>
    </row>
    <row r="147" spans="2:11" ht="17.25" customHeight="1">
      <c r="B147" s="293"/>
      <c r="C147" s="298" t="s">
        <v>963</v>
      </c>
      <c r="D147" s="298"/>
      <c r="E147" s="298"/>
      <c r="F147" s="299" t="s">
        <v>964</v>
      </c>
      <c r="G147" s="300"/>
      <c r="H147" s="298"/>
      <c r="I147" s="298"/>
      <c r="J147" s="298" t="s">
        <v>965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969</v>
      </c>
      <c r="D149" s="282"/>
      <c r="E149" s="282"/>
      <c r="F149" s="330" t="s">
        <v>966</v>
      </c>
      <c r="G149" s="282"/>
      <c r="H149" s="329" t="s">
        <v>1005</v>
      </c>
      <c r="I149" s="329" t="s">
        <v>968</v>
      </c>
      <c r="J149" s="329">
        <v>120</v>
      </c>
      <c r="K149" s="325"/>
    </row>
    <row r="150" spans="2:11" ht="15" customHeight="1">
      <c r="B150" s="304"/>
      <c r="C150" s="329" t="s">
        <v>1014</v>
      </c>
      <c r="D150" s="282"/>
      <c r="E150" s="282"/>
      <c r="F150" s="330" t="s">
        <v>966</v>
      </c>
      <c r="G150" s="282"/>
      <c r="H150" s="329" t="s">
        <v>1025</v>
      </c>
      <c r="I150" s="329" t="s">
        <v>968</v>
      </c>
      <c r="J150" s="329" t="s">
        <v>1016</v>
      </c>
      <c r="K150" s="325"/>
    </row>
    <row r="151" spans="2:11" ht="15" customHeight="1">
      <c r="B151" s="304"/>
      <c r="C151" s="329" t="s">
        <v>915</v>
      </c>
      <c r="D151" s="282"/>
      <c r="E151" s="282"/>
      <c r="F151" s="330" t="s">
        <v>966</v>
      </c>
      <c r="G151" s="282"/>
      <c r="H151" s="329" t="s">
        <v>1026</v>
      </c>
      <c r="I151" s="329" t="s">
        <v>968</v>
      </c>
      <c r="J151" s="329" t="s">
        <v>1016</v>
      </c>
      <c r="K151" s="325"/>
    </row>
    <row r="152" spans="2:11" ht="15" customHeight="1">
      <c r="B152" s="304"/>
      <c r="C152" s="329" t="s">
        <v>971</v>
      </c>
      <c r="D152" s="282"/>
      <c r="E152" s="282"/>
      <c r="F152" s="330" t="s">
        <v>972</v>
      </c>
      <c r="G152" s="282"/>
      <c r="H152" s="329" t="s">
        <v>1005</v>
      </c>
      <c r="I152" s="329" t="s">
        <v>968</v>
      </c>
      <c r="J152" s="329">
        <v>50</v>
      </c>
      <c r="K152" s="325"/>
    </row>
    <row r="153" spans="2:11" ht="15" customHeight="1">
      <c r="B153" s="304"/>
      <c r="C153" s="329" t="s">
        <v>974</v>
      </c>
      <c r="D153" s="282"/>
      <c r="E153" s="282"/>
      <c r="F153" s="330" t="s">
        <v>966</v>
      </c>
      <c r="G153" s="282"/>
      <c r="H153" s="329" t="s">
        <v>1005</v>
      </c>
      <c r="I153" s="329" t="s">
        <v>976</v>
      </c>
      <c r="J153" s="329"/>
      <c r="K153" s="325"/>
    </row>
    <row r="154" spans="2:11" ht="15" customHeight="1">
      <c r="B154" s="304"/>
      <c r="C154" s="329" t="s">
        <v>985</v>
      </c>
      <c r="D154" s="282"/>
      <c r="E154" s="282"/>
      <c r="F154" s="330" t="s">
        <v>972</v>
      </c>
      <c r="G154" s="282"/>
      <c r="H154" s="329" t="s">
        <v>1005</v>
      </c>
      <c r="I154" s="329" t="s">
        <v>968</v>
      </c>
      <c r="J154" s="329">
        <v>50</v>
      </c>
      <c r="K154" s="325"/>
    </row>
    <row r="155" spans="2:11" ht="15" customHeight="1">
      <c r="B155" s="304"/>
      <c r="C155" s="329" t="s">
        <v>993</v>
      </c>
      <c r="D155" s="282"/>
      <c r="E155" s="282"/>
      <c r="F155" s="330" t="s">
        <v>972</v>
      </c>
      <c r="G155" s="282"/>
      <c r="H155" s="329" t="s">
        <v>1005</v>
      </c>
      <c r="I155" s="329" t="s">
        <v>968</v>
      </c>
      <c r="J155" s="329">
        <v>50</v>
      </c>
      <c r="K155" s="325"/>
    </row>
    <row r="156" spans="2:11" ht="15" customHeight="1">
      <c r="B156" s="304"/>
      <c r="C156" s="329" t="s">
        <v>991</v>
      </c>
      <c r="D156" s="282"/>
      <c r="E156" s="282"/>
      <c r="F156" s="330" t="s">
        <v>972</v>
      </c>
      <c r="G156" s="282"/>
      <c r="H156" s="329" t="s">
        <v>1005</v>
      </c>
      <c r="I156" s="329" t="s">
        <v>968</v>
      </c>
      <c r="J156" s="329">
        <v>50</v>
      </c>
      <c r="K156" s="325"/>
    </row>
    <row r="157" spans="2:11" ht="15" customHeight="1">
      <c r="B157" s="304"/>
      <c r="C157" s="329" t="s">
        <v>93</v>
      </c>
      <c r="D157" s="282"/>
      <c r="E157" s="282"/>
      <c r="F157" s="330" t="s">
        <v>966</v>
      </c>
      <c r="G157" s="282"/>
      <c r="H157" s="329" t="s">
        <v>1027</v>
      </c>
      <c r="I157" s="329" t="s">
        <v>968</v>
      </c>
      <c r="J157" s="329" t="s">
        <v>1028</v>
      </c>
      <c r="K157" s="325"/>
    </row>
    <row r="158" spans="2:11" ht="15" customHeight="1">
      <c r="B158" s="304"/>
      <c r="C158" s="329" t="s">
        <v>1029</v>
      </c>
      <c r="D158" s="282"/>
      <c r="E158" s="282"/>
      <c r="F158" s="330" t="s">
        <v>966</v>
      </c>
      <c r="G158" s="282"/>
      <c r="H158" s="329" t="s">
        <v>1030</v>
      </c>
      <c r="I158" s="329" t="s">
        <v>1000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79"/>
      <c r="C160" s="282"/>
      <c r="D160" s="282"/>
      <c r="E160" s="282"/>
      <c r="F160" s="303"/>
      <c r="G160" s="282"/>
      <c r="H160" s="282"/>
      <c r="I160" s="282"/>
      <c r="J160" s="282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270" t="s">
        <v>1031</v>
      </c>
      <c r="D163" s="270"/>
      <c r="E163" s="270"/>
      <c r="F163" s="270"/>
      <c r="G163" s="270"/>
      <c r="H163" s="270"/>
      <c r="I163" s="270"/>
      <c r="J163" s="270"/>
      <c r="K163" s="271"/>
    </row>
    <row r="164" spans="2:11" ht="17.25" customHeight="1">
      <c r="B164" s="269"/>
      <c r="C164" s="296" t="s">
        <v>960</v>
      </c>
      <c r="D164" s="296"/>
      <c r="E164" s="296"/>
      <c r="F164" s="296" t="s">
        <v>961</v>
      </c>
      <c r="G164" s="333"/>
      <c r="H164" s="334" t="s">
        <v>121</v>
      </c>
      <c r="I164" s="334" t="s">
        <v>61</v>
      </c>
      <c r="J164" s="296" t="s">
        <v>962</v>
      </c>
      <c r="K164" s="271"/>
    </row>
    <row r="165" spans="2:11" ht="17.25" customHeight="1">
      <c r="B165" s="273"/>
      <c r="C165" s="298" t="s">
        <v>963</v>
      </c>
      <c r="D165" s="298"/>
      <c r="E165" s="298"/>
      <c r="F165" s="299" t="s">
        <v>964</v>
      </c>
      <c r="G165" s="335"/>
      <c r="H165" s="336"/>
      <c r="I165" s="336"/>
      <c r="J165" s="298" t="s">
        <v>965</v>
      </c>
      <c r="K165" s="275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2" t="s">
        <v>969</v>
      </c>
      <c r="D167" s="282"/>
      <c r="E167" s="282"/>
      <c r="F167" s="303" t="s">
        <v>966</v>
      </c>
      <c r="G167" s="282"/>
      <c r="H167" s="282" t="s">
        <v>1005</v>
      </c>
      <c r="I167" s="282" t="s">
        <v>968</v>
      </c>
      <c r="J167" s="282">
        <v>120</v>
      </c>
      <c r="K167" s="325"/>
    </row>
    <row r="168" spans="2:11" ht="15" customHeight="1">
      <c r="B168" s="304"/>
      <c r="C168" s="282" t="s">
        <v>1014</v>
      </c>
      <c r="D168" s="282"/>
      <c r="E168" s="282"/>
      <c r="F168" s="303" t="s">
        <v>966</v>
      </c>
      <c r="G168" s="282"/>
      <c r="H168" s="282" t="s">
        <v>1015</v>
      </c>
      <c r="I168" s="282" t="s">
        <v>968</v>
      </c>
      <c r="J168" s="282" t="s">
        <v>1016</v>
      </c>
      <c r="K168" s="325"/>
    </row>
    <row r="169" spans="2:11" ht="15" customHeight="1">
      <c r="B169" s="304"/>
      <c r="C169" s="282" t="s">
        <v>915</v>
      </c>
      <c r="D169" s="282"/>
      <c r="E169" s="282"/>
      <c r="F169" s="303" t="s">
        <v>966</v>
      </c>
      <c r="G169" s="282"/>
      <c r="H169" s="282" t="s">
        <v>1032</v>
      </c>
      <c r="I169" s="282" t="s">
        <v>968</v>
      </c>
      <c r="J169" s="282" t="s">
        <v>1016</v>
      </c>
      <c r="K169" s="325"/>
    </row>
    <row r="170" spans="2:11" ht="15" customHeight="1">
      <c r="B170" s="304"/>
      <c r="C170" s="282" t="s">
        <v>971</v>
      </c>
      <c r="D170" s="282"/>
      <c r="E170" s="282"/>
      <c r="F170" s="303" t="s">
        <v>972</v>
      </c>
      <c r="G170" s="282"/>
      <c r="H170" s="282" t="s">
        <v>1032</v>
      </c>
      <c r="I170" s="282" t="s">
        <v>968</v>
      </c>
      <c r="J170" s="282">
        <v>50</v>
      </c>
      <c r="K170" s="325"/>
    </row>
    <row r="171" spans="2:11" ht="15" customHeight="1">
      <c r="B171" s="304"/>
      <c r="C171" s="282" t="s">
        <v>974</v>
      </c>
      <c r="D171" s="282"/>
      <c r="E171" s="282"/>
      <c r="F171" s="303" t="s">
        <v>966</v>
      </c>
      <c r="G171" s="282"/>
      <c r="H171" s="282" t="s">
        <v>1032</v>
      </c>
      <c r="I171" s="282" t="s">
        <v>976</v>
      </c>
      <c r="J171" s="282"/>
      <c r="K171" s="325"/>
    </row>
    <row r="172" spans="2:11" ht="15" customHeight="1">
      <c r="B172" s="304"/>
      <c r="C172" s="282" t="s">
        <v>985</v>
      </c>
      <c r="D172" s="282"/>
      <c r="E172" s="282"/>
      <c r="F172" s="303" t="s">
        <v>972</v>
      </c>
      <c r="G172" s="282"/>
      <c r="H172" s="282" t="s">
        <v>1032</v>
      </c>
      <c r="I172" s="282" t="s">
        <v>968</v>
      </c>
      <c r="J172" s="282">
        <v>50</v>
      </c>
      <c r="K172" s="325"/>
    </row>
    <row r="173" spans="2:11" ht="15" customHeight="1">
      <c r="B173" s="304"/>
      <c r="C173" s="282" t="s">
        <v>993</v>
      </c>
      <c r="D173" s="282"/>
      <c r="E173" s="282"/>
      <c r="F173" s="303" t="s">
        <v>972</v>
      </c>
      <c r="G173" s="282"/>
      <c r="H173" s="282" t="s">
        <v>1032</v>
      </c>
      <c r="I173" s="282" t="s">
        <v>968</v>
      </c>
      <c r="J173" s="282">
        <v>50</v>
      </c>
      <c r="K173" s="325"/>
    </row>
    <row r="174" spans="2:11" ht="15" customHeight="1">
      <c r="B174" s="304"/>
      <c r="C174" s="282" t="s">
        <v>991</v>
      </c>
      <c r="D174" s="282"/>
      <c r="E174" s="282"/>
      <c r="F174" s="303" t="s">
        <v>972</v>
      </c>
      <c r="G174" s="282"/>
      <c r="H174" s="282" t="s">
        <v>1032</v>
      </c>
      <c r="I174" s="282" t="s">
        <v>968</v>
      </c>
      <c r="J174" s="282">
        <v>50</v>
      </c>
      <c r="K174" s="325"/>
    </row>
    <row r="175" spans="2:11" ht="15" customHeight="1">
      <c r="B175" s="304"/>
      <c r="C175" s="282" t="s">
        <v>120</v>
      </c>
      <c r="D175" s="282"/>
      <c r="E175" s="282"/>
      <c r="F175" s="303" t="s">
        <v>966</v>
      </c>
      <c r="G175" s="282"/>
      <c r="H175" s="282" t="s">
        <v>1033</v>
      </c>
      <c r="I175" s="282" t="s">
        <v>1034</v>
      </c>
      <c r="J175" s="282"/>
      <c r="K175" s="325"/>
    </row>
    <row r="176" spans="2:11" ht="15" customHeight="1">
      <c r="B176" s="304"/>
      <c r="C176" s="282" t="s">
        <v>61</v>
      </c>
      <c r="D176" s="282"/>
      <c r="E176" s="282"/>
      <c r="F176" s="303" t="s">
        <v>966</v>
      </c>
      <c r="G176" s="282"/>
      <c r="H176" s="282" t="s">
        <v>1035</v>
      </c>
      <c r="I176" s="282" t="s">
        <v>1036</v>
      </c>
      <c r="J176" s="282">
        <v>1</v>
      </c>
      <c r="K176" s="325"/>
    </row>
    <row r="177" spans="2:11" ht="15" customHeight="1">
      <c r="B177" s="304"/>
      <c r="C177" s="282" t="s">
        <v>57</v>
      </c>
      <c r="D177" s="282"/>
      <c r="E177" s="282"/>
      <c r="F177" s="303" t="s">
        <v>966</v>
      </c>
      <c r="G177" s="282"/>
      <c r="H177" s="282" t="s">
        <v>1037</v>
      </c>
      <c r="I177" s="282" t="s">
        <v>968</v>
      </c>
      <c r="J177" s="282">
        <v>20</v>
      </c>
      <c r="K177" s="325"/>
    </row>
    <row r="178" spans="2:11" ht="15" customHeight="1">
      <c r="B178" s="304"/>
      <c r="C178" s="282" t="s">
        <v>121</v>
      </c>
      <c r="D178" s="282"/>
      <c r="E178" s="282"/>
      <c r="F178" s="303" t="s">
        <v>966</v>
      </c>
      <c r="G178" s="282"/>
      <c r="H178" s="282" t="s">
        <v>1038</v>
      </c>
      <c r="I178" s="282" t="s">
        <v>968</v>
      </c>
      <c r="J178" s="282">
        <v>255</v>
      </c>
      <c r="K178" s="325"/>
    </row>
    <row r="179" spans="2:11" ht="15" customHeight="1">
      <c r="B179" s="304"/>
      <c r="C179" s="282" t="s">
        <v>122</v>
      </c>
      <c r="D179" s="282"/>
      <c r="E179" s="282"/>
      <c r="F179" s="303" t="s">
        <v>966</v>
      </c>
      <c r="G179" s="282"/>
      <c r="H179" s="282" t="s">
        <v>931</v>
      </c>
      <c r="I179" s="282" t="s">
        <v>968</v>
      </c>
      <c r="J179" s="282">
        <v>10</v>
      </c>
      <c r="K179" s="325"/>
    </row>
    <row r="180" spans="2:11" ht="15" customHeight="1">
      <c r="B180" s="304"/>
      <c r="C180" s="282" t="s">
        <v>123</v>
      </c>
      <c r="D180" s="282"/>
      <c r="E180" s="282"/>
      <c r="F180" s="303" t="s">
        <v>966</v>
      </c>
      <c r="G180" s="282"/>
      <c r="H180" s="282" t="s">
        <v>1039</v>
      </c>
      <c r="I180" s="282" t="s">
        <v>1000</v>
      </c>
      <c r="J180" s="282"/>
      <c r="K180" s="325"/>
    </row>
    <row r="181" spans="2:11" ht="15" customHeight="1">
      <c r="B181" s="304"/>
      <c r="C181" s="282" t="s">
        <v>1040</v>
      </c>
      <c r="D181" s="282"/>
      <c r="E181" s="282"/>
      <c r="F181" s="303" t="s">
        <v>966</v>
      </c>
      <c r="G181" s="282"/>
      <c r="H181" s="282" t="s">
        <v>1041</v>
      </c>
      <c r="I181" s="282" t="s">
        <v>1000</v>
      </c>
      <c r="J181" s="282"/>
      <c r="K181" s="325"/>
    </row>
    <row r="182" spans="2:11" ht="15" customHeight="1">
      <c r="B182" s="304"/>
      <c r="C182" s="282" t="s">
        <v>1029</v>
      </c>
      <c r="D182" s="282"/>
      <c r="E182" s="282"/>
      <c r="F182" s="303" t="s">
        <v>966</v>
      </c>
      <c r="G182" s="282"/>
      <c r="H182" s="282" t="s">
        <v>1042</v>
      </c>
      <c r="I182" s="282" t="s">
        <v>1000</v>
      </c>
      <c r="J182" s="282"/>
      <c r="K182" s="325"/>
    </row>
    <row r="183" spans="2:11" ht="15" customHeight="1">
      <c r="B183" s="304"/>
      <c r="C183" s="282" t="s">
        <v>125</v>
      </c>
      <c r="D183" s="282"/>
      <c r="E183" s="282"/>
      <c r="F183" s="303" t="s">
        <v>972</v>
      </c>
      <c r="G183" s="282"/>
      <c r="H183" s="282" t="s">
        <v>1043</v>
      </c>
      <c r="I183" s="282" t="s">
        <v>968</v>
      </c>
      <c r="J183" s="282">
        <v>50</v>
      </c>
      <c r="K183" s="325"/>
    </row>
    <row r="184" spans="2:11" ht="15" customHeight="1">
      <c r="B184" s="304"/>
      <c r="C184" s="282" t="s">
        <v>1044</v>
      </c>
      <c r="D184" s="282"/>
      <c r="E184" s="282"/>
      <c r="F184" s="303" t="s">
        <v>972</v>
      </c>
      <c r="G184" s="282"/>
      <c r="H184" s="282" t="s">
        <v>1045</v>
      </c>
      <c r="I184" s="282" t="s">
        <v>1046</v>
      </c>
      <c r="J184" s="282"/>
      <c r="K184" s="325"/>
    </row>
    <row r="185" spans="2:11" ht="15" customHeight="1">
      <c r="B185" s="304"/>
      <c r="C185" s="282" t="s">
        <v>1047</v>
      </c>
      <c r="D185" s="282"/>
      <c r="E185" s="282"/>
      <c r="F185" s="303" t="s">
        <v>972</v>
      </c>
      <c r="G185" s="282"/>
      <c r="H185" s="282" t="s">
        <v>1048</v>
      </c>
      <c r="I185" s="282" t="s">
        <v>1046</v>
      </c>
      <c r="J185" s="282"/>
      <c r="K185" s="325"/>
    </row>
    <row r="186" spans="2:11" ht="15" customHeight="1">
      <c r="B186" s="304"/>
      <c r="C186" s="282" t="s">
        <v>1049</v>
      </c>
      <c r="D186" s="282"/>
      <c r="E186" s="282"/>
      <c r="F186" s="303" t="s">
        <v>972</v>
      </c>
      <c r="G186" s="282"/>
      <c r="H186" s="282" t="s">
        <v>1050</v>
      </c>
      <c r="I186" s="282" t="s">
        <v>1046</v>
      </c>
      <c r="J186" s="282"/>
      <c r="K186" s="325"/>
    </row>
    <row r="187" spans="2:11" ht="15" customHeight="1">
      <c r="B187" s="304"/>
      <c r="C187" s="337" t="s">
        <v>1051</v>
      </c>
      <c r="D187" s="282"/>
      <c r="E187" s="282"/>
      <c r="F187" s="303" t="s">
        <v>972</v>
      </c>
      <c r="G187" s="282"/>
      <c r="H187" s="282" t="s">
        <v>1052</v>
      </c>
      <c r="I187" s="282" t="s">
        <v>1053</v>
      </c>
      <c r="J187" s="338" t="s">
        <v>1054</v>
      </c>
      <c r="K187" s="325"/>
    </row>
    <row r="188" spans="2:11" ht="15" customHeight="1">
      <c r="B188" s="331"/>
      <c r="C188" s="339"/>
      <c r="D188" s="313"/>
      <c r="E188" s="313"/>
      <c r="F188" s="313"/>
      <c r="G188" s="313"/>
      <c r="H188" s="313"/>
      <c r="I188" s="313"/>
      <c r="J188" s="313"/>
      <c r="K188" s="332"/>
    </row>
    <row r="189" spans="2:11" ht="18.75" customHeight="1">
      <c r="B189" s="340"/>
      <c r="C189" s="341"/>
      <c r="D189" s="341"/>
      <c r="E189" s="341"/>
      <c r="F189" s="342"/>
      <c r="G189" s="282"/>
      <c r="H189" s="282"/>
      <c r="I189" s="282"/>
      <c r="J189" s="282"/>
      <c r="K189" s="279"/>
    </row>
    <row r="190" spans="2:11" ht="18.75" customHeight="1">
      <c r="B190" s="279"/>
      <c r="C190" s="282"/>
      <c r="D190" s="282"/>
      <c r="E190" s="282"/>
      <c r="F190" s="303"/>
      <c r="G190" s="282"/>
      <c r="H190" s="282"/>
      <c r="I190" s="282"/>
      <c r="J190" s="282"/>
      <c r="K190" s="279"/>
    </row>
    <row r="191" spans="2:11" ht="18.75" customHeight="1"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</row>
    <row r="192" spans="2:11" ht="13.5">
      <c r="B192" s="266"/>
      <c r="C192" s="267"/>
      <c r="D192" s="267"/>
      <c r="E192" s="267"/>
      <c r="F192" s="267"/>
      <c r="G192" s="267"/>
      <c r="H192" s="267"/>
      <c r="I192" s="267"/>
      <c r="J192" s="267"/>
      <c r="K192" s="268"/>
    </row>
    <row r="193" spans="2:11" ht="21">
      <c r="B193" s="269"/>
      <c r="C193" s="270" t="s">
        <v>1055</v>
      </c>
      <c r="D193" s="270"/>
      <c r="E193" s="270"/>
      <c r="F193" s="270"/>
      <c r="G193" s="270"/>
      <c r="H193" s="270"/>
      <c r="I193" s="270"/>
      <c r="J193" s="270"/>
      <c r="K193" s="271"/>
    </row>
    <row r="194" spans="2:11" ht="25.5" customHeight="1">
      <c r="B194" s="269"/>
      <c r="C194" s="343" t="s">
        <v>1056</v>
      </c>
      <c r="D194" s="343"/>
      <c r="E194" s="343"/>
      <c r="F194" s="343" t="s">
        <v>1057</v>
      </c>
      <c r="G194" s="344"/>
      <c r="H194" s="345" t="s">
        <v>1058</v>
      </c>
      <c r="I194" s="345"/>
      <c r="J194" s="345"/>
      <c r="K194" s="271"/>
    </row>
    <row r="195" spans="2:11" ht="5.25" customHeight="1">
      <c r="B195" s="304"/>
      <c r="C195" s="301"/>
      <c r="D195" s="301"/>
      <c r="E195" s="301"/>
      <c r="F195" s="301"/>
      <c r="G195" s="282"/>
      <c r="H195" s="301"/>
      <c r="I195" s="301"/>
      <c r="J195" s="301"/>
      <c r="K195" s="325"/>
    </row>
    <row r="196" spans="2:11" ht="15" customHeight="1">
      <c r="B196" s="304"/>
      <c r="C196" s="282" t="s">
        <v>1059</v>
      </c>
      <c r="D196" s="282"/>
      <c r="E196" s="282"/>
      <c r="F196" s="303" t="s">
        <v>47</v>
      </c>
      <c r="G196" s="282"/>
      <c r="H196" s="346" t="s">
        <v>1060</v>
      </c>
      <c r="I196" s="346"/>
      <c r="J196" s="346"/>
      <c r="K196" s="325"/>
    </row>
    <row r="197" spans="2:11" ht="15" customHeight="1">
      <c r="B197" s="304"/>
      <c r="C197" s="310"/>
      <c r="D197" s="282"/>
      <c r="E197" s="282"/>
      <c r="F197" s="303" t="s">
        <v>48</v>
      </c>
      <c r="G197" s="282"/>
      <c r="H197" s="346" t="s">
        <v>1061</v>
      </c>
      <c r="I197" s="346"/>
      <c r="J197" s="346"/>
      <c r="K197" s="325"/>
    </row>
    <row r="198" spans="2:11" ht="15" customHeight="1">
      <c r="B198" s="304"/>
      <c r="C198" s="310"/>
      <c r="D198" s="282"/>
      <c r="E198" s="282"/>
      <c r="F198" s="303" t="s">
        <v>51</v>
      </c>
      <c r="G198" s="282"/>
      <c r="H198" s="346" t="s">
        <v>1062</v>
      </c>
      <c r="I198" s="346"/>
      <c r="J198" s="346"/>
      <c r="K198" s="325"/>
    </row>
    <row r="199" spans="2:11" ht="15" customHeight="1">
      <c r="B199" s="304"/>
      <c r="C199" s="282"/>
      <c r="D199" s="282"/>
      <c r="E199" s="282"/>
      <c r="F199" s="303" t="s">
        <v>49</v>
      </c>
      <c r="G199" s="282"/>
      <c r="H199" s="346" t="s">
        <v>1063</v>
      </c>
      <c r="I199" s="346"/>
      <c r="J199" s="346"/>
      <c r="K199" s="325"/>
    </row>
    <row r="200" spans="2:11" ht="15" customHeight="1">
      <c r="B200" s="304"/>
      <c r="C200" s="282"/>
      <c r="D200" s="282"/>
      <c r="E200" s="282"/>
      <c r="F200" s="303" t="s">
        <v>50</v>
      </c>
      <c r="G200" s="282"/>
      <c r="H200" s="346" t="s">
        <v>1064</v>
      </c>
      <c r="I200" s="346"/>
      <c r="J200" s="346"/>
      <c r="K200" s="325"/>
    </row>
    <row r="201" spans="2:11" ht="15" customHeight="1">
      <c r="B201" s="304"/>
      <c r="C201" s="282"/>
      <c r="D201" s="282"/>
      <c r="E201" s="282"/>
      <c r="F201" s="303"/>
      <c r="G201" s="282"/>
      <c r="H201" s="282"/>
      <c r="I201" s="282"/>
      <c r="J201" s="282"/>
      <c r="K201" s="325"/>
    </row>
    <row r="202" spans="2:11" ht="15" customHeight="1">
      <c r="B202" s="304"/>
      <c r="C202" s="282" t="s">
        <v>1012</v>
      </c>
      <c r="D202" s="282"/>
      <c r="E202" s="282"/>
      <c r="F202" s="303" t="s">
        <v>82</v>
      </c>
      <c r="G202" s="282"/>
      <c r="H202" s="346" t="s">
        <v>1065</v>
      </c>
      <c r="I202" s="346"/>
      <c r="J202" s="346"/>
      <c r="K202" s="325"/>
    </row>
    <row r="203" spans="2:11" ht="15" customHeight="1">
      <c r="B203" s="304"/>
      <c r="C203" s="310"/>
      <c r="D203" s="282"/>
      <c r="E203" s="282"/>
      <c r="F203" s="303" t="s">
        <v>909</v>
      </c>
      <c r="G203" s="282"/>
      <c r="H203" s="346" t="s">
        <v>910</v>
      </c>
      <c r="I203" s="346"/>
      <c r="J203" s="346"/>
      <c r="K203" s="325"/>
    </row>
    <row r="204" spans="2:11" ht="15" customHeight="1">
      <c r="B204" s="304"/>
      <c r="C204" s="282"/>
      <c r="D204" s="282"/>
      <c r="E204" s="282"/>
      <c r="F204" s="303" t="s">
        <v>907</v>
      </c>
      <c r="G204" s="282"/>
      <c r="H204" s="346" t="s">
        <v>1066</v>
      </c>
      <c r="I204" s="346"/>
      <c r="J204" s="346"/>
      <c r="K204" s="325"/>
    </row>
    <row r="205" spans="2:11" ht="15" customHeight="1">
      <c r="B205" s="347"/>
      <c r="C205" s="310"/>
      <c r="D205" s="310"/>
      <c r="E205" s="310"/>
      <c r="F205" s="303" t="s">
        <v>911</v>
      </c>
      <c r="G205" s="288"/>
      <c r="H205" s="348" t="s">
        <v>912</v>
      </c>
      <c r="I205" s="348"/>
      <c r="J205" s="348"/>
      <c r="K205" s="349"/>
    </row>
    <row r="206" spans="2:11" ht="15" customHeight="1">
      <c r="B206" s="347"/>
      <c r="C206" s="310"/>
      <c r="D206" s="310"/>
      <c r="E206" s="310"/>
      <c r="F206" s="303" t="s">
        <v>913</v>
      </c>
      <c r="G206" s="288"/>
      <c r="H206" s="348" t="s">
        <v>1067</v>
      </c>
      <c r="I206" s="348"/>
      <c r="J206" s="348"/>
      <c r="K206" s="349"/>
    </row>
    <row r="207" spans="2:11" ht="15" customHeight="1">
      <c r="B207" s="347"/>
      <c r="C207" s="310"/>
      <c r="D207" s="310"/>
      <c r="E207" s="310"/>
      <c r="F207" s="350"/>
      <c r="G207" s="288"/>
      <c r="H207" s="351"/>
      <c r="I207" s="351"/>
      <c r="J207" s="351"/>
      <c r="K207" s="349"/>
    </row>
    <row r="208" spans="2:11" ht="15" customHeight="1">
      <c r="B208" s="347"/>
      <c r="C208" s="282" t="s">
        <v>1036</v>
      </c>
      <c r="D208" s="310"/>
      <c r="E208" s="310"/>
      <c r="F208" s="303">
        <v>1</v>
      </c>
      <c r="G208" s="288"/>
      <c r="H208" s="348" t="s">
        <v>1068</v>
      </c>
      <c r="I208" s="348"/>
      <c r="J208" s="348"/>
      <c r="K208" s="349"/>
    </row>
    <row r="209" spans="2:11" ht="15" customHeight="1">
      <c r="B209" s="347"/>
      <c r="C209" s="310"/>
      <c r="D209" s="310"/>
      <c r="E209" s="310"/>
      <c r="F209" s="303">
        <v>2</v>
      </c>
      <c r="G209" s="288"/>
      <c r="H209" s="348" t="s">
        <v>1069</v>
      </c>
      <c r="I209" s="348"/>
      <c r="J209" s="348"/>
      <c r="K209" s="349"/>
    </row>
    <row r="210" spans="2:11" ht="15" customHeight="1">
      <c r="B210" s="347"/>
      <c r="C210" s="310"/>
      <c r="D210" s="310"/>
      <c r="E210" s="310"/>
      <c r="F210" s="303">
        <v>3</v>
      </c>
      <c r="G210" s="288"/>
      <c r="H210" s="348" t="s">
        <v>1070</v>
      </c>
      <c r="I210" s="348"/>
      <c r="J210" s="348"/>
      <c r="K210" s="349"/>
    </row>
    <row r="211" spans="2:11" ht="15" customHeight="1">
      <c r="B211" s="347"/>
      <c r="C211" s="310"/>
      <c r="D211" s="310"/>
      <c r="E211" s="310"/>
      <c r="F211" s="303">
        <v>4</v>
      </c>
      <c r="G211" s="288"/>
      <c r="H211" s="348" t="s">
        <v>1071</v>
      </c>
      <c r="I211" s="348"/>
      <c r="J211" s="348"/>
      <c r="K211" s="349"/>
    </row>
    <row r="212" spans="2:11" ht="12.75" customHeight="1">
      <c r="B212" s="352"/>
      <c r="C212" s="353"/>
      <c r="D212" s="353"/>
      <c r="E212" s="353"/>
      <c r="F212" s="353"/>
      <c r="G212" s="353"/>
      <c r="H212" s="353"/>
      <c r="I212" s="353"/>
      <c r="J212" s="353"/>
      <c r="K212" s="354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</cp:lastModifiedBy>
  <dcterms:created xsi:type="dcterms:W3CDTF">2017-04-21T11:11:52Z</dcterms:created>
  <dcterms:modified xsi:type="dcterms:W3CDTF">2017-04-21T11:12:03Z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