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Rekapitulace stavby" sheetId="1" r:id="rId1"/>
    <sheet name="L2017-07 - Úprava areálu ..." sheetId="2" r:id="rId2"/>
    <sheet name="Pokyny pro vyplnění" sheetId="3" r:id="rId3"/>
  </sheets>
  <definedNames>
    <definedName name="_xlnm._FilterDatabase" localSheetId="1" hidden="1">'L2017-07 - Úprava areálu ...'!$C$83:$K$83</definedName>
    <definedName name="_xlnm.Print_Titles" localSheetId="1">'L2017-07 - Úprava areálu ...'!$83:$83</definedName>
    <definedName name="_xlnm.Print_Titles" localSheetId="0">'Rekapitulace stavby'!$49:$49</definedName>
    <definedName name="_xlnm.Print_Area" localSheetId="1">'L2017-07 - Úprava areálu ...'!$C$4:$J$34,'L2017-07 - Úprava areálu ...'!$C$40:$J$67,'L2017-07 - Úprava areálu ...'!$C$73:$K$207</definedName>
    <definedName name="_xlnm.Print_Area" localSheetId="2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stavby'!$C$39:$AQ$53</definedName>
  </definedNames>
  <calcPr fullCalcOnLoad="1"/>
</workbook>
</file>

<file path=xl/sharedStrings.xml><?xml version="1.0" encoding="utf-8"?>
<sst xmlns="http://schemas.openxmlformats.org/spreadsheetml/2006/main" count="1816" uniqueCount="546">
  <si>
    <t>Export VZ</t>
  </si>
  <si>
    <t>List obsahuje:</t>
  </si>
  <si>
    <t>3.0</t>
  </si>
  <si>
    <t>ZAMOK</t>
  </si>
  <si>
    <t>False</t>
  </si>
  <si>
    <t>{23cf932c-2027-444c-ab49-e2379c97acf0}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</si>
  <si>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</si>
  <si>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</si>
  <si>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</si>
  <si>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</si>
  <si>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</si>
  <si>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</si>
  <si>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</si>
  <si>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</si>
  <si>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L2017-07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</si>
  <si>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</si>
  <si>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</si>
  <si>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Úprava areálu MŠ, Třinec - Oldřichovice Ves</t>
  </si>
  <si>
    <t>0,1</t>
  </si>
  <si>
    <t>KSO:</t>
  </si>
  <si>
    <t>823 33 15</t>
  </si>
  <si>
    <t>CC-CZ:</t>
  </si>
  <si>
    <t/>
  </si>
  <si>
    <t>1</t>
  </si>
  <si>
    <t>Místo:</t>
  </si>
  <si>
    <t>Obec Třinec</t>
  </si>
  <si>
    <t>Datum:</t>
  </si>
  <si>
    <t>9.3.2017</t>
  </si>
  <si>
    <t>10</t>
  </si>
  <si>
    <t>100</t>
  </si>
  <si>
    <t>Zadavatel:</t>
  </si>
  <si>
    <t>IČ:</t>
  </si>
  <si>
    <t>Město Třinec, Jablunkovská 160, 739 61 Třinec</t>
  </si>
  <si>
    <t>DIČ:</t>
  </si>
  <si>
    <t>Uchazeč:</t>
  </si>
  <si>
    <t>Vyplň údaj</t>
  </si>
  <si>
    <t>Projektant:</t>
  </si>
  <si>
    <t xml:space="preserve"> 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</si>
  <si>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</si>
  <si>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</si>
  <si>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</si>
  <si>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</si>
  <si>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</si>
  <si>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</si>
  <si>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</si>
  <si>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</si>
  <si>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</si>
  <si>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</si>
  <si>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</si>
  <si>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</si>
  <si>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</si>
  <si>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</si>
  <si>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</si>
  <si>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</si>
  <si>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</si>
  <si>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</si>
  <si>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</si>
  <si>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</si>
  <si>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</si>
  <si>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</si>
  <si>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</si>
  <si>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</si>
  <si>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</si>
  <si>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</si>
  <si>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</si>
  <si>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</si>
  <si>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</si>
  <si>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</si>
  <si>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</si>
  <si>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</si>
  <si>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</si>
  <si>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</si>
  <si>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</si>
  <si>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</si>
  <si>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</si>
  <si>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</si>
  <si>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</si>
  <si>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STA</t>
  </si>
  <si>
    <t>###NOINSERT###</t>
  </si>
  <si>
    <t>Zpět na list: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</si>
  <si>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</si>
  <si>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</si>
  <si>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</si>
  <si>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</si>
  <si>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</si>
  <si>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</si>
  <si>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</si>
  <si>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</si>
  <si>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</si>
  <si>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</si>
  <si>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</si>
  <si>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</si>
  <si>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</si>
  <si>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</si>
  <si>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</si>
  <si>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</si>
  <si>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764 - Konstrukce klempířské</t>
  </si>
  <si>
    <t xml:space="preserve">    767 - Konstrukce zámečnické</t>
  </si>
  <si>
    <t>VRN - Vedlejší rozpočtové náklady</t>
  </si>
  <si>
    <t xml:space="preserve">    0 - Vedlejší rozpočtové náklady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</si>
  <si>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</si>
  <si>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</si>
  <si>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</si>
  <si>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</si>
  <si>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</si>
  <si>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</si>
  <si>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</si>
  <si>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</si>
  <si>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</si>
  <si>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</si>
  <si>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</si>
  <si>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</si>
  <si>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</si>
  <si>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</si>
  <si>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</si>
  <si>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</si>
  <si>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</si>
  <si>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</si>
  <si>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</si>
  <si>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</si>
  <si>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121101101</t>
  </si>
  <si>
    <t>Sejmutí ornice s přemístěním na vzdálenost do 50 m</t>
  </si>
  <si>
    <t>m3</t>
  </si>
  <si>
    <t>CS ÚRS 2016 01</t>
  </si>
  <si>
    <t>4</t>
  </si>
  <si>
    <t>-179658472</t>
  </si>
  <si>
    <t>PP</t>
  </si>
  <si>
    <t>Sejmutí ornice nebo lesní půdy s vodorovným přemístěním na hromady v místě upotřebení nebo na dočasné či trvalé skládky se složením, na vzdálenost do 50 m</t>
  </si>
  <si>
    <t>VV</t>
  </si>
  <si>
    <t>5,1"viz. výkaz výměr D.04</t>
  </si>
  <si>
    <t>131203101</t>
  </si>
  <si>
    <t>Hloubení jam ručním nebo pneum nářadím v soudržných horninách tř. 3</t>
  </si>
  <si>
    <t>-1004481256</t>
  </si>
  <si>
    <t>Hloubení zapažených i nezapažených jam ručním nebo pneumatickým nářadím s urovnáním dna do předepsaného profilu a spádu v horninách tř. 3 soudržných</t>
  </si>
  <si>
    <t>12,48"viz. výkaz výměr D.04</t>
  </si>
  <si>
    <t>3</t>
  </si>
  <si>
    <t>131203109</t>
  </si>
  <si>
    <t>Příplatek za lepivost u hloubení jam ručním nebo pneum nářadím v hornině tř. 3</t>
  </si>
  <si>
    <t>1752715215</t>
  </si>
  <si>
    <t>Hloubení zapažených i nezapažených jam ručním nebo pneumatickým nářadím s urovnáním dna do předepsaného profilu a spádu v horninách tř. 3 Příplatek k cenám za lepivost horniny tř. 3</t>
  </si>
  <si>
    <t>162701105</t>
  </si>
  <si>
    <t>Vodorovné přemístění do 10000 m výkopku/sypaniny z horniny tř. 1 až 4</t>
  </si>
  <si>
    <t>1375049525</t>
  </si>
  <si>
    <t>Vodorovné přemístění výkopku nebo sypaniny po suchu na obvyklém dopravním prostředku, bez naložení výkopku, avšak se složením bez rozhrnutí z horniny tř. 1 až 4 na vzdálenost přes 9 000 do 10 000 m</t>
  </si>
  <si>
    <t>7"viz. výkaz výměr D.04 - dovoz zeminy</t>
  </si>
  <si>
    <t>5</t>
  </si>
  <si>
    <t>167101101</t>
  </si>
  <si>
    <t>Nakládání výkopku z hornin tř. 1 až 4 do 100 m3</t>
  </si>
  <si>
    <t>-1272668411</t>
  </si>
  <si>
    <t>Nakládání, skládání a překládání neulehlého výkopku nebo sypaniny nakládání, množství do 100 m3, z hornin tř. 1 až 4</t>
  </si>
  <si>
    <t>7"viz. výkaz výměr D.04</t>
  </si>
  <si>
    <t>6</t>
  </si>
  <si>
    <t>174101101</t>
  </si>
  <si>
    <t>Zásyp jam, šachet rýh nebo kolem objektů sypaninou se zhutněním</t>
  </si>
  <si>
    <t>905912477</t>
  </si>
  <si>
    <t>Zásyp sypaninou z jakékoliv horniny s uložením výkopku ve vrstvách se zhutněním jam, šachet, rýh nebo kolem objektů v těchto vykopávkách</t>
  </si>
  <si>
    <t>19,47"viz. výkaz výměr D.04</t>
  </si>
  <si>
    <t>7</t>
  </si>
  <si>
    <t>181301101</t>
  </si>
  <si>
    <t>Rozprostření ornice tl vrstvy do 100 mm pl do 500 m2 v rovině nebo ve svahu do 1:5</t>
  </si>
  <si>
    <t>m2</t>
  </si>
  <si>
    <t>-524523020</t>
  </si>
  <si>
    <t>Rozprostření a urovnání ornice v rovině nebo ve svahu sklonu do 1:5 při souvislé ploše do 500 m2, tl. vrstvy do 100 mm</t>
  </si>
  <si>
    <t>80"viz. výkaz výměr D.04</t>
  </si>
  <si>
    <t>8</t>
  </si>
  <si>
    <t>M</t>
  </si>
  <si>
    <t>103715000R01</t>
  </si>
  <si>
    <t>zemina schopna zúrodnění tř. 1-2 (ornice)</t>
  </si>
  <si>
    <t>144065319</t>
  </si>
  <si>
    <t>15"viz. výkaz výměr D.04</t>
  </si>
  <si>
    <t>9</t>
  </si>
  <si>
    <t>181411131</t>
  </si>
  <si>
    <t>Založení parkového trávníku výsevem plochy do 1000 m2 v rovině a ve svahu do 1:5</t>
  </si>
  <si>
    <t>-1250925387</t>
  </si>
  <si>
    <t>Založení trávníku na půdě předem připravené plochy do 1000 m2 výsevem včetně utažení parkového v rovině nebo na svahu do 1:5</t>
  </si>
  <si>
    <t>375"viz. výkaz výměr D.04</t>
  </si>
  <si>
    <t>005724100</t>
  </si>
  <si>
    <t>osivo směs travní parková (3,5/100m2)</t>
  </si>
  <si>
    <t>kg</t>
  </si>
  <si>
    <t>-38382988</t>
  </si>
  <si>
    <t>Osiva pícnin směsi travní balení obvykle 25 kg parková</t>
  </si>
  <si>
    <t>375*0,035 'Přepočtené koeficientem množství</t>
  </si>
  <si>
    <t>11</t>
  </si>
  <si>
    <t>181951102</t>
  </si>
  <si>
    <t>Úprava pláně v hornině tř. 1 až 4 se zhutněním</t>
  </si>
  <si>
    <t>407759158</t>
  </si>
  <si>
    <t>Úprava pláně vyrovnáním výškových rozdílů v hornině tř. 1 až 4 se zhutněním</t>
  </si>
  <si>
    <t>Zakládání</t>
  </si>
  <si>
    <t>12</t>
  </si>
  <si>
    <t>215901101</t>
  </si>
  <si>
    <t>Zhutnění podloží z hornin soudržných do 92% PS nebo nesoudržných sypkých I(d) do 0,8</t>
  </si>
  <si>
    <t>482524241</t>
  </si>
  <si>
    <t>Zhutnění podloží pod násypy z rostlé horniny tř. 1 až 4 z hornin soudružných do 92 % PS a nesoudržných sypkých relativní ulehlosti I(d) do 0,8</t>
  </si>
  <si>
    <t>34"viz. výkaz výměr D.04</t>
  </si>
  <si>
    <t>13</t>
  </si>
  <si>
    <t>275313611</t>
  </si>
  <si>
    <t>Základové patky z betonu tř. C 16/20</t>
  </si>
  <si>
    <t>1294129113</t>
  </si>
  <si>
    <t>5,23"viz. výkaz výměr D.04</t>
  </si>
  <si>
    <t>Vodorovné konstrukce</t>
  </si>
  <si>
    <t>14</t>
  </si>
  <si>
    <t>451457777</t>
  </si>
  <si>
    <t>Podklad nebo lože pod dlažbu vodorovný nebo do sklonu 1:5 z MC tl do 50 mm</t>
  </si>
  <si>
    <t>696930576</t>
  </si>
  <si>
    <t>Podklad nebo lože pod dlažbu (přídlažbu) v ploše vodorovné nebo ve sklonu do 1:5, tloušťky od 30 do 50 mm z cementové malty</t>
  </si>
  <si>
    <t>22,5"viz. výkaz výměr D.04</t>
  </si>
  <si>
    <t>Komunikace pozemní</t>
  </si>
  <si>
    <t>564861113</t>
  </si>
  <si>
    <t>Podklad ze štěrkodrtě ŠD tl 220 mm</t>
  </si>
  <si>
    <t>-1146277357</t>
  </si>
  <si>
    <t>Podklad ze štěrkodrti ŠD s rozprostřením a zhutněním, po zhutnění tl. 220 mm</t>
  </si>
  <si>
    <t>16</t>
  </si>
  <si>
    <t>593231132</t>
  </si>
  <si>
    <t>Chodník ze zámkových desek z recyklované pryže tl 45 mm barevný kladený volně na vyrovnaný podklad</t>
  </si>
  <si>
    <t>1143175328</t>
  </si>
  <si>
    <t>Kryt komunikací pro pěší z recyklované pryže ze zámkových desek, velikosti 1120x1000 mm kladených na předem vyrovnaný podklad z betonu nebo asfaltu volně tl. desky 43 mm barevných - červených</t>
  </si>
  <si>
    <t>Ostatní konstrukce a práce, bourání</t>
  </si>
  <si>
    <t>17</t>
  </si>
  <si>
    <t>916241213</t>
  </si>
  <si>
    <t>Osazení obrubníku kamenného stojatého s boční opěrou do lože z betonu prostého</t>
  </si>
  <si>
    <t>m</t>
  </si>
  <si>
    <t>-869947530</t>
  </si>
  <si>
    <t>Osazení obrubníku kamenného se zřízením lože, s vyplněním a zatřením spár cementovou maltou stojatého s boční opěrou z betonu prostého tř. C 12/15, do lože z betonu prostého téže značky</t>
  </si>
  <si>
    <t>21"viz. výkaz výměr D.04</t>
  </si>
  <si>
    <t>18</t>
  </si>
  <si>
    <t>272451710</t>
  </si>
  <si>
    <t>obrubník chodníkový recyklovaná pryž 1000 x 250 x 50 mm červený</t>
  </si>
  <si>
    <t>-62432635</t>
  </si>
  <si>
    <t>Výrobky z recyklované pryže obrubníky chodníkový 1000 x 250 x 50 červený</t>
  </si>
  <si>
    <t>19</t>
  </si>
  <si>
    <t>919726123</t>
  </si>
  <si>
    <t>Geotextilie pro ochranu, separaci a filtraci netkaná měrná hmotnost do 500 g/m2</t>
  </si>
  <si>
    <t>-189806495</t>
  </si>
  <si>
    <t>Geotextilie netkaná pro ochranu, separaci nebo filtraci měrná hmotnost přes 300 do 500 g/m2</t>
  </si>
  <si>
    <t>73,44"viz. výkaz výměr D.04</t>
  </si>
  <si>
    <t>20</t>
  </si>
  <si>
    <t>981513114</t>
  </si>
  <si>
    <t>Demolice konstrukcí objektů z betonu železového těžkou mechanizací</t>
  </si>
  <si>
    <t>1975944897</t>
  </si>
  <si>
    <t>Demolice konstrukcí objektů těžkými mechanizačními prostředky konstrukcí ze železobetonu</t>
  </si>
  <si>
    <t>4,23"viz. výkaz výměr D.04 - zeď</t>
  </si>
  <si>
    <t>981513116</t>
  </si>
  <si>
    <t>Demolice konstrukcí objektů z betonu prostého těžkou mechanizací</t>
  </si>
  <si>
    <t>-905626705</t>
  </si>
  <si>
    <t>Demolice konstrukcí objektů těžkými mechanizačními prostředky konstrukcí z betonu prostého</t>
  </si>
  <si>
    <t>997</t>
  </si>
  <si>
    <t>Přesun sutě</t>
  </si>
  <si>
    <t>22</t>
  </si>
  <si>
    <t>997002611</t>
  </si>
  <si>
    <t>Nakládání suti a vybouraných hmot</t>
  </si>
  <si>
    <t>t</t>
  </si>
  <si>
    <t>-2127564732</t>
  </si>
  <si>
    <t>Nakládání suti a vybouraných hmot na dopravní prostředek pro vodorovné přemístění</t>
  </si>
  <si>
    <t>23</t>
  </si>
  <si>
    <t>997013501</t>
  </si>
  <si>
    <t>Odvoz suti a vybouraných hmot na skládku nebo meziskládku do 1 km se složením</t>
  </si>
  <si>
    <t>-1331192997</t>
  </si>
  <si>
    <t>Odvoz suti a vybouraných hmot na skládku nebo meziskládku se složením, na vzdálenost do 1 km</t>
  </si>
  <si>
    <t>24</t>
  </si>
  <si>
    <t>997013509</t>
  </si>
  <si>
    <t>Příplatek k odvozu suti a vybouraných hmot na skládku ZKD 1 km přes 1 km</t>
  </si>
  <si>
    <t>-531942759</t>
  </si>
  <si>
    <t>Odvoz suti a vybouraných hmot na skládku nebo meziskládku se složením, na vzdálenost Příplatek k ceně za každý další i započatý 1 km přes 1 km</t>
  </si>
  <si>
    <t>53,355*20"odhad</t>
  </si>
  <si>
    <t>25</t>
  </si>
  <si>
    <t>997013801</t>
  </si>
  <si>
    <t>Poplatek za uložení stavebního betonového odpadu na skládce (skládkovné)</t>
  </si>
  <si>
    <t>-398785010</t>
  </si>
  <si>
    <t>Poplatek za uložení stavebního odpadu na skládce (skládkovné) betonového</t>
  </si>
  <si>
    <t>998</t>
  </si>
  <si>
    <t>Přesun hmot</t>
  </si>
  <si>
    <t>26</t>
  </si>
  <si>
    <t>998222012</t>
  </si>
  <si>
    <t>Přesun hmot pro tělovýchovné plochy</t>
  </si>
  <si>
    <t>67993828</t>
  </si>
  <si>
    <t>Přesun hmot pro tělovýchovné plochy dopravní vzdálenost do 200 m</t>
  </si>
  <si>
    <t>PSV</t>
  </si>
  <si>
    <t>Práce a dodávky PSV</t>
  </si>
  <si>
    <t>764</t>
  </si>
  <si>
    <t>Konstrukce klempířské</t>
  </si>
  <si>
    <t>27</t>
  </si>
  <si>
    <t>764002841</t>
  </si>
  <si>
    <t>Demontáž oplechování horních ploch zdí a nadezdívek do suti</t>
  </si>
  <si>
    <t>53603743</t>
  </si>
  <si>
    <t>Demontáž klempířských konstrukcí oplechování horních ploch zdí a nadezdívek do suti</t>
  </si>
  <si>
    <t>6,1"viz. výkaz výměr D.04</t>
  </si>
  <si>
    <t>767</t>
  </si>
  <si>
    <t>Konstrukce zámečnické</t>
  </si>
  <si>
    <t>28</t>
  </si>
  <si>
    <t>7671001RM</t>
  </si>
  <si>
    <t>Montáž - Houpačka hnízdo HR01</t>
  </si>
  <si>
    <t>kus</t>
  </si>
  <si>
    <t>-942001571</t>
  </si>
  <si>
    <t>Kompletní montáž herního prvku dle specifikace a dle podkladů výrobce prvku.</t>
  </si>
  <si>
    <t>1"viz. D.03 - Specifikace hracích prvků</t>
  </si>
  <si>
    <t>29</t>
  </si>
  <si>
    <t>VP001</t>
  </si>
  <si>
    <t>houpačka hnízdo "UNO" - HR01</t>
  </si>
  <si>
    <t>32</t>
  </si>
  <si>
    <t>-741415932</t>
  </si>
  <si>
    <t>Dodávka hracího prvku - houpačka hnízdo "UNO", včetně všech montážních doplňků, s certifikáty apod.</t>
  </si>
  <si>
    <t>30</t>
  </si>
  <si>
    <t>7671002RM</t>
  </si>
  <si>
    <t>Montáž - Pružinové houpadlo pro dvě děti HR02</t>
  </si>
  <si>
    <t>835164284</t>
  </si>
  <si>
    <t>2"viz. D.03 - Specifikace hracích prvků</t>
  </si>
  <si>
    <t>31</t>
  </si>
  <si>
    <t>VP002</t>
  </si>
  <si>
    <t>pružinové houpadlo pro dvě děti "OPIČKA" - HR02</t>
  </si>
  <si>
    <t>-2082962596</t>
  </si>
  <si>
    <t>Dodávka hracího prvku - pružinové houpadlo pro dvě děti "OPIČKA", včetně všech montážních doplňků, s certifikáty apod.</t>
  </si>
  <si>
    <t>7671003RM</t>
  </si>
  <si>
    <t>Montáž - Prolézačka housenka HR03</t>
  </si>
  <si>
    <t>-790627616</t>
  </si>
  <si>
    <t>33</t>
  </si>
  <si>
    <t>VP003</t>
  </si>
  <si>
    <t>prolézačka housenka - HR03</t>
  </si>
  <si>
    <t>-505983992</t>
  </si>
  <si>
    <t>Dodávka hracího prvku - prolézačka housenka, včetně všech montážních doplňků, s certifikáty apod.</t>
  </si>
  <si>
    <t>34</t>
  </si>
  <si>
    <t>7671004RM</t>
  </si>
  <si>
    <t>Montáž - Pružinové houpadlo pro více dětí HR04</t>
  </si>
  <si>
    <t>-1662354703</t>
  </si>
  <si>
    <t>35</t>
  </si>
  <si>
    <t>VP004</t>
  </si>
  <si>
    <t>pružinové houpadlo pro více dětí "TIRÁK" - HR04</t>
  </si>
  <si>
    <t>185721975</t>
  </si>
  <si>
    <t>Dodávka hracího prvku - pružinové houpadlo pro více dětí "TIRÁK", včetně všech montážních doplňků, s certifikáty apod.</t>
  </si>
  <si>
    <t>36</t>
  </si>
  <si>
    <t>767996701</t>
  </si>
  <si>
    <t>Demontáž atypických zámečnických konstrukcí řezáním hmotnosti jednotlivých dílů do 50 kg</t>
  </si>
  <si>
    <t>1323890573</t>
  </si>
  <si>
    <t>Demontáž ostatních zámečnických konstrukcí o hmotnosti jednotlivých dílů řezáním do 50 kg</t>
  </si>
  <si>
    <t>315"viz. výkaz výměr D.04</t>
  </si>
  <si>
    <t>VRN</t>
  </si>
  <si>
    <t>Vedlejší rozpočtové náklady</t>
  </si>
  <si>
    <t>37</t>
  </si>
  <si>
    <t>012103000</t>
  </si>
  <si>
    <t>Vytýčení stávajících inženýrských sítí</t>
  </si>
  <si>
    <t>Komplet</t>
  </si>
  <si>
    <t>CS ÚRS 2013 01</t>
  </si>
  <si>
    <t>1024</t>
  </si>
  <si>
    <t>-1078219769</t>
  </si>
  <si>
    <t>Geodetické práce před výstavbou</t>
  </si>
  <si>
    <t>38</t>
  </si>
  <si>
    <t>065002000</t>
  </si>
  <si>
    <t>Mimostaveništní doprava materiálů a prvků</t>
  </si>
  <si>
    <t>-341398620</t>
  </si>
  <si>
    <t>Hlavní tituly průvodních činností a nákladů územní vlivy mimostaveništní doprava materiálů a výrobků</t>
  </si>
  <si>
    <t>VRN3</t>
  </si>
  <si>
    <t>Zařízení staveniště</t>
  </si>
  <si>
    <t>39</t>
  </si>
  <si>
    <t>032103000</t>
  </si>
  <si>
    <t>Náklady na stavební buňky a WC</t>
  </si>
  <si>
    <t>komplet</t>
  </si>
  <si>
    <t>712651029</t>
  </si>
  <si>
    <t>Zařízení staveniště vybavení staveniště náklady na stavební buňky, suché WC, apod., včetně případného vyřízení ohlášení dočasné stavby pro zařízení staveniště</t>
  </si>
  <si>
    <t>1"viz. C.05</t>
  </si>
  <si>
    <t>40</t>
  </si>
  <si>
    <t>039203000</t>
  </si>
  <si>
    <t>Úprava terénu po zrušení zařízení staveniště</t>
  </si>
  <si>
    <t>-2122419606</t>
  </si>
  <si>
    <t>Zařízení staveniště zrušení zařízení staveniště a úprava terénu po zařízení staveniště do původního stavu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</si>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</sst>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99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7"/>
      <name val="Trebuchet MS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sz val="10"/>
      <name val="Trebuchet MS"/>
      <family val="2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b/>
      <sz val="8"/>
      <color rgb="FF969696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6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0" fillId="0" borderId="0" applyAlignment="0">
      <protection locked="0"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338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7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9" fillId="0" borderId="0" xfId="0" applyFont="1" applyAlignment="1">
      <alignment/>
    </xf>
    <xf numFmtId="0" fontId="80" fillId="0" borderId="0" xfId="0" applyFont="1" applyAlignment="1">
      <alignment vertical="center"/>
    </xf>
    <xf numFmtId="0" fontId="8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/>
    </xf>
    <xf numFmtId="0" fontId="8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/>
    </xf>
    <xf numFmtId="0" fontId="82" fillId="0" borderId="0" xfId="0" applyFont="1" applyAlignment="1">
      <alignment horizontal="left" vertical="center"/>
    </xf>
    <xf numFmtId="0" fontId="83" fillId="0" borderId="0" xfId="0" applyFont="1" applyAlignment="1">
      <alignment horizontal="left" vertical="center"/>
    </xf>
    <xf numFmtId="0" fontId="8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84" fillId="0" borderId="0" xfId="0" applyFont="1" applyBorder="1" applyAlignment="1">
      <alignment horizontal="left" vertical="center"/>
    </xf>
    <xf numFmtId="0" fontId="4" fillId="23" borderId="0" xfId="0" applyFont="1" applyFill="1" applyBorder="1" applyAlignment="1" applyProtection="1">
      <alignment horizontal="left" vertical="center"/>
      <protection locked="0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76" fillId="0" borderId="0" xfId="0" applyFont="1" applyBorder="1" applyAlignment="1">
      <alignment horizontal="right" vertical="center"/>
    </xf>
    <xf numFmtId="0" fontId="76" fillId="0" borderId="13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6" fillId="0" borderId="0" xfId="0" applyFont="1" applyBorder="1" applyAlignment="1">
      <alignment horizontal="left" vertical="center"/>
    </xf>
    <xf numFmtId="0" fontId="76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84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173" fontId="4" fillId="0" borderId="0" xfId="0" applyNumberFormat="1" applyFont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4" fillId="35" borderId="26" xfId="0" applyFont="1" applyFill="1" applyBorder="1" applyAlignment="1">
      <alignment horizontal="center" vertical="center"/>
    </xf>
    <xf numFmtId="0" fontId="84" fillId="0" borderId="27" xfId="0" applyFont="1" applyBorder="1" applyAlignment="1">
      <alignment horizontal="center" vertical="center" wrapText="1"/>
    </xf>
    <xf numFmtId="0" fontId="84" fillId="0" borderId="28" xfId="0" applyFont="1" applyBorder="1" applyAlignment="1">
      <alignment horizontal="center" vertical="center" wrapText="1"/>
    </xf>
    <xf numFmtId="0" fontId="84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vertical="center"/>
    </xf>
    <xf numFmtId="0" fontId="85" fillId="0" borderId="0" xfId="0" applyFont="1" applyAlignment="1">
      <alignment horizontal="left" vertical="center"/>
    </xf>
    <xf numFmtId="0" fontId="8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86" fillId="0" borderId="24" xfId="0" applyNumberFormat="1" applyFont="1" applyBorder="1" applyAlignment="1">
      <alignment vertical="center"/>
    </xf>
    <xf numFmtId="4" fontId="86" fillId="0" borderId="0" xfId="0" applyNumberFormat="1" applyFont="1" applyBorder="1" applyAlignment="1">
      <alignment vertical="center"/>
    </xf>
    <xf numFmtId="174" fontId="86" fillId="0" borderId="0" xfId="0" applyNumberFormat="1" applyFont="1" applyBorder="1" applyAlignment="1">
      <alignment vertical="center"/>
    </xf>
    <xf numFmtId="4" fontId="86" fillId="0" borderId="25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" fontId="89" fillId="0" borderId="31" xfId="0" applyNumberFormat="1" applyFont="1" applyBorder="1" applyAlignment="1">
      <alignment vertical="center"/>
    </xf>
    <xf numFmtId="4" fontId="89" fillId="0" borderId="32" xfId="0" applyNumberFormat="1" applyFont="1" applyBorder="1" applyAlignment="1">
      <alignment vertical="center"/>
    </xf>
    <xf numFmtId="174" fontId="89" fillId="0" borderId="32" xfId="0" applyNumberFormat="1" applyFont="1" applyBorder="1" applyAlignment="1">
      <alignment vertical="center"/>
    </xf>
    <xf numFmtId="4" fontId="89" fillId="0" borderId="33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84" fillId="0" borderId="0" xfId="0" applyFont="1" applyBorder="1" applyAlignment="1" applyProtection="1">
      <alignment horizontal="left" vertical="center"/>
      <protection locked="0"/>
    </xf>
    <xf numFmtId="173" fontId="4" fillId="0" borderId="0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34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4" fontId="85" fillId="0" borderId="0" xfId="0" applyNumberFormat="1" applyFont="1" applyBorder="1" applyAlignment="1">
      <alignment vertical="center"/>
    </xf>
    <xf numFmtId="0" fontId="76" fillId="0" borderId="0" xfId="0" applyFont="1" applyBorder="1" applyAlignment="1" applyProtection="1">
      <alignment horizontal="right" vertical="center"/>
      <protection locked="0"/>
    </xf>
    <xf numFmtId="4" fontId="76" fillId="0" borderId="0" xfId="0" applyNumberFormat="1" applyFont="1" applyBorder="1" applyAlignment="1">
      <alignment vertical="center"/>
    </xf>
    <xf numFmtId="172" fontId="76" fillId="0" borderId="0" xfId="0" applyNumberFormat="1" applyFont="1" applyBorder="1" applyAlignment="1" applyProtection="1">
      <alignment horizontal="right" vertical="center"/>
      <protection locked="0"/>
    </xf>
    <xf numFmtId="0" fontId="0" fillId="35" borderId="0" xfId="0" applyFont="1" applyFill="1" applyBorder="1" applyAlignment="1">
      <alignment vertical="center"/>
    </xf>
    <xf numFmtId="0" fontId="5" fillId="35" borderId="17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horizontal="center" vertical="center"/>
    </xf>
    <xf numFmtId="0" fontId="0" fillId="35" borderId="18" xfId="0" applyFont="1" applyFill="1" applyBorder="1" applyAlignment="1" applyProtection="1">
      <alignment vertical="center"/>
      <protection locked="0"/>
    </xf>
    <xf numFmtId="4" fontId="5" fillId="35" borderId="18" xfId="0" applyNumberFormat="1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 vertical="center"/>
    </xf>
    <xf numFmtId="0" fontId="4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 applyProtection="1">
      <alignment vertical="center"/>
      <protection locked="0"/>
    </xf>
    <xf numFmtId="0" fontId="4" fillId="35" borderId="0" xfId="0" applyFont="1" applyFill="1" applyBorder="1" applyAlignment="1">
      <alignment horizontal="right" vertical="center"/>
    </xf>
    <xf numFmtId="0" fontId="0" fillId="35" borderId="14" xfId="0" applyFont="1" applyFill="1" applyBorder="1" applyAlignment="1">
      <alignment vertical="center"/>
    </xf>
    <xf numFmtId="0" fontId="90" fillId="0" borderId="0" xfId="0" applyFont="1" applyBorder="1" applyAlignment="1">
      <alignment horizontal="left" vertical="center"/>
    </xf>
    <xf numFmtId="0" fontId="77" fillId="0" borderId="13" xfId="0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77" fillId="0" borderId="32" xfId="0" applyFont="1" applyBorder="1" applyAlignment="1">
      <alignment horizontal="left" vertical="center"/>
    </xf>
    <xf numFmtId="0" fontId="77" fillId="0" borderId="32" xfId="0" applyFont="1" applyBorder="1" applyAlignment="1">
      <alignment vertical="center"/>
    </xf>
    <xf numFmtId="0" fontId="77" fillId="0" borderId="32" xfId="0" applyFont="1" applyBorder="1" applyAlignment="1" applyProtection="1">
      <alignment vertical="center"/>
      <protection locked="0"/>
    </xf>
    <xf numFmtId="4" fontId="77" fillId="0" borderId="32" xfId="0" applyNumberFormat="1" applyFont="1" applyBorder="1" applyAlignment="1">
      <alignment vertical="center"/>
    </xf>
    <xf numFmtId="0" fontId="77" fillId="0" borderId="14" xfId="0" applyFont="1" applyBorder="1" applyAlignment="1">
      <alignment vertical="center"/>
    </xf>
    <xf numFmtId="0" fontId="78" fillId="0" borderId="13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8" fillId="0" borderId="32" xfId="0" applyFont="1" applyBorder="1" applyAlignment="1">
      <alignment horizontal="left" vertical="center"/>
    </xf>
    <xf numFmtId="0" fontId="78" fillId="0" borderId="32" xfId="0" applyFont="1" applyBorder="1" applyAlignment="1">
      <alignment vertical="center"/>
    </xf>
    <xf numFmtId="0" fontId="78" fillId="0" borderId="32" xfId="0" applyFont="1" applyBorder="1" applyAlignment="1" applyProtection="1">
      <alignment vertical="center"/>
      <protection locked="0"/>
    </xf>
    <xf numFmtId="4" fontId="78" fillId="0" borderId="32" xfId="0" applyNumberFormat="1" applyFont="1" applyBorder="1" applyAlignment="1">
      <alignment vertical="center"/>
    </xf>
    <xf numFmtId="0" fontId="78" fillId="0" borderId="14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84" fillId="0" borderId="0" xfId="0" applyFont="1" applyAlignment="1" applyProtection="1">
      <alignment horizontal="left" vertical="center"/>
      <protection locked="0"/>
    </xf>
    <xf numFmtId="0" fontId="0" fillId="0" borderId="13" xfId="0" applyFont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center" vertical="center" wrapText="1"/>
    </xf>
    <xf numFmtId="0" fontId="4" fillId="35" borderId="28" xfId="0" applyFont="1" applyFill="1" applyBorder="1" applyAlignment="1">
      <alignment horizontal="center" vertical="center" wrapText="1"/>
    </xf>
    <xf numFmtId="0" fontId="91" fillId="35" borderId="28" xfId="0" applyFont="1" applyFill="1" applyBorder="1" applyAlignment="1" applyProtection="1">
      <alignment horizontal="center" vertical="center" wrapText="1"/>
      <protection locked="0"/>
    </xf>
    <xf numFmtId="0" fontId="4" fillId="35" borderId="29" xfId="0" applyFont="1" applyFill="1" applyBorder="1" applyAlignment="1">
      <alignment horizontal="center" vertical="center" wrapText="1"/>
    </xf>
    <xf numFmtId="4" fontId="85" fillId="0" borderId="0" xfId="0" applyNumberFormat="1" applyFont="1" applyAlignment="1">
      <alignment/>
    </xf>
    <xf numFmtId="174" fontId="92" fillId="0" borderId="22" xfId="0" applyNumberFormat="1" applyFont="1" applyBorder="1" applyAlignment="1">
      <alignment/>
    </xf>
    <xf numFmtId="174" fontId="92" fillId="0" borderId="23" xfId="0" applyNumberFormat="1" applyFont="1" applyBorder="1" applyAlignment="1">
      <alignment/>
    </xf>
    <xf numFmtId="4" fontId="11" fillId="0" borderId="0" xfId="0" applyNumberFormat="1" applyFont="1" applyAlignment="1">
      <alignment vertical="center"/>
    </xf>
    <xf numFmtId="0" fontId="79" fillId="0" borderId="13" xfId="0" applyFont="1" applyBorder="1" applyAlignment="1">
      <alignment/>
    </xf>
    <xf numFmtId="0" fontId="79" fillId="0" borderId="0" xfId="0" applyFont="1" applyAlignment="1">
      <alignment horizontal="left"/>
    </xf>
    <xf numFmtId="0" fontId="77" fillId="0" borderId="0" xfId="0" applyFont="1" applyAlignment="1">
      <alignment horizontal="left"/>
    </xf>
    <xf numFmtId="0" fontId="79" fillId="0" borderId="0" xfId="0" applyFont="1" applyAlignment="1" applyProtection="1">
      <alignment/>
      <protection locked="0"/>
    </xf>
    <xf numFmtId="4" fontId="77" fillId="0" borderId="0" xfId="0" applyNumberFormat="1" applyFont="1" applyAlignment="1">
      <alignment/>
    </xf>
    <xf numFmtId="0" fontId="79" fillId="0" borderId="24" xfId="0" applyFont="1" applyBorder="1" applyAlignment="1">
      <alignment/>
    </xf>
    <xf numFmtId="0" fontId="79" fillId="0" borderId="0" xfId="0" applyFont="1" applyBorder="1" applyAlignment="1">
      <alignment/>
    </xf>
    <xf numFmtId="174" fontId="79" fillId="0" borderId="0" xfId="0" applyNumberFormat="1" applyFont="1" applyBorder="1" applyAlignment="1">
      <alignment/>
    </xf>
    <xf numFmtId="174" fontId="79" fillId="0" borderId="25" xfId="0" applyNumberFormat="1" applyFont="1" applyBorder="1" applyAlignment="1">
      <alignment/>
    </xf>
    <xf numFmtId="0" fontId="79" fillId="0" borderId="0" xfId="0" applyFont="1" applyAlignment="1">
      <alignment horizontal="center"/>
    </xf>
    <xf numFmtId="4" fontId="79" fillId="0" borderId="0" xfId="0" applyNumberFormat="1" applyFont="1" applyAlignment="1">
      <alignment vertical="center"/>
    </xf>
    <xf numFmtId="0" fontId="79" fillId="0" borderId="0" xfId="0" applyFont="1" applyBorder="1" applyAlignment="1">
      <alignment horizontal="left"/>
    </xf>
    <xf numFmtId="0" fontId="78" fillId="0" borderId="0" xfId="0" applyFont="1" applyBorder="1" applyAlignment="1">
      <alignment horizontal="left"/>
    </xf>
    <xf numFmtId="4" fontId="78" fillId="0" borderId="0" xfId="0" applyNumberFormat="1" applyFont="1" applyBorder="1" applyAlignment="1">
      <alignment/>
    </xf>
    <xf numFmtId="0" fontId="0" fillId="0" borderId="13" xfId="0" applyFont="1" applyBorder="1" applyAlignment="1" applyProtection="1">
      <alignment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75" fontId="0" fillId="0" borderId="36" xfId="0" applyNumberFormat="1" applyFont="1" applyBorder="1" applyAlignment="1" applyProtection="1">
      <alignment vertical="center"/>
      <protection/>
    </xf>
    <xf numFmtId="4" fontId="0" fillId="23" borderId="36" xfId="0" applyNumberFormat="1" applyFont="1" applyFill="1" applyBorder="1" applyAlignment="1" applyProtection="1">
      <alignment vertical="center"/>
      <protection locked="0"/>
    </xf>
    <xf numFmtId="4" fontId="0" fillId="0" borderId="36" xfId="0" applyNumberFormat="1" applyFont="1" applyBorder="1" applyAlignment="1" applyProtection="1">
      <alignment vertical="center"/>
      <protection/>
    </xf>
    <xf numFmtId="0" fontId="76" fillId="23" borderId="36" xfId="0" applyFont="1" applyFill="1" applyBorder="1" applyAlignment="1" applyProtection="1">
      <alignment horizontal="left" vertical="center"/>
      <protection locked="0"/>
    </xf>
    <xf numFmtId="0" fontId="76" fillId="0" borderId="0" xfId="0" applyFont="1" applyBorder="1" applyAlignment="1">
      <alignment horizontal="center" vertical="center"/>
    </xf>
    <xf numFmtId="174" fontId="76" fillId="0" borderId="0" xfId="0" applyNumberFormat="1" applyFont="1" applyBorder="1" applyAlignment="1">
      <alignment vertical="center"/>
    </xf>
    <xf numFmtId="174" fontId="76" fillId="0" borderId="2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80" fillId="0" borderId="13" xfId="0" applyFont="1" applyBorder="1" applyAlignment="1">
      <alignment vertical="center"/>
    </xf>
    <xf numFmtId="0" fontId="93" fillId="0" borderId="0" xfId="0" applyFont="1" applyBorder="1" applyAlignment="1">
      <alignment horizontal="left" vertical="center"/>
    </xf>
    <xf numFmtId="0" fontId="80" fillId="0" borderId="0" xfId="0" applyFont="1" applyBorder="1" applyAlignment="1">
      <alignment horizontal="left" vertical="center"/>
    </xf>
    <xf numFmtId="0" fontId="80" fillId="0" borderId="0" xfId="0" applyFont="1" applyBorder="1" applyAlignment="1">
      <alignment horizontal="left" vertical="center" wrapText="1"/>
    </xf>
    <xf numFmtId="175" fontId="80" fillId="0" borderId="0" xfId="0" applyNumberFormat="1" applyFont="1" applyBorder="1" applyAlignment="1">
      <alignment vertical="center"/>
    </xf>
    <xf numFmtId="0" fontId="80" fillId="0" borderId="0" xfId="0" applyFont="1" applyAlignment="1" applyProtection="1">
      <alignment vertical="center"/>
      <protection locked="0"/>
    </xf>
    <xf numFmtId="0" fontId="80" fillId="0" borderId="24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25" xfId="0" applyFont="1" applyBorder="1" applyAlignment="1">
      <alignment vertical="center"/>
    </xf>
    <xf numFmtId="0" fontId="80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94" fillId="0" borderId="36" xfId="0" applyFont="1" applyBorder="1" applyAlignment="1" applyProtection="1">
      <alignment horizontal="center" vertical="center"/>
      <protection/>
    </xf>
    <xf numFmtId="49" fontId="94" fillId="0" borderId="36" xfId="0" applyNumberFormat="1" applyFont="1" applyBorder="1" applyAlignment="1" applyProtection="1">
      <alignment horizontal="left" vertical="center" wrapText="1"/>
      <protection/>
    </xf>
    <xf numFmtId="0" fontId="94" fillId="0" borderId="36" xfId="0" applyFont="1" applyBorder="1" applyAlignment="1" applyProtection="1">
      <alignment horizontal="left" vertical="center" wrapText="1"/>
      <protection/>
    </xf>
    <xf numFmtId="0" fontId="94" fillId="0" borderId="36" xfId="0" applyFont="1" applyBorder="1" applyAlignment="1" applyProtection="1">
      <alignment horizontal="center" vertical="center" wrapText="1"/>
      <protection/>
    </xf>
    <xf numFmtId="175" fontId="94" fillId="0" borderId="36" xfId="0" applyNumberFormat="1" applyFont="1" applyBorder="1" applyAlignment="1" applyProtection="1">
      <alignment vertical="center"/>
      <protection/>
    </xf>
    <xf numFmtId="4" fontId="94" fillId="23" borderId="36" xfId="0" applyNumberFormat="1" applyFont="1" applyFill="1" applyBorder="1" applyAlignment="1" applyProtection="1">
      <alignment vertical="center"/>
      <protection locked="0"/>
    </xf>
    <xf numFmtId="4" fontId="94" fillId="0" borderId="36" xfId="0" applyNumberFormat="1" applyFont="1" applyBorder="1" applyAlignment="1" applyProtection="1">
      <alignment vertical="center"/>
      <protection/>
    </xf>
    <xf numFmtId="0" fontId="94" fillId="0" borderId="13" xfId="0" applyFont="1" applyBorder="1" applyAlignment="1">
      <alignment vertical="center"/>
    </xf>
    <xf numFmtId="0" fontId="94" fillId="23" borderId="36" xfId="0" applyFont="1" applyFill="1" applyBorder="1" applyAlignment="1" applyProtection="1">
      <alignment horizontal="left" vertical="center"/>
      <protection locked="0"/>
    </xf>
    <xf numFmtId="0" fontId="94" fillId="0" borderId="0" xfId="0" applyFont="1" applyBorder="1" applyAlignment="1">
      <alignment horizontal="center" vertical="center"/>
    </xf>
    <xf numFmtId="0" fontId="80" fillId="0" borderId="0" xfId="0" applyFont="1" applyAlignment="1">
      <alignment horizontal="left" vertical="center" wrapText="1"/>
    </xf>
    <xf numFmtId="175" fontId="80" fillId="0" borderId="0" xfId="0" applyNumberFormat="1" applyFont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Font="1" applyAlignment="1">
      <alignment/>
    </xf>
    <xf numFmtId="0" fontId="95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 wrapText="1"/>
    </xf>
    <xf numFmtId="4" fontId="8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76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72" fontId="76" fillId="0" borderId="0" xfId="0" applyNumberFormat="1" applyFont="1" applyBorder="1" applyAlignment="1">
      <alignment horizontal="center" vertical="center"/>
    </xf>
    <xf numFmtId="0" fontId="76" fillId="0" borderId="0" xfId="0" applyFont="1" applyBorder="1" applyAlignment="1">
      <alignment vertical="center"/>
    </xf>
    <xf numFmtId="4" fontId="95" fillId="0" borderId="0" xfId="0" applyNumberFormat="1" applyFont="1" applyBorder="1" applyAlignment="1">
      <alignment vertical="center"/>
    </xf>
    <xf numFmtId="0" fontId="5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5" fillId="34" borderId="18" xfId="0" applyNumberFormat="1" applyFont="1" applyFill="1" applyBorder="1" applyAlignment="1">
      <alignment vertical="center"/>
    </xf>
    <xf numFmtId="0" fontId="0" fillId="34" borderId="26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173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86" fillId="0" borderId="30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4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right" vertical="center"/>
    </xf>
    <xf numFmtId="4" fontId="88" fillId="0" borderId="0" xfId="0" applyNumberFormat="1" applyFont="1" applyAlignment="1">
      <alignment vertical="center"/>
    </xf>
    <xf numFmtId="0" fontId="88" fillId="0" borderId="0" xfId="0" applyFont="1" applyAlignment="1">
      <alignment vertical="center"/>
    </xf>
    <xf numFmtId="0" fontId="87" fillId="0" borderId="0" xfId="0" applyFont="1" applyAlignment="1">
      <alignment horizontal="left" vertical="center" wrapText="1"/>
    </xf>
    <xf numFmtId="4" fontId="85" fillId="0" borderId="0" xfId="0" applyNumberFormat="1" applyFont="1" applyAlignment="1">
      <alignment horizontal="right" vertical="center"/>
    </xf>
    <xf numFmtId="4" fontId="85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60" fillId="33" borderId="0" xfId="36" applyFill="1" applyAlignment="1">
      <alignment/>
    </xf>
    <xf numFmtId="0" fontId="96" fillId="0" borderId="0" xfId="36" applyFont="1" applyAlignment="1">
      <alignment horizontal="center" vertical="center"/>
    </xf>
    <xf numFmtId="0" fontId="97" fillId="33" borderId="0" xfId="0" applyFont="1" applyFill="1" applyAlignment="1">
      <alignment horizontal="left" vertical="center"/>
    </xf>
    <xf numFmtId="0" fontId="53" fillId="33" borderId="0" xfId="0" applyFont="1" applyFill="1" applyAlignment="1">
      <alignment vertical="center"/>
    </xf>
    <xf numFmtId="0" fontId="98" fillId="33" borderId="0" xfId="36" applyFont="1" applyFill="1" applyAlignment="1">
      <alignment vertical="center"/>
    </xf>
    <xf numFmtId="0" fontId="81" fillId="33" borderId="0" xfId="0" applyFont="1" applyFill="1" applyAlignment="1" applyProtection="1">
      <alignment horizontal="left" vertical="center"/>
      <protection/>
    </xf>
    <xf numFmtId="0" fontId="53" fillId="33" borderId="0" xfId="0" applyFont="1" applyFill="1" applyAlignment="1" applyProtection="1">
      <alignment vertical="center"/>
      <protection/>
    </xf>
    <xf numFmtId="0" fontId="97" fillId="33" borderId="0" xfId="0" applyFont="1" applyFill="1" applyAlignment="1" applyProtection="1">
      <alignment horizontal="left" vertical="center"/>
      <protection/>
    </xf>
    <xf numFmtId="0" fontId="98" fillId="33" borderId="0" xfId="36" applyFont="1" applyFill="1" applyAlignment="1" applyProtection="1">
      <alignment vertical="center"/>
      <protection/>
    </xf>
    <xf numFmtId="0" fontId="98" fillId="33" borderId="0" xfId="36" applyFont="1" applyFill="1" applyAlignment="1">
      <alignment vertical="center"/>
    </xf>
    <xf numFmtId="0" fontId="53" fillId="33" borderId="0" xfId="0" applyFont="1" applyFill="1" applyAlignment="1" applyProtection="1">
      <alignment vertical="center"/>
      <protection locked="0"/>
    </xf>
    <xf numFmtId="0" fontId="0" fillId="0" borderId="0" xfId="47" applyAlignment="1">
      <alignment vertical="top"/>
      <protection locked="0"/>
    </xf>
    <xf numFmtId="0" fontId="0" fillId="0" borderId="37" xfId="47" applyFont="1" applyBorder="1" applyAlignment="1">
      <alignment vertical="center" wrapText="1"/>
      <protection locked="0"/>
    </xf>
    <xf numFmtId="0" fontId="0" fillId="0" borderId="38" xfId="47" applyFont="1" applyBorder="1" applyAlignment="1">
      <alignment vertical="center" wrapText="1"/>
      <protection locked="0"/>
    </xf>
    <xf numFmtId="0" fontId="0" fillId="0" borderId="39" xfId="47" applyFont="1" applyBorder="1" applyAlignment="1">
      <alignment vertical="center" wrapText="1"/>
      <protection locked="0"/>
    </xf>
    <xf numFmtId="0" fontId="0" fillId="0" borderId="40" xfId="47" applyFont="1" applyBorder="1" applyAlignment="1">
      <alignment horizontal="center" vertical="center" wrapText="1"/>
      <protection locked="0"/>
    </xf>
    <xf numFmtId="0" fontId="7" fillId="0" borderId="0" xfId="47" applyFont="1" applyBorder="1" applyAlignment="1">
      <alignment horizontal="center" vertical="center" wrapText="1"/>
      <protection locked="0"/>
    </xf>
    <xf numFmtId="0" fontId="0" fillId="0" borderId="41" xfId="47" applyFont="1" applyBorder="1" applyAlignment="1">
      <alignment horizontal="center" vertical="center" wrapText="1"/>
      <protection locked="0"/>
    </xf>
    <xf numFmtId="0" fontId="0" fillId="0" borderId="0" xfId="47" applyAlignment="1">
      <alignment horizontal="center" vertical="center"/>
      <protection locked="0"/>
    </xf>
    <xf numFmtId="0" fontId="0" fillId="0" borderId="40" xfId="47" applyFont="1" applyBorder="1" applyAlignment="1">
      <alignment vertical="center" wrapText="1"/>
      <protection locked="0"/>
    </xf>
    <xf numFmtId="0" fontId="10" fillId="0" borderId="42" xfId="47" applyFont="1" applyBorder="1" applyAlignment="1">
      <alignment horizontal="left" wrapText="1"/>
      <protection locked="0"/>
    </xf>
    <xf numFmtId="0" fontId="0" fillId="0" borderId="41" xfId="47" applyFont="1" applyBorder="1" applyAlignment="1">
      <alignment vertical="center" wrapText="1"/>
      <protection locked="0"/>
    </xf>
    <xf numFmtId="0" fontId="10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center"/>
      <protection locked="0"/>
    </xf>
    <xf numFmtId="0" fontId="4" fillId="0" borderId="0" xfId="47" applyFont="1" applyBorder="1" applyAlignment="1">
      <alignment horizontal="left" vertical="center"/>
      <protection locked="0"/>
    </xf>
    <xf numFmtId="49" fontId="4" fillId="0" borderId="0" xfId="47" applyNumberFormat="1" applyFont="1" applyBorder="1" applyAlignment="1">
      <alignment horizontal="left" vertical="center" wrapText="1"/>
      <protection locked="0"/>
    </xf>
    <xf numFmtId="49" fontId="4" fillId="0" borderId="0" xfId="47" applyNumberFormat="1" applyFont="1" applyBorder="1" applyAlignment="1">
      <alignment vertical="center" wrapText="1"/>
      <protection locked="0"/>
    </xf>
    <xf numFmtId="0" fontId="0" fillId="0" borderId="43" xfId="47" applyFont="1" applyBorder="1" applyAlignment="1">
      <alignment vertical="center" wrapText="1"/>
      <protection locked="0"/>
    </xf>
    <xf numFmtId="0" fontId="53" fillId="0" borderId="42" xfId="47" applyFont="1" applyBorder="1" applyAlignment="1">
      <alignment vertical="center" wrapText="1"/>
      <protection locked="0"/>
    </xf>
    <xf numFmtId="0" fontId="0" fillId="0" borderId="44" xfId="47" applyFont="1" applyBorder="1" applyAlignment="1">
      <alignment vertical="center" wrapText="1"/>
      <protection locked="0"/>
    </xf>
    <xf numFmtId="0" fontId="0" fillId="0" borderId="0" xfId="47" applyFont="1" applyBorder="1" applyAlignment="1">
      <alignment vertical="top"/>
      <protection locked="0"/>
    </xf>
    <xf numFmtId="0" fontId="0" fillId="0" borderId="0" xfId="47" applyFont="1" applyAlignment="1">
      <alignment vertical="top"/>
      <protection locked="0"/>
    </xf>
    <xf numFmtId="0" fontId="0" fillId="0" borderId="37" xfId="47" applyFont="1" applyBorder="1" applyAlignment="1">
      <alignment horizontal="left" vertical="center"/>
      <protection locked="0"/>
    </xf>
    <xf numFmtId="0" fontId="0" fillId="0" borderId="38" xfId="47" applyFont="1" applyBorder="1" applyAlignment="1">
      <alignment horizontal="left" vertical="center"/>
      <protection locked="0"/>
    </xf>
    <xf numFmtId="0" fontId="0" fillId="0" borderId="39" xfId="47" applyFont="1" applyBorder="1" applyAlignment="1">
      <alignment horizontal="left" vertical="center"/>
      <protection locked="0"/>
    </xf>
    <xf numFmtId="0" fontId="0" fillId="0" borderId="40" xfId="47" applyFont="1" applyBorder="1" applyAlignment="1">
      <alignment horizontal="left" vertical="center"/>
      <protection locked="0"/>
    </xf>
    <xf numFmtId="0" fontId="7" fillId="0" borderId="0" xfId="47" applyFont="1" applyBorder="1" applyAlignment="1">
      <alignment horizontal="center" vertical="center"/>
      <protection locked="0"/>
    </xf>
    <xf numFmtId="0" fontId="0" fillId="0" borderId="41" xfId="47" applyFont="1" applyBorder="1" applyAlignment="1">
      <alignment horizontal="left" vertical="center"/>
      <protection locked="0"/>
    </xf>
    <xf numFmtId="0" fontId="10" fillId="0" borderId="0" xfId="47" applyFont="1" applyBorder="1" applyAlignment="1">
      <alignment horizontal="left" vertical="center"/>
      <protection locked="0"/>
    </xf>
    <xf numFmtId="0" fontId="6" fillId="0" borderId="0" xfId="47" applyFont="1" applyAlignment="1">
      <alignment horizontal="left" vertical="center"/>
      <protection locked="0"/>
    </xf>
    <xf numFmtId="0" fontId="10" fillId="0" borderId="42" xfId="47" applyFont="1" applyBorder="1" applyAlignment="1">
      <alignment horizontal="left" vertical="center"/>
      <protection locked="0"/>
    </xf>
    <xf numFmtId="0" fontId="10" fillId="0" borderId="42" xfId="47" applyFont="1" applyBorder="1" applyAlignment="1">
      <alignment horizontal="center" vertical="center"/>
      <protection locked="0"/>
    </xf>
    <xf numFmtId="0" fontId="6" fillId="0" borderId="42" xfId="47" applyFont="1" applyBorder="1" applyAlignment="1">
      <alignment horizontal="left" vertical="center"/>
      <protection locked="0"/>
    </xf>
    <xf numFmtId="0" fontId="9" fillId="0" borderId="0" xfId="47" applyFont="1" applyBorder="1" applyAlignment="1">
      <alignment horizontal="left" vertical="center"/>
      <protection locked="0"/>
    </xf>
    <xf numFmtId="0" fontId="4" fillId="0" borderId="0" xfId="47" applyFont="1" applyAlignment="1">
      <alignment horizontal="left" vertical="center"/>
      <protection locked="0"/>
    </xf>
    <xf numFmtId="0" fontId="4" fillId="0" borderId="0" xfId="47" applyFont="1" applyBorder="1" applyAlignment="1">
      <alignment horizontal="center" vertical="center"/>
      <protection locked="0"/>
    </xf>
    <xf numFmtId="0" fontId="4" fillId="0" borderId="40" xfId="47" applyFont="1" applyBorder="1" applyAlignment="1">
      <alignment horizontal="left" vertical="center"/>
      <protection locked="0"/>
    </xf>
    <xf numFmtId="0" fontId="4" fillId="0" borderId="0" xfId="47" applyFont="1" applyFill="1" applyBorder="1" applyAlignment="1">
      <alignment horizontal="left" vertical="center"/>
      <protection locked="0"/>
    </xf>
    <xf numFmtId="0" fontId="4" fillId="0" borderId="0" xfId="47" applyFont="1" applyFill="1" applyBorder="1" applyAlignment="1">
      <alignment horizontal="center" vertical="center"/>
      <protection locked="0"/>
    </xf>
    <xf numFmtId="0" fontId="0" fillId="0" borderId="43" xfId="47" applyFont="1" applyBorder="1" applyAlignment="1">
      <alignment horizontal="left" vertical="center"/>
      <protection locked="0"/>
    </xf>
    <xf numFmtId="0" fontId="53" fillId="0" borderId="42" xfId="47" applyFont="1" applyBorder="1" applyAlignment="1">
      <alignment horizontal="left" vertical="center"/>
      <protection locked="0"/>
    </xf>
    <xf numFmtId="0" fontId="0" fillId="0" borderId="44" xfId="47" applyFont="1" applyBorder="1" applyAlignment="1">
      <alignment horizontal="left" vertical="center"/>
      <protection locked="0"/>
    </xf>
    <xf numFmtId="0" fontId="0" fillId="0" borderId="0" xfId="47" applyFont="1" applyBorder="1" applyAlignment="1">
      <alignment horizontal="left" vertical="center"/>
      <protection locked="0"/>
    </xf>
    <xf numFmtId="0" fontId="53" fillId="0" borderId="0" xfId="47" applyFont="1" applyBorder="1" applyAlignment="1">
      <alignment horizontal="left" vertical="center"/>
      <protection locked="0"/>
    </xf>
    <xf numFmtId="0" fontId="6" fillId="0" borderId="0" xfId="47" applyFont="1" applyBorder="1" applyAlignment="1">
      <alignment horizontal="left" vertical="center"/>
      <protection locked="0"/>
    </xf>
    <xf numFmtId="0" fontId="4" fillId="0" borderId="42" xfId="47" applyFont="1" applyBorder="1" applyAlignment="1">
      <alignment horizontal="left" vertical="center"/>
      <protection locked="0"/>
    </xf>
    <xf numFmtId="0" fontId="0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center" vertical="center" wrapText="1"/>
      <protection locked="0"/>
    </xf>
    <xf numFmtId="0" fontId="0" fillId="0" borderId="37" xfId="47" applyFont="1" applyBorder="1" applyAlignment="1">
      <alignment horizontal="left" vertical="center" wrapText="1"/>
      <protection locked="0"/>
    </xf>
    <xf numFmtId="0" fontId="0" fillId="0" borderId="38" xfId="47" applyFont="1" applyBorder="1" applyAlignment="1">
      <alignment horizontal="left" vertical="center" wrapText="1"/>
      <protection locked="0"/>
    </xf>
    <xf numFmtId="0" fontId="0" fillId="0" borderId="39" xfId="47" applyFont="1" applyBorder="1" applyAlignment="1">
      <alignment horizontal="left" vertical="center" wrapText="1"/>
      <protection locked="0"/>
    </xf>
    <xf numFmtId="0" fontId="0" fillId="0" borderId="40" xfId="47" applyFont="1" applyBorder="1" applyAlignment="1">
      <alignment horizontal="left" vertical="center" wrapText="1"/>
      <protection locked="0"/>
    </xf>
    <xf numFmtId="0" fontId="0" fillId="0" borderId="41" xfId="47" applyFont="1" applyBorder="1" applyAlignment="1">
      <alignment horizontal="left" vertical="center" wrapText="1"/>
      <protection locked="0"/>
    </xf>
    <xf numFmtId="0" fontId="6" fillId="0" borderId="40" xfId="47" applyFont="1" applyBorder="1" applyAlignment="1">
      <alignment horizontal="left" vertical="center" wrapText="1"/>
      <protection locked="0"/>
    </xf>
    <xf numFmtId="0" fontId="6" fillId="0" borderId="41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/>
      <protection locked="0"/>
    </xf>
    <xf numFmtId="0" fontId="4" fillId="0" borderId="43" xfId="47" applyFont="1" applyBorder="1" applyAlignment="1">
      <alignment horizontal="left" vertical="center" wrapText="1"/>
      <protection locked="0"/>
    </xf>
    <xf numFmtId="0" fontId="4" fillId="0" borderId="42" xfId="47" applyFont="1" applyBorder="1" applyAlignment="1">
      <alignment horizontal="left" vertical="center" wrapText="1"/>
      <protection locked="0"/>
    </xf>
    <xf numFmtId="0" fontId="4" fillId="0" borderId="44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4" fillId="0" borderId="0" xfId="47" applyFont="1" applyBorder="1" applyAlignment="1">
      <alignment horizontal="center" vertical="top"/>
      <protection locked="0"/>
    </xf>
    <xf numFmtId="0" fontId="4" fillId="0" borderId="43" xfId="47" applyFont="1" applyBorder="1" applyAlignment="1">
      <alignment horizontal="left" vertical="center"/>
      <protection locked="0"/>
    </xf>
    <xf numFmtId="0" fontId="4" fillId="0" borderId="44" xfId="47" applyFont="1" applyBorder="1" applyAlignment="1">
      <alignment horizontal="left" vertical="center"/>
      <protection locked="0"/>
    </xf>
    <xf numFmtId="0" fontId="6" fillId="0" borderId="0" xfId="47" applyFont="1" applyAlignment="1">
      <alignment vertical="center"/>
      <protection locked="0"/>
    </xf>
    <xf numFmtId="0" fontId="10" fillId="0" borderId="0" xfId="47" applyFont="1" applyBorder="1" applyAlignment="1">
      <alignment vertical="center"/>
      <protection locked="0"/>
    </xf>
    <xf numFmtId="0" fontId="6" fillId="0" borderId="42" xfId="47" applyFont="1" applyBorder="1" applyAlignment="1">
      <alignment vertical="center"/>
      <protection locked="0"/>
    </xf>
    <xf numFmtId="0" fontId="10" fillId="0" borderId="42" xfId="47" applyFont="1" applyBorder="1" applyAlignment="1">
      <alignment vertical="center"/>
      <protection locked="0"/>
    </xf>
    <xf numFmtId="0" fontId="0" fillId="0" borderId="0" xfId="47" applyBorder="1" applyAlignment="1">
      <alignment vertical="top"/>
      <protection locked="0"/>
    </xf>
    <xf numFmtId="49" fontId="4" fillId="0" borderId="0" xfId="47" applyNumberFormat="1" applyFont="1" applyBorder="1" applyAlignment="1">
      <alignment horizontal="left" vertical="center"/>
      <protection locked="0"/>
    </xf>
    <xf numFmtId="0" fontId="0" fillId="0" borderId="42" xfId="47" applyBorder="1" applyAlignment="1">
      <alignment vertical="top"/>
      <protection locked="0"/>
    </xf>
    <xf numFmtId="0" fontId="4" fillId="0" borderId="38" xfId="47" applyFont="1" applyBorder="1" applyAlignment="1">
      <alignment horizontal="left" vertical="center" wrapText="1"/>
      <protection locked="0"/>
    </xf>
    <xf numFmtId="0" fontId="4" fillId="0" borderId="38" xfId="47" applyFont="1" applyBorder="1" applyAlignment="1">
      <alignment horizontal="left" vertical="center"/>
      <protection locked="0"/>
    </xf>
    <xf numFmtId="0" fontId="4" fillId="0" borderId="38" xfId="47" applyFont="1" applyBorder="1" applyAlignment="1">
      <alignment horizontal="center" vertical="center"/>
      <protection locked="0"/>
    </xf>
    <xf numFmtId="0" fontId="10" fillId="0" borderId="42" xfId="47" applyFont="1" applyBorder="1" applyAlignment="1">
      <alignment horizontal="left"/>
      <protection locked="0"/>
    </xf>
    <xf numFmtId="0" fontId="6" fillId="0" borderId="42" xfId="47" applyFont="1" applyBorder="1" applyAlignment="1">
      <alignment/>
      <protection locked="0"/>
    </xf>
    <xf numFmtId="0" fontId="10" fillId="0" borderId="42" xfId="47" applyFont="1" applyBorder="1" applyAlignment="1">
      <alignment horizontal="left"/>
      <protection locked="0"/>
    </xf>
    <xf numFmtId="0" fontId="4" fillId="0" borderId="0" xfId="47" applyFont="1" applyBorder="1" applyAlignment="1">
      <alignment horizontal="left" vertical="center"/>
      <protection locked="0"/>
    </xf>
    <xf numFmtId="0" fontId="0" fillId="0" borderId="40" xfId="47" applyFont="1" applyBorder="1" applyAlignment="1">
      <alignment vertical="top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0" fillId="0" borderId="41" xfId="47" applyFont="1" applyBorder="1" applyAlignment="1">
      <alignment vertical="top"/>
      <protection locked="0"/>
    </xf>
    <xf numFmtId="0" fontId="0" fillId="0" borderId="0" xfId="47" applyFont="1" applyBorder="1" applyAlignment="1">
      <alignment horizontal="center" vertical="center"/>
      <protection locked="0"/>
    </xf>
    <xf numFmtId="0" fontId="0" fillId="0" borderId="0" xfId="47" applyFont="1" applyBorder="1" applyAlignment="1">
      <alignment horizontal="left" vertical="top"/>
      <protection locked="0"/>
    </xf>
    <xf numFmtId="0" fontId="0" fillId="0" borderId="43" xfId="47" applyFont="1" applyBorder="1" applyAlignment="1">
      <alignment vertical="top"/>
      <protection locked="0"/>
    </xf>
    <xf numFmtId="0" fontId="0" fillId="0" borderId="42" xfId="47" applyFont="1" applyBorder="1" applyAlignment="1">
      <alignment vertical="top"/>
      <protection locked="0"/>
    </xf>
    <xf numFmtId="0" fontId="0" fillId="0" borderId="44" xfId="47" applyFont="1" applyBorder="1" applyAlignment="1">
      <alignment vertical="top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69D67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9B417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rad69D67.tmp" descr="C:\KrosData\System\Temp\rad69D67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9B417.tmp" descr="C:\KrosData\System\Temp\rad9B417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4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" customHeight="1">
      <c r="A1" s="242" t="s">
        <v>0</v>
      </c>
      <c r="B1" s="243"/>
      <c r="C1" s="243"/>
      <c r="D1" s="244" t="s">
        <v>1</v>
      </c>
      <c r="E1" s="243"/>
      <c r="F1" s="243"/>
      <c r="G1" s="243"/>
      <c r="H1" s="243"/>
      <c r="I1" s="243"/>
      <c r="J1" s="243"/>
      <c r="K1" s="245" t="s">
        <v>363</v>
      </c>
      <c r="L1" s="245"/>
      <c r="M1" s="245"/>
      <c r="N1" s="245"/>
      <c r="O1" s="245"/>
      <c r="P1" s="245"/>
      <c r="Q1" s="245"/>
      <c r="R1" s="245"/>
      <c r="S1" s="245"/>
      <c r="T1" s="243"/>
      <c r="U1" s="243"/>
      <c r="V1" s="243"/>
      <c r="W1" s="245" t="s">
        <v>364</v>
      </c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37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2" t="s">
        <v>2</v>
      </c>
      <c r="BB1" s="12" t="s">
        <v>3</v>
      </c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T1" s="14" t="s">
        <v>4</v>
      </c>
      <c r="BU1" s="14" t="s">
        <v>4</v>
      </c>
      <c r="BV1" s="14" t="s">
        <v>5</v>
      </c>
    </row>
    <row r="2" spans="3:72" ht="36.75" customHeight="1">
      <c r="AR2" s="200"/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S2" s="15" t="s">
        <v>6</v>
      </c>
      <c r="BT2" s="15" t="s">
        <v>7</v>
      </c>
    </row>
    <row r="3" spans="2:72" ht="6.7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8"/>
      <c r="BS3" s="15" t="s">
        <v>6</v>
      </c>
      <c r="BT3" s="15" t="s">
        <v>8</v>
      </c>
    </row>
    <row r="4" spans="2:71" ht="36.7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2"/>
      <c r="AS4" s="23" t="s">
        <v>10</v>
      </c>
      <c r="BE4" s="24" t="s">
        <v>11</v>
      </c>
      <c r="BS4" s="15" t="s">
        <v>12</v>
      </c>
    </row>
    <row r="5" spans="2:71" ht="14.25" customHeight="1">
      <c r="B5" s="19"/>
      <c r="C5" s="20"/>
      <c r="D5" s="25" t="s">
        <v>13</v>
      </c>
      <c r="E5" s="20"/>
      <c r="F5" s="20"/>
      <c r="G5" s="20"/>
      <c r="H5" s="20"/>
      <c r="I5" s="20"/>
      <c r="J5" s="20"/>
      <c r="K5" s="203" t="s">
        <v>14</v>
      </c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20"/>
      <c r="AQ5" s="22"/>
      <c r="BE5" s="199" t="s">
        <v>15</v>
      </c>
      <c r="BS5" s="15" t="s">
        <v>6</v>
      </c>
    </row>
    <row r="6" spans="2:71" ht="36.7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05" t="s">
        <v>17</v>
      </c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"/>
      <c r="AQ6" s="22"/>
      <c r="BE6" s="200"/>
      <c r="BS6" s="15" t="s">
        <v>18</v>
      </c>
    </row>
    <row r="7" spans="2:71" ht="14.25" customHeight="1">
      <c r="B7" s="19"/>
      <c r="C7" s="20"/>
      <c r="D7" s="28" t="s">
        <v>19</v>
      </c>
      <c r="E7" s="20"/>
      <c r="F7" s="20"/>
      <c r="G7" s="20"/>
      <c r="H7" s="20"/>
      <c r="I7" s="20"/>
      <c r="J7" s="20"/>
      <c r="K7" s="26" t="s">
        <v>20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8" t="s">
        <v>21</v>
      </c>
      <c r="AL7" s="20"/>
      <c r="AM7" s="20"/>
      <c r="AN7" s="26" t="s">
        <v>22</v>
      </c>
      <c r="AO7" s="20"/>
      <c r="AP7" s="20"/>
      <c r="AQ7" s="22"/>
      <c r="BE7" s="200"/>
      <c r="BS7" s="15" t="s">
        <v>23</v>
      </c>
    </row>
    <row r="8" spans="2:71" ht="14.25" customHeight="1">
      <c r="B8" s="19"/>
      <c r="C8" s="20"/>
      <c r="D8" s="28" t="s">
        <v>24</v>
      </c>
      <c r="E8" s="20"/>
      <c r="F8" s="20"/>
      <c r="G8" s="20"/>
      <c r="H8" s="20"/>
      <c r="I8" s="20"/>
      <c r="J8" s="20"/>
      <c r="K8" s="26" t="s">
        <v>25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8" t="s">
        <v>26</v>
      </c>
      <c r="AL8" s="20"/>
      <c r="AM8" s="20"/>
      <c r="AN8" s="29" t="s">
        <v>27</v>
      </c>
      <c r="AO8" s="20"/>
      <c r="AP8" s="20"/>
      <c r="AQ8" s="22"/>
      <c r="BE8" s="200"/>
      <c r="BS8" s="15" t="s">
        <v>28</v>
      </c>
    </row>
    <row r="9" spans="2:71" ht="14.2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2"/>
      <c r="BE9" s="200"/>
      <c r="BS9" s="15" t="s">
        <v>29</v>
      </c>
    </row>
    <row r="10" spans="2:71" ht="14.25" customHeight="1">
      <c r="B10" s="19"/>
      <c r="C10" s="20"/>
      <c r="D10" s="28" t="s">
        <v>30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8" t="s">
        <v>31</v>
      </c>
      <c r="AL10" s="20"/>
      <c r="AM10" s="20"/>
      <c r="AN10" s="26" t="s">
        <v>22</v>
      </c>
      <c r="AO10" s="20"/>
      <c r="AP10" s="20"/>
      <c r="AQ10" s="22"/>
      <c r="BE10" s="200"/>
      <c r="BS10" s="15" t="s">
        <v>18</v>
      </c>
    </row>
    <row r="11" spans="2:71" ht="18" customHeight="1">
      <c r="B11" s="19"/>
      <c r="C11" s="20"/>
      <c r="D11" s="20"/>
      <c r="E11" s="26" t="s">
        <v>32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8" t="s">
        <v>33</v>
      </c>
      <c r="AL11" s="20"/>
      <c r="AM11" s="20"/>
      <c r="AN11" s="26" t="s">
        <v>22</v>
      </c>
      <c r="AO11" s="20"/>
      <c r="AP11" s="20"/>
      <c r="AQ11" s="22"/>
      <c r="BE11" s="200"/>
      <c r="BS11" s="15" t="s">
        <v>18</v>
      </c>
    </row>
    <row r="12" spans="2:71" ht="6.7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2"/>
      <c r="BE12" s="200"/>
      <c r="BS12" s="15" t="s">
        <v>18</v>
      </c>
    </row>
    <row r="13" spans="2:71" ht="14.25" customHeight="1">
      <c r="B13" s="19"/>
      <c r="C13" s="20"/>
      <c r="D13" s="28" t="s">
        <v>34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8" t="s">
        <v>31</v>
      </c>
      <c r="AL13" s="20"/>
      <c r="AM13" s="20"/>
      <c r="AN13" s="30" t="s">
        <v>35</v>
      </c>
      <c r="AO13" s="20"/>
      <c r="AP13" s="20"/>
      <c r="AQ13" s="22"/>
      <c r="BE13" s="200"/>
      <c r="BS13" s="15" t="s">
        <v>18</v>
      </c>
    </row>
    <row r="14" spans="2:71" ht="15">
      <c r="B14" s="19"/>
      <c r="C14" s="20"/>
      <c r="D14" s="20"/>
      <c r="E14" s="206" t="s">
        <v>35</v>
      </c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8" t="s">
        <v>33</v>
      </c>
      <c r="AL14" s="20"/>
      <c r="AM14" s="20"/>
      <c r="AN14" s="30" t="s">
        <v>35</v>
      </c>
      <c r="AO14" s="20"/>
      <c r="AP14" s="20"/>
      <c r="AQ14" s="22"/>
      <c r="BE14" s="200"/>
      <c r="BS14" s="15" t="s">
        <v>18</v>
      </c>
    </row>
    <row r="15" spans="2:71" ht="6.7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2"/>
      <c r="BE15" s="200"/>
      <c r="BS15" s="15" t="s">
        <v>4</v>
      </c>
    </row>
    <row r="16" spans="2:71" ht="14.25" customHeight="1">
      <c r="B16" s="19"/>
      <c r="C16" s="20"/>
      <c r="D16" s="28" t="s">
        <v>36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8" t="s">
        <v>31</v>
      </c>
      <c r="AL16" s="20"/>
      <c r="AM16" s="20"/>
      <c r="AN16" s="26" t="s">
        <v>22</v>
      </c>
      <c r="AO16" s="20"/>
      <c r="AP16" s="20"/>
      <c r="AQ16" s="22"/>
      <c r="BE16" s="200"/>
      <c r="BS16" s="15" t="s">
        <v>4</v>
      </c>
    </row>
    <row r="17" spans="2:71" ht="18" customHeight="1">
      <c r="B17" s="19"/>
      <c r="C17" s="20"/>
      <c r="D17" s="20"/>
      <c r="E17" s="26" t="s">
        <v>37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8" t="s">
        <v>33</v>
      </c>
      <c r="AL17" s="20"/>
      <c r="AM17" s="20"/>
      <c r="AN17" s="26" t="s">
        <v>22</v>
      </c>
      <c r="AO17" s="20"/>
      <c r="AP17" s="20"/>
      <c r="AQ17" s="22"/>
      <c r="BE17" s="200"/>
      <c r="BS17" s="15" t="s">
        <v>38</v>
      </c>
    </row>
    <row r="18" spans="2:71" ht="6.7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2"/>
      <c r="BE18" s="200"/>
      <c r="BS18" s="15" t="s">
        <v>6</v>
      </c>
    </row>
    <row r="19" spans="2:71" ht="14.25" customHeight="1">
      <c r="B19" s="19"/>
      <c r="C19" s="20"/>
      <c r="D19" s="28" t="s">
        <v>39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2"/>
      <c r="BE19" s="200"/>
      <c r="BS19" s="15" t="s">
        <v>6</v>
      </c>
    </row>
    <row r="20" spans="2:71" ht="22.5" customHeight="1">
      <c r="B20" s="19"/>
      <c r="C20" s="20"/>
      <c r="D20" s="20"/>
      <c r="E20" s="207" t="s">
        <v>22</v>
      </c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"/>
      <c r="AP20" s="20"/>
      <c r="AQ20" s="22"/>
      <c r="BE20" s="200"/>
      <c r="BS20" s="15" t="s">
        <v>4</v>
      </c>
    </row>
    <row r="21" spans="2:57" ht="6.7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2"/>
      <c r="BE21" s="200"/>
    </row>
    <row r="22" spans="2:57" ht="6.75" customHeight="1">
      <c r="B22" s="19"/>
      <c r="C22" s="20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20"/>
      <c r="AQ22" s="22"/>
      <c r="BE22" s="200"/>
    </row>
    <row r="23" spans="2:57" s="1" customFormat="1" ht="25.5" customHeight="1">
      <c r="B23" s="32"/>
      <c r="C23" s="33"/>
      <c r="D23" s="34" t="s">
        <v>40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208">
        <f>ROUND(AG51,2)</f>
        <v>0</v>
      </c>
      <c r="AL23" s="209"/>
      <c r="AM23" s="209"/>
      <c r="AN23" s="209"/>
      <c r="AO23" s="209"/>
      <c r="AP23" s="33"/>
      <c r="AQ23" s="36"/>
      <c r="BE23" s="201"/>
    </row>
    <row r="24" spans="2:57" s="1" customFormat="1" ht="6.75" customHeight="1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6"/>
      <c r="BE24" s="201"/>
    </row>
    <row r="25" spans="2:57" s="1" customFormat="1" ht="13.5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210" t="s">
        <v>41</v>
      </c>
      <c r="M25" s="211"/>
      <c r="N25" s="211"/>
      <c r="O25" s="211"/>
      <c r="P25" s="33"/>
      <c r="Q25" s="33"/>
      <c r="R25" s="33"/>
      <c r="S25" s="33"/>
      <c r="T25" s="33"/>
      <c r="U25" s="33"/>
      <c r="V25" s="33"/>
      <c r="W25" s="210" t="s">
        <v>42</v>
      </c>
      <c r="X25" s="211"/>
      <c r="Y25" s="211"/>
      <c r="Z25" s="211"/>
      <c r="AA25" s="211"/>
      <c r="AB25" s="211"/>
      <c r="AC25" s="211"/>
      <c r="AD25" s="211"/>
      <c r="AE25" s="211"/>
      <c r="AF25" s="33"/>
      <c r="AG25" s="33"/>
      <c r="AH25" s="33"/>
      <c r="AI25" s="33"/>
      <c r="AJ25" s="33"/>
      <c r="AK25" s="210" t="s">
        <v>43</v>
      </c>
      <c r="AL25" s="211"/>
      <c r="AM25" s="211"/>
      <c r="AN25" s="211"/>
      <c r="AO25" s="211"/>
      <c r="AP25" s="33"/>
      <c r="AQ25" s="36"/>
      <c r="BE25" s="201"/>
    </row>
    <row r="26" spans="2:57" s="2" customFormat="1" ht="14.25" customHeight="1">
      <c r="B26" s="38"/>
      <c r="C26" s="39"/>
      <c r="D26" s="40" t="s">
        <v>44</v>
      </c>
      <c r="E26" s="39"/>
      <c r="F26" s="40" t="s">
        <v>45</v>
      </c>
      <c r="G26" s="39"/>
      <c r="H26" s="39"/>
      <c r="I26" s="39"/>
      <c r="J26" s="39"/>
      <c r="K26" s="39"/>
      <c r="L26" s="212">
        <v>0.21</v>
      </c>
      <c r="M26" s="213"/>
      <c r="N26" s="213"/>
      <c r="O26" s="213"/>
      <c r="P26" s="39"/>
      <c r="Q26" s="39"/>
      <c r="R26" s="39"/>
      <c r="S26" s="39"/>
      <c r="T26" s="39"/>
      <c r="U26" s="39"/>
      <c r="V26" s="39"/>
      <c r="W26" s="214">
        <f>ROUND(AZ51,2)</f>
        <v>0</v>
      </c>
      <c r="X26" s="213"/>
      <c r="Y26" s="213"/>
      <c r="Z26" s="213"/>
      <c r="AA26" s="213"/>
      <c r="AB26" s="213"/>
      <c r="AC26" s="213"/>
      <c r="AD26" s="213"/>
      <c r="AE26" s="213"/>
      <c r="AF26" s="39"/>
      <c r="AG26" s="39"/>
      <c r="AH26" s="39"/>
      <c r="AI26" s="39"/>
      <c r="AJ26" s="39"/>
      <c r="AK26" s="214">
        <f>ROUND(AV51,2)</f>
        <v>0</v>
      </c>
      <c r="AL26" s="213"/>
      <c r="AM26" s="213"/>
      <c r="AN26" s="213"/>
      <c r="AO26" s="213"/>
      <c r="AP26" s="39"/>
      <c r="AQ26" s="41"/>
      <c r="BE26" s="202"/>
    </row>
    <row r="27" spans="2:57" s="2" customFormat="1" ht="14.25" customHeight="1">
      <c r="B27" s="38"/>
      <c r="C27" s="39"/>
      <c r="D27" s="39"/>
      <c r="E27" s="39"/>
      <c r="F27" s="40" t="s">
        <v>46</v>
      </c>
      <c r="G27" s="39"/>
      <c r="H27" s="39"/>
      <c r="I27" s="39"/>
      <c r="J27" s="39"/>
      <c r="K27" s="39"/>
      <c r="L27" s="212">
        <v>0.15</v>
      </c>
      <c r="M27" s="213"/>
      <c r="N27" s="213"/>
      <c r="O27" s="213"/>
      <c r="P27" s="39"/>
      <c r="Q27" s="39"/>
      <c r="R27" s="39"/>
      <c r="S27" s="39"/>
      <c r="T27" s="39"/>
      <c r="U27" s="39"/>
      <c r="V27" s="39"/>
      <c r="W27" s="214">
        <f>ROUND(BA51,2)</f>
        <v>0</v>
      </c>
      <c r="X27" s="213"/>
      <c r="Y27" s="213"/>
      <c r="Z27" s="213"/>
      <c r="AA27" s="213"/>
      <c r="AB27" s="213"/>
      <c r="AC27" s="213"/>
      <c r="AD27" s="213"/>
      <c r="AE27" s="213"/>
      <c r="AF27" s="39"/>
      <c r="AG27" s="39"/>
      <c r="AH27" s="39"/>
      <c r="AI27" s="39"/>
      <c r="AJ27" s="39"/>
      <c r="AK27" s="214">
        <f>ROUND(AW51,2)</f>
        <v>0</v>
      </c>
      <c r="AL27" s="213"/>
      <c r="AM27" s="213"/>
      <c r="AN27" s="213"/>
      <c r="AO27" s="213"/>
      <c r="AP27" s="39"/>
      <c r="AQ27" s="41"/>
      <c r="BE27" s="202"/>
    </row>
    <row r="28" spans="2:57" s="2" customFormat="1" ht="14.25" customHeight="1" hidden="1">
      <c r="B28" s="38"/>
      <c r="C28" s="39"/>
      <c r="D28" s="39"/>
      <c r="E28" s="39"/>
      <c r="F28" s="40" t="s">
        <v>47</v>
      </c>
      <c r="G28" s="39"/>
      <c r="H28" s="39"/>
      <c r="I28" s="39"/>
      <c r="J28" s="39"/>
      <c r="K28" s="39"/>
      <c r="L28" s="212">
        <v>0.21</v>
      </c>
      <c r="M28" s="213"/>
      <c r="N28" s="213"/>
      <c r="O28" s="213"/>
      <c r="P28" s="39"/>
      <c r="Q28" s="39"/>
      <c r="R28" s="39"/>
      <c r="S28" s="39"/>
      <c r="T28" s="39"/>
      <c r="U28" s="39"/>
      <c r="V28" s="39"/>
      <c r="W28" s="214">
        <f>ROUND(BB51,2)</f>
        <v>0</v>
      </c>
      <c r="X28" s="213"/>
      <c r="Y28" s="213"/>
      <c r="Z28" s="213"/>
      <c r="AA28" s="213"/>
      <c r="AB28" s="213"/>
      <c r="AC28" s="213"/>
      <c r="AD28" s="213"/>
      <c r="AE28" s="213"/>
      <c r="AF28" s="39"/>
      <c r="AG28" s="39"/>
      <c r="AH28" s="39"/>
      <c r="AI28" s="39"/>
      <c r="AJ28" s="39"/>
      <c r="AK28" s="214">
        <v>0</v>
      </c>
      <c r="AL28" s="213"/>
      <c r="AM28" s="213"/>
      <c r="AN28" s="213"/>
      <c r="AO28" s="213"/>
      <c r="AP28" s="39"/>
      <c r="AQ28" s="41"/>
      <c r="BE28" s="202"/>
    </row>
    <row r="29" spans="2:57" s="2" customFormat="1" ht="14.25" customHeight="1" hidden="1">
      <c r="B29" s="38"/>
      <c r="C29" s="39"/>
      <c r="D29" s="39"/>
      <c r="E29" s="39"/>
      <c r="F29" s="40" t="s">
        <v>48</v>
      </c>
      <c r="G29" s="39"/>
      <c r="H29" s="39"/>
      <c r="I29" s="39"/>
      <c r="J29" s="39"/>
      <c r="K29" s="39"/>
      <c r="L29" s="212">
        <v>0.15</v>
      </c>
      <c r="M29" s="213"/>
      <c r="N29" s="213"/>
      <c r="O29" s="213"/>
      <c r="P29" s="39"/>
      <c r="Q29" s="39"/>
      <c r="R29" s="39"/>
      <c r="S29" s="39"/>
      <c r="T29" s="39"/>
      <c r="U29" s="39"/>
      <c r="V29" s="39"/>
      <c r="W29" s="214">
        <f>ROUND(BC51,2)</f>
        <v>0</v>
      </c>
      <c r="X29" s="213"/>
      <c r="Y29" s="213"/>
      <c r="Z29" s="213"/>
      <c r="AA29" s="213"/>
      <c r="AB29" s="213"/>
      <c r="AC29" s="213"/>
      <c r="AD29" s="213"/>
      <c r="AE29" s="213"/>
      <c r="AF29" s="39"/>
      <c r="AG29" s="39"/>
      <c r="AH29" s="39"/>
      <c r="AI29" s="39"/>
      <c r="AJ29" s="39"/>
      <c r="AK29" s="214">
        <v>0</v>
      </c>
      <c r="AL29" s="213"/>
      <c r="AM29" s="213"/>
      <c r="AN29" s="213"/>
      <c r="AO29" s="213"/>
      <c r="AP29" s="39"/>
      <c r="AQ29" s="41"/>
      <c r="BE29" s="202"/>
    </row>
    <row r="30" spans="2:57" s="2" customFormat="1" ht="14.25" customHeight="1" hidden="1">
      <c r="B30" s="38"/>
      <c r="C30" s="39"/>
      <c r="D30" s="39"/>
      <c r="E30" s="39"/>
      <c r="F30" s="40" t="s">
        <v>49</v>
      </c>
      <c r="G30" s="39"/>
      <c r="H30" s="39"/>
      <c r="I30" s="39"/>
      <c r="J30" s="39"/>
      <c r="K30" s="39"/>
      <c r="L30" s="212">
        <v>0</v>
      </c>
      <c r="M30" s="213"/>
      <c r="N30" s="213"/>
      <c r="O30" s="213"/>
      <c r="P30" s="39"/>
      <c r="Q30" s="39"/>
      <c r="R30" s="39"/>
      <c r="S30" s="39"/>
      <c r="T30" s="39"/>
      <c r="U30" s="39"/>
      <c r="V30" s="39"/>
      <c r="W30" s="214">
        <f>ROUND(BD51,2)</f>
        <v>0</v>
      </c>
      <c r="X30" s="213"/>
      <c r="Y30" s="213"/>
      <c r="Z30" s="213"/>
      <c r="AA30" s="213"/>
      <c r="AB30" s="213"/>
      <c r="AC30" s="213"/>
      <c r="AD30" s="213"/>
      <c r="AE30" s="213"/>
      <c r="AF30" s="39"/>
      <c r="AG30" s="39"/>
      <c r="AH30" s="39"/>
      <c r="AI30" s="39"/>
      <c r="AJ30" s="39"/>
      <c r="AK30" s="214">
        <v>0</v>
      </c>
      <c r="AL30" s="213"/>
      <c r="AM30" s="213"/>
      <c r="AN30" s="213"/>
      <c r="AO30" s="213"/>
      <c r="AP30" s="39"/>
      <c r="AQ30" s="41"/>
      <c r="BE30" s="202"/>
    </row>
    <row r="31" spans="2:57" s="1" customFormat="1" ht="6.75" customHeight="1"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6"/>
      <c r="BE31" s="201"/>
    </row>
    <row r="32" spans="2:57" s="1" customFormat="1" ht="25.5" customHeight="1">
      <c r="B32" s="32"/>
      <c r="C32" s="42"/>
      <c r="D32" s="43" t="s">
        <v>50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5" t="s">
        <v>51</v>
      </c>
      <c r="U32" s="44"/>
      <c r="V32" s="44"/>
      <c r="W32" s="44"/>
      <c r="X32" s="215" t="s">
        <v>52</v>
      </c>
      <c r="Y32" s="216"/>
      <c r="Z32" s="216"/>
      <c r="AA32" s="216"/>
      <c r="AB32" s="216"/>
      <c r="AC32" s="44"/>
      <c r="AD32" s="44"/>
      <c r="AE32" s="44"/>
      <c r="AF32" s="44"/>
      <c r="AG32" s="44"/>
      <c r="AH32" s="44"/>
      <c r="AI32" s="44"/>
      <c r="AJ32" s="44"/>
      <c r="AK32" s="217">
        <f>SUM(AK23:AK30)</f>
        <v>0</v>
      </c>
      <c r="AL32" s="216"/>
      <c r="AM32" s="216"/>
      <c r="AN32" s="216"/>
      <c r="AO32" s="218"/>
      <c r="AP32" s="42"/>
      <c r="AQ32" s="46"/>
      <c r="BE32" s="201"/>
    </row>
    <row r="33" spans="2:43" s="1" customFormat="1" ht="6.75" customHeight="1"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6"/>
    </row>
    <row r="34" spans="2:43" s="1" customFormat="1" ht="6.75" customHeight="1">
      <c r="B34" s="47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9"/>
    </row>
    <row r="38" spans="2:44" s="1" customFormat="1" ht="6.75" customHeight="1">
      <c r="B38" s="50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32"/>
    </row>
    <row r="39" spans="2:44" s="1" customFormat="1" ht="36.75" customHeight="1">
      <c r="B39" s="32"/>
      <c r="C39" s="52" t="s">
        <v>53</v>
      </c>
      <c r="AR39" s="32"/>
    </row>
    <row r="40" spans="2:44" s="1" customFormat="1" ht="6.75" customHeight="1">
      <c r="B40" s="32"/>
      <c r="AR40" s="32"/>
    </row>
    <row r="41" spans="2:44" s="3" customFormat="1" ht="14.25" customHeight="1">
      <c r="B41" s="53"/>
      <c r="C41" s="54" t="s">
        <v>13</v>
      </c>
      <c r="L41" s="3" t="str">
        <f>K5</f>
        <v>L2017-07</v>
      </c>
      <c r="AR41" s="53"/>
    </row>
    <row r="42" spans="2:44" s="4" customFormat="1" ht="36.75" customHeight="1">
      <c r="B42" s="55"/>
      <c r="C42" s="56" t="s">
        <v>16</v>
      </c>
      <c r="L42" s="219" t="str">
        <f>K6</f>
        <v>Úprava areálu MŠ, Třinec - Oldřichovice Ves</v>
      </c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  <c r="AK42" s="220"/>
      <c r="AL42" s="220"/>
      <c r="AM42" s="220"/>
      <c r="AN42" s="220"/>
      <c r="AO42" s="220"/>
      <c r="AR42" s="55"/>
    </row>
    <row r="43" spans="2:44" s="1" customFormat="1" ht="6.75" customHeight="1">
      <c r="B43" s="32"/>
      <c r="AR43" s="32"/>
    </row>
    <row r="44" spans="2:44" s="1" customFormat="1" ht="15">
      <c r="B44" s="32"/>
      <c r="C44" s="54" t="s">
        <v>24</v>
      </c>
      <c r="L44" s="57" t="str">
        <f>IF(K8="","",K8)</f>
        <v>Obec Třinec</v>
      </c>
      <c r="AI44" s="54" t="s">
        <v>26</v>
      </c>
      <c r="AM44" s="221" t="str">
        <f>IF(AN8="","",AN8)</f>
        <v>9.3.2017</v>
      </c>
      <c r="AN44" s="201"/>
      <c r="AR44" s="32"/>
    </row>
    <row r="45" spans="2:44" s="1" customFormat="1" ht="6.75" customHeight="1">
      <c r="B45" s="32"/>
      <c r="AR45" s="32"/>
    </row>
    <row r="46" spans="2:56" s="1" customFormat="1" ht="15">
      <c r="B46" s="32"/>
      <c r="C46" s="54" t="s">
        <v>30</v>
      </c>
      <c r="L46" s="3" t="str">
        <f>IF(E11="","",E11)</f>
        <v>Město Třinec, Jablunkovská 160, 739 61 Třinec</v>
      </c>
      <c r="AI46" s="54" t="s">
        <v>36</v>
      </c>
      <c r="AM46" s="222" t="str">
        <f>IF(E17="","",E17)</f>
        <v> </v>
      </c>
      <c r="AN46" s="201"/>
      <c r="AO46" s="201"/>
      <c r="AP46" s="201"/>
      <c r="AR46" s="32"/>
      <c r="AS46" s="223" t="s">
        <v>54</v>
      </c>
      <c r="AT46" s="224"/>
      <c r="AU46" s="59"/>
      <c r="AV46" s="59"/>
      <c r="AW46" s="59"/>
      <c r="AX46" s="59"/>
      <c r="AY46" s="59"/>
      <c r="AZ46" s="59"/>
      <c r="BA46" s="59"/>
      <c r="BB46" s="59"/>
      <c r="BC46" s="59"/>
      <c r="BD46" s="60"/>
    </row>
    <row r="47" spans="2:56" s="1" customFormat="1" ht="15">
      <c r="B47" s="32"/>
      <c r="C47" s="54" t="s">
        <v>34</v>
      </c>
      <c r="L47" s="3">
        <f>IF(E14="Vyplň údaj","",E14)</f>
      </c>
      <c r="AR47" s="32"/>
      <c r="AS47" s="225"/>
      <c r="AT47" s="211"/>
      <c r="AU47" s="33"/>
      <c r="AV47" s="33"/>
      <c r="AW47" s="33"/>
      <c r="AX47" s="33"/>
      <c r="AY47" s="33"/>
      <c r="AZ47" s="33"/>
      <c r="BA47" s="33"/>
      <c r="BB47" s="33"/>
      <c r="BC47" s="33"/>
      <c r="BD47" s="62"/>
    </row>
    <row r="48" spans="2:56" s="1" customFormat="1" ht="10.5" customHeight="1">
      <c r="B48" s="32"/>
      <c r="AR48" s="32"/>
      <c r="AS48" s="225"/>
      <c r="AT48" s="211"/>
      <c r="AU48" s="33"/>
      <c r="AV48" s="33"/>
      <c r="AW48" s="33"/>
      <c r="AX48" s="33"/>
      <c r="AY48" s="33"/>
      <c r="AZ48" s="33"/>
      <c r="BA48" s="33"/>
      <c r="BB48" s="33"/>
      <c r="BC48" s="33"/>
      <c r="BD48" s="62"/>
    </row>
    <row r="49" spans="2:56" s="1" customFormat="1" ht="29.25" customHeight="1">
      <c r="B49" s="32"/>
      <c r="C49" s="226" t="s">
        <v>55</v>
      </c>
      <c r="D49" s="227"/>
      <c r="E49" s="227"/>
      <c r="F49" s="227"/>
      <c r="G49" s="227"/>
      <c r="H49" s="63"/>
      <c r="I49" s="228" t="s">
        <v>56</v>
      </c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  <c r="AF49" s="227"/>
      <c r="AG49" s="229" t="s">
        <v>57</v>
      </c>
      <c r="AH49" s="227"/>
      <c r="AI49" s="227"/>
      <c r="AJ49" s="227"/>
      <c r="AK49" s="227"/>
      <c r="AL49" s="227"/>
      <c r="AM49" s="227"/>
      <c r="AN49" s="228" t="s">
        <v>58</v>
      </c>
      <c r="AO49" s="227"/>
      <c r="AP49" s="227"/>
      <c r="AQ49" s="64" t="s">
        <v>59</v>
      </c>
      <c r="AR49" s="32"/>
      <c r="AS49" s="65" t="s">
        <v>60</v>
      </c>
      <c r="AT49" s="66" t="s">
        <v>61</v>
      </c>
      <c r="AU49" s="66" t="s">
        <v>62</v>
      </c>
      <c r="AV49" s="66" t="s">
        <v>63</v>
      </c>
      <c r="AW49" s="66" t="s">
        <v>64</v>
      </c>
      <c r="AX49" s="66" t="s">
        <v>65</v>
      </c>
      <c r="AY49" s="66" t="s">
        <v>66</v>
      </c>
      <c r="AZ49" s="66" t="s">
        <v>67</v>
      </c>
      <c r="BA49" s="66" t="s">
        <v>68</v>
      </c>
      <c r="BB49" s="66" t="s">
        <v>69</v>
      </c>
      <c r="BC49" s="66" t="s">
        <v>70</v>
      </c>
      <c r="BD49" s="67" t="s">
        <v>71</v>
      </c>
    </row>
    <row r="50" spans="2:56" s="1" customFormat="1" ht="10.5" customHeight="1">
      <c r="B50" s="32"/>
      <c r="AR50" s="32"/>
      <c r="AS50" s="68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60"/>
    </row>
    <row r="51" spans="2:90" s="4" customFormat="1" ht="32.25" customHeight="1">
      <c r="B51" s="55"/>
      <c r="C51" s="69" t="s">
        <v>72</v>
      </c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233">
        <f>ROUND(AG52,2)</f>
        <v>0</v>
      </c>
      <c r="AH51" s="233"/>
      <c r="AI51" s="233"/>
      <c r="AJ51" s="233"/>
      <c r="AK51" s="233"/>
      <c r="AL51" s="233"/>
      <c r="AM51" s="233"/>
      <c r="AN51" s="234">
        <f>SUM(AG51,AT51)</f>
        <v>0</v>
      </c>
      <c r="AO51" s="234"/>
      <c r="AP51" s="234"/>
      <c r="AQ51" s="71" t="s">
        <v>22</v>
      </c>
      <c r="AR51" s="55"/>
      <c r="AS51" s="72">
        <f>ROUND(AS52,2)</f>
        <v>0</v>
      </c>
      <c r="AT51" s="73">
        <f>ROUND(SUM(AV51:AW51),2)</f>
        <v>0</v>
      </c>
      <c r="AU51" s="74">
        <f>ROUND(AU52,5)</f>
        <v>0</v>
      </c>
      <c r="AV51" s="73">
        <f>ROUND(AZ51*L26,2)</f>
        <v>0</v>
      </c>
      <c r="AW51" s="73">
        <f>ROUND(BA51*L27,2)</f>
        <v>0</v>
      </c>
      <c r="AX51" s="73">
        <f>ROUND(BB51*L26,2)</f>
        <v>0</v>
      </c>
      <c r="AY51" s="73">
        <f>ROUND(BC51*L27,2)</f>
        <v>0</v>
      </c>
      <c r="AZ51" s="73">
        <f>ROUND(AZ52,2)</f>
        <v>0</v>
      </c>
      <c r="BA51" s="73">
        <f>ROUND(BA52,2)</f>
        <v>0</v>
      </c>
      <c r="BB51" s="73">
        <f>ROUND(BB52,2)</f>
        <v>0</v>
      </c>
      <c r="BC51" s="73">
        <f>ROUND(BC52,2)</f>
        <v>0</v>
      </c>
      <c r="BD51" s="75">
        <f>ROUND(BD52,2)</f>
        <v>0</v>
      </c>
      <c r="BS51" s="56" t="s">
        <v>73</v>
      </c>
      <c r="BT51" s="56" t="s">
        <v>74</v>
      </c>
      <c r="BV51" s="56" t="s">
        <v>75</v>
      </c>
      <c r="BW51" s="56" t="s">
        <v>5</v>
      </c>
      <c r="BX51" s="56" t="s">
        <v>76</v>
      </c>
      <c r="CL51" s="56" t="s">
        <v>20</v>
      </c>
    </row>
    <row r="52" spans="1:90" s="5" customFormat="1" ht="27" customHeight="1">
      <c r="A52" s="238" t="s">
        <v>365</v>
      </c>
      <c r="B52" s="76"/>
      <c r="C52" s="77"/>
      <c r="D52" s="232" t="s">
        <v>14</v>
      </c>
      <c r="E52" s="231"/>
      <c r="F52" s="231"/>
      <c r="G52" s="231"/>
      <c r="H52" s="231"/>
      <c r="I52" s="78"/>
      <c r="J52" s="232" t="s">
        <v>17</v>
      </c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231"/>
      <c r="AB52" s="231"/>
      <c r="AC52" s="231"/>
      <c r="AD52" s="231"/>
      <c r="AE52" s="231"/>
      <c r="AF52" s="231"/>
      <c r="AG52" s="230">
        <f>'L2017-07 - Úprava areálu ...'!J25</f>
        <v>0</v>
      </c>
      <c r="AH52" s="231"/>
      <c r="AI52" s="231"/>
      <c r="AJ52" s="231"/>
      <c r="AK52" s="231"/>
      <c r="AL52" s="231"/>
      <c r="AM52" s="231"/>
      <c r="AN52" s="230">
        <f>SUM(AG52,AT52)</f>
        <v>0</v>
      </c>
      <c r="AO52" s="231"/>
      <c r="AP52" s="231"/>
      <c r="AQ52" s="79" t="s">
        <v>77</v>
      </c>
      <c r="AR52" s="76"/>
      <c r="AS52" s="80">
        <v>0</v>
      </c>
      <c r="AT52" s="81">
        <f>ROUND(SUM(AV52:AW52),2)</f>
        <v>0</v>
      </c>
      <c r="AU52" s="82">
        <f>'L2017-07 - Úprava areálu ...'!P84</f>
        <v>0</v>
      </c>
      <c r="AV52" s="81">
        <f>'L2017-07 - Úprava areálu ...'!J28</f>
        <v>0</v>
      </c>
      <c r="AW52" s="81">
        <f>'L2017-07 - Úprava areálu ...'!J29</f>
        <v>0</v>
      </c>
      <c r="AX52" s="81">
        <f>'L2017-07 - Úprava areálu ...'!J30</f>
        <v>0</v>
      </c>
      <c r="AY52" s="81">
        <f>'L2017-07 - Úprava areálu ...'!J31</f>
        <v>0</v>
      </c>
      <c r="AZ52" s="81">
        <f>'L2017-07 - Úprava areálu ...'!F28</f>
        <v>0</v>
      </c>
      <c r="BA52" s="81">
        <f>'L2017-07 - Úprava areálu ...'!F29</f>
        <v>0</v>
      </c>
      <c r="BB52" s="81">
        <f>'L2017-07 - Úprava areálu ...'!F30</f>
        <v>0</v>
      </c>
      <c r="BC52" s="81">
        <f>'L2017-07 - Úprava areálu ...'!F31</f>
        <v>0</v>
      </c>
      <c r="BD52" s="83">
        <f>'L2017-07 - Úprava areálu ...'!F32</f>
        <v>0</v>
      </c>
      <c r="BT52" s="84" t="s">
        <v>23</v>
      </c>
      <c r="BU52" s="84" t="s">
        <v>78</v>
      </c>
      <c r="BV52" s="84" t="s">
        <v>75</v>
      </c>
      <c r="BW52" s="84" t="s">
        <v>5</v>
      </c>
      <c r="BX52" s="84" t="s">
        <v>76</v>
      </c>
      <c r="CL52" s="84" t="s">
        <v>20</v>
      </c>
    </row>
    <row r="53" spans="2:44" s="1" customFormat="1" ht="30" customHeight="1">
      <c r="B53" s="32"/>
      <c r="AR53" s="32"/>
    </row>
    <row r="54" spans="2:44" s="1" customFormat="1" ht="6.75" customHeight="1">
      <c r="B54" s="47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32"/>
    </row>
  </sheetData>
  <sheetProtection password="CC35" sheet="1" objects="1" scenarios="1" formatColumns="0" formatRows="0" sort="0" autoFilter="0"/>
  <mergeCells count="41">
    <mergeCell ref="AR2:BE2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L2017-07 - Úprava areálu ...'!C2" tooltip="L2017-07 - Úprava areálu 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8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3"/>
      <c r="B1" s="240"/>
      <c r="C1" s="240"/>
      <c r="D1" s="239" t="s">
        <v>1</v>
      </c>
      <c r="E1" s="240"/>
      <c r="F1" s="241" t="s">
        <v>366</v>
      </c>
      <c r="G1" s="246" t="s">
        <v>367</v>
      </c>
      <c r="H1" s="246"/>
      <c r="I1" s="247"/>
      <c r="J1" s="241" t="s">
        <v>368</v>
      </c>
      <c r="K1" s="239" t="s">
        <v>79</v>
      </c>
      <c r="L1" s="241" t="s">
        <v>369</v>
      </c>
      <c r="M1" s="241"/>
      <c r="N1" s="241"/>
      <c r="O1" s="241"/>
      <c r="P1" s="241"/>
      <c r="Q1" s="241"/>
      <c r="R1" s="241"/>
      <c r="S1" s="241"/>
      <c r="T1" s="241"/>
      <c r="U1" s="237"/>
      <c r="V1" s="237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</row>
    <row r="2" spans="3:46" ht="36.75" customHeight="1"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AT2" s="15" t="s">
        <v>5</v>
      </c>
    </row>
    <row r="3" spans="2:46" ht="6.75" customHeight="1">
      <c r="B3" s="16"/>
      <c r="C3" s="17"/>
      <c r="D3" s="17"/>
      <c r="E3" s="17"/>
      <c r="F3" s="17"/>
      <c r="G3" s="17"/>
      <c r="H3" s="17"/>
      <c r="I3" s="86"/>
      <c r="J3" s="17"/>
      <c r="K3" s="18"/>
      <c r="AT3" s="15" t="s">
        <v>80</v>
      </c>
    </row>
    <row r="4" spans="2:46" ht="36.75" customHeight="1">
      <c r="B4" s="19"/>
      <c r="C4" s="20"/>
      <c r="D4" s="21" t="s">
        <v>81</v>
      </c>
      <c r="E4" s="20"/>
      <c r="F4" s="20"/>
      <c r="G4" s="20"/>
      <c r="H4" s="20"/>
      <c r="I4" s="87"/>
      <c r="J4" s="20"/>
      <c r="K4" s="22"/>
      <c r="M4" s="23" t="s">
        <v>10</v>
      </c>
      <c r="AT4" s="15" t="s">
        <v>4</v>
      </c>
    </row>
    <row r="5" spans="2:11" ht="6.75" customHeight="1">
      <c r="B5" s="19"/>
      <c r="C5" s="20"/>
      <c r="D5" s="20"/>
      <c r="E5" s="20"/>
      <c r="F5" s="20"/>
      <c r="G5" s="20"/>
      <c r="H5" s="20"/>
      <c r="I5" s="87"/>
      <c r="J5" s="20"/>
      <c r="K5" s="22"/>
    </row>
    <row r="6" spans="2:11" s="1" customFormat="1" ht="15">
      <c r="B6" s="32"/>
      <c r="C6" s="33"/>
      <c r="D6" s="28" t="s">
        <v>16</v>
      </c>
      <c r="E6" s="33"/>
      <c r="F6" s="33"/>
      <c r="G6" s="33"/>
      <c r="H6" s="33"/>
      <c r="I6" s="88"/>
      <c r="J6" s="33"/>
      <c r="K6" s="36"/>
    </row>
    <row r="7" spans="2:11" s="1" customFormat="1" ht="36.75" customHeight="1">
      <c r="B7" s="32"/>
      <c r="C7" s="33"/>
      <c r="D7" s="33"/>
      <c r="E7" s="235" t="s">
        <v>17</v>
      </c>
      <c r="F7" s="211"/>
      <c r="G7" s="211"/>
      <c r="H7" s="211"/>
      <c r="I7" s="88"/>
      <c r="J7" s="33"/>
      <c r="K7" s="36"/>
    </row>
    <row r="8" spans="2:11" s="1" customFormat="1" ht="13.5">
      <c r="B8" s="32"/>
      <c r="C8" s="33"/>
      <c r="D8" s="33"/>
      <c r="E8" s="33"/>
      <c r="F8" s="33"/>
      <c r="G8" s="33"/>
      <c r="H8" s="33"/>
      <c r="I8" s="88"/>
      <c r="J8" s="33"/>
      <c r="K8" s="36"/>
    </row>
    <row r="9" spans="2:11" s="1" customFormat="1" ht="14.25" customHeight="1">
      <c r="B9" s="32"/>
      <c r="C9" s="33"/>
      <c r="D9" s="28" t="s">
        <v>19</v>
      </c>
      <c r="E9" s="33"/>
      <c r="F9" s="26" t="s">
        <v>20</v>
      </c>
      <c r="G9" s="33"/>
      <c r="H9" s="33"/>
      <c r="I9" s="89" t="s">
        <v>21</v>
      </c>
      <c r="J9" s="26" t="s">
        <v>22</v>
      </c>
      <c r="K9" s="36"/>
    </row>
    <row r="10" spans="2:11" s="1" customFormat="1" ht="14.25" customHeight="1">
      <c r="B10" s="32"/>
      <c r="C10" s="33"/>
      <c r="D10" s="28" t="s">
        <v>24</v>
      </c>
      <c r="E10" s="33"/>
      <c r="F10" s="26" t="s">
        <v>25</v>
      </c>
      <c r="G10" s="33"/>
      <c r="H10" s="33"/>
      <c r="I10" s="89" t="s">
        <v>26</v>
      </c>
      <c r="J10" s="90" t="str">
        <f>'Rekapitulace stavby'!AN8</f>
        <v>9.3.2017</v>
      </c>
      <c r="K10" s="36"/>
    </row>
    <row r="11" spans="2:11" s="1" customFormat="1" ht="10.5" customHeight="1">
      <c r="B11" s="32"/>
      <c r="C11" s="33"/>
      <c r="D11" s="33"/>
      <c r="E11" s="33"/>
      <c r="F11" s="33"/>
      <c r="G11" s="33"/>
      <c r="H11" s="33"/>
      <c r="I11" s="88"/>
      <c r="J11" s="33"/>
      <c r="K11" s="36"/>
    </row>
    <row r="12" spans="2:11" s="1" customFormat="1" ht="14.25" customHeight="1">
      <c r="B12" s="32"/>
      <c r="C12" s="33"/>
      <c r="D12" s="28" t="s">
        <v>30</v>
      </c>
      <c r="E12" s="33"/>
      <c r="F12" s="33"/>
      <c r="G12" s="33"/>
      <c r="H12" s="33"/>
      <c r="I12" s="89" t="s">
        <v>31</v>
      </c>
      <c r="J12" s="26" t="s">
        <v>22</v>
      </c>
      <c r="K12" s="36"/>
    </row>
    <row r="13" spans="2:11" s="1" customFormat="1" ht="18" customHeight="1">
      <c r="B13" s="32"/>
      <c r="C13" s="33"/>
      <c r="D13" s="33"/>
      <c r="E13" s="26" t="s">
        <v>32</v>
      </c>
      <c r="F13" s="33"/>
      <c r="G13" s="33"/>
      <c r="H13" s="33"/>
      <c r="I13" s="89" t="s">
        <v>33</v>
      </c>
      <c r="J13" s="26" t="s">
        <v>22</v>
      </c>
      <c r="K13" s="36"/>
    </row>
    <row r="14" spans="2:11" s="1" customFormat="1" ht="6.75" customHeight="1">
      <c r="B14" s="32"/>
      <c r="C14" s="33"/>
      <c r="D14" s="33"/>
      <c r="E14" s="33"/>
      <c r="F14" s="33"/>
      <c r="G14" s="33"/>
      <c r="H14" s="33"/>
      <c r="I14" s="88"/>
      <c r="J14" s="33"/>
      <c r="K14" s="36"/>
    </row>
    <row r="15" spans="2:11" s="1" customFormat="1" ht="14.25" customHeight="1">
      <c r="B15" s="32"/>
      <c r="C15" s="33"/>
      <c r="D15" s="28" t="s">
        <v>34</v>
      </c>
      <c r="E15" s="33"/>
      <c r="F15" s="33"/>
      <c r="G15" s="33"/>
      <c r="H15" s="33"/>
      <c r="I15" s="89" t="s">
        <v>31</v>
      </c>
      <c r="J15" s="26">
        <f>IF('Rekapitulace stavby'!AN13="Vyplň údaj","",IF('Rekapitulace stavby'!AN13="","",'Rekapitulace stavby'!AN13))</f>
      </c>
      <c r="K15" s="36"/>
    </row>
    <row r="16" spans="2:11" s="1" customFormat="1" ht="18" customHeight="1">
      <c r="B16" s="32"/>
      <c r="C16" s="33"/>
      <c r="D16" s="33"/>
      <c r="E16" s="26">
        <f>IF('Rekapitulace stavby'!E14="Vyplň údaj","",IF('Rekapitulace stavby'!E14="","",'Rekapitulace stavby'!E14))</f>
      </c>
      <c r="F16" s="33"/>
      <c r="G16" s="33"/>
      <c r="H16" s="33"/>
      <c r="I16" s="89" t="s">
        <v>33</v>
      </c>
      <c r="J16" s="26">
        <f>IF('Rekapitulace stavby'!AN14="Vyplň údaj","",IF('Rekapitulace stavby'!AN14="","",'Rekapitulace stavby'!AN14))</f>
      </c>
      <c r="K16" s="36"/>
    </row>
    <row r="17" spans="2:11" s="1" customFormat="1" ht="6.75" customHeight="1">
      <c r="B17" s="32"/>
      <c r="C17" s="33"/>
      <c r="D17" s="33"/>
      <c r="E17" s="33"/>
      <c r="F17" s="33"/>
      <c r="G17" s="33"/>
      <c r="H17" s="33"/>
      <c r="I17" s="88"/>
      <c r="J17" s="33"/>
      <c r="K17" s="36"/>
    </row>
    <row r="18" spans="2:11" s="1" customFormat="1" ht="14.25" customHeight="1">
      <c r="B18" s="32"/>
      <c r="C18" s="33"/>
      <c r="D18" s="28" t="s">
        <v>36</v>
      </c>
      <c r="E18" s="33"/>
      <c r="F18" s="33"/>
      <c r="G18" s="33"/>
      <c r="H18" s="33"/>
      <c r="I18" s="89" t="s">
        <v>31</v>
      </c>
      <c r="J18" s="26">
        <f>IF('Rekapitulace stavby'!AN16="","",'Rekapitulace stavby'!AN16)</f>
      </c>
      <c r="K18" s="36"/>
    </row>
    <row r="19" spans="2:11" s="1" customFormat="1" ht="18" customHeight="1">
      <c r="B19" s="32"/>
      <c r="C19" s="33"/>
      <c r="D19" s="33"/>
      <c r="E19" s="26" t="str">
        <f>IF('Rekapitulace stavby'!E17="","",'Rekapitulace stavby'!E17)</f>
        <v> </v>
      </c>
      <c r="F19" s="33"/>
      <c r="G19" s="33"/>
      <c r="H19" s="33"/>
      <c r="I19" s="89" t="s">
        <v>33</v>
      </c>
      <c r="J19" s="26">
        <f>IF('Rekapitulace stavby'!AN17="","",'Rekapitulace stavby'!AN17)</f>
      </c>
      <c r="K19" s="36"/>
    </row>
    <row r="20" spans="2:11" s="1" customFormat="1" ht="6.75" customHeight="1">
      <c r="B20" s="32"/>
      <c r="C20" s="33"/>
      <c r="D20" s="33"/>
      <c r="E20" s="33"/>
      <c r="F20" s="33"/>
      <c r="G20" s="33"/>
      <c r="H20" s="33"/>
      <c r="I20" s="88"/>
      <c r="J20" s="33"/>
      <c r="K20" s="36"/>
    </row>
    <row r="21" spans="2:11" s="1" customFormat="1" ht="14.25" customHeight="1">
      <c r="B21" s="32"/>
      <c r="C21" s="33"/>
      <c r="D21" s="28" t="s">
        <v>39</v>
      </c>
      <c r="E21" s="33"/>
      <c r="F21" s="33"/>
      <c r="G21" s="33"/>
      <c r="H21" s="33"/>
      <c r="I21" s="88"/>
      <c r="J21" s="33"/>
      <c r="K21" s="36"/>
    </row>
    <row r="22" spans="2:11" s="6" customFormat="1" ht="22.5" customHeight="1">
      <c r="B22" s="91"/>
      <c r="C22" s="92"/>
      <c r="D22" s="92"/>
      <c r="E22" s="207" t="s">
        <v>22</v>
      </c>
      <c r="F22" s="236"/>
      <c r="G22" s="236"/>
      <c r="H22" s="236"/>
      <c r="I22" s="93"/>
      <c r="J22" s="92"/>
      <c r="K22" s="94"/>
    </row>
    <row r="23" spans="2:11" s="1" customFormat="1" ht="6.75" customHeight="1">
      <c r="B23" s="32"/>
      <c r="C23" s="33"/>
      <c r="D23" s="33"/>
      <c r="E23" s="33"/>
      <c r="F23" s="33"/>
      <c r="G23" s="33"/>
      <c r="H23" s="33"/>
      <c r="I23" s="88"/>
      <c r="J23" s="33"/>
      <c r="K23" s="36"/>
    </row>
    <row r="24" spans="2:11" s="1" customFormat="1" ht="6.75" customHeight="1">
      <c r="B24" s="32"/>
      <c r="C24" s="33"/>
      <c r="D24" s="59"/>
      <c r="E24" s="59"/>
      <c r="F24" s="59"/>
      <c r="G24" s="59"/>
      <c r="H24" s="59"/>
      <c r="I24" s="95"/>
      <c r="J24" s="59"/>
      <c r="K24" s="96"/>
    </row>
    <row r="25" spans="2:11" s="1" customFormat="1" ht="24.75" customHeight="1">
      <c r="B25" s="32"/>
      <c r="C25" s="33"/>
      <c r="D25" s="97" t="s">
        <v>40</v>
      </c>
      <c r="E25" s="33"/>
      <c r="F25" s="33"/>
      <c r="G25" s="33"/>
      <c r="H25" s="33"/>
      <c r="I25" s="88"/>
      <c r="J25" s="98">
        <f>ROUND(J84,2)</f>
        <v>0</v>
      </c>
      <c r="K25" s="36"/>
    </row>
    <row r="26" spans="2:11" s="1" customFormat="1" ht="6.75" customHeight="1">
      <c r="B26" s="32"/>
      <c r="C26" s="33"/>
      <c r="D26" s="59"/>
      <c r="E26" s="59"/>
      <c r="F26" s="59"/>
      <c r="G26" s="59"/>
      <c r="H26" s="59"/>
      <c r="I26" s="95"/>
      <c r="J26" s="59"/>
      <c r="K26" s="96"/>
    </row>
    <row r="27" spans="2:11" s="1" customFormat="1" ht="14.25" customHeight="1">
      <c r="B27" s="32"/>
      <c r="C27" s="33"/>
      <c r="D27" s="33"/>
      <c r="E27" s="33"/>
      <c r="F27" s="37" t="s">
        <v>42</v>
      </c>
      <c r="G27" s="33"/>
      <c r="H27" s="33"/>
      <c r="I27" s="99" t="s">
        <v>41</v>
      </c>
      <c r="J27" s="37" t="s">
        <v>43</v>
      </c>
      <c r="K27" s="36"/>
    </row>
    <row r="28" spans="2:11" s="1" customFormat="1" ht="14.25" customHeight="1">
      <c r="B28" s="32"/>
      <c r="C28" s="33"/>
      <c r="D28" s="40" t="s">
        <v>44</v>
      </c>
      <c r="E28" s="40" t="s">
        <v>45</v>
      </c>
      <c r="F28" s="100">
        <f>ROUND(SUM(BE84:BE207),2)</f>
        <v>0</v>
      </c>
      <c r="G28" s="33"/>
      <c r="H28" s="33"/>
      <c r="I28" s="101">
        <v>0.21</v>
      </c>
      <c r="J28" s="100">
        <f>ROUND(ROUND((SUM(BE84:BE207)),2)*I28,2)</f>
        <v>0</v>
      </c>
      <c r="K28" s="36"/>
    </row>
    <row r="29" spans="2:11" s="1" customFormat="1" ht="14.25" customHeight="1">
      <c r="B29" s="32"/>
      <c r="C29" s="33"/>
      <c r="D29" s="33"/>
      <c r="E29" s="40" t="s">
        <v>46</v>
      </c>
      <c r="F29" s="100">
        <f>ROUND(SUM(BF84:BF207),2)</f>
        <v>0</v>
      </c>
      <c r="G29" s="33"/>
      <c r="H29" s="33"/>
      <c r="I29" s="101">
        <v>0.15</v>
      </c>
      <c r="J29" s="100">
        <f>ROUND(ROUND((SUM(BF84:BF207)),2)*I29,2)</f>
        <v>0</v>
      </c>
      <c r="K29" s="36"/>
    </row>
    <row r="30" spans="2:11" s="1" customFormat="1" ht="14.25" customHeight="1" hidden="1">
      <c r="B30" s="32"/>
      <c r="C30" s="33"/>
      <c r="D30" s="33"/>
      <c r="E30" s="40" t="s">
        <v>47</v>
      </c>
      <c r="F30" s="100">
        <f>ROUND(SUM(BG84:BG207),2)</f>
        <v>0</v>
      </c>
      <c r="G30" s="33"/>
      <c r="H30" s="33"/>
      <c r="I30" s="101">
        <v>0.21</v>
      </c>
      <c r="J30" s="100">
        <v>0</v>
      </c>
      <c r="K30" s="36"/>
    </row>
    <row r="31" spans="2:11" s="1" customFormat="1" ht="14.25" customHeight="1" hidden="1">
      <c r="B31" s="32"/>
      <c r="C31" s="33"/>
      <c r="D31" s="33"/>
      <c r="E31" s="40" t="s">
        <v>48</v>
      </c>
      <c r="F31" s="100">
        <f>ROUND(SUM(BH84:BH207),2)</f>
        <v>0</v>
      </c>
      <c r="G31" s="33"/>
      <c r="H31" s="33"/>
      <c r="I31" s="101">
        <v>0.15</v>
      </c>
      <c r="J31" s="100">
        <v>0</v>
      </c>
      <c r="K31" s="36"/>
    </row>
    <row r="32" spans="2:11" s="1" customFormat="1" ht="14.25" customHeight="1" hidden="1">
      <c r="B32" s="32"/>
      <c r="C32" s="33"/>
      <c r="D32" s="33"/>
      <c r="E32" s="40" t="s">
        <v>49</v>
      </c>
      <c r="F32" s="100">
        <f>ROUND(SUM(BI84:BI207),2)</f>
        <v>0</v>
      </c>
      <c r="G32" s="33"/>
      <c r="H32" s="33"/>
      <c r="I32" s="101">
        <v>0</v>
      </c>
      <c r="J32" s="100">
        <v>0</v>
      </c>
      <c r="K32" s="36"/>
    </row>
    <row r="33" spans="2:11" s="1" customFormat="1" ht="6.75" customHeight="1">
      <c r="B33" s="32"/>
      <c r="C33" s="33"/>
      <c r="D33" s="33"/>
      <c r="E33" s="33"/>
      <c r="F33" s="33"/>
      <c r="G33" s="33"/>
      <c r="H33" s="33"/>
      <c r="I33" s="88"/>
      <c r="J33" s="33"/>
      <c r="K33" s="36"/>
    </row>
    <row r="34" spans="2:11" s="1" customFormat="1" ht="24.75" customHeight="1">
      <c r="B34" s="32"/>
      <c r="C34" s="102"/>
      <c r="D34" s="103" t="s">
        <v>50</v>
      </c>
      <c r="E34" s="63"/>
      <c r="F34" s="63"/>
      <c r="G34" s="104" t="s">
        <v>51</v>
      </c>
      <c r="H34" s="105" t="s">
        <v>52</v>
      </c>
      <c r="I34" s="106"/>
      <c r="J34" s="107">
        <f>SUM(J25:J32)</f>
        <v>0</v>
      </c>
      <c r="K34" s="108"/>
    </row>
    <row r="35" spans="2:11" s="1" customFormat="1" ht="14.25" customHeight="1">
      <c r="B35" s="47"/>
      <c r="C35" s="48"/>
      <c r="D35" s="48"/>
      <c r="E35" s="48"/>
      <c r="F35" s="48"/>
      <c r="G35" s="48"/>
      <c r="H35" s="48"/>
      <c r="I35" s="109"/>
      <c r="J35" s="48"/>
      <c r="K35" s="49"/>
    </row>
    <row r="39" spans="2:11" s="1" customFormat="1" ht="6.75" customHeight="1">
      <c r="B39" s="50"/>
      <c r="C39" s="51"/>
      <c r="D39" s="51"/>
      <c r="E39" s="51"/>
      <c r="F39" s="51"/>
      <c r="G39" s="51"/>
      <c r="H39" s="51"/>
      <c r="I39" s="110"/>
      <c r="J39" s="51"/>
      <c r="K39" s="111"/>
    </row>
    <row r="40" spans="2:11" s="1" customFormat="1" ht="36.75" customHeight="1">
      <c r="B40" s="32"/>
      <c r="C40" s="21" t="s">
        <v>82</v>
      </c>
      <c r="D40" s="33"/>
      <c r="E40" s="33"/>
      <c r="F40" s="33"/>
      <c r="G40" s="33"/>
      <c r="H40" s="33"/>
      <c r="I40" s="88"/>
      <c r="J40" s="33"/>
      <c r="K40" s="36"/>
    </row>
    <row r="41" spans="2:11" s="1" customFormat="1" ht="6.75" customHeight="1">
      <c r="B41" s="32"/>
      <c r="C41" s="33"/>
      <c r="D41" s="33"/>
      <c r="E41" s="33"/>
      <c r="F41" s="33"/>
      <c r="G41" s="33"/>
      <c r="H41" s="33"/>
      <c r="I41" s="88"/>
      <c r="J41" s="33"/>
      <c r="K41" s="36"/>
    </row>
    <row r="42" spans="2:11" s="1" customFormat="1" ht="14.25" customHeight="1">
      <c r="B42" s="32"/>
      <c r="C42" s="28" t="s">
        <v>16</v>
      </c>
      <c r="D42" s="33"/>
      <c r="E42" s="33"/>
      <c r="F42" s="33"/>
      <c r="G42" s="33"/>
      <c r="H42" s="33"/>
      <c r="I42" s="88"/>
      <c r="J42" s="33"/>
      <c r="K42" s="36"/>
    </row>
    <row r="43" spans="2:11" s="1" customFormat="1" ht="23.25" customHeight="1">
      <c r="B43" s="32"/>
      <c r="C43" s="33"/>
      <c r="D43" s="33"/>
      <c r="E43" s="235" t="str">
        <f>E7</f>
        <v>Úprava areálu MŠ, Třinec - Oldřichovice Ves</v>
      </c>
      <c r="F43" s="211"/>
      <c r="G43" s="211"/>
      <c r="H43" s="211"/>
      <c r="I43" s="88"/>
      <c r="J43" s="33"/>
      <c r="K43" s="36"/>
    </row>
    <row r="44" spans="2:11" s="1" customFormat="1" ht="6.75" customHeight="1">
      <c r="B44" s="32"/>
      <c r="C44" s="33"/>
      <c r="D44" s="33"/>
      <c r="E44" s="33"/>
      <c r="F44" s="33"/>
      <c r="G44" s="33"/>
      <c r="H44" s="33"/>
      <c r="I44" s="88"/>
      <c r="J44" s="33"/>
      <c r="K44" s="36"/>
    </row>
    <row r="45" spans="2:11" s="1" customFormat="1" ht="18" customHeight="1">
      <c r="B45" s="32"/>
      <c r="C45" s="28" t="s">
        <v>24</v>
      </c>
      <c r="D45" s="33"/>
      <c r="E45" s="33"/>
      <c r="F45" s="26" t="str">
        <f>F10</f>
        <v>Obec Třinec</v>
      </c>
      <c r="G45" s="33"/>
      <c r="H45" s="33"/>
      <c r="I45" s="89" t="s">
        <v>26</v>
      </c>
      <c r="J45" s="90" t="str">
        <f>IF(J10="","",J10)</f>
        <v>9.3.2017</v>
      </c>
      <c r="K45" s="36"/>
    </row>
    <row r="46" spans="2:11" s="1" customFormat="1" ht="6.75" customHeight="1">
      <c r="B46" s="32"/>
      <c r="C46" s="33"/>
      <c r="D46" s="33"/>
      <c r="E46" s="33"/>
      <c r="F46" s="33"/>
      <c r="G46" s="33"/>
      <c r="H46" s="33"/>
      <c r="I46" s="88"/>
      <c r="J46" s="33"/>
      <c r="K46" s="36"/>
    </row>
    <row r="47" spans="2:11" s="1" customFormat="1" ht="15">
      <c r="B47" s="32"/>
      <c r="C47" s="28" t="s">
        <v>30</v>
      </c>
      <c r="D47" s="33"/>
      <c r="E47" s="33"/>
      <c r="F47" s="26" t="str">
        <f>E13</f>
        <v>Město Třinec, Jablunkovská 160, 739 61 Třinec</v>
      </c>
      <c r="G47" s="33"/>
      <c r="H47" s="33"/>
      <c r="I47" s="89" t="s">
        <v>36</v>
      </c>
      <c r="J47" s="26" t="str">
        <f>E19</f>
        <v> </v>
      </c>
      <c r="K47" s="36"/>
    </row>
    <row r="48" spans="2:11" s="1" customFormat="1" ht="14.25" customHeight="1">
      <c r="B48" s="32"/>
      <c r="C48" s="28" t="s">
        <v>34</v>
      </c>
      <c r="D48" s="33"/>
      <c r="E48" s="33"/>
      <c r="F48" s="26">
        <f>IF(E16="","",E16)</f>
      </c>
      <c r="G48" s="33"/>
      <c r="H48" s="33"/>
      <c r="I48" s="88"/>
      <c r="J48" s="33"/>
      <c r="K48" s="36"/>
    </row>
    <row r="49" spans="2:11" s="1" customFormat="1" ht="9.75" customHeight="1">
      <c r="B49" s="32"/>
      <c r="C49" s="33"/>
      <c r="D49" s="33"/>
      <c r="E49" s="33"/>
      <c r="F49" s="33"/>
      <c r="G49" s="33"/>
      <c r="H49" s="33"/>
      <c r="I49" s="88"/>
      <c r="J49" s="33"/>
      <c r="K49" s="36"/>
    </row>
    <row r="50" spans="2:11" s="1" customFormat="1" ht="29.25" customHeight="1">
      <c r="B50" s="32"/>
      <c r="C50" s="112" t="s">
        <v>83</v>
      </c>
      <c r="D50" s="102"/>
      <c r="E50" s="102"/>
      <c r="F50" s="102"/>
      <c r="G50" s="102"/>
      <c r="H50" s="102"/>
      <c r="I50" s="113"/>
      <c r="J50" s="114" t="s">
        <v>84</v>
      </c>
      <c r="K50" s="115"/>
    </row>
    <row r="51" spans="2:11" s="1" customFormat="1" ht="9.75" customHeight="1">
      <c r="B51" s="32"/>
      <c r="C51" s="33"/>
      <c r="D51" s="33"/>
      <c r="E51" s="33"/>
      <c r="F51" s="33"/>
      <c r="G51" s="33"/>
      <c r="H51" s="33"/>
      <c r="I51" s="88"/>
      <c r="J51" s="33"/>
      <c r="K51" s="36"/>
    </row>
    <row r="52" spans="2:47" s="1" customFormat="1" ht="29.25" customHeight="1">
      <c r="B52" s="32"/>
      <c r="C52" s="116" t="s">
        <v>85</v>
      </c>
      <c r="D52" s="33"/>
      <c r="E52" s="33"/>
      <c r="F52" s="33"/>
      <c r="G52" s="33"/>
      <c r="H52" s="33"/>
      <c r="I52" s="88"/>
      <c r="J52" s="98">
        <f>J84</f>
        <v>0</v>
      </c>
      <c r="K52" s="36"/>
      <c r="AU52" s="15" t="s">
        <v>86</v>
      </c>
    </row>
    <row r="53" spans="2:11" s="7" customFormat="1" ht="24.75" customHeight="1">
      <c r="B53" s="117"/>
      <c r="C53" s="118"/>
      <c r="D53" s="119" t="s">
        <v>87</v>
      </c>
      <c r="E53" s="120"/>
      <c r="F53" s="120"/>
      <c r="G53" s="120"/>
      <c r="H53" s="120"/>
      <c r="I53" s="121"/>
      <c r="J53" s="122">
        <f>J85</f>
        <v>0</v>
      </c>
      <c r="K53" s="123"/>
    </row>
    <row r="54" spans="2:11" s="8" customFormat="1" ht="19.5" customHeight="1">
      <c r="B54" s="124"/>
      <c r="C54" s="125"/>
      <c r="D54" s="126" t="s">
        <v>88</v>
      </c>
      <c r="E54" s="127"/>
      <c r="F54" s="127"/>
      <c r="G54" s="127"/>
      <c r="H54" s="127"/>
      <c r="I54" s="128"/>
      <c r="J54" s="129">
        <f>J86</f>
        <v>0</v>
      </c>
      <c r="K54" s="130"/>
    </row>
    <row r="55" spans="2:11" s="8" customFormat="1" ht="19.5" customHeight="1">
      <c r="B55" s="124"/>
      <c r="C55" s="125"/>
      <c r="D55" s="126" t="s">
        <v>89</v>
      </c>
      <c r="E55" s="127"/>
      <c r="F55" s="127"/>
      <c r="G55" s="127"/>
      <c r="H55" s="127"/>
      <c r="I55" s="128"/>
      <c r="J55" s="129">
        <f>J119</f>
        <v>0</v>
      </c>
      <c r="K55" s="130"/>
    </row>
    <row r="56" spans="2:11" s="8" customFormat="1" ht="19.5" customHeight="1">
      <c r="B56" s="124"/>
      <c r="C56" s="125"/>
      <c r="D56" s="126" t="s">
        <v>90</v>
      </c>
      <c r="E56" s="127"/>
      <c r="F56" s="127"/>
      <c r="G56" s="127"/>
      <c r="H56" s="127"/>
      <c r="I56" s="128"/>
      <c r="J56" s="129">
        <f>J125</f>
        <v>0</v>
      </c>
      <c r="K56" s="130"/>
    </row>
    <row r="57" spans="2:11" s="8" customFormat="1" ht="19.5" customHeight="1">
      <c r="B57" s="124"/>
      <c r="C57" s="125"/>
      <c r="D57" s="126" t="s">
        <v>91</v>
      </c>
      <c r="E57" s="127"/>
      <c r="F57" s="127"/>
      <c r="G57" s="127"/>
      <c r="H57" s="127"/>
      <c r="I57" s="128"/>
      <c r="J57" s="129">
        <f>J129</f>
        <v>0</v>
      </c>
      <c r="K57" s="130"/>
    </row>
    <row r="58" spans="2:11" s="8" customFormat="1" ht="19.5" customHeight="1">
      <c r="B58" s="124"/>
      <c r="C58" s="125"/>
      <c r="D58" s="126" t="s">
        <v>92</v>
      </c>
      <c r="E58" s="127"/>
      <c r="F58" s="127"/>
      <c r="G58" s="127"/>
      <c r="H58" s="127"/>
      <c r="I58" s="128"/>
      <c r="J58" s="129">
        <f>J135</f>
        <v>0</v>
      </c>
      <c r="K58" s="130"/>
    </row>
    <row r="59" spans="2:11" s="8" customFormat="1" ht="19.5" customHeight="1">
      <c r="B59" s="124"/>
      <c r="C59" s="125"/>
      <c r="D59" s="126" t="s">
        <v>93</v>
      </c>
      <c r="E59" s="127"/>
      <c r="F59" s="127"/>
      <c r="G59" s="127"/>
      <c r="H59" s="127"/>
      <c r="I59" s="128"/>
      <c r="J59" s="129">
        <f>J150</f>
        <v>0</v>
      </c>
      <c r="K59" s="130"/>
    </row>
    <row r="60" spans="2:11" s="8" customFormat="1" ht="19.5" customHeight="1">
      <c r="B60" s="124"/>
      <c r="C60" s="125"/>
      <c r="D60" s="126" t="s">
        <v>94</v>
      </c>
      <c r="E60" s="127"/>
      <c r="F60" s="127"/>
      <c r="G60" s="127"/>
      <c r="H60" s="127"/>
      <c r="I60" s="128"/>
      <c r="J60" s="129">
        <f>J160</f>
        <v>0</v>
      </c>
      <c r="K60" s="130"/>
    </row>
    <row r="61" spans="2:11" s="7" customFormat="1" ht="24.75" customHeight="1">
      <c r="B61" s="117"/>
      <c r="C61" s="118"/>
      <c r="D61" s="119" t="s">
        <v>95</v>
      </c>
      <c r="E61" s="120"/>
      <c r="F61" s="120"/>
      <c r="G61" s="120"/>
      <c r="H61" s="120"/>
      <c r="I61" s="121"/>
      <c r="J61" s="122">
        <f>J163</f>
        <v>0</v>
      </c>
      <c r="K61" s="123"/>
    </row>
    <row r="62" spans="2:11" s="8" customFormat="1" ht="19.5" customHeight="1">
      <c r="B62" s="124"/>
      <c r="C62" s="125"/>
      <c r="D62" s="126" t="s">
        <v>96</v>
      </c>
      <c r="E62" s="127"/>
      <c r="F62" s="127"/>
      <c r="G62" s="127"/>
      <c r="H62" s="127"/>
      <c r="I62" s="128"/>
      <c r="J62" s="129">
        <f>J164</f>
        <v>0</v>
      </c>
      <c r="K62" s="130"/>
    </row>
    <row r="63" spans="2:11" s="8" customFormat="1" ht="19.5" customHeight="1">
      <c r="B63" s="124"/>
      <c r="C63" s="125"/>
      <c r="D63" s="126" t="s">
        <v>97</v>
      </c>
      <c r="E63" s="127"/>
      <c r="F63" s="127"/>
      <c r="G63" s="127"/>
      <c r="H63" s="127"/>
      <c r="I63" s="128"/>
      <c r="J63" s="129">
        <f>J168</f>
        <v>0</v>
      </c>
      <c r="K63" s="130"/>
    </row>
    <row r="64" spans="2:11" s="7" customFormat="1" ht="24.75" customHeight="1">
      <c r="B64" s="117"/>
      <c r="C64" s="118"/>
      <c r="D64" s="119" t="s">
        <v>98</v>
      </c>
      <c r="E64" s="120"/>
      <c r="F64" s="120"/>
      <c r="G64" s="120"/>
      <c r="H64" s="120"/>
      <c r="I64" s="121"/>
      <c r="J64" s="122">
        <f>J196</f>
        <v>0</v>
      </c>
      <c r="K64" s="123"/>
    </row>
    <row r="65" spans="2:11" s="8" customFormat="1" ht="19.5" customHeight="1">
      <c r="B65" s="124"/>
      <c r="C65" s="125"/>
      <c r="D65" s="126" t="s">
        <v>99</v>
      </c>
      <c r="E65" s="127"/>
      <c r="F65" s="127"/>
      <c r="G65" s="127"/>
      <c r="H65" s="127"/>
      <c r="I65" s="128"/>
      <c r="J65" s="129">
        <f>J197</f>
        <v>0</v>
      </c>
      <c r="K65" s="130"/>
    </row>
    <row r="66" spans="2:11" s="8" customFormat="1" ht="19.5" customHeight="1">
      <c r="B66" s="124"/>
      <c r="C66" s="125"/>
      <c r="D66" s="126" t="s">
        <v>100</v>
      </c>
      <c r="E66" s="127"/>
      <c r="F66" s="127"/>
      <c r="G66" s="127"/>
      <c r="H66" s="127"/>
      <c r="I66" s="128"/>
      <c r="J66" s="129">
        <f>J202</f>
        <v>0</v>
      </c>
      <c r="K66" s="130"/>
    </row>
    <row r="67" spans="2:11" s="1" customFormat="1" ht="21.75" customHeight="1">
      <c r="B67" s="32"/>
      <c r="C67" s="33"/>
      <c r="D67" s="33"/>
      <c r="E67" s="33"/>
      <c r="F67" s="33"/>
      <c r="G67" s="33"/>
      <c r="H67" s="33"/>
      <c r="I67" s="88"/>
      <c r="J67" s="33"/>
      <c r="K67" s="36"/>
    </row>
    <row r="68" spans="2:11" s="1" customFormat="1" ht="6.75" customHeight="1">
      <c r="B68" s="47"/>
      <c r="C68" s="48"/>
      <c r="D68" s="48"/>
      <c r="E68" s="48"/>
      <c r="F68" s="48"/>
      <c r="G68" s="48"/>
      <c r="H68" s="48"/>
      <c r="I68" s="109"/>
      <c r="J68" s="48"/>
      <c r="K68" s="49"/>
    </row>
    <row r="72" spans="2:12" s="1" customFormat="1" ht="6.75" customHeight="1">
      <c r="B72" s="50"/>
      <c r="C72" s="51"/>
      <c r="D72" s="51"/>
      <c r="E72" s="51"/>
      <c r="F72" s="51"/>
      <c r="G72" s="51"/>
      <c r="H72" s="51"/>
      <c r="I72" s="110"/>
      <c r="J72" s="51"/>
      <c r="K72" s="51"/>
      <c r="L72" s="32"/>
    </row>
    <row r="73" spans="2:12" s="1" customFormat="1" ht="36.75" customHeight="1">
      <c r="B73" s="32"/>
      <c r="C73" s="52" t="s">
        <v>101</v>
      </c>
      <c r="I73" s="131"/>
      <c r="L73" s="32"/>
    </row>
    <row r="74" spans="2:12" s="1" customFormat="1" ht="6.75" customHeight="1">
      <c r="B74" s="32"/>
      <c r="I74" s="131"/>
      <c r="L74" s="32"/>
    </row>
    <row r="75" spans="2:12" s="1" customFormat="1" ht="14.25" customHeight="1">
      <c r="B75" s="32"/>
      <c r="C75" s="54" t="s">
        <v>16</v>
      </c>
      <c r="I75" s="131"/>
      <c r="L75" s="32"/>
    </row>
    <row r="76" spans="2:12" s="1" customFormat="1" ht="23.25" customHeight="1">
      <c r="B76" s="32"/>
      <c r="E76" s="219" t="str">
        <f>E7</f>
        <v>Úprava areálu MŠ, Třinec - Oldřichovice Ves</v>
      </c>
      <c r="F76" s="201"/>
      <c r="G76" s="201"/>
      <c r="H76" s="201"/>
      <c r="I76" s="131"/>
      <c r="L76" s="32"/>
    </row>
    <row r="77" spans="2:12" s="1" customFormat="1" ht="6.75" customHeight="1">
      <c r="B77" s="32"/>
      <c r="I77" s="131"/>
      <c r="L77" s="32"/>
    </row>
    <row r="78" spans="2:12" s="1" customFormat="1" ht="18" customHeight="1">
      <c r="B78" s="32"/>
      <c r="C78" s="54" t="s">
        <v>24</v>
      </c>
      <c r="F78" s="132" t="str">
        <f>F10</f>
        <v>Obec Třinec</v>
      </c>
      <c r="I78" s="133" t="s">
        <v>26</v>
      </c>
      <c r="J78" s="58" t="str">
        <f>IF(J10="","",J10)</f>
        <v>9.3.2017</v>
      </c>
      <c r="L78" s="32"/>
    </row>
    <row r="79" spans="2:12" s="1" customFormat="1" ht="6.75" customHeight="1">
      <c r="B79" s="32"/>
      <c r="I79" s="131"/>
      <c r="L79" s="32"/>
    </row>
    <row r="80" spans="2:12" s="1" customFormat="1" ht="15">
      <c r="B80" s="32"/>
      <c r="C80" s="54" t="s">
        <v>30</v>
      </c>
      <c r="F80" s="132" t="str">
        <f>E13</f>
        <v>Město Třinec, Jablunkovská 160, 739 61 Třinec</v>
      </c>
      <c r="I80" s="133" t="s">
        <v>36</v>
      </c>
      <c r="J80" s="132" t="str">
        <f>E19</f>
        <v> </v>
      </c>
      <c r="L80" s="32"/>
    </row>
    <row r="81" spans="2:12" s="1" customFormat="1" ht="14.25" customHeight="1">
      <c r="B81" s="32"/>
      <c r="C81" s="54" t="s">
        <v>34</v>
      </c>
      <c r="F81" s="132">
        <f>IF(E16="","",E16)</f>
      </c>
      <c r="I81" s="131"/>
      <c r="L81" s="32"/>
    </row>
    <row r="82" spans="2:12" s="1" customFormat="1" ht="9.75" customHeight="1">
      <c r="B82" s="32"/>
      <c r="I82" s="131"/>
      <c r="L82" s="32"/>
    </row>
    <row r="83" spans="2:20" s="9" customFormat="1" ht="29.25" customHeight="1">
      <c r="B83" s="134"/>
      <c r="C83" s="135" t="s">
        <v>102</v>
      </c>
      <c r="D83" s="136" t="s">
        <v>59</v>
      </c>
      <c r="E83" s="136" t="s">
        <v>55</v>
      </c>
      <c r="F83" s="136" t="s">
        <v>103</v>
      </c>
      <c r="G83" s="136" t="s">
        <v>104</v>
      </c>
      <c r="H83" s="136" t="s">
        <v>105</v>
      </c>
      <c r="I83" s="137" t="s">
        <v>106</v>
      </c>
      <c r="J83" s="136" t="s">
        <v>84</v>
      </c>
      <c r="K83" s="138" t="s">
        <v>107</v>
      </c>
      <c r="L83" s="134"/>
      <c r="M83" s="65" t="s">
        <v>108</v>
      </c>
      <c r="N83" s="66" t="s">
        <v>44</v>
      </c>
      <c r="O83" s="66" t="s">
        <v>109</v>
      </c>
      <c r="P83" s="66" t="s">
        <v>110</v>
      </c>
      <c r="Q83" s="66" t="s">
        <v>111</v>
      </c>
      <c r="R83" s="66" t="s">
        <v>112</v>
      </c>
      <c r="S83" s="66" t="s">
        <v>113</v>
      </c>
      <c r="T83" s="67" t="s">
        <v>114</v>
      </c>
    </row>
    <row r="84" spans="2:63" s="1" customFormat="1" ht="29.25" customHeight="1">
      <c r="B84" s="32"/>
      <c r="C84" s="69" t="s">
        <v>85</v>
      </c>
      <c r="I84" s="131"/>
      <c r="J84" s="139">
        <f>BK84</f>
        <v>0</v>
      </c>
      <c r="L84" s="32"/>
      <c r="M84" s="68"/>
      <c r="N84" s="59"/>
      <c r="O84" s="59"/>
      <c r="P84" s="140">
        <f>P85+P163+P196</f>
        <v>0</v>
      </c>
      <c r="Q84" s="59"/>
      <c r="R84" s="140">
        <f>R85+R163+R196</f>
        <v>35.36235179999999</v>
      </c>
      <c r="S84" s="59"/>
      <c r="T84" s="141">
        <f>T85+T163+T196</f>
        <v>53.354951</v>
      </c>
      <c r="AT84" s="15" t="s">
        <v>73</v>
      </c>
      <c r="AU84" s="15" t="s">
        <v>86</v>
      </c>
      <c r="BK84" s="142">
        <f>BK85+BK163+BK196</f>
        <v>0</v>
      </c>
    </row>
    <row r="85" spans="2:63" s="10" customFormat="1" ht="36.75" customHeight="1">
      <c r="B85" s="143"/>
      <c r="D85" s="144" t="s">
        <v>73</v>
      </c>
      <c r="E85" s="145" t="s">
        <v>115</v>
      </c>
      <c r="F85" s="145" t="s">
        <v>116</v>
      </c>
      <c r="I85" s="146"/>
      <c r="J85" s="147">
        <f>BK85</f>
        <v>0</v>
      </c>
      <c r="L85" s="143"/>
      <c r="M85" s="148"/>
      <c r="N85" s="149"/>
      <c r="O85" s="149"/>
      <c r="P85" s="150">
        <f>P86+P119+P125+P129+P135+P150+P160</f>
        <v>0</v>
      </c>
      <c r="Q85" s="149"/>
      <c r="R85" s="150">
        <f>R86+R119+R125+R129+R135+R150+R160</f>
        <v>35.36235179999999</v>
      </c>
      <c r="S85" s="149"/>
      <c r="T85" s="151">
        <f>T86+T119+T125+T129+T135+T150+T160</f>
        <v>53.0283</v>
      </c>
      <c r="AR85" s="144" t="s">
        <v>23</v>
      </c>
      <c r="AT85" s="152" t="s">
        <v>73</v>
      </c>
      <c r="AU85" s="152" t="s">
        <v>74</v>
      </c>
      <c r="AY85" s="144" t="s">
        <v>117</v>
      </c>
      <c r="BK85" s="153">
        <f>BK86+BK119+BK125+BK129+BK135+BK150+BK160</f>
        <v>0</v>
      </c>
    </row>
    <row r="86" spans="2:63" s="10" customFormat="1" ht="19.5" customHeight="1">
      <c r="B86" s="143"/>
      <c r="D86" s="154" t="s">
        <v>73</v>
      </c>
      <c r="E86" s="155" t="s">
        <v>23</v>
      </c>
      <c r="F86" s="155" t="s">
        <v>118</v>
      </c>
      <c r="I86" s="146"/>
      <c r="J86" s="156">
        <f>BK86</f>
        <v>0</v>
      </c>
      <c r="L86" s="143"/>
      <c r="M86" s="148"/>
      <c r="N86" s="149"/>
      <c r="O86" s="149"/>
      <c r="P86" s="150">
        <f>SUM(P87:P118)</f>
        <v>0</v>
      </c>
      <c r="Q86" s="149"/>
      <c r="R86" s="150">
        <f>SUM(R87:R118)</f>
        <v>3.163125</v>
      </c>
      <c r="S86" s="149"/>
      <c r="T86" s="151">
        <f>SUM(T87:T118)</f>
        <v>0</v>
      </c>
      <c r="AR86" s="144" t="s">
        <v>23</v>
      </c>
      <c r="AT86" s="152" t="s">
        <v>73</v>
      </c>
      <c r="AU86" s="152" t="s">
        <v>23</v>
      </c>
      <c r="AY86" s="144" t="s">
        <v>117</v>
      </c>
      <c r="BK86" s="153">
        <f>SUM(BK87:BK118)</f>
        <v>0</v>
      </c>
    </row>
    <row r="87" spans="2:65" s="1" customFormat="1" ht="22.5" customHeight="1">
      <c r="B87" s="157"/>
      <c r="C87" s="158" t="s">
        <v>23</v>
      </c>
      <c r="D87" s="158" t="s">
        <v>119</v>
      </c>
      <c r="E87" s="159" t="s">
        <v>120</v>
      </c>
      <c r="F87" s="160" t="s">
        <v>121</v>
      </c>
      <c r="G87" s="161" t="s">
        <v>122</v>
      </c>
      <c r="H87" s="162">
        <v>5.1</v>
      </c>
      <c r="I87" s="163"/>
      <c r="J87" s="164">
        <f>ROUND(I87*H87,2)</f>
        <v>0</v>
      </c>
      <c r="K87" s="160" t="s">
        <v>123</v>
      </c>
      <c r="L87" s="32"/>
      <c r="M87" s="165" t="s">
        <v>22</v>
      </c>
      <c r="N87" s="166" t="s">
        <v>45</v>
      </c>
      <c r="O87" s="33"/>
      <c r="P87" s="167">
        <f>O87*H87</f>
        <v>0</v>
      </c>
      <c r="Q87" s="167">
        <v>0</v>
      </c>
      <c r="R87" s="167">
        <f>Q87*H87</f>
        <v>0</v>
      </c>
      <c r="S87" s="167">
        <v>0</v>
      </c>
      <c r="T87" s="168">
        <f>S87*H87</f>
        <v>0</v>
      </c>
      <c r="AR87" s="15" t="s">
        <v>124</v>
      </c>
      <c r="AT87" s="15" t="s">
        <v>119</v>
      </c>
      <c r="AU87" s="15" t="s">
        <v>80</v>
      </c>
      <c r="AY87" s="15" t="s">
        <v>117</v>
      </c>
      <c r="BE87" s="169">
        <f>IF(N87="základní",J87,0)</f>
        <v>0</v>
      </c>
      <c r="BF87" s="169">
        <f>IF(N87="snížená",J87,0)</f>
        <v>0</v>
      </c>
      <c r="BG87" s="169">
        <f>IF(N87="zákl. přenesená",J87,0)</f>
        <v>0</v>
      </c>
      <c r="BH87" s="169">
        <f>IF(N87="sníž. přenesená",J87,0)</f>
        <v>0</v>
      </c>
      <c r="BI87" s="169">
        <f>IF(N87="nulová",J87,0)</f>
        <v>0</v>
      </c>
      <c r="BJ87" s="15" t="s">
        <v>23</v>
      </c>
      <c r="BK87" s="169">
        <f>ROUND(I87*H87,2)</f>
        <v>0</v>
      </c>
      <c r="BL87" s="15" t="s">
        <v>124</v>
      </c>
      <c r="BM87" s="15" t="s">
        <v>125</v>
      </c>
    </row>
    <row r="88" spans="2:47" s="1" customFormat="1" ht="27">
      <c r="B88" s="32"/>
      <c r="D88" s="170" t="s">
        <v>126</v>
      </c>
      <c r="F88" s="171" t="s">
        <v>127</v>
      </c>
      <c r="I88" s="131"/>
      <c r="L88" s="32"/>
      <c r="M88" s="61"/>
      <c r="N88" s="33"/>
      <c r="O88" s="33"/>
      <c r="P88" s="33"/>
      <c r="Q88" s="33"/>
      <c r="R88" s="33"/>
      <c r="S88" s="33"/>
      <c r="T88" s="62"/>
      <c r="AT88" s="15" t="s">
        <v>126</v>
      </c>
      <c r="AU88" s="15" t="s">
        <v>80</v>
      </c>
    </row>
    <row r="89" spans="2:51" s="11" customFormat="1" ht="13.5">
      <c r="B89" s="172"/>
      <c r="D89" s="173" t="s">
        <v>128</v>
      </c>
      <c r="E89" s="174" t="s">
        <v>22</v>
      </c>
      <c r="F89" s="175" t="s">
        <v>129</v>
      </c>
      <c r="H89" s="176">
        <v>5.1</v>
      </c>
      <c r="I89" s="177"/>
      <c r="L89" s="172"/>
      <c r="M89" s="178"/>
      <c r="N89" s="179"/>
      <c r="O89" s="179"/>
      <c r="P89" s="179"/>
      <c r="Q89" s="179"/>
      <c r="R89" s="179"/>
      <c r="S89" s="179"/>
      <c r="T89" s="180"/>
      <c r="AT89" s="181" t="s">
        <v>128</v>
      </c>
      <c r="AU89" s="181" t="s">
        <v>80</v>
      </c>
      <c r="AV89" s="11" t="s">
        <v>80</v>
      </c>
      <c r="AW89" s="11" t="s">
        <v>38</v>
      </c>
      <c r="AX89" s="11" t="s">
        <v>23</v>
      </c>
      <c r="AY89" s="181" t="s">
        <v>117</v>
      </c>
    </row>
    <row r="90" spans="2:65" s="1" customFormat="1" ht="22.5" customHeight="1">
      <c r="B90" s="157"/>
      <c r="C90" s="158" t="s">
        <v>80</v>
      </c>
      <c r="D90" s="158" t="s">
        <v>119</v>
      </c>
      <c r="E90" s="159" t="s">
        <v>130</v>
      </c>
      <c r="F90" s="160" t="s">
        <v>131</v>
      </c>
      <c r="G90" s="161" t="s">
        <v>122</v>
      </c>
      <c r="H90" s="162">
        <v>12.48</v>
      </c>
      <c r="I90" s="163"/>
      <c r="J90" s="164">
        <f>ROUND(I90*H90,2)</f>
        <v>0</v>
      </c>
      <c r="K90" s="160" t="s">
        <v>123</v>
      </c>
      <c r="L90" s="32"/>
      <c r="M90" s="165" t="s">
        <v>22</v>
      </c>
      <c r="N90" s="166" t="s">
        <v>45</v>
      </c>
      <c r="O90" s="33"/>
      <c r="P90" s="167">
        <f>O90*H90</f>
        <v>0</v>
      </c>
      <c r="Q90" s="167">
        <v>0</v>
      </c>
      <c r="R90" s="167">
        <f>Q90*H90</f>
        <v>0</v>
      </c>
      <c r="S90" s="167">
        <v>0</v>
      </c>
      <c r="T90" s="168">
        <f>S90*H90</f>
        <v>0</v>
      </c>
      <c r="AR90" s="15" t="s">
        <v>124</v>
      </c>
      <c r="AT90" s="15" t="s">
        <v>119</v>
      </c>
      <c r="AU90" s="15" t="s">
        <v>80</v>
      </c>
      <c r="AY90" s="15" t="s">
        <v>117</v>
      </c>
      <c r="BE90" s="169">
        <f>IF(N90="základní",J90,0)</f>
        <v>0</v>
      </c>
      <c r="BF90" s="169">
        <f>IF(N90="snížená",J90,0)</f>
        <v>0</v>
      </c>
      <c r="BG90" s="169">
        <f>IF(N90="zákl. přenesená",J90,0)</f>
        <v>0</v>
      </c>
      <c r="BH90" s="169">
        <f>IF(N90="sníž. přenesená",J90,0)</f>
        <v>0</v>
      </c>
      <c r="BI90" s="169">
        <f>IF(N90="nulová",J90,0)</f>
        <v>0</v>
      </c>
      <c r="BJ90" s="15" t="s">
        <v>23</v>
      </c>
      <c r="BK90" s="169">
        <f>ROUND(I90*H90,2)</f>
        <v>0</v>
      </c>
      <c r="BL90" s="15" t="s">
        <v>124</v>
      </c>
      <c r="BM90" s="15" t="s">
        <v>132</v>
      </c>
    </row>
    <row r="91" spans="2:47" s="1" customFormat="1" ht="27">
      <c r="B91" s="32"/>
      <c r="D91" s="170" t="s">
        <v>126</v>
      </c>
      <c r="F91" s="171" t="s">
        <v>133</v>
      </c>
      <c r="I91" s="131"/>
      <c r="L91" s="32"/>
      <c r="M91" s="61"/>
      <c r="N91" s="33"/>
      <c r="O91" s="33"/>
      <c r="P91" s="33"/>
      <c r="Q91" s="33"/>
      <c r="R91" s="33"/>
      <c r="S91" s="33"/>
      <c r="T91" s="62"/>
      <c r="AT91" s="15" t="s">
        <v>126</v>
      </c>
      <c r="AU91" s="15" t="s">
        <v>80</v>
      </c>
    </row>
    <row r="92" spans="2:51" s="11" customFormat="1" ht="13.5">
      <c r="B92" s="172"/>
      <c r="D92" s="173" t="s">
        <v>128</v>
      </c>
      <c r="E92" s="174" t="s">
        <v>22</v>
      </c>
      <c r="F92" s="175" t="s">
        <v>134</v>
      </c>
      <c r="H92" s="176">
        <v>12.48</v>
      </c>
      <c r="I92" s="177"/>
      <c r="L92" s="172"/>
      <c r="M92" s="178"/>
      <c r="N92" s="179"/>
      <c r="O92" s="179"/>
      <c r="P92" s="179"/>
      <c r="Q92" s="179"/>
      <c r="R92" s="179"/>
      <c r="S92" s="179"/>
      <c r="T92" s="180"/>
      <c r="AT92" s="181" t="s">
        <v>128</v>
      </c>
      <c r="AU92" s="181" t="s">
        <v>80</v>
      </c>
      <c r="AV92" s="11" t="s">
        <v>80</v>
      </c>
      <c r="AW92" s="11" t="s">
        <v>38</v>
      </c>
      <c r="AX92" s="11" t="s">
        <v>23</v>
      </c>
      <c r="AY92" s="181" t="s">
        <v>117</v>
      </c>
    </row>
    <row r="93" spans="2:65" s="1" customFormat="1" ht="22.5" customHeight="1">
      <c r="B93" s="157"/>
      <c r="C93" s="158" t="s">
        <v>135</v>
      </c>
      <c r="D93" s="158" t="s">
        <v>119</v>
      </c>
      <c r="E93" s="159" t="s">
        <v>136</v>
      </c>
      <c r="F93" s="160" t="s">
        <v>137</v>
      </c>
      <c r="G93" s="161" t="s">
        <v>122</v>
      </c>
      <c r="H93" s="162">
        <v>12.48</v>
      </c>
      <c r="I93" s="163"/>
      <c r="J93" s="164">
        <f>ROUND(I93*H93,2)</f>
        <v>0</v>
      </c>
      <c r="K93" s="160" t="s">
        <v>123</v>
      </c>
      <c r="L93" s="32"/>
      <c r="M93" s="165" t="s">
        <v>22</v>
      </c>
      <c r="N93" s="166" t="s">
        <v>45</v>
      </c>
      <c r="O93" s="33"/>
      <c r="P93" s="167">
        <f>O93*H93</f>
        <v>0</v>
      </c>
      <c r="Q93" s="167">
        <v>0</v>
      </c>
      <c r="R93" s="167">
        <f>Q93*H93</f>
        <v>0</v>
      </c>
      <c r="S93" s="167">
        <v>0</v>
      </c>
      <c r="T93" s="168">
        <f>S93*H93</f>
        <v>0</v>
      </c>
      <c r="AR93" s="15" t="s">
        <v>124</v>
      </c>
      <c r="AT93" s="15" t="s">
        <v>119</v>
      </c>
      <c r="AU93" s="15" t="s">
        <v>80</v>
      </c>
      <c r="AY93" s="15" t="s">
        <v>117</v>
      </c>
      <c r="BE93" s="169">
        <f>IF(N93="základní",J93,0)</f>
        <v>0</v>
      </c>
      <c r="BF93" s="169">
        <f>IF(N93="snížená",J93,0)</f>
        <v>0</v>
      </c>
      <c r="BG93" s="169">
        <f>IF(N93="zákl. přenesená",J93,0)</f>
        <v>0</v>
      </c>
      <c r="BH93" s="169">
        <f>IF(N93="sníž. přenesená",J93,0)</f>
        <v>0</v>
      </c>
      <c r="BI93" s="169">
        <f>IF(N93="nulová",J93,0)</f>
        <v>0</v>
      </c>
      <c r="BJ93" s="15" t="s">
        <v>23</v>
      </c>
      <c r="BK93" s="169">
        <f>ROUND(I93*H93,2)</f>
        <v>0</v>
      </c>
      <c r="BL93" s="15" t="s">
        <v>124</v>
      </c>
      <c r="BM93" s="15" t="s">
        <v>138</v>
      </c>
    </row>
    <row r="94" spans="2:47" s="1" customFormat="1" ht="27">
      <c r="B94" s="32"/>
      <c r="D94" s="173" t="s">
        <v>126</v>
      </c>
      <c r="F94" s="182" t="s">
        <v>139</v>
      </c>
      <c r="I94" s="131"/>
      <c r="L94" s="32"/>
      <c r="M94" s="61"/>
      <c r="N94" s="33"/>
      <c r="O94" s="33"/>
      <c r="P94" s="33"/>
      <c r="Q94" s="33"/>
      <c r="R94" s="33"/>
      <c r="S94" s="33"/>
      <c r="T94" s="62"/>
      <c r="AT94" s="15" t="s">
        <v>126</v>
      </c>
      <c r="AU94" s="15" t="s">
        <v>80</v>
      </c>
    </row>
    <row r="95" spans="2:65" s="1" customFormat="1" ht="22.5" customHeight="1">
      <c r="B95" s="157"/>
      <c r="C95" s="158" t="s">
        <v>124</v>
      </c>
      <c r="D95" s="158" t="s">
        <v>119</v>
      </c>
      <c r="E95" s="159" t="s">
        <v>140</v>
      </c>
      <c r="F95" s="160" t="s">
        <v>141</v>
      </c>
      <c r="G95" s="161" t="s">
        <v>122</v>
      </c>
      <c r="H95" s="162">
        <v>7</v>
      </c>
      <c r="I95" s="163"/>
      <c r="J95" s="164">
        <f>ROUND(I95*H95,2)</f>
        <v>0</v>
      </c>
      <c r="K95" s="160" t="s">
        <v>123</v>
      </c>
      <c r="L95" s="32"/>
      <c r="M95" s="165" t="s">
        <v>22</v>
      </c>
      <c r="N95" s="166" t="s">
        <v>45</v>
      </c>
      <c r="O95" s="33"/>
      <c r="P95" s="167">
        <f>O95*H95</f>
        <v>0</v>
      </c>
      <c r="Q95" s="167">
        <v>0</v>
      </c>
      <c r="R95" s="167">
        <f>Q95*H95</f>
        <v>0</v>
      </c>
      <c r="S95" s="167">
        <v>0</v>
      </c>
      <c r="T95" s="168">
        <f>S95*H95</f>
        <v>0</v>
      </c>
      <c r="AR95" s="15" t="s">
        <v>124</v>
      </c>
      <c r="AT95" s="15" t="s">
        <v>119</v>
      </c>
      <c r="AU95" s="15" t="s">
        <v>80</v>
      </c>
      <c r="AY95" s="15" t="s">
        <v>117</v>
      </c>
      <c r="BE95" s="169">
        <f>IF(N95="základní",J95,0)</f>
        <v>0</v>
      </c>
      <c r="BF95" s="169">
        <f>IF(N95="snížená",J95,0)</f>
        <v>0</v>
      </c>
      <c r="BG95" s="169">
        <f>IF(N95="zákl. přenesená",J95,0)</f>
        <v>0</v>
      </c>
      <c r="BH95" s="169">
        <f>IF(N95="sníž. přenesená",J95,0)</f>
        <v>0</v>
      </c>
      <c r="BI95" s="169">
        <f>IF(N95="nulová",J95,0)</f>
        <v>0</v>
      </c>
      <c r="BJ95" s="15" t="s">
        <v>23</v>
      </c>
      <c r="BK95" s="169">
        <f>ROUND(I95*H95,2)</f>
        <v>0</v>
      </c>
      <c r="BL95" s="15" t="s">
        <v>124</v>
      </c>
      <c r="BM95" s="15" t="s">
        <v>142</v>
      </c>
    </row>
    <row r="96" spans="2:47" s="1" customFormat="1" ht="40.5">
      <c r="B96" s="32"/>
      <c r="D96" s="170" t="s">
        <v>126</v>
      </c>
      <c r="F96" s="171" t="s">
        <v>143</v>
      </c>
      <c r="I96" s="131"/>
      <c r="L96" s="32"/>
      <c r="M96" s="61"/>
      <c r="N96" s="33"/>
      <c r="O96" s="33"/>
      <c r="P96" s="33"/>
      <c r="Q96" s="33"/>
      <c r="R96" s="33"/>
      <c r="S96" s="33"/>
      <c r="T96" s="62"/>
      <c r="AT96" s="15" t="s">
        <v>126</v>
      </c>
      <c r="AU96" s="15" t="s">
        <v>80</v>
      </c>
    </row>
    <row r="97" spans="2:51" s="11" customFormat="1" ht="13.5">
      <c r="B97" s="172"/>
      <c r="D97" s="173" t="s">
        <v>128</v>
      </c>
      <c r="E97" s="174" t="s">
        <v>22</v>
      </c>
      <c r="F97" s="175" t="s">
        <v>144</v>
      </c>
      <c r="H97" s="176">
        <v>7</v>
      </c>
      <c r="I97" s="177"/>
      <c r="L97" s="172"/>
      <c r="M97" s="178"/>
      <c r="N97" s="179"/>
      <c r="O97" s="179"/>
      <c r="P97" s="179"/>
      <c r="Q97" s="179"/>
      <c r="R97" s="179"/>
      <c r="S97" s="179"/>
      <c r="T97" s="180"/>
      <c r="AT97" s="181" t="s">
        <v>128</v>
      </c>
      <c r="AU97" s="181" t="s">
        <v>80</v>
      </c>
      <c r="AV97" s="11" t="s">
        <v>80</v>
      </c>
      <c r="AW97" s="11" t="s">
        <v>38</v>
      </c>
      <c r="AX97" s="11" t="s">
        <v>23</v>
      </c>
      <c r="AY97" s="181" t="s">
        <v>117</v>
      </c>
    </row>
    <row r="98" spans="2:65" s="1" customFormat="1" ht="22.5" customHeight="1">
      <c r="B98" s="157"/>
      <c r="C98" s="158" t="s">
        <v>145</v>
      </c>
      <c r="D98" s="158" t="s">
        <v>119</v>
      </c>
      <c r="E98" s="159" t="s">
        <v>146</v>
      </c>
      <c r="F98" s="160" t="s">
        <v>147</v>
      </c>
      <c r="G98" s="161" t="s">
        <v>122</v>
      </c>
      <c r="H98" s="162">
        <v>7</v>
      </c>
      <c r="I98" s="163"/>
      <c r="J98" s="164">
        <f>ROUND(I98*H98,2)</f>
        <v>0</v>
      </c>
      <c r="K98" s="160" t="s">
        <v>123</v>
      </c>
      <c r="L98" s="32"/>
      <c r="M98" s="165" t="s">
        <v>22</v>
      </c>
      <c r="N98" s="166" t="s">
        <v>45</v>
      </c>
      <c r="O98" s="33"/>
      <c r="P98" s="167">
        <f>O98*H98</f>
        <v>0</v>
      </c>
      <c r="Q98" s="167">
        <v>0</v>
      </c>
      <c r="R98" s="167">
        <f>Q98*H98</f>
        <v>0</v>
      </c>
      <c r="S98" s="167">
        <v>0</v>
      </c>
      <c r="T98" s="168">
        <f>S98*H98</f>
        <v>0</v>
      </c>
      <c r="AR98" s="15" t="s">
        <v>124</v>
      </c>
      <c r="AT98" s="15" t="s">
        <v>119</v>
      </c>
      <c r="AU98" s="15" t="s">
        <v>80</v>
      </c>
      <c r="AY98" s="15" t="s">
        <v>117</v>
      </c>
      <c r="BE98" s="169">
        <f>IF(N98="základní",J98,0)</f>
        <v>0</v>
      </c>
      <c r="BF98" s="169">
        <f>IF(N98="snížená",J98,0)</f>
        <v>0</v>
      </c>
      <c r="BG98" s="169">
        <f>IF(N98="zákl. přenesená",J98,0)</f>
        <v>0</v>
      </c>
      <c r="BH98" s="169">
        <f>IF(N98="sníž. přenesená",J98,0)</f>
        <v>0</v>
      </c>
      <c r="BI98" s="169">
        <f>IF(N98="nulová",J98,0)</f>
        <v>0</v>
      </c>
      <c r="BJ98" s="15" t="s">
        <v>23</v>
      </c>
      <c r="BK98" s="169">
        <f>ROUND(I98*H98,2)</f>
        <v>0</v>
      </c>
      <c r="BL98" s="15" t="s">
        <v>124</v>
      </c>
      <c r="BM98" s="15" t="s">
        <v>148</v>
      </c>
    </row>
    <row r="99" spans="2:47" s="1" customFormat="1" ht="27">
      <c r="B99" s="32"/>
      <c r="D99" s="170" t="s">
        <v>126</v>
      </c>
      <c r="F99" s="171" t="s">
        <v>149</v>
      </c>
      <c r="I99" s="131"/>
      <c r="L99" s="32"/>
      <c r="M99" s="61"/>
      <c r="N99" s="33"/>
      <c r="O99" s="33"/>
      <c r="P99" s="33"/>
      <c r="Q99" s="33"/>
      <c r="R99" s="33"/>
      <c r="S99" s="33"/>
      <c r="T99" s="62"/>
      <c r="AT99" s="15" t="s">
        <v>126</v>
      </c>
      <c r="AU99" s="15" t="s">
        <v>80</v>
      </c>
    </row>
    <row r="100" spans="2:51" s="11" customFormat="1" ht="13.5">
      <c r="B100" s="172"/>
      <c r="D100" s="173" t="s">
        <v>128</v>
      </c>
      <c r="E100" s="174" t="s">
        <v>22</v>
      </c>
      <c r="F100" s="175" t="s">
        <v>150</v>
      </c>
      <c r="H100" s="176">
        <v>7</v>
      </c>
      <c r="I100" s="177"/>
      <c r="L100" s="172"/>
      <c r="M100" s="178"/>
      <c r="N100" s="179"/>
      <c r="O100" s="179"/>
      <c r="P100" s="179"/>
      <c r="Q100" s="179"/>
      <c r="R100" s="179"/>
      <c r="S100" s="179"/>
      <c r="T100" s="180"/>
      <c r="AT100" s="181" t="s">
        <v>128</v>
      </c>
      <c r="AU100" s="181" t="s">
        <v>80</v>
      </c>
      <c r="AV100" s="11" t="s">
        <v>80</v>
      </c>
      <c r="AW100" s="11" t="s">
        <v>38</v>
      </c>
      <c r="AX100" s="11" t="s">
        <v>23</v>
      </c>
      <c r="AY100" s="181" t="s">
        <v>117</v>
      </c>
    </row>
    <row r="101" spans="2:65" s="1" customFormat="1" ht="22.5" customHeight="1">
      <c r="B101" s="157"/>
      <c r="C101" s="158" t="s">
        <v>151</v>
      </c>
      <c r="D101" s="158" t="s">
        <v>119</v>
      </c>
      <c r="E101" s="159" t="s">
        <v>152</v>
      </c>
      <c r="F101" s="160" t="s">
        <v>153</v>
      </c>
      <c r="G101" s="161" t="s">
        <v>122</v>
      </c>
      <c r="H101" s="162">
        <v>19.47</v>
      </c>
      <c r="I101" s="163"/>
      <c r="J101" s="164">
        <f>ROUND(I101*H101,2)</f>
        <v>0</v>
      </c>
      <c r="K101" s="160" t="s">
        <v>123</v>
      </c>
      <c r="L101" s="32"/>
      <c r="M101" s="165" t="s">
        <v>22</v>
      </c>
      <c r="N101" s="166" t="s">
        <v>45</v>
      </c>
      <c r="O101" s="33"/>
      <c r="P101" s="167">
        <f>O101*H101</f>
        <v>0</v>
      </c>
      <c r="Q101" s="167">
        <v>0</v>
      </c>
      <c r="R101" s="167">
        <f>Q101*H101</f>
        <v>0</v>
      </c>
      <c r="S101" s="167">
        <v>0</v>
      </c>
      <c r="T101" s="168">
        <f>S101*H101</f>
        <v>0</v>
      </c>
      <c r="AR101" s="15" t="s">
        <v>124</v>
      </c>
      <c r="AT101" s="15" t="s">
        <v>119</v>
      </c>
      <c r="AU101" s="15" t="s">
        <v>80</v>
      </c>
      <c r="AY101" s="15" t="s">
        <v>117</v>
      </c>
      <c r="BE101" s="169">
        <f>IF(N101="základní",J101,0)</f>
        <v>0</v>
      </c>
      <c r="BF101" s="169">
        <f>IF(N101="snížená",J101,0)</f>
        <v>0</v>
      </c>
      <c r="BG101" s="169">
        <f>IF(N101="zákl. přenesená",J101,0)</f>
        <v>0</v>
      </c>
      <c r="BH101" s="169">
        <f>IF(N101="sníž. přenesená",J101,0)</f>
        <v>0</v>
      </c>
      <c r="BI101" s="169">
        <f>IF(N101="nulová",J101,0)</f>
        <v>0</v>
      </c>
      <c r="BJ101" s="15" t="s">
        <v>23</v>
      </c>
      <c r="BK101" s="169">
        <f>ROUND(I101*H101,2)</f>
        <v>0</v>
      </c>
      <c r="BL101" s="15" t="s">
        <v>124</v>
      </c>
      <c r="BM101" s="15" t="s">
        <v>154</v>
      </c>
    </row>
    <row r="102" spans="2:47" s="1" customFormat="1" ht="27">
      <c r="B102" s="32"/>
      <c r="D102" s="170" t="s">
        <v>126</v>
      </c>
      <c r="F102" s="171" t="s">
        <v>155</v>
      </c>
      <c r="I102" s="131"/>
      <c r="L102" s="32"/>
      <c r="M102" s="61"/>
      <c r="N102" s="33"/>
      <c r="O102" s="33"/>
      <c r="P102" s="33"/>
      <c r="Q102" s="33"/>
      <c r="R102" s="33"/>
      <c r="S102" s="33"/>
      <c r="T102" s="62"/>
      <c r="AT102" s="15" t="s">
        <v>126</v>
      </c>
      <c r="AU102" s="15" t="s">
        <v>80</v>
      </c>
    </row>
    <row r="103" spans="2:51" s="11" customFormat="1" ht="13.5">
      <c r="B103" s="172"/>
      <c r="D103" s="173" t="s">
        <v>128</v>
      </c>
      <c r="E103" s="174" t="s">
        <v>22</v>
      </c>
      <c r="F103" s="175" t="s">
        <v>156</v>
      </c>
      <c r="H103" s="176">
        <v>19.47</v>
      </c>
      <c r="I103" s="177"/>
      <c r="L103" s="172"/>
      <c r="M103" s="178"/>
      <c r="N103" s="179"/>
      <c r="O103" s="179"/>
      <c r="P103" s="179"/>
      <c r="Q103" s="179"/>
      <c r="R103" s="179"/>
      <c r="S103" s="179"/>
      <c r="T103" s="180"/>
      <c r="AT103" s="181" t="s">
        <v>128</v>
      </c>
      <c r="AU103" s="181" t="s">
        <v>80</v>
      </c>
      <c r="AV103" s="11" t="s">
        <v>80</v>
      </c>
      <c r="AW103" s="11" t="s">
        <v>38</v>
      </c>
      <c r="AX103" s="11" t="s">
        <v>23</v>
      </c>
      <c r="AY103" s="181" t="s">
        <v>117</v>
      </c>
    </row>
    <row r="104" spans="2:65" s="1" customFormat="1" ht="22.5" customHeight="1">
      <c r="B104" s="157"/>
      <c r="C104" s="158" t="s">
        <v>157</v>
      </c>
      <c r="D104" s="158" t="s">
        <v>119</v>
      </c>
      <c r="E104" s="159" t="s">
        <v>158</v>
      </c>
      <c r="F104" s="160" t="s">
        <v>159</v>
      </c>
      <c r="G104" s="161" t="s">
        <v>160</v>
      </c>
      <c r="H104" s="162">
        <v>80</v>
      </c>
      <c r="I104" s="163"/>
      <c r="J104" s="164">
        <f>ROUND(I104*H104,2)</f>
        <v>0</v>
      </c>
      <c r="K104" s="160" t="s">
        <v>123</v>
      </c>
      <c r="L104" s="32"/>
      <c r="M104" s="165" t="s">
        <v>22</v>
      </c>
      <c r="N104" s="166" t="s">
        <v>45</v>
      </c>
      <c r="O104" s="33"/>
      <c r="P104" s="167">
        <f>O104*H104</f>
        <v>0</v>
      </c>
      <c r="Q104" s="167">
        <v>0</v>
      </c>
      <c r="R104" s="167">
        <f>Q104*H104</f>
        <v>0</v>
      </c>
      <c r="S104" s="167">
        <v>0</v>
      </c>
      <c r="T104" s="168">
        <f>S104*H104</f>
        <v>0</v>
      </c>
      <c r="AR104" s="15" t="s">
        <v>124</v>
      </c>
      <c r="AT104" s="15" t="s">
        <v>119</v>
      </c>
      <c r="AU104" s="15" t="s">
        <v>80</v>
      </c>
      <c r="AY104" s="15" t="s">
        <v>117</v>
      </c>
      <c r="BE104" s="169">
        <f>IF(N104="základní",J104,0)</f>
        <v>0</v>
      </c>
      <c r="BF104" s="169">
        <f>IF(N104="snížená",J104,0)</f>
        <v>0</v>
      </c>
      <c r="BG104" s="169">
        <f>IF(N104="zákl. přenesená",J104,0)</f>
        <v>0</v>
      </c>
      <c r="BH104" s="169">
        <f>IF(N104="sníž. přenesená",J104,0)</f>
        <v>0</v>
      </c>
      <c r="BI104" s="169">
        <f>IF(N104="nulová",J104,0)</f>
        <v>0</v>
      </c>
      <c r="BJ104" s="15" t="s">
        <v>23</v>
      </c>
      <c r="BK104" s="169">
        <f>ROUND(I104*H104,2)</f>
        <v>0</v>
      </c>
      <c r="BL104" s="15" t="s">
        <v>124</v>
      </c>
      <c r="BM104" s="15" t="s">
        <v>161</v>
      </c>
    </row>
    <row r="105" spans="2:47" s="1" customFormat="1" ht="27">
      <c r="B105" s="32"/>
      <c r="D105" s="170" t="s">
        <v>126</v>
      </c>
      <c r="F105" s="171" t="s">
        <v>162</v>
      </c>
      <c r="I105" s="131"/>
      <c r="L105" s="32"/>
      <c r="M105" s="61"/>
      <c r="N105" s="33"/>
      <c r="O105" s="33"/>
      <c r="P105" s="33"/>
      <c r="Q105" s="33"/>
      <c r="R105" s="33"/>
      <c r="S105" s="33"/>
      <c r="T105" s="62"/>
      <c r="AT105" s="15" t="s">
        <v>126</v>
      </c>
      <c r="AU105" s="15" t="s">
        <v>80</v>
      </c>
    </row>
    <row r="106" spans="2:51" s="11" customFormat="1" ht="13.5">
      <c r="B106" s="172"/>
      <c r="D106" s="173" t="s">
        <v>128</v>
      </c>
      <c r="E106" s="174" t="s">
        <v>22</v>
      </c>
      <c r="F106" s="175" t="s">
        <v>163</v>
      </c>
      <c r="H106" s="176">
        <v>80</v>
      </c>
      <c r="I106" s="177"/>
      <c r="L106" s="172"/>
      <c r="M106" s="178"/>
      <c r="N106" s="179"/>
      <c r="O106" s="179"/>
      <c r="P106" s="179"/>
      <c r="Q106" s="179"/>
      <c r="R106" s="179"/>
      <c r="S106" s="179"/>
      <c r="T106" s="180"/>
      <c r="AT106" s="181" t="s">
        <v>128</v>
      </c>
      <c r="AU106" s="181" t="s">
        <v>80</v>
      </c>
      <c r="AV106" s="11" t="s">
        <v>80</v>
      </c>
      <c r="AW106" s="11" t="s">
        <v>38</v>
      </c>
      <c r="AX106" s="11" t="s">
        <v>23</v>
      </c>
      <c r="AY106" s="181" t="s">
        <v>117</v>
      </c>
    </row>
    <row r="107" spans="2:65" s="1" customFormat="1" ht="22.5" customHeight="1">
      <c r="B107" s="157"/>
      <c r="C107" s="183" t="s">
        <v>164</v>
      </c>
      <c r="D107" s="183" t="s">
        <v>165</v>
      </c>
      <c r="E107" s="184" t="s">
        <v>166</v>
      </c>
      <c r="F107" s="185" t="s">
        <v>167</v>
      </c>
      <c r="G107" s="186" t="s">
        <v>122</v>
      </c>
      <c r="H107" s="187">
        <v>15</v>
      </c>
      <c r="I107" s="188"/>
      <c r="J107" s="189">
        <f>ROUND(I107*H107,2)</f>
        <v>0</v>
      </c>
      <c r="K107" s="185" t="s">
        <v>22</v>
      </c>
      <c r="L107" s="190"/>
      <c r="M107" s="191" t="s">
        <v>22</v>
      </c>
      <c r="N107" s="192" t="s">
        <v>45</v>
      </c>
      <c r="O107" s="33"/>
      <c r="P107" s="167">
        <f>O107*H107</f>
        <v>0</v>
      </c>
      <c r="Q107" s="167">
        <v>0.21</v>
      </c>
      <c r="R107" s="167">
        <f>Q107*H107</f>
        <v>3.15</v>
      </c>
      <c r="S107" s="167">
        <v>0</v>
      </c>
      <c r="T107" s="168">
        <f>S107*H107</f>
        <v>0</v>
      </c>
      <c r="AR107" s="15" t="s">
        <v>164</v>
      </c>
      <c r="AT107" s="15" t="s">
        <v>165</v>
      </c>
      <c r="AU107" s="15" t="s">
        <v>80</v>
      </c>
      <c r="AY107" s="15" t="s">
        <v>117</v>
      </c>
      <c r="BE107" s="169">
        <f>IF(N107="základní",J107,0)</f>
        <v>0</v>
      </c>
      <c r="BF107" s="169">
        <f>IF(N107="snížená",J107,0)</f>
        <v>0</v>
      </c>
      <c r="BG107" s="169">
        <f>IF(N107="zákl. přenesená",J107,0)</f>
        <v>0</v>
      </c>
      <c r="BH107" s="169">
        <f>IF(N107="sníž. přenesená",J107,0)</f>
        <v>0</v>
      </c>
      <c r="BI107" s="169">
        <f>IF(N107="nulová",J107,0)</f>
        <v>0</v>
      </c>
      <c r="BJ107" s="15" t="s">
        <v>23</v>
      </c>
      <c r="BK107" s="169">
        <f>ROUND(I107*H107,2)</f>
        <v>0</v>
      </c>
      <c r="BL107" s="15" t="s">
        <v>124</v>
      </c>
      <c r="BM107" s="15" t="s">
        <v>168</v>
      </c>
    </row>
    <row r="108" spans="2:47" s="1" customFormat="1" ht="13.5">
      <c r="B108" s="32"/>
      <c r="D108" s="170" t="s">
        <v>126</v>
      </c>
      <c r="F108" s="171" t="s">
        <v>167</v>
      </c>
      <c r="I108" s="131"/>
      <c r="L108" s="32"/>
      <c r="M108" s="61"/>
      <c r="N108" s="33"/>
      <c r="O108" s="33"/>
      <c r="P108" s="33"/>
      <c r="Q108" s="33"/>
      <c r="R108" s="33"/>
      <c r="S108" s="33"/>
      <c r="T108" s="62"/>
      <c r="AT108" s="15" t="s">
        <v>126</v>
      </c>
      <c r="AU108" s="15" t="s">
        <v>80</v>
      </c>
    </row>
    <row r="109" spans="2:51" s="11" customFormat="1" ht="13.5">
      <c r="B109" s="172"/>
      <c r="D109" s="173" t="s">
        <v>128</v>
      </c>
      <c r="E109" s="174" t="s">
        <v>22</v>
      </c>
      <c r="F109" s="175" t="s">
        <v>169</v>
      </c>
      <c r="H109" s="176">
        <v>15</v>
      </c>
      <c r="I109" s="177"/>
      <c r="L109" s="172"/>
      <c r="M109" s="178"/>
      <c r="N109" s="179"/>
      <c r="O109" s="179"/>
      <c r="P109" s="179"/>
      <c r="Q109" s="179"/>
      <c r="R109" s="179"/>
      <c r="S109" s="179"/>
      <c r="T109" s="180"/>
      <c r="AT109" s="181" t="s">
        <v>128</v>
      </c>
      <c r="AU109" s="181" t="s">
        <v>80</v>
      </c>
      <c r="AV109" s="11" t="s">
        <v>80</v>
      </c>
      <c r="AW109" s="11" t="s">
        <v>38</v>
      </c>
      <c r="AX109" s="11" t="s">
        <v>23</v>
      </c>
      <c r="AY109" s="181" t="s">
        <v>117</v>
      </c>
    </row>
    <row r="110" spans="2:65" s="1" customFormat="1" ht="22.5" customHeight="1">
      <c r="B110" s="157"/>
      <c r="C110" s="158" t="s">
        <v>170</v>
      </c>
      <c r="D110" s="158" t="s">
        <v>119</v>
      </c>
      <c r="E110" s="159" t="s">
        <v>171</v>
      </c>
      <c r="F110" s="160" t="s">
        <v>172</v>
      </c>
      <c r="G110" s="161" t="s">
        <v>160</v>
      </c>
      <c r="H110" s="162">
        <v>375</v>
      </c>
      <c r="I110" s="163"/>
      <c r="J110" s="164">
        <f>ROUND(I110*H110,2)</f>
        <v>0</v>
      </c>
      <c r="K110" s="160" t="s">
        <v>123</v>
      </c>
      <c r="L110" s="32"/>
      <c r="M110" s="165" t="s">
        <v>22</v>
      </c>
      <c r="N110" s="166" t="s">
        <v>45</v>
      </c>
      <c r="O110" s="33"/>
      <c r="P110" s="167">
        <f>O110*H110</f>
        <v>0</v>
      </c>
      <c r="Q110" s="167">
        <v>0</v>
      </c>
      <c r="R110" s="167">
        <f>Q110*H110</f>
        <v>0</v>
      </c>
      <c r="S110" s="167">
        <v>0</v>
      </c>
      <c r="T110" s="168">
        <f>S110*H110</f>
        <v>0</v>
      </c>
      <c r="AR110" s="15" t="s">
        <v>124</v>
      </c>
      <c r="AT110" s="15" t="s">
        <v>119</v>
      </c>
      <c r="AU110" s="15" t="s">
        <v>80</v>
      </c>
      <c r="AY110" s="15" t="s">
        <v>117</v>
      </c>
      <c r="BE110" s="169">
        <f>IF(N110="základní",J110,0)</f>
        <v>0</v>
      </c>
      <c r="BF110" s="169">
        <f>IF(N110="snížená",J110,0)</f>
        <v>0</v>
      </c>
      <c r="BG110" s="169">
        <f>IF(N110="zákl. přenesená",J110,0)</f>
        <v>0</v>
      </c>
      <c r="BH110" s="169">
        <f>IF(N110="sníž. přenesená",J110,0)</f>
        <v>0</v>
      </c>
      <c r="BI110" s="169">
        <f>IF(N110="nulová",J110,0)</f>
        <v>0</v>
      </c>
      <c r="BJ110" s="15" t="s">
        <v>23</v>
      </c>
      <c r="BK110" s="169">
        <f>ROUND(I110*H110,2)</f>
        <v>0</v>
      </c>
      <c r="BL110" s="15" t="s">
        <v>124</v>
      </c>
      <c r="BM110" s="15" t="s">
        <v>173</v>
      </c>
    </row>
    <row r="111" spans="2:47" s="1" customFormat="1" ht="27">
      <c r="B111" s="32"/>
      <c r="D111" s="170" t="s">
        <v>126</v>
      </c>
      <c r="F111" s="171" t="s">
        <v>174</v>
      </c>
      <c r="I111" s="131"/>
      <c r="L111" s="32"/>
      <c r="M111" s="61"/>
      <c r="N111" s="33"/>
      <c r="O111" s="33"/>
      <c r="P111" s="33"/>
      <c r="Q111" s="33"/>
      <c r="R111" s="33"/>
      <c r="S111" s="33"/>
      <c r="T111" s="62"/>
      <c r="AT111" s="15" t="s">
        <v>126</v>
      </c>
      <c r="AU111" s="15" t="s">
        <v>80</v>
      </c>
    </row>
    <row r="112" spans="2:51" s="11" customFormat="1" ht="13.5">
      <c r="B112" s="172"/>
      <c r="D112" s="173" t="s">
        <v>128</v>
      </c>
      <c r="E112" s="174" t="s">
        <v>22</v>
      </c>
      <c r="F112" s="175" t="s">
        <v>175</v>
      </c>
      <c r="H112" s="176">
        <v>375</v>
      </c>
      <c r="I112" s="177"/>
      <c r="L112" s="172"/>
      <c r="M112" s="178"/>
      <c r="N112" s="179"/>
      <c r="O112" s="179"/>
      <c r="P112" s="179"/>
      <c r="Q112" s="179"/>
      <c r="R112" s="179"/>
      <c r="S112" s="179"/>
      <c r="T112" s="180"/>
      <c r="AT112" s="181" t="s">
        <v>128</v>
      </c>
      <c r="AU112" s="181" t="s">
        <v>80</v>
      </c>
      <c r="AV112" s="11" t="s">
        <v>80</v>
      </c>
      <c r="AW112" s="11" t="s">
        <v>38</v>
      </c>
      <c r="AX112" s="11" t="s">
        <v>23</v>
      </c>
      <c r="AY112" s="181" t="s">
        <v>117</v>
      </c>
    </row>
    <row r="113" spans="2:65" s="1" customFormat="1" ht="22.5" customHeight="1">
      <c r="B113" s="157"/>
      <c r="C113" s="183" t="s">
        <v>28</v>
      </c>
      <c r="D113" s="183" t="s">
        <v>165</v>
      </c>
      <c r="E113" s="184" t="s">
        <v>176</v>
      </c>
      <c r="F113" s="185" t="s">
        <v>177</v>
      </c>
      <c r="G113" s="186" t="s">
        <v>178</v>
      </c>
      <c r="H113" s="187">
        <v>13.125</v>
      </c>
      <c r="I113" s="188"/>
      <c r="J113" s="189">
        <f>ROUND(I113*H113,2)</f>
        <v>0</v>
      </c>
      <c r="K113" s="185" t="s">
        <v>123</v>
      </c>
      <c r="L113" s="190"/>
      <c r="M113" s="191" t="s">
        <v>22</v>
      </c>
      <c r="N113" s="192" t="s">
        <v>45</v>
      </c>
      <c r="O113" s="33"/>
      <c r="P113" s="167">
        <f>O113*H113</f>
        <v>0</v>
      </c>
      <c r="Q113" s="167">
        <v>0.001</v>
      </c>
      <c r="R113" s="167">
        <f>Q113*H113</f>
        <v>0.013125</v>
      </c>
      <c r="S113" s="167">
        <v>0</v>
      </c>
      <c r="T113" s="168">
        <f>S113*H113</f>
        <v>0</v>
      </c>
      <c r="AR113" s="15" t="s">
        <v>164</v>
      </c>
      <c r="AT113" s="15" t="s">
        <v>165</v>
      </c>
      <c r="AU113" s="15" t="s">
        <v>80</v>
      </c>
      <c r="AY113" s="15" t="s">
        <v>117</v>
      </c>
      <c r="BE113" s="169">
        <f>IF(N113="základní",J113,0)</f>
        <v>0</v>
      </c>
      <c r="BF113" s="169">
        <f>IF(N113="snížená",J113,0)</f>
        <v>0</v>
      </c>
      <c r="BG113" s="169">
        <f>IF(N113="zákl. přenesená",J113,0)</f>
        <v>0</v>
      </c>
      <c r="BH113" s="169">
        <f>IF(N113="sníž. přenesená",J113,0)</f>
        <v>0</v>
      </c>
      <c r="BI113" s="169">
        <f>IF(N113="nulová",J113,0)</f>
        <v>0</v>
      </c>
      <c r="BJ113" s="15" t="s">
        <v>23</v>
      </c>
      <c r="BK113" s="169">
        <f>ROUND(I113*H113,2)</f>
        <v>0</v>
      </c>
      <c r="BL113" s="15" t="s">
        <v>124</v>
      </c>
      <c r="BM113" s="15" t="s">
        <v>179</v>
      </c>
    </row>
    <row r="114" spans="2:47" s="1" customFormat="1" ht="13.5">
      <c r="B114" s="32"/>
      <c r="D114" s="170" t="s">
        <v>126</v>
      </c>
      <c r="F114" s="171" t="s">
        <v>180</v>
      </c>
      <c r="I114" s="131"/>
      <c r="L114" s="32"/>
      <c r="M114" s="61"/>
      <c r="N114" s="33"/>
      <c r="O114" s="33"/>
      <c r="P114" s="33"/>
      <c r="Q114" s="33"/>
      <c r="R114" s="33"/>
      <c r="S114" s="33"/>
      <c r="T114" s="62"/>
      <c r="AT114" s="15" t="s">
        <v>126</v>
      </c>
      <c r="AU114" s="15" t="s">
        <v>80</v>
      </c>
    </row>
    <row r="115" spans="2:51" s="11" customFormat="1" ht="13.5">
      <c r="B115" s="172"/>
      <c r="D115" s="173" t="s">
        <v>128</v>
      </c>
      <c r="F115" s="175" t="s">
        <v>181</v>
      </c>
      <c r="H115" s="176">
        <v>13.125</v>
      </c>
      <c r="I115" s="177"/>
      <c r="L115" s="172"/>
      <c r="M115" s="178"/>
      <c r="N115" s="179"/>
      <c r="O115" s="179"/>
      <c r="P115" s="179"/>
      <c r="Q115" s="179"/>
      <c r="R115" s="179"/>
      <c r="S115" s="179"/>
      <c r="T115" s="180"/>
      <c r="AT115" s="181" t="s">
        <v>128</v>
      </c>
      <c r="AU115" s="181" t="s">
        <v>80</v>
      </c>
      <c r="AV115" s="11" t="s">
        <v>80</v>
      </c>
      <c r="AW115" s="11" t="s">
        <v>4</v>
      </c>
      <c r="AX115" s="11" t="s">
        <v>23</v>
      </c>
      <c r="AY115" s="181" t="s">
        <v>117</v>
      </c>
    </row>
    <row r="116" spans="2:65" s="1" customFormat="1" ht="22.5" customHeight="1">
      <c r="B116" s="157"/>
      <c r="C116" s="158" t="s">
        <v>182</v>
      </c>
      <c r="D116" s="158" t="s">
        <v>119</v>
      </c>
      <c r="E116" s="159" t="s">
        <v>183</v>
      </c>
      <c r="F116" s="160" t="s">
        <v>184</v>
      </c>
      <c r="G116" s="161" t="s">
        <v>160</v>
      </c>
      <c r="H116" s="162">
        <v>375</v>
      </c>
      <c r="I116" s="163"/>
      <c r="J116" s="164">
        <f>ROUND(I116*H116,2)</f>
        <v>0</v>
      </c>
      <c r="K116" s="160" t="s">
        <v>123</v>
      </c>
      <c r="L116" s="32"/>
      <c r="M116" s="165" t="s">
        <v>22</v>
      </c>
      <c r="N116" s="166" t="s">
        <v>45</v>
      </c>
      <c r="O116" s="33"/>
      <c r="P116" s="167">
        <f>O116*H116</f>
        <v>0</v>
      </c>
      <c r="Q116" s="167">
        <v>0</v>
      </c>
      <c r="R116" s="167">
        <f>Q116*H116</f>
        <v>0</v>
      </c>
      <c r="S116" s="167">
        <v>0</v>
      </c>
      <c r="T116" s="168">
        <f>S116*H116</f>
        <v>0</v>
      </c>
      <c r="AR116" s="15" t="s">
        <v>124</v>
      </c>
      <c r="AT116" s="15" t="s">
        <v>119</v>
      </c>
      <c r="AU116" s="15" t="s">
        <v>80</v>
      </c>
      <c r="AY116" s="15" t="s">
        <v>117</v>
      </c>
      <c r="BE116" s="169">
        <f>IF(N116="základní",J116,0)</f>
        <v>0</v>
      </c>
      <c r="BF116" s="169">
        <f>IF(N116="snížená",J116,0)</f>
        <v>0</v>
      </c>
      <c r="BG116" s="169">
        <f>IF(N116="zákl. přenesená",J116,0)</f>
        <v>0</v>
      </c>
      <c r="BH116" s="169">
        <f>IF(N116="sníž. přenesená",J116,0)</f>
        <v>0</v>
      </c>
      <c r="BI116" s="169">
        <f>IF(N116="nulová",J116,0)</f>
        <v>0</v>
      </c>
      <c r="BJ116" s="15" t="s">
        <v>23</v>
      </c>
      <c r="BK116" s="169">
        <f>ROUND(I116*H116,2)</f>
        <v>0</v>
      </c>
      <c r="BL116" s="15" t="s">
        <v>124</v>
      </c>
      <c r="BM116" s="15" t="s">
        <v>185</v>
      </c>
    </row>
    <row r="117" spans="2:47" s="1" customFormat="1" ht="13.5">
      <c r="B117" s="32"/>
      <c r="D117" s="170" t="s">
        <v>126</v>
      </c>
      <c r="F117" s="171" t="s">
        <v>186</v>
      </c>
      <c r="I117" s="131"/>
      <c r="L117" s="32"/>
      <c r="M117" s="61"/>
      <c r="N117" s="33"/>
      <c r="O117" s="33"/>
      <c r="P117" s="33"/>
      <c r="Q117" s="33"/>
      <c r="R117" s="33"/>
      <c r="S117" s="33"/>
      <c r="T117" s="62"/>
      <c r="AT117" s="15" t="s">
        <v>126</v>
      </c>
      <c r="AU117" s="15" t="s">
        <v>80</v>
      </c>
    </row>
    <row r="118" spans="2:51" s="11" customFormat="1" ht="13.5">
      <c r="B118" s="172"/>
      <c r="D118" s="170" t="s">
        <v>128</v>
      </c>
      <c r="E118" s="181" t="s">
        <v>22</v>
      </c>
      <c r="F118" s="193" t="s">
        <v>175</v>
      </c>
      <c r="H118" s="194">
        <v>375</v>
      </c>
      <c r="I118" s="177"/>
      <c r="L118" s="172"/>
      <c r="M118" s="178"/>
      <c r="N118" s="179"/>
      <c r="O118" s="179"/>
      <c r="P118" s="179"/>
      <c r="Q118" s="179"/>
      <c r="R118" s="179"/>
      <c r="S118" s="179"/>
      <c r="T118" s="180"/>
      <c r="AT118" s="181" t="s">
        <v>128</v>
      </c>
      <c r="AU118" s="181" t="s">
        <v>80</v>
      </c>
      <c r="AV118" s="11" t="s">
        <v>80</v>
      </c>
      <c r="AW118" s="11" t="s">
        <v>38</v>
      </c>
      <c r="AX118" s="11" t="s">
        <v>23</v>
      </c>
      <c r="AY118" s="181" t="s">
        <v>117</v>
      </c>
    </row>
    <row r="119" spans="2:63" s="10" customFormat="1" ht="29.25" customHeight="1">
      <c r="B119" s="143"/>
      <c r="D119" s="154" t="s">
        <v>73</v>
      </c>
      <c r="E119" s="155" t="s">
        <v>80</v>
      </c>
      <c r="F119" s="155" t="s">
        <v>187</v>
      </c>
      <c r="I119" s="146"/>
      <c r="J119" s="156">
        <f>BK119</f>
        <v>0</v>
      </c>
      <c r="L119" s="143"/>
      <c r="M119" s="148"/>
      <c r="N119" s="149"/>
      <c r="O119" s="149"/>
      <c r="P119" s="150">
        <f>SUM(P120:P124)</f>
        <v>0</v>
      </c>
      <c r="Q119" s="149"/>
      <c r="R119" s="150">
        <f>SUM(R120:R124)</f>
        <v>11.800658199999999</v>
      </c>
      <c r="S119" s="149"/>
      <c r="T119" s="151">
        <f>SUM(T120:T124)</f>
        <v>0</v>
      </c>
      <c r="AR119" s="144" t="s">
        <v>23</v>
      </c>
      <c r="AT119" s="152" t="s">
        <v>73</v>
      </c>
      <c r="AU119" s="152" t="s">
        <v>23</v>
      </c>
      <c r="AY119" s="144" t="s">
        <v>117</v>
      </c>
      <c r="BK119" s="153">
        <f>SUM(BK120:BK124)</f>
        <v>0</v>
      </c>
    </row>
    <row r="120" spans="2:65" s="1" customFormat="1" ht="22.5" customHeight="1">
      <c r="B120" s="157"/>
      <c r="C120" s="158" t="s">
        <v>188</v>
      </c>
      <c r="D120" s="158" t="s">
        <v>119</v>
      </c>
      <c r="E120" s="159" t="s">
        <v>189</v>
      </c>
      <c r="F120" s="160" t="s">
        <v>190</v>
      </c>
      <c r="G120" s="161" t="s">
        <v>160</v>
      </c>
      <c r="H120" s="162">
        <v>34</v>
      </c>
      <c r="I120" s="163"/>
      <c r="J120" s="164">
        <f>ROUND(I120*H120,2)</f>
        <v>0</v>
      </c>
      <c r="K120" s="160" t="s">
        <v>123</v>
      </c>
      <c r="L120" s="32"/>
      <c r="M120" s="165" t="s">
        <v>22</v>
      </c>
      <c r="N120" s="166" t="s">
        <v>45</v>
      </c>
      <c r="O120" s="33"/>
      <c r="P120" s="167">
        <f>O120*H120</f>
        <v>0</v>
      </c>
      <c r="Q120" s="167">
        <v>0</v>
      </c>
      <c r="R120" s="167">
        <f>Q120*H120</f>
        <v>0</v>
      </c>
      <c r="S120" s="167">
        <v>0</v>
      </c>
      <c r="T120" s="168">
        <f>S120*H120</f>
        <v>0</v>
      </c>
      <c r="AR120" s="15" t="s">
        <v>124</v>
      </c>
      <c r="AT120" s="15" t="s">
        <v>119</v>
      </c>
      <c r="AU120" s="15" t="s">
        <v>80</v>
      </c>
      <c r="AY120" s="15" t="s">
        <v>117</v>
      </c>
      <c r="BE120" s="169">
        <f>IF(N120="základní",J120,0)</f>
        <v>0</v>
      </c>
      <c r="BF120" s="169">
        <f>IF(N120="snížená",J120,0)</f>
        <v>0</v>
      </c>
      <c r="BG120" s="169">
        <f>IF(N120="zákl. přenesená",J120,0)</f>
        <v>0</v>
      </c>
      <c r="BH120" s="169">
        <f>IF(N120="sníž. přenesená",J120,0)</f>
        <v>0</v>
      </c>
      <c r="BI120" s="169">
        <f>IF(N120="nulová",J120,0)</f>
        <v>0</v>
      </c>
      <c r="BJ120" s="15" t="s">
        <v>23</v>
      </c>
      <c r="BK120" s="169">
        <f>ROUND(I120*H120,2)</f>
        <v>0</v>
      </c>
      <c r="BL120" s="15" t="s">
        <v>124</v>
      </c>
      <c r="BM120" s="15" t="s">
        <v>191</v>
      </c>
    </row>
    <row r="121" spans="2:47" s="1" customFormat="1" ht="27">
      <c r="B121" s="32"/>
      <c r="D121" s="170" t="s">
        <v>126</v>
      </c>
      <c r="F121" s="171" t="s">
        <v>192</v>
      </c>
      <c r="I121" s="131"/>
      <c r="L121" s="32"/>
      <c r="M121" s="61"/>
      <c r="N121" s="33"/>
      <c r="O121" s="33"/>
      <c r="P121" s="33"/>
      <c r="Q121" s="33"/>
      <c r="R121" s="33"/>
      <c r="S121" s="33"/>
      <c r="T121" s="62"/>
      <c r="AT121" s="15" t="s">
        <v>126</v>
      </c>
      <c r="AU121" s="15" t="s">
        <v>80</v>
      </c>
    </row>
    <row r="122" spans="2:51" s="11" customFormat="1" ht="13.5">
      <c r="B122" s="172"/>
      <c r="D122" s="173" t="s">
        <v>128</v>
      </c>
      <c r="E122" s="174" t="s">
        <v>22</v>
      </c>
      <c r="F122" s="175" t="s">
        <v>193</v>
      </c>
      <c r="H122" s="176">
        <v>34</v>
      </c>
      <c r="I122" s="177"/>
      <c r="L122" s="172"/>
      <c r="M122" s="178"/>
      <c r="N122" s="179"/>
      <c r="O122" s="179"/>
      <c r="P122" s="179"/>
      <c r="Q122" s="179"/>
      <c r="R122" s="179"/>
      <c r="S122" s="179"/>
      <c r="T122" s="180"/>
      <c r="AT122" s="181" t="s">
        <v>128</v>
      </c>
      <c r="AU122" s="181" t="s">
        <v>80</v>
      </c>
      <c r="AV122" s="11" t="s">
        <v>80</v>
      </c>
      <c r="AW122" s="11" t="s">
        <v>38</v>
      </c>
      <c r="AX122" s="11" t="s">
        <v>23</v>
      </c>
      <c r="AY122" s="181" t="s">
        <v>117</v>
      </c>
    </row>
    <row r="123" spans="2:65" s="1" customFormat="1" ht="22.5" customHeight="1">
      <c r="B123" s="157"/>
      <c r="C123" s="158" t="s">
        <v>194</v>
      </c>
      <c r="D123" s="158" t="s">
        <v>119</v>
      </c>
      <c r="E123" s="159" t="s">
        <v>195</v>
      </c>
      <c r="F123" s="160" t="s">
        <v>196</v>
      </c>
      <c r="G123" s="161" t="s">
        <v>122</v>
      </c>
      <c r="H123" s="162">
        <v>5.23</v>
      </c>
      <c r="I123" s="163"/>
      <c r="J123" s="164">
        <f>ROUND(I123*H123,2)</f>
        <v>0</v>
      </c>
      <c r="K123" s="160" t="s">
        <v>123</v>
      </c>
      <c r="L123" s="32"/>
      <c r="M123" s="165" t="s">
        <v>22</v>
      </c>
      <c r="N123" s="166" t="s">
        <v>45</v>
      </c>
      <c r="O123" s="33"/>
      <c r="P123" s="167">
        <f>O123*H123</f>
        <v>0</v>
      </c>
      <c r="Q123" s="167">
        <v>2.25634</v>
      </c>
      <c r="R123" s="167">
        <f>Q123*H123</f>
        <v>11.800658199999999</v>
      </c>
      <c r="S123" s="167">
        <v>0</v>
      </c>
      <c r="T123" s="168">
        <f>S123*H123</f>
        <v>0</v>
      </c>
      <c r="AR123" s="15" t="s">
        <v>124</v>
      </c>
      <c r="AT123" s="15" t="s">
        <v>119</v>
      </c>
      <c r="AU123" s="15" t="s">
        <v>80</v>
      </c>
      <c r="AY123" s="15" t="s">
        <v>117</v>
      </c>
      <c r="BE123" s="169">
        <f>IF(N123="základní",J123,0)</f>
        <v>0</v>
      </c>
      <c r="BF123" s="169">
        <f>IF(N123="snížená",J123,0)</f>
        <v>0</v>
      </c>
      <c r="BG123" s="169">
        <f>IF(N123="zákl. přenesená",J123,0)</f>
        <v>0</v>
      </c>
      <c r="BH123" s="169">
        <f>IF(N123="sníž. přenesená",J123,0)</f>
        <v>0</v>
      </c>
      <c r="BI123" s="169">
        <f>IF(N123="nulová",J123,0)</f>
        <v>0</v>
      </c>
      <c r="BJ123" s="15" t="s">
        <v>23</v>
      </c>
      <c r="BK123" s="169">
        <f>ROUND(I123*H123,2)</f>
        <v>0</v>
      </c>
      <c r="BL123" s="15" t="s">
        <v>124</v>
      </c>
      <c r="BM123" s="15" t="s">
        <v>197</v>
      </c>
    </row>
    <row r="124" spans="2:51" s="11" customFormat="1" ht="13.5">
      <c r="B124" s="172"/>
      <c r="D124" s="170" t="s">
        <v>128</v>
      </c>
      <c r="E124" s="181" t="s">
        <v>22</v>
      </c>
      <c r="F124" s="193" t="s">
        <v>198</v>
      </c>
      <c r="H124" s="194">
        <v>5.23</v>
      </c>
      <c r="I124" s="177"/>
      <c r="L124" s="172"/>
      <c r="M124" s="178"/>
      <c r="N124" s="179"/>
      <c r="O124" s="179"/>
      <c r="P124" s="179"/>
      <c r="Q124" s="179"/>
      <c r="R124" s="179"/>
      <c r="S124" s="179"/>
      <c r="T124" s="180"/>
      <c r="AT124" s="181" t="s">
        <v>128</v>
      </c>
      <c r="AU124" s="181" t="s">
        <v>80</v>
      </c>
      <c r="AV124" s="11" t="s">
        <v>80</v>
      </c>
      <c r="AW124" s="11" t="s">
        <v>38</v>
      </c>
      <c r="AX124" s="11" t="s">
        <v>23</v>
      </c>
      <c r="AY124" s="181" t="s">
        <v>117</v>
      </c>
    </row>
    <row r="125" spans="2:63" s="10" customFormat="1" ht="29.25" customHeight="1">
      <c r="B125" s="143"/>
      <c r="D125" s="154" t="s">
        <v>73</v>
      </c>
      <c r="E125" s="155" t="s">
        <v>124</v>
      </c>
      <c r="F125" s="155" t="s">
        <v>199</v>
      </c>
      <c r="I125" s="146"/>
      <c r="J125" s="156">
        <f>BK125</f>
        <v>0</v>
      </c>
      <c r="L125" s="143"/>
      <c r="M125" s="148"/>
      <c r="N125" s="149"/>
      <c r="O125" s="149"/>
      <c r="P125" s="150">
        <f>SUM(P126:P128)</f>
        <v>0</v>
      </c>
      <c r="Q125" s="149"/>
      <c r="R125" s="150">
        <f>SUM(R126:R128)</f>
        <v>2.12715</v>
      </c>
      <c r="S125" s="149"/>
      <c r="T125" s="151">
        <f>SUM(T126:T128)</f>
        <v>0</v>
      </c>
      <c r="AR125" s="144" t="s">
        <v>23</v>
      </c>
      <c r="AT125" s="152" t="s">
        <v>73</v>
      </c>
      <c r="AU125" s="152" t="s">
        <v>23</v>
      </c>
      <c r="AY125" s="144" t="s">
        <v>117</v>
      </c>
      <c r="BK125" s="153">
        <f>SUM(BK126:BK128)</f>
        <v>0</v>
      </c>
    </row>
    <row r="126" spans="2:65" s="1" customFormat="1" ht="22.5" customHeight="1">
      <c r="B126" s="157"/>
      <c r="C126" s="158" t="s">
        <v>200</v>
      </c>
      <c r="D126" s="158" t="s">
        <v>119</v>
      </c>
      <c r="E126" s="159" t="s">
        <v>201</v>
      </c>
      <c r="F126" s="160" t="s">
        <v>202</v>
      </c>
      <c r="G126" s="161" t="s">
        <v>160</v>
      </c>
      <c r="H126" s="162">
        <v>22.5</v>
      </c>
      <c r="I126" s="163"/>
      <c r="J126" s="164">
        <f>ROUND(I126*H126,2)</f>
        <v>0</v>
      </c>
      <c r="K126" s="160" t="s">
        <v>123</v>
      </c>
      <c r="L126" s="32"/>
      <c r="M126" s="165" t="s">
        <v>22</v>
      </c>
      <c r="N126" s="166" t="s">
        <v>45</v>
      </c>
      <c r="O126" s="33"/>
      <c r="P126" s="167">
        <f>O126*H126</f>
        <v>0</v>
      </c>
      <c r="Q126" s="167">
        <v>0.09454</v>
      </c>
      <c r="R126" s="167">
        <f>Q126*H126</f>
        <v>2.12715</v>
      </c>
      <c r="S126" s="167">
        <v>0</v>
      </c>
      <c r="T126" s="168">
        <f>S126*H126</f>
        <v>0</v>
      </c>
      <c r="AR126" s="15" t="s">
        <v>124</v>
      </c>
      <c r="AT126" s="15" t="s">
        <v>119</v>
      </c>
      <c r="AU126" s="15" t="s">
        <v>80</v>
      </c>
      <c r="AY126" s="15" t="s">
        <v>117</v>
      </c>
      <c r="BE126" s="169">
        <f>IF(N126="základní",J126,0)</f>
        <v>0</v>
      </c>
      <c r="BF126" s="169">
        <f>IF(N126="snížená",J126,0)</f>
        <v>0</v>
      </c>
      <c r="BG126" s="169">
        <f>IF(N126="zákl. přenesená",J126,0)</f>
        <v>0</v>
      </c>
      <c r="BH126" s="169">
        <f>IF(N126="sníž. přenesená",J126,0)</f>
        <v>0</v>
      </c>
      <c r="BI126" s="169">
        <f>IF(N126="nulová",J126,0)</f>
        <v>0</v>
      </c>
      <c r="BJ126" s="15" t="s">
        <v>23</v>
      </c>
      <c r="BK126" s="169">
        <f>ROUND(I126*H126,2)</f>
        <v>0</v>
      </c>
      <c r="BL126" s="15" t="s">
        <v>124</v>
      </c>
      <c r="BM126" s="15" t="s">
        <v>203</v>
      </c>
    </row>
    <row r="127" spans="2:47" s="1" customFormat="1" ht="27">
      <c r="B127" s="32"/>
      <c r="D127" s="170" t="s">
        <v>126</v>
      </c>
      <c r="F127" s="171" t="s">
        <v>204</v>
      </c>
      <c r="I127" s="131"/>
      <c r="L127" s="32"/>
      <c r="M127" s="61"/>
      <c r="N127" s="33"/>
      <c r="O127" s="33"/>
      <c r="P127" s="33"/>
      <c r="Q127" s="33"/>
      <c r="R127" s="33"/>
      <c r="S127" s="33"/>
      <c r="T127" s="62"/>
      <c r="AT127" s="15" t="s">
        <v>126</v>
      </c>
      <c r="AU127" s="15" t="s">
        <v>80</v>
      </c>
    </row>
    <row r="128" spans="2:51" s="11" customFormat="1" ht="13.5">
      <c r="B128" s="172"/>
      <c r="D128" s="170" t="s">
        <v>128</v>
      </c>
      <c r="E128" s="181" t="s">
        <v>22</v>
      </c>
      <c r="F128" s="193" t="s">
        <v>205</v>
      </c>
      <c r="H128" s="194">
        <v>22.5</v>
      </c>
      <c r="I128" s="177"/>
      <c r="L128" s="172"/>
      <c r="M128" s="178"/>
      <c r="N128" s="179"/>
      <c r="O128" s="179"/>
      <c r="P128" s="179"/>
      <c r="Q128" s="179"/>
      <c r="R128" s="179"/>
      <c r="S128" s="179"/>
      <c r="T128" s="180"/>
      <c r="AT128" s="181" t="s">
        <v>128</v>
      </c>
      <c r="AU128" s="181" t="s">
        <v>80</v>
      </c>
      <c r="AV128" s="11" t="s">
        <v>80</v>
      </c>
      <c r="AW128" s="11" t="s">
        <v>38</v>
      </c>
      <c r="AX128" s="11" t="s">
        <v>23</v>
      </c>
      <c r="AY128" s="181" t="s">
        <v>117</v>
      </c>
    </row>
    <row r="129" spans="2:63" s="10" customFormat="1" ht="29.25" customHeight="1">
      <c r="B129" s="143"/>
      <c r="D129" s="154" t="s">
        <v>73</v>
      </c>
      <c r="E129" s="155" t="s">
        <v>145</v>
      </c>
      <c r="F129" s="155" t="s">
        <v>206</v>
      </c>
      <c r="I129" s="146"/>
      <c r="J129" s="156">
        <f>BK129</f>
        <v>0</v>
      </c>
      <c r="L129" s="143"/>
      <c r="M129" s="148"/>
      <c r="N129" s="149"/>
      <c r="O129" s="149"/>
      <c r="P129" s="150">
        <f>SUM(P130:P134)</f>
        <v>0</v>
      </c>
      <c r="Q129" s="149"/>
      <c r="R129" s="150">
        <f>SUM(R130:R134)</f>
        <v>15.054575</v>
      </c>
      <c r="S129" s="149"/>
      <c r="T129" s="151">
        <f>SUM(T130:T134)</f>
        <v>0</v>
      </c>
      <c r="AR129" s="144" t="s">
        <v>23</v>
      </c>
      <c r="AT129" s="152" t="s">
        <v>73</v>
      </c>
      <c r="AU129" s="152" t="s">
        <v>23</v>
      </c>
      <c r="AY129" s="144" t="s">
        <v>117</v>
      </c>
      <c r="BK129" s="153">
        <f>SUM(BK130:BK134)</f>
        <v>0</v>
      </c>
    </row>
    <row r="130" spans="2:65" s="1" customFormat="1" ht="22.5" customHeight="1">
      <c r="B130" s="157"/>
      <c r="C130" s="158" t="s">
        <v>8</v>
      </c>
      <c r="D130" s="158" t="s">
        <v>119</v>
      </c>
      <c r="E130" s="159" t="s">
        <v>207</v>
      </c>
      <c r="F130" s="160" t="s">
        <v>208</v>
      </c>
      <c r="G130" s="161" t="s">
        <v>160</v>
      </c>
      <c r="H130" s="162">
        <v>34</v>
      </c>
      <c r="I130" s="163"/>
      <c r="J130" s="164">
        <f>ROUND(I130*H130,2)</f>
        <v>0</v>
      </c>
      <c r="K130" s="160" t="s">
        <v>123</v>
      </c>
      <c r="L130" s="32"/>
      <c r="M130" s="165" t="s">
        <v>22</v>
      </c>
      <c r="N130" s="166" t="s">
        <v>45</v>
      </c>
      <c r="O130" s="33"/>
      <c r="P130" s="167">
        <f>O130*H130</f>
        <v>0</v>
      </c>
      <c r="Q130" s="167">
        <v>0.416</v>
      </c>
      <c r="R130" s="167">
        <f>Q130*H130</f>
        <v>14.144</v>
      </c>
      <c r="S130" s="167">
        <v>0</v>
      </c>
      <c r="T130" s="168">
        <f>S130*H130</f>
        <v>0</v>
      </c>
      <c r="AR130" s="15" t="s">
        <v>124</v>
      </c>
      <c r="AT130" s="15" t="s">
        <v>119</v>
      </c>
      <c r="AU130" s="15" t="s">
        <v>80</v>
      </c>
      <c r="AY130" s="15" t="s">
        <v>117</v>
      </c>
      <c r="BE130" s="169">
        <f>IF(N130="základní",J130,0)</f>
        <v>0</v>
      </c>
      <c r="BF130" s="169">
        <f>IF(N130="snížená",J130,0)</f>
        <v>0</v>
      </c>
      <c r="BG130" s="169">
        <f>IF(N130="zákl. přenesená",J130,0)</f>
        <v>0</v>
      </c>
      <c r="BH130" s="169">
        <f>IF(N130="sníž. přenesená",J130,0)</f>
        <v>0</v>
      </c>
      <c r="BI130" s="169">
        <f>IF(N130="nulová",J130,0)</f>
        <v>0</v>
      </c>
      <c r="BJ130" s="15" t="s">
        <v>23</v>
      </c>
      <c r="BK130" s="169">
        <f>ROUND(I130*H130,2)</f>
        <v>0</v>
      </c>
      <c r="BL130" s="15" t="s">
        <v>124</v>
      </c>
      <c r="BM130" s="15" t="s">
        <v>209</v>
      </c>
    </row>
    <row r="131" spans="2:47" s="1" customFormat="1" ht="13.5">
      <c r="B131" s="32"/>
      <c r="D131" s="170" t="s">
        <v>126</v>
      </c>
      <c r="F131" s="171" t="s">
        <v>210</v>
      </c>
      <c r="I131" s="131"/>
      <c r="L131" s="32"/>
      <c r="M131" s="61"/>
      <c r="N131" s="33"/>
      <c r="O131" s="33"/>
      <c r="P131" s="33"/>
      <c r="Q131" s="33"/>
      <c r="R131" s="33"/>
      <c r="S131" s="33"/>
      <c r="T131" s="62"/>
      <c r="AT131" s="15" t="s">
        <v>126</v>
      </c>
      <c r="AU131" s="15" t="s">
        <v>80</v>
      </c>
    </row>
    <row r="132" spans="2:51" s="11" customFormat="1" ht="13.5">
      <c r="B132" s="172"/>
      <c r="D132" s="173" t="s">
        <v>128</v>
      </c>
      <c r="E132" s="174" t="s">
        <v>22</v>
      </c>
      <c r="F132" s="175" t="s">
        <v>193</v>
      </c>
      <c r="H132" s="176">
        <v>34</v>
      </c>
      <c r="I132" s="177"/>
      <c r="L132" s="172"/>
      <c r="M132" s="178"/>
      <c r="N132" s="179"/>
      <c r="O132" s="179"/>
      <c r="P132" s="179"/>
      <c r="Q132" s="179"/>
      <c r="R132" s="179"/>
      <c r="S132" s="179"/>
      <c r="T132" s="180"/>
      <c r="AT132" s="181" t="s">
        <v>128</v>
      </c>
      <c r="AU132" s="181" t="s">
        <v>80</v>
      </c>
      <c r="AV132" s="11" t="s">
        <v>80</v>
      </c>
      <c r="AW132" s="11" t="s">
        <v>38</v>
      </c>
      <c r="AX132" s="11" t="s">
        <v>23</v>
      </c>
      <c r="AY132" s="181" t="s">
        <v>117</v>
      </c>
    </row>
    <row r="133" spans="2:65" s="1" customFormat="1" ht="31.5" customHeight="1">
      <c r="B133" s="157"/>
      <c r="C133" s="158" t="s">
        <v>211</v>
      </c>
      <c r="D133" s="158" t="s">
        <v>119</v>
      </c>
      <c r="E133" s="159" t="s">
        <v>212</v>
      </c>
      <c r="F133" s="160" t="s">
        <v>213</v>
      </c>
      <c r="G133" s="161" t="s">
        <v>160</v>
      </c>
      <c r="H133" s="162">
        <v>22.5</v>
      </c>
      <c r="I133" s="163"/>
      <c r="J133" s="164">
        <f>ROUND(I133*H133,2)</f>
        <v>0</v>
      </c>
      <c r="K133" s="160" t="s">
        <v>123</v>
      </c>
      <c r="L133" s="32"/>
      <c r="M133" s="165" t="s">
        <v>22</v>
      </c>
      <c r="N133" s="166" t="s">
        <v>45</v>
      </c>
      <c r="O133" s="33"/>
      <c r="P133" s="167">
        <f>O133*H133</f>
        <v>0</v>
      </c>
      <c r="Q133" s="167">
        <v>0.04047</v>
      </c>
      <c r="R133" s="167">
        <f>Q133*H133</f>
        <v>0.910575</v>
      </c>
      <c r="S133" s="167">
        <v>0</v>
      </c>
      <c r="T133" s="168">
        <f>S133*H133</f>
        <v>0</v>
      </c>
      <c r="AR133" s="15" t="s">
        <v>124</v>
      </c>
      <c r="AT133" s="15" t="s">
        <v>119</v>
      </c>
      <c r="AU133" s="15" t="s">
        <v>80</v>
      </c>
      <c r="AY133" s="15" t="s">
        <v>117</v>
      </c>
      <c r="BE133" s="169">
        <f>IF(N133="základní",J133,0)</f>
        <v>0</v>
      </c>
      <c r="BF133" s="169">
        <f>IF(N133="snížená",J133,0)</f>
        <v>0</v>
      </c>
      <c r="BG133" s="169">
        <f>IF(N133="zákl. přenesená",J133,0)</f>
        <v>0</v>
      </c>
      <c r="BH133" s="169">
        <f>IF(N133="sníž. přenesená",J133,0)</f>
        <v>0</v>
      </c>
      <c r="BI133" s="169">
        <f>IF(N133="nulová",J133,0)</f>
        <v>0</v>
      </c>
      <c r="BJ133" s="15" t="s">
        <v>23</v>
      </c>
      <c r="BK133" s="169">
        <f>ROUND(I133*H133,2)</f>
        <v>0</v>
      </c>
      <c r="BL133" s="15" t="s">
        <v>124</v>
      </c>
      <c r="BM133" s="15" t="s">
        <v>214</v>
      </c>
    </row>
    <row r="134" spans="2:47" s="1" customFormat="1" ht="40.5">
      <c r="B134" s="32"/>
      <c r="D134" s="170" t="s">
        <v>126</v>
      </c>
      <c r="F134" s="171" t="s">
        <v>215</v>
      </c>
      <c r="I134" s="131"/>
      <c r="L134" s="32"/>
      <c r="M134" s="61"/>
      <c r="N134" s="33"/>
      <c r="O134" s="33"/>
      <c r="P134" s="33"/>
      <c r="Q134" s="33"/>
      <c r="R134" s="33"/>
      <c r="S134" s="33"/>
      <c r="T134" s="62"/>
      <c r="AT134" s="15" t="s">
        <v>126</v>
      </c>
      <c r="AU134" s="15" t="s">
        <v>80</v>
      </c>
    </row>
    <row r="135" spans="2:63" s="10" customFormat="1" ht="29.25" customHeight="1">
      <c r="B135" s="143"/>
      <c r="D135" s="154" t="s">
        <v>73</v>
      </c>
      <c r="E135" s="155" t="s">
        <v>170</v>
      </c>
      <c r="F135" s="155" t="s">
        <v>216</v>
      </c>
      <c r="I135" s="146"/>
      <c r="J135" s="156">
        <f>BK135</f>
        <v>0</v>
      </c>
      <c r="L135" s="143"/>
      <c r="M135" s="148"/>
      <c r="N135" s="149"/>
      <c r="O135" s="149"/>
      <c r="P135" s="150">
        <f>SUM(P136:P149)</f>
        <v>0</v>
      </c>
      <c r="Q135" s="149"/>
      <c r="R135" s="150">
        <f>SUM(R136:R149)</f>
        <v>3.2168436</v>
      </c>
      <c r="S135" s="149"/>
      <c r="T135" s="151">
        <f>SUM(T136:T149)</f>
        <v>53.0283</v>
      </c>
      <c r="AR135" s="144" t="s">
        <v>23</v>
      </c>
      <c r="AT135" s="152" t="s">
        <v>73</v>
      </c>
      <c r="AU135" s="152" t="s">
        <v>23</v>
      </c>
      <c r="AY135" s="144" t="s">
        <v>117</v>
      </c>
      <c r="BK135" s="153">
        <f>SUM(BK136:BK149)</f>
        <v>0</v>
      </c>
    </row>
    <row r="136" spans="2:65" s="1" customFormat="1" ht="22.5" customHeight="1">
      <c r="B136" s="157"/>
      <c r="C136" s="158" t="s">
        <v>217</v>
      </c>
      <c r="D136" s="158" t="s">
        <v>119</v>
      </c>
      <c r="E136" s="159" t="s">
        <v>218</v>
      </c>
      <c r="F136" s="160" t="s">
        <v>219</v>
      </c>
      <c r="G136" s="161" t="s">
        <v>220</v>
      </c>
      <c r="H136" s="162">
        <v>21</v>
      </c>
      <c r="I136" s="163"/>
      <c r="J136" s="164">
        <f>ROUND(I136*H136,2)</f>
        <v>0</v>
      </c>
      <c r="K136" s="160" t="s">
        <v>123</v>
      </c>
      <c r="L136" s="32"/>
      <c r="M136" s="165" t="s">
        <v>22</v>
      </c>
      <c r="N136" s="166" t="s">
        <v>45</v>
      </c>
      <c r="O136" s="33"/>
      <c r="P136" s="167">
        <f>O136*H136</f>
        <v>0</v>
      </c>
      <c r="Q136" s="167">
        <v>0.14067</v>
      </c>
      <c r="R136" s="167">
        <f>Q136*H136</f>
        <v>2.9540699999999998</v>
      </c>
      <c r="S136" s="167">
        <v>0</v>
      </c>
      <c r="T136" s="168">
        <f>S136*H136</f>
        <v>0</v>
      </c>
      <c r="AR136" s="15" t="s">
        <v>124</v>
      </c>
      <c r="AT136" s="15" t="s">
        <v>119</v>
      </c>
      <c r="AU136" s="15" t="s">
        <v>80</v>
      </c>
      <c r="AY136" s="15" t="s">
        <v>117</v>
      </c>
      <c r="BE136" s="169">
        <f>IF(N136="základní",J136,0)</f>
        <v>0</v>
      </c>
      <c r="BF136" s="169">
        <f>IF(N136="snížená",J136,0)</f>
        <v>0</v>
      </c>
      <c r="BG136" s="169">
        <f>IF(N136="zákl. přenesená",J136,0)</f>
        <v>0</v>
      </c>
      <c r="BH136" s="169">
        <f>IF(N136="sníž. přenesená",J136,0)</f>
        <v>0</v>
      </c>
      <c r="BI136" s="169">
        <f>IF(N136="nulová",J136,0)</f>
        <v>0</v>
      </c>
      <c r="BJ136" s="15" t="s">
        <v>23</v>
      </c>
      <c r="BK136" s="169">
        <f>ROUND(I136*H136,2)</f>
        <v>0</v>
      </c>
      <c r="BL136" s="15" t="s">
        <v>124</v>
      </c>
      <c r="BM136" s="15" t="s">
        <v>221</v>
      </c>
    </row>
    <row r="137" spans="2:47" s="1" customFormat="1" ht="27">
      <c r="B137" s="32"/>
      <c r="D137" s="170" t="s">
        <v>126</v>
      </c>
      <c r="F137" s="171" t="s">
        <v>222</v>
      </c>
      <c r="I137" s="131"/>
      <c r="L137" s="32"/>
      <c r="M137" s="61"/>
      <c r="N137" s="33"/>
      <c r="O137" s="33"/>
      <c r="P137" s="33"/>
      <c r="Q137" s="33"/>
      <c r="R137" s="33"/>
      <c r="S137" s="33"/>
      <c r="T137" s="62"/>
      <c r="AT137" s="15" t="s">
        <v>126</v>
      </c>
      <c r="AU137" s="15" t="s">
        <v>80</v>
      </c>
    </row>
    <row r="138" spans="2:51" s="11" customFormat="1" ht="13.5">
      <c r="B138" s="172"/>
      <c r="D138" s="173" t="s">
        <v>128</v>
      </c>
      <c r="E138" s="174" t="s">
        <v>22</v>
      </c>
      <c r="F138" s="175" t="s">
        <v>223</v>
      </c>
      <c r="H138" s="176">
        <v>21</v>
      </c>
      <c r="I138" s="177"/>
      <c r="L138" s="172"/>
      <c r="M138" s="178"/>
      <c r="N138" s="179"/>
      <c r="O138" s="179"/>
      <c r="P138" s="179"/>
      <c r="Q138" s="179"/>
      <c r="R138" s="179"/>
      <c r="S138" s="179"/>
      <c r="T138" s="180"/>
      <c r="AT138" s="181" t="s">
        <v>128</v>
      </c>
      <c r="AU138" s="181" t="s">
        <v>80</v>
      </c>
      <c r="AV138" s="11" t="s">
        <v>80</v>
      </c>
      <c r="AW138" s="11" t="s">
        <v>38</v>
      </c>
      <c r="AX138" s="11" t="s">
        <v>23</v>
      </c>
      <c r="AY138" s="181" t="s">
        <v>117</v>
      </c>
    </row>
    <row r="139" spans="2:65" s="1" customFormat="1" ht="22.5" customHeight="1">
      <c r="B139" s="157"/>
      <c r="C139" s="183" t="s">
        <v>224</v>
      </c>
      <c r="D139" s="183" t="s">
        <v>165</v>
      </c>
      <c r="E139" s="184" t="s">
        <v>225</v>
      </c>
      <c r="F139" s="185" t="s">
        <v>226</v>
      </c>
      <c r="G139" s="186" t="s">
        <v>220</v>
      </c>
      <c r="H139" s="187">
        <v>21</v>
      </c>
      <c r="I139" s="188"/>
      <c r="J139" s="189">
        <f>ROUND(I139*H139,2)</f>
        <v>0</v>
      </c>
      <c r="K139" s="185" t="s">
        <v>123</v>
      </c>
      <c r="L139" s="190"/>
      <c r="M139" s="191" t="s">
        <v>22</v>
      </c>
      <c r="N139" s="192" t="s">
        <v>45</v>
      </c>
      <c r="O139" s="33"/>
      <c r="P139" s="167">
        <f>O139*H139</f>
        <v>0</v>
      </c>
      <c r="Q139" s="167">
        <v>0.0101</v>
      </c>
      <c r="R139" s="167">
        <f>Q139*H139</f>
        <v>0.21209999999999998</v>
      </c>
      <c r="S139" s="167">
        <v>0</v>
      </c>
      <c r="T139" s="168">
        <f>S139*H139</f>
        <v>0</v>
      </c>
      <c r="AR139" s="15" t="s">
        <v>164</v>
      </c>
      <c r="AT139" s="15" t="s">
        <v>165</v>
      </c>
      <c r="AU139" s="15" t="s">
        <v>80</v>
      </c>
      <c r="AY139" s="15" t="s">
        <v>117</v>
      </c>
      <c r="BE139" s="169">
        <f>IF(N139="základní",J139,0)</f>
        <v>0</v>
      </c>
      <c r="BF139" s="169">
        <f>IF(N139="snížená",J139,0)</f>
        <v>0</v>
      </c>
      <c r="BG139" s="169">
        <f>IF(N139="zákl. přenesená",J139,0)</f>
        <v>0</v>
      </c>
      <c r="BH139" s="169">
        <f>IF(N139="sníž. přenesená",J139,0)</f>
        <v>0</v>
      </c>
      <c r="BI139" s="169">
        <f>IF(N139="nulová",J139,0)</f>
        <v>0</v>
      </c>
      <c r="BJ139" s="15" t="s">
        <v>23</v>
      </c>
      <c r="BK139" s="169">
        <f>ROUND(I139*H139,2)</f>
        <v>0</v>
      </c>
      <c r="BL139" s="15" t="s">
        <v>124</v>
      </c>
      <c r="BM139" s="15" t="s">
        <v>227</v>
      </c>
    </row>
    <row r="140" spans="2:47" s="1" customFormat="1" ht="13.5">
      <c r="B140" s="32"/>
      <c r="D140" s="173" t="s">
        <v>126</v>
      </c>
      <c r="F140" s="182" t="s">
        <v>228</v>
      </c>
      <c r="I140" s="131"/>
      <c r="L140" s="32"/>
      <c r="M140" s="61"/>
      <c r="N140" s="33"/>
      <c r="O140" s="33"/>
      <c r="P140" s="33"/>
      <c r="Q140" s="33"/>
      <c r="R140" s="33"/>
      <c r="S140" s="33"/>
      <c r="T140" s="62"/>
      <c r="AT140" s="15" t="s">
        <v>126</v>
      </c>
      <c r="AU140" s="15" t="s">
        <v>80</v>
      </c>
    </row>
    <row r="141" spans="2:65" s="1" customFormat="1" ht="22.5" customHeight="1">
      <c r="B141" s="157"/>
      <c r="C141" s="158" t="s">
        <v>229</v>
      </c>
      <c r="D141" s="158" t="s">
        <v>119</v>
      </c>
      <c r="E141" s="159" t="s">
        <v>230</v>
      </c>
      <c r="F141" s="160" t="s">
        <v>231</v>
      </c>
      <c r="G141" s="161" t="s">
        <v>160</v>
      </c>
      <c r="H141" s="162">
        <v>73.44</v>
      </c>
      <c r="I141" s="163"/>
      <c r="J141" s="164">
        <f>ROUND(I141*H141,2)</f>
        <v>0</v>
      </c>
      <c r="K141" s="160" t="s">
        <v>123</v>
      </c>
      <c r="L141" s="32"/>
      <c r="M141" s="165" t="s">
        <v>22</v>
      </c>
      <c r="N141" s="166" t="s">
        <v>45</v>
      </c>
      <c r="O141" s="33"/>
      <c r="P141" s="167">
        <f>O141*H141</f>
        <v>0</v>
      </c>
      <c r="Q141" s="167">
        <v>0.00069</v>
      </c>
      <c r="R141" s="167">
        <f>Q141*H141</f>
        <v>0.0506736</v>
      </c>
      <c r="S141" s="167">
        <v>0</v>
      </c>
      <c r="T141" s="168">
        <f>S141*H141</f>
        <v>0</v>
      </c>
      <c r="AR141" s="15" t="s">
        <v>124</v>
      </c>
      <c r="AT141" s="15" t="s">
        <v>119</v>
      </c>
      <c r="AU141" s="15" t="s">
        <v>80</v>
      </c>
      <c r="AY141" s="15" t="s">
        <v>117</v>
      </c>
      <c r="BE141" s="169">
        <f>IF(N141="základní",J141,0)</f>
        <v>0</v>
      </c>
      <c r="BF141" s="169">
        <f>IF(N141="snížená",J141,0)</f>
        <v>0</v>
      </c>
      <c r="BG141" s="169">
        <f>IF(N141="zákl. přenesená",J141,0)</f>
        <v>0</v>
      </c>
      <c r="BH141" s="169">
        <f>IF(N141="sníž. přenesená",J141,0)</f>
        <v>0</v>
      </c>
      <c r="BI141" s="169">
        <f>IF(N141="nulová",J141,0)</f>
        <v>0</v>
      </c>
      <c r="BJ141" s="15" t="s">
        <v>23</v>
      </c>
      <c r="BK141" s="169">
        <f>ROUND(I141*H141,2)</f>
        <v>0</v>
      </c>
      <c r="BL141" s="15" t="s">
        <v>124</v>
      </c>
      <c r="BM141" s="15" t="s">
        <v>232</v>
      </c>
    </row>
    <row r="142" spans="2:47" s="1" customFormat="1" ht="13.5">
      <c r="B142" s="32"/>
      <c r="D142" s="170" t="s">
        <v>126</v>
      </c>
      <c r="F142" s="171" t="s">
        <v>233</v>
      </c>
      <c r="I142" s="131"/>
      <c r="L142" s="32"/>
      <c r="M142" s="61"/>
      <c r="N142" s="33"/>
      <c r="O142" s="33"/>
      <c r="P142" s="33"/>
      <c r="Q142" s="33"/>
      <c r="R142" s="33"/>
      <c r="S142" s="33"/>
      <c r="T142" s="62"/>
      <c r="AT142" s="15" t="s">
        <v>126</v>
      </c>
      <c r="AU142" s="15" t="s">
        <v>80</v>
      </c>
    </row>
    <row r="143" spans="2:51" s="11" customFormat="1" ht="13.5">
      <c r="B143" s="172"/>
      <c r="D143" s="173" t="s">
        <v>128</v>
      </c>
      <c r="E143" s="174" t="s">
        <v>22</v>
      </c>
      <c r="F143" s="175" t="s">
        <v>234</v>
      </c>
      <c r="H143" s="176">
        <v>73.44</v>
      </c>
      <c r="I143" s="177"/>
      <c r="L143" s="172"/>
      <c r="M143" s="178"/>
      <c r="N143" s="179"/>
      <c r="O143" s="179"/>
      <c r="P143" s="179"/>
      <c r="Q143" s="179"/>
      <c r="R143" s="179"/>
      <c r="S143" s="179"/>
      <c r="T143" s="180"/>
      <c r="AT143" s="181" t="s">
        <v>128</v>
      </c>
      <c r="AU143" s="181" t="s">
        <v>80</v>
      </c>
      <c r="AV143" s="11" t="s">
        <v>80</v>
      </c>
      <c r="AW143" s="11" t="s">
        <v>38</v>
      </c>
      <c r="AX143" s="11" t="s">
        <v>23</v>
      </c>
      <c r="AY143" s="181" t="s">
        <v>117</v>
      </c>
    </row>
    <row r="144" spans="2:65" s="1" customFormat="1" ht="22.5" customHeight="1">
      <c r="B144" s="157"/>
      <c r="C144" s="158" t="s">
        <v>235</v>
      </c>
      <c r="D144" s="158" t="s">
        <v>119</v>
      </c>
      <c r="E144" s="159" t="s">
        <v>236</v>
      </c>
      <c r="F144" s="160" t="s">
        <v>237</v>
      </c>
      <c r="G144" s="161" t="s">
        <v>122</v>
      </c>
      <c r="H144" s="162">
        <v>4.23</v>
      </c>
      <c r="I144" s="163"/>
      <c r="J144" s="164">
        <f>ROUND(I144*H144,2)</f>
        <v>0</v>
      </c>
      <c r="K144" s="160" t="s">
        <v>123</v>
      </c>
      <c r="L144" s="32"/>
      <c r="M144" s="165" t="s">
        <v>22</v>
      </c>
      <c r="N144" s="166" t="s">
        <v>45</v>
      </c>
      <c r="O144" s="33"/>
      <c r="P144" s="167">
        <f>O144*H144</f>
        <v>0</v>
      </c>
      <c r="Q144" s="167">
        <v>0</v>
      </c>
      <c r="R144" s="167">
        <f>Q144*H144</f>
        <v>0</v>
      </c>
      <c r="S144" s="167">
        <v>2.41</v>
      </c>
      <c r="T144" s="168">
        <f>S144*H144</f>
        <v>10.194300000000002</v>
      </c>
      <c r="AR144" s="15" t="s">
        <v>124</v>
      </c>
      <c r="AT144" s="15" t="s">
        <v>119</v>
      </c>
      <c r="AU144" s="15" t="s">
        <v>80</v>
      </c>
      <c r="AY144" s="15" t="s">
        <v>117</v>
      </c>
      <c r="BE144" s="169">
        <f>IF(N144="základní",J144,0)</f>
        <v>0</v>
      </c>
      <c r="BF144" s="169">
        <f>IF(N144="snížená",J144,0)</f>
        <v>0</v>
      </c>
      <c r="BG144" s="169">
        <f>IF(N144="zákl. přenesená",J144,0)</f>
        <v>0</v>
      </c>
      <c r="BH144" s="169">
        <f>IF(N144="sníž. přenesená",J144,0)</f>
        <v>0</v>
      </c>
      <c r="BI144" s="169">
        <f>IF(N144="nulová",J144,0)</f>
        <v>0</v>
      </c>
      <c r="BJ144" s="15" t="s">
        <v>23</v>
      </c>
      <c r="BK144" s="169">
        <f>ROUND(I144*H144,2)</f>
        <v>0</v>
      </c>
      <c r="BL144" s="15" t="s">
        <v>124</v>
      </c>
      <c r="BM144" s="15" t="s">
        <v>238</v>
      </c>
    </row>
    <row r="145" spans="2:47" s="1" customFormat="1" ht="13.5">
      <c r="B145" s="32"/>
      <c r="D145" s="170" t="s">
        <v>126</v>
      </c>
      <c r="F145" s="171" t="s">
        <v>239</v>
      </c>
      <c r="I145" s="131"/>
      <c r="L145" s="32"/>
      <c r="M145" s="61"/>
      <c r="N145" s="33"/>
      <c r="O145" s="33"/>
      <c r="P145" s="33"/>
      <c r="Q145" s="33"/>
      <c r="R145" s="33"/>
      <c r="S145" s="33"/>
      <c r="T145" s="62"/>
      <c r="AT145" s="15" t="s">
        <v>126</v>
      </c>
      <c r="AU145" s="15" t="s">
        <v>80</v>
      </c>
    </row>
    <row r="146" spans="2:51" s="11" customFormat="1" ht="13.5">
      <c r="B146" s="172"/>
      <c r="D146" s="173" t="s">
        <v>128</v>
      </c>
      <c r="E146" s="174" t="s">
        <v>22</v>
      </c>
      <c r="F146" s="175" t="s">
        <v>240</v>
      </c>
      <c r="H146" s="176">
        <v>4.23</v>
      </c>
      <c r="I146" s="177"/>
      <c r="L146" s="172"/>
      <c r="M146" s="178"/>
      <c r="N146" s="179"/>
      <c r="O146" s="179"/>
      <c r="P146" s="179"/>
      <c r="Q146" s="179"/>
      <c r="R146" s="179"/>
      <c r="S146" s="179"/>
      <c r="T146" s="180"/>
      <c r="AT146" s="181" t="s">
        <v>128</v>
      </c>
      <c r="AU146" s="181" t="s">
        <v>80</v>
      </c>
      <c r="AV146" s="11" t="s">
        <v>80</v>
      </c>
      <c r="AW146" s="11" t="s">
        <v>38</v>
      </c>
      <c r="AX146" s="11" t="s">
        <v>23</v>
      </c>
      <c r="AY146" s="181" t="s">
        <v>117</v>
      </c>
    </row>
    <row r="147" spans="2:65" s="1" customFormat="1" ht="22.5" customHeight="1">
      <c r="B147" s="157"/>
      <c r="C147" s="158" t="s">
        <v>7</v>
      </c>
      <c r="D147" s="158" t="s">
        <v>119</v>
      </c>
      <c r="E147" s="159" t="s">
        <v>241</v>
      </c>
      <c r="F147" s="160" t="s">
        <v>242</v>
      </c>
      <c r="G147" s="161" t="s">
        <v>122</v>
      </c>
      <c r="H147" s="162">
        <v>19.47</v>
      </c>
      <c r="I147" s="163"/>
      <c r="J147" s="164">
        <f>ROUND(I147*H147,2)</f>
        <v>0</v>
      </c>
      <c r="K147" s="160" t="s">
        <v>123</v>
      </c>
      <c r="L147" s="32"/>
      <c r="M147" s="165" t="s">
        <v>22</v>
      </c>
      <c r="N147" s="166" t="s">
        <v>45</v>
      </c>
      <c r="O147" s="33"/>
      <c r="P147" s="167">
        <f>O147*H147</f>
        <v>0</v>
      </c>
      <c r="Q147" s="167">
        <v>0</v>
      </c>
      <c r="R147" s="167">
        <f>Q147*H147</f>
        <v>0</v>
      </c>
      <c r="S147" s="167">
        <v>2.2</v>
      </c>
      <c r="T147" s="168">
        <f>S147*H147</f>
        <v>42.834</v>
      </c>
      <c r="AR147" s="15" t="s">
        <v>124</v>
      </c>
      <c r="AT147" s="15" t="s">
        <v>119</v>
      </c>
      <c r="AU147" s="15" t="s">
        <v>80</v>
      </c>
      <c r="AY147" s="15" t="s">
        <v>117</v>
      </c>
      <c r="BE147" s="169">
        <f>IF(N147="základní",J147,0)</f>
        <v>0</v>
      </c>
      <c r="BF147" s="169">
        <f>IF(N147="snížená",J147,0)</f>
        <v>0</v>
      </c>
      <c r="BG147" s="169">
        <f>IF(N147="zákl. přenesená",J147,0)</f>
        <v>0</v>
      </c>
      <c r="BH147" s="169">
        <f>IF(N147="sníž. přenesená",J147,0)</f>
        <v>0</v>
      </c>
      <c r="BI147" s="169">
        <f>IF(N147="nulová",J147,0)</f>
        <v>0</v>
      </c>
      <c r="BJ147" s="15" t="s">
        <v>23</v>
      </c>
      <c r="BK147" s="169">
        <f>ROUND(I147*H147,2)</f>
        <v>0</v>
      </c>
      <c r="BL147" s="15" t="s">
        <v>124</v>
      </c>
      <c r="BM147" s="15" t="s">
        <v>243</v>
      </c>
    </row>
    <row r="148" spans="2:47" s="1" customFormat="1" ht="13.5">
      <c r="B148" s="32"/>
      <c r="D148" s="170" t="s">
        <v>126</v>
      </c>
      <c r="F148" s="171" t="s">
        <v>244</v>
      </c>
      <c r="I148" s="131"/>
      <c r="L148" s="32"/>
      <c r="M148" s="61"/>
      <c r="N148" s="33"/>
      <c r="O148" s="33"/>
      <c r="P148" s="33"/>
      <c r="Q148" s="33"/>
      <c r="R148" s="33"/>
      <c r="S148" s="33"/>
      <c r="T148" s="62"/>
      <c r="AT148" s="15" t="s">
        <v>126</v>
      </c>
      <c r="AU148" s="15" t="s">
        <v>80</v>
      </c>
    </row>
    <row r="149" spans="2:51" s="11" customFormat="1" ht="13.5">
      <c r="B149" s="172"/>
      <c r="D149" s="170" t="s">
        <v>128</v>
      </c>
      <c r="E149" s="181" t="s">
        <v>22</v>
      </c>
      <c r="F149" s="193" t="s">
        <v>156</v>
      </c>
      <c r="H149" s="194">
        <v>19.47</v>
      </c>
      <c r="I149" s="177"/>
      <c r="L149" s="172"/>
      <c r="M149" s="178"/>
      <c r="N149" s="179"/>
      <c r="O149" s="179"/>
      <c r="P149" s="179"/>
      <c r="Q149" s="179"/>
      <c r="R149" s="179"/>
      <c r="S149" s="179"/>
      <c r="T149" s="180"/>
      <c r="AT149" s="181" t="s">
        <v>128</v>
      </c>
      <c r="AU149" s="181" t="s">
        <v>80</v>
      </c>
      <c r="AV149" s="11" t="s">
        <v>80</v>
      </c>
      <c r="AW149" s="11" t="s">
        <v>38</v>
      </c>
      <c r="AX149" s="11" t="s">
        <v>23</v>
      </c>
      <c r="AY149" s="181" t="s">
        <v>117</v>
      </c>
    </row>
    <row r="150" spans="2:63" s="10" customFormat="1" ht="29.25" customHeight="1">
      <c r="B150" s="143"/>
      <c r="D150" s="154" t="s">
        <v>73</v>
      </c>
      <c r="E150" s="155" t="s">
        <v>245</v>
      </c>
      <c r="F150" s="155" t="s">
        <v>246</v>
      </c>
      <c r="I150" s="146"/>
      <c r="J150" s="156">
        <f>BK150</f>
        <v>0</v>
      </c>
      <c r="L150" s="143"/>
      <c r="M150" s="148"/>
      <c r="N150" s="149"/>
      <c r="O150" s="149"/>
      <c r="P150" s="150">
        <f>SUM(P151:P159)</f>
        <v>0</v>
      </c>
      <c r="Q150" s="149"/>
      <c r="R150" s="150">
        <f>SUM(R151:R159)</f>
        <v>0</v>
      </c>
      <c r="S150" s="149"/>
      <c r="T150" s="151">
        <f>SUM(T151:T159)</f>
        <v>0</v>
      </c>
      <c r="AR150" s="144" t="s">
        <v>23</v>
      </c>
      <c r="AT150" s="152" t="s">
        <v>73</v>
      </c>
      <c r="AU150" s="152" t="s">
        <v>23</v>
      </c>
      <c r="AY150" s="144" t="s">
        <v>117</v>
      </c>
      <c r="BK150" s="153">
        <f>SUM(BK151:BK159)</f>
        <v>0</v>
      </c>
    </row>
    <row r="151" spans="2:65" s="1" customFormat="1" ht="22.5" customHeight="1">
      <c r="B151" s="157"/>
      <c r="C151" s="158" t="s">
        <v>247</v>
      </c>
      <c r="D151" s="158" t="s">
        <v>119</v>
      </c>
      <c r="E151" s="159" t="s">
        <v>248</v>
      </c>
      <c r="F151" s="160" t="s">
        <v>249</v>
      </c>
      <c r="G151" s="161" t="s">
        <v>250</v>
      </c>
      <c r="H151" s="162">
        <v>53.355</v>
      </c>
      <c r="I151" s="163"/>
      <c r="J151" s="164">
        <f>ROUND(I151*H151,2)</f>
        <v>0</v>
      </c>
      <c r="K151" s="160" t="s">
        <v>123</v>
      </c>
      <c r="L151" s="32"/>
      <c r="M151" s="165" t="s">
        <v>22</v>
      </c>
      <c r="N151" s="166" t="s">
        <v>45</v>
      </c>
      <c r="O151" s="33"/>
      <c r="P151" s="167">
        <f>O151*H151</f>
        <v>0</v>
      </c>
      <c r="Q151" s="167">
        <v>0</v>
      </c>
      <c r="R151" s="167">
        <f>Q151*H151</f>
        <v>0</v>
      </c>
      <c r="S151" s="167">
        <v>0</v>
      </c>
      <c r="T151" s="168">
        <f>S151*H151</f>
        <v>0</v>
      </c>
      <c r="AR151" s="15" t="s">
        <v>124</v>
      </c>
      <c r="AT151" s="15" t="s">
        <v>119</v>
      </c>
      <c r="AU151" s="15" t="s">
        <v>80</v>
      </c>
      <c r="AY151" s="15" t="s">
        <v>117</v>
      </c>
      <c r="BE151" s="169">
        <f>IF(N151="základní",J151,0)</f>
        <v>0</v>
      </c>
      <c r="BF151" s="169">
        <f>IF(N151="snížená",J151,0)</f>
        <v>0</v>
      </c>
      <c r="BG151" s="169">
        <f>IF(N151="zákl. přenesená",J151,0)</f>
        <v>0</v>
      </c>
      <c r="BH151" s="169">
        <f>IF(N151="sníž. přenesená",J151,0)</f>
        <v>0</v>
      </c>
      <c r="BI151" s="169">
        <f>IF(N151="nulová",J151,0)</f>
        <v>0</v>
      </c>
      <c r="BJ151" s="15" t="s">
        <v>23</v>
      </c>
      <c r="BK151" s="169">
        <f>ROUND(I151*H151,2)</f>
        <v>0</v>
      </c>
      <c r="BL151" s="15" t="s">
        <v>124</v>
      </c>
      <c r="BM151" s="15" t="s">
        <v>251</v>
      </c>
    </row>
    <row r="152" spans="2:47" s="1" customFormat="1" ht="13.5">
      <c r="B152" s="32"/>
      <c r="D152" s="173" t="s">
        <v>126</v>
      </c>
      <c r="F152" s="182" t="s">
        <v>252</v>
      </c>
      <c r="I152" s="131"/>
      <c r="L152" s="32"/>
      <c r="M152" s="61"/>
      <c r="N152" s="33"/>
      <c r="O152" s="33"/>
      <c r="P152" s="33"/>
      <c r="Q152" s="33"/>
      <c r="R152" s="33"/>
      <c r="S152" s="33"/>
      <c r="T152" s="62"/>
      <c r="AT152" s="15" t="s">
        <v>126</v>
      </c>
      <c r="AU152" s="15" t="s">
        <v>80</v>
      </c>
    </row>
    <row r="153" spans="2:65" s="1" customFormat="1" ht="22.5" customHeight="1">
      <c r="B153" s="157"/>
      <c r="C153" s="158" t="s">
        <v>253</v>
      </c>
      <c r="D153" s="158" t="s">
        <v>119</v>
      </c>
      <c r="E153" s="159" t="s">
        <v>254</v>
      </c>
      <c r="F153" s="160" t="s">
        <v>255</v>
      </c>
      <c r="G153" s="161" t="s">
        <v>250</v>
      </c>
      <c r="H153" s="162">
        <v>53.355</v>
      </c>
      <c r="I153" s="163"/>
      <c r="J153" s="164">
        <f>ROUND(I153*H153,2)</f>
        <v>0</v>
      </c>
      <c r="K153" s="160" t="s">
        <v>123</v>
      </c>
      <c r="L153" s="32"/>
      <c r="M153" s="165" t="s">
        <v>22</v>
      </c>
      <c r="N153" s="166" t="s">
        <v>45</v>
      </c>
      <c r="O153" s="33"/>
      <c r="P153" s="167">
        <f>O153*H153</f>
        <v>0</v>
      </c>
      <c r="Q153" s="167">
        <v>0</v>
      </c>
      <c r="R153" s="167">
        <f>Q153*H153</f>
        <v>0</v>
      </c>
      <c r="S153" s="167">
        <v>0</v>
      </c>
      <c r="T153" s="168">
        <f>S153*H153</f>
        <v>0</v>
      </c>
      <c r="AR153" s="15" t="s">
        <v>124</v>
      </c>
      <c r="AT153" s="15" t="s">
        <v>119</v>
      </c>
      <c r="AU153" s="15" t="s">
        <v>80</v>
      </c>
      <c r="AY153" s="15" t="s">
        <v>117</v>
      </c>
      <c r="BE153" s="169">
        <f>IF(N153="základní",J153,0)</f>
        <v>0</v>
      </c>
      <c r="BF153" s="169">
        <f>IF(N153="snížená",J153,0)</f>
        <v>0</v>
      </c>
      <c r="BG153" s="169">
        <f>IF(N153="zákl. přenesená",J153,0)</f>
        <v>0</v>
      </c>
      <c r="BH153" s="169">
        <f>IF(N153="sníž. přenesená",J153,0)</f>
        <v>0</v>
      </c>
      <c r="BI153" s="169">
        <f>IF(N153="nulová",J153,0)</f>
        <v>0</v>
      </c>
      <c r="BJ153" s="15" t="s">
        <v>23</v>
      </c>
      <c r="BK153" s="169">
        <f>ROUND(I153*H153,2)</f>
        <v>0</v>
      </c>
      <c r="BL153" s="15" t="s">
        <v>124</v>
      </c>
      <c r="BM153" s="15" t="s">
        <v>256</v>
      </c>
    </row>
    <row r="154" spans="2:47" s="1" customFormat="1" ht="13.5">
      <c r="B154" s="32"/>
      <c r="D154" s="173" t="s">
        <v>126</v>
      </c>
      <c r="F154" s="182" t="s">
        <v>257</v>
      </c>
      <c r="I154" s="131"/>
      <c r="L154" s="32"/>
      <c r="M154" s="61"/>
      <c r="N154" s="33"/>
      <c r="O154" s="33"/>
      <c r="P154" s="33"/>
      <c r="Q154" s="33"/>
      <c r="R154" s="33"/>
      <c r="S154" s="33"/>
      <c r="T154" s="62"/>
      <c r="AT154" s="15" t="s">
        <v>126</v>
      </c>
      <c r="AU154" s="15" t="s">
        <v>80</v>
      </c>
    </row>
    <row r="155" spans="2:65" s="1" customFormat="1" ht="22.5" customHeight="1">
      <c r="B155" s="157"/>
      <c r="C155" s="158" t="s">
        <v>258</v>
      </c>
      <c r="D155" s="158" t="s">
        <v>119</v>
      </c>
      <c r="E155" s="159" t="s">
        <v>259</v>
      </c>
      <c r="F155" s="160" t="s">
        <v>260</v>
      </c>
      <c r="G155" s="161" t="s">
        <v>250</v>
      </c>
      <c r="H155" s="162">
        <v>1067.1</v>
      </c>
      <c r="I155" s="163"/>
      <c r="J155" s="164">
        <f>ROUND(I155*H155,2)</f>
        <v>0</v>
      </c>
      <c r="K155" s="160" t="s">
        <v>123</v>
      </c>
      <c r="L155" s="32"/>
      <c r="M155" s="165" t="s">
        <v>22</v>
      </c>
      <c r="N155" s="166" t="s">
        <v>45</v>
      </c>
      <c r="O155" s="33"/>
      <c r="P155" s="167">
        <f>O155*H155</f>
        <v>0</v>
      </c>
      <c r="Q155" s="167">
        <v>0</v>
      </c>
      <c r="R155" s="167">
        <f>Q155*H155</f>
        <v>0</v>
      </c>
      <c r="S155" s="167">
        <v>0</v>
      </c>
      <c r="T155" s="168">
        <f>S155*H155</f>
        <v>0</v>
      </c>
      <c r="AR155" s="15" t="s">
        <v>124</v>
      </c>
      <c r="AT155" s="15" t="s">
        <v>119</v>
      </c>
      <c r="AU155" s="15" t="s">
        <v>80</v>
      </c>
      <c r="AY155" s="15" t="s">
        <v>117</v>
      </c>
      <c r="BE155" s="169">
        <f>IF(N155="základní",J155,0)</f>
        <v>0</v>
      </c>
      <c r="BF155" s="169">
        <f>IF(N155="snížená",J155,0)</f>
        <v>0</v>
      </c>
      <c r="BG155" s="169">
        <f>IF(N155="zákl. přenesená",J155,0)</f>
        <v>0</v>
      </c>
      <c r="BH155" s="169">
        <f>IF(N155="sníž. přenesená",J155,0)</f>
        <v>0</v>
      </c>
      <c r="BI155" s="169">
        <f>IF(N155="nulová",J155,0)</f>
        <v>0</v>
      </c>
      <c r="BJ155" s="15" t="s">
        <v>23</v>
      </c>
      <c r="BK155" s="169">
        <f>ROUND(I155*H155,2)</f>
        <v>0</v>
      </c>
      <c r="BL155" s="15" t="s">
        <v>124</v>
      </c>
      <c r="BM155" s="15" t="s">
        <v>261</v>
      </c>
    </row>
    <row r="156" spans="2:47" s="1" customFormat="1" ht="27">
      <c r="B156" s="32"/>
      <c r="D156" s="170" t="s">
        <v>126</v>
      </c>
      <c r="F156" s="171" t="s">
        <v>262</v>
      </c>
      <c r="I156" s="131"/>
      <c r="L156" s="32"/>
      <c r="M156" s="61"/>
      <c r="N156" s="33"/>
      <c r="O156" s="33"/>
      <c r="P156" s="33"/>
      <c r="Q156" s="33"/>
      <c r="R156" s="33"/>
      <c r="S156" s="33"/>
      <c r="T156" s="62"/>
      <c r="AT156" s="15" t="s">
        <v>126</v>
      </c>
      <c r="AU156" s="15" t="s">
        <v>80</v>
      </c>
    </row>
    <row r="157" spans="2:51" s="11" customFormat="1" ht="13.5">
      <c r="B157" s="172"/>
      <c r="D157" s="173" t="s">
        <v>128</v>
      </c>
      <c r="E157" s="174" t="s">
        <v>22</v>
      </c>
      <c r="F157" s="175" t="s">
        <v>263</v>
      </c>
      <c r="H157" s="176">
        <v>1067.1</v>
      </c>
      <c r="I157" s="177"/>
      <c r="L157" s="172"/>
      <c r="M157" s="178"/>
      <c r="N157" s="179"/>
      <c r="O157" s="179"/>
      <c r="P157" s="179"/>
      <c r="Q157" s="179"/>
      <c r="R157" s="179"/>
      <c r="S157" s="179"/>
      <c r="T157" s="180"/>
      <c r="AT157" s="181" t="s">
        <v>128</v>
      </c>
      <c r="AU157" s="181" t="s">
        <v>80</v>
      </c>
      <c r="AV157" s="11" t="s">
        <v>80</v>
      </c>
      <c r="AW157" s="11" t="s">
        <v>38</v>
      </c>
      <c r="AX157" s="11" t="s">
        <v>23</v>
      </c>
      <c r="AY157" s="181" t="s">
        <v>117</v>
      </c>
    </row>
    <row r="158" spans="2:65" s="1" customFormat="1" ht="22.5" customHeight="1">
      <c r="B158" s="157"/>
      <c r="C158" s="158" t="s">
        <v>264</v>
      </c>
      <c r="D158" s="158" t="s">
        <v>119</v>
      </c>
      <c r="E158" s="159" t="s">
        <v>265</v>
      </c>
      <c r="F158" s="160" t="s">
        <v>266</v>
      </c>
      <c r="G158" s="161" t="s">
        <v>250</v>
      </c>
      <c r="H158" s="162">
        <v>53.355</v>
      </c>
      <c r="I158" s="163"/>
      <c r="J158" s="164">
        <f>ROUND(I158*H158,2)</f>
        <v>0</v>
      </c>
      <c r="K158" s="160" t="s">
        <v>123</v>
      </c>
      <c r="L158" s="32"/>
      <c r="M158" s="165" t="s">
        <v>22</v>
      </c>
      <c r="N158" s="166" t="s">
        <v>45</v>
      </c>
      <c r="O158" s="33"/>
      <c r="P158" s="167">
        <f>O158*H158</f>
        <v>0</v>
      </c>
      <c r="Q158" s="167">
        <v>0</v>
      </c>
      <c r="R158" s="167">
        <f>Q158*H158</f>
        <v>0</v>
      </c>
      <c r="S158" s="167">
        <v>0</v>
      </c>
      <c r="T158" s="168">
        <f>S158*H158</f>
        <v>0</v>
      </c>
      <c r="AR158" s="15" t="s">
        <v>124</v>
      </c>
      <c r="AT158" s="15" t="s">
        <v>119</v>
      </c>
      <c r="AU158" s="15" t="s">
        <v>80</v>
      </c>
      <c r="AY158" s="15" t="s">
        <v>117</v>
      </c>
      <c r="BE158" s="169">
        <f>IF(N158="základní",J158,0)</f>
        <v>0</v>
      </c>
      <c r="BF158" s="169">
        <f>IF(N158="snížená",J158,0)</f>
        <v>0</v>
      </c>
      <c r="BG158" s="169">
        <f>IF(N158="zákl. přenesená",J158,0)</f>
        <v>0</v>
      </c>
      <c r="BH158" s="169">
        <f>IF(N158="sníž. přenesená",J158,0)</f>
        <v>0</v>
      </c>
      <c r="BI158" s="169">
        <f>IF(N158="nulová",J158,0)</f>
        <v>0</v>
      </c>
      <c r="BJ158" s="15" t="s">
        <v>23</v>
      </c>
      <c r="BK158" s="169">
        <f>ROUND(I158*H158,2)</f>
        <v>0</v>
      </c>
      <c r="BL158" s="15" t="s">
        <v>124</v>
      </c>
      <c r="BM158" s="15" t="s">
        <v>267</v>
      </c>
    </row>
    <row r="159" spans="2:47" s="1" customFormat="1" ht="13.5">
      <c r="B159" s="32"/>
      <c r="D159" s="170" t="s">
        <v>126</v>
      </c>
      <c r="F159" s="171" t="s">
        <v>268</v>
      </c>
      <c r="I159" s="131"/>
      <c r="L159" s="32"/>
      <c r="M159" s="61"/>
      <c r="N159" s="33"/>
      <c r="O159" s="33"/>
      <c r="P159" s="33"/>
      <c r="Q159" s="33"/>
      <c r="R159" s="33"/>
      <c r="S159" s="33"/>
      <c r="T159" s="62"/>
      <c r="AT159" s="15" t="s">
        <v>126</v>
      </c>
      <c r="AU159" s="15" t="s">
        <v>80</v>
      </c>
    </row>
    <row r="160" spans="2:63" s="10" customFormat="1" ht="29.25" customHeight="1">
      <c r="B160" s="143"/>
      <c r="D160" s="154" t="s">
        <v>73</v>
      </c>
      <c r="E160" s="155" t="s">
        <v>269</v>
      </c>
      <c r="F160" s="155" t="s">
        <v>270</v>
      </c>
      <c r="I160" s="146"/>
      <c r="J160" s="156">
        <f>BK160</f>
        <v>0</v>
      </c>
      <c r="L160" s="143"/>
      <c r="M160" s="148"/>
      <c r="N160" s="149"/>
      <c r="O160" s="149"/>
      <c r="P160" s="150">
        <f>SUM(P161:P162)</f>
        <v>0</v>
      </c>
      <c r="Q160" s="149"/>
      <c r="R160" s="150">
        <f>SUM(R161:R162)</f>
        <v>0</v>
      </c>
      <c r="S160" s="149"/>
      <c r="T160" s="151">
        <f>SUM(T161:T162)</f>
        <v>0</v>
      </c>
      <c r="AR160" s="144" t="s">
        <v>23</v>
      </c>
      <c r="AT160" s="152" t="s">
        <v>73</v>
      </c>
      <c r="AU160" s="152" t="s">
        <v>23</v>
      </c>
      <c r="AY160" s="144" t="s">
        <v>117</v>
      </c>
      <c r="BK160" s="153">
        <f>SUM(BK161:BK162)</f>
        <v>0</v>
      </c>
    </row>
    <row r="161" spans="2:65" s="1" customFormat="1" ht="22.5" customHeight="1">
      <c r="B161" s="157"/>
      <c r="C161" s="158" t="s">
        <v>271</v>
      </c>
      <c r="D161" s="158" t="s">
        <v>119</v>
      </c>
      <c r="E161" s="159" t="s">
        <v>272</v>
      </c>
      <c r="F161" s="160" t="s">
        <v>273</v>
      </c>
      <c r="G161" s="161" t="s">
        <v>250</v>
      </c>
      <c r="H161" s="162">
        <v>35.362</v>
      </c>
      <c r="I161" s="163"/>
      <c r="J161" s="164">
        <f>ROUND(I161*H161,2)</f>
        <v>0</v>
      </c>
      <c r="K161" s="160" t="s">
        <v>123</v>
      </c>
      <c r="L161" s="32"/>
      <c r="M161" s="165" t="s">
        <v>22</v>
      </c>
      <c r="N161" s="166" t="s">
        <v>45</v>
      </c>
      <c r="O161" s="33"/>
      <c r="P161" s="167">
        <f>O161*H161</f>
        <v>0</v>
      </c>
      <c r="Q161" s="167">
        <v>0</v>
      </c>
      <c r="R161" s="167">
        <f>Q161*H161</f>
        <v>0</v>
      </c>
      <c r="S161" s="167">
        <v>0</v>
      </c>
      <c r="T161" s="168">
        <f>S161*H161</f>
        <v>0</v>
      </c>
      <c r="AR161" s="15" t="s">
        <v>124</v>
      </c>
      <c r="AT161" s="15" t="s">
        <v>119</v>
      </c>
      <c r="AU161" s="15" t="s">
        <v>80</v>
      </c>
      <c r="AY161" s="15" t="s">
        <v>117</v>
      </c>
      <c r="BE161" s="169">
        <f>IF(N161="základní",J161,0)</f>
        <v>0</v>
      </c>
      <c r="BF161" s="169">
        <f>IF(N161="snížená",J161,0)</f>
        <v>0</v>
      </c>
      <c r="BG161" s="169">
        <f>IF(N161="zákl. přenesená",J161,0)</f>
        <v>0</v>
      </c>
      <c r="BH161" s="169">
        <f>IF(N161="sníž. přenesená",J161,0)</f>
        <v>0</v>
      </c>
      <c r="BI161" s="169">
        <f>IF(N161="nulová",J161,0)</f>
        <v>0</v>
      </c>
      <c r="BJ161" s="15" t="s">
        <v>23</v>
      </c>
      <c r="BK161" s="169">
        <f>ROUND(I161*H161,2)</f>
        <v>0</v>
      </c>
      <c r="BL161" s="15" t="s">
        <v>124</v>
      </c>
      <c r="BM161" s="15" t="s">
        <v>274</v>
      </c>
    </row>
    <row r="162" spans="2:47" s="1" customFormat="1" ht="13.5">
      <c r="B162" s="32"/>
      <c r="D162" s="170" t="s">
        <v>126</v>
      </c>
      <c r="F162" s="171" t="s">
        <v>275</v>
      </c>
      <c r="I162" s="131"/>
      <c r="L162" s="32"/>
      <c r="M162" s="61"/>
      <c r="N162" s="33"/>
      <c r="O162" s="33"/>
      <c r="P162" s="33"/>
      <c r="Q162" s="33"/>
      <c r="R162" s="33"/>
      <c r="S162" s="33"/>
      <c r="T162" s="62"/>
      <c r="AT162" s="15" t="s">
        <v>126</v>
      </c>
      <c r="AU162" s="15" t="s">
        <v>80</v>
      </c>
    </row>
    <row r="163" spans="2:63" s="10" customFormat="1" ht="36.75" customHeight="1">
      <c r="B163" s="143"/>
      <c r="D163" s="144" t="s">
        <v>73</v>
      </c>
      <c r="E163" s="145" t="s">
        <v>276</v>
      </c>
      <c r="F163" s="145" t="s">
        <v>277</v>
      </c>
      <c r="I163" s="146"/>
      <c r="J163" s="147">
        <f>BK163</f>
        <v>0</v>
      </c>
      <c r="L163" s="143"/>
      <c r="M163" s="148"/>
      <c r="N163" s="149"/>
      <c r="O163" s="149"/>
      <c r="P163" s="150">
        <f>P164+P168</f>
        <v>0</v>
      </c>
      <c r="Q163" s="149"/>
      <c r="R163" s="150">
        <f>R164+R168</f>
        <v>0</v>
      </c>
      <c r="S163" s="149"/>
      <c r="T163" s="151">
        <f>T164+T168</f>
        <v>0.326651</v>
      </c>
      <c r="AR163" s="144" t="s">
        <v>80</v>
      </c>
      <c r="AT163" s="152" t="s">
        <v>73</v>
      </c>
      <c r="AU163" s="152" t="s">
        <v>74</v>
      </c>
      <c r="AY163" s="144" t="s">
        <v>117</v>
      </c>
      <c r="BK163" s="153">
        <f>BK164+BK168</f>
        <v>0</v>
      </c>
    </row>
    <row r="164" spans="2:63" s="10" customFormat="1" ht="19.5" customHeight="1">
      <c r="B164" s="143"/>
      <c r="D164" s="154" t="s">
        <v>73</v>
      </c>
      <c r="E164" s="155" t="s">
        <v>278</v>
      </c>
      <c r="F164" s="155" t="s">
        <v>279</v>
      </c>
      <c r="I164" s="146"/>
      <c r="J164" s="156">
        <f>BK164</f>
        <v>0</v>
      </c>
      <c r="L164" s="143"/>
      <c r="M164" s="148"/>
      <c r="N164" s="149"/>
      <c r="O164" s="149"/>
      <c r="P164" s="150">
        <f>SUM(P165:P167)</f>
        <v>0</v>
      </c>
      <c r="Q164" s="149"/>
      <c r="R164" s="150">
        <f>SUM(R165:R167)</f>
        <v>0</v>
      </c>
      <c r="S164" s="149"/>
      <c r="T164" s="151">
        <f>SUM(T165:T167)</f>
        <v>0.011651</v>
      </c>
      <c r="AR164" s="144" t="s">
        <v>80</v>
      </c>
      <c r="AT164" s="152" t="s">
        <v>73</v>
      </c>
      <c r="AU164" s="152" t="s">
        <v>23</v>
      </c>
      <c r="AY164" s="144" t="s">
        <v>117</v>
      </c>
      <c r="BK164" s="153">
        <f>SUM(BK165:BK167)</f>
        <v>0</v>
      </c>
    </row>
    <row r="165" spans="2:65" s="1" customFormat="1" ht="22.5" customHeight="1">
      <c r="B165" s="157"/>
      <c r="C165" s="158" t="s">
        <v>280</v>
      </c>
      <c r="D165" s="158" t="s">
        <v>119</v>
      </c>
      <c r="E165" s="159" t="s">
        <v>281</v>
      </c>
      <c r="F165" s="160" t="s">
        <v>282</v>
      </c>
      <c r="G165" s="161" t="s">
        <v>220</v>
      </c>
      <c r="H165" s="162">
        <v>6.1</v>
      </c>
      <c r="I165" s="163"/>
      <c r="J165" s="164">
        <f>ROUND(I165*H165,2)</f>
        <v>0</v>
      </c>
      <c r="K165" s="160" t="s">
        <v>123</v>
      </c>
      <c r="L165" s="32"/>
      <c r="M165" s="165" t="s">
        <v>22</v>
      </c>
      <c r="N165" s="166" t="s">
        <v>45</v>
      </c>
      <c r="O165" s="33"/>
      <c r="P165" s="167">
        <f>O165*H165</f>
        <v>0</v>
      </c>
      <c r="Q165" s="167">
        <v>0</v>
      </c>
      <c r="R165" s="167">
        <f>Q165*H165</f>
        <v>0</v>
      </c>
      <c r="S165" s="167">
        <v>0.00191</v>
      </c>
      <c r="T165" s="168">
        <f>S165*H165</f>
        <v>0.011651</v>
      </c>
      <c r="AR165" s="15" t="s">
        <v>211</v>
      </c>
      <c r="AT165" s="15" t="s">
        <v>119</v>
      </c>
      <c r="AU165" s="15" t="s">
        <v>80</v>
      </c>
      <c r="AY165" s="15" t="s">
        <v>117</v>
      </c>
      <c r="BE165" s="169">
        <f>IF(N165="základní",J165,0)</f>
        <v>0</v>
      </c>
      <c r="BF165" s="169">
        <f>IF(N165="snížená",J165,0)</f>
        <v>0</v>
      </c>
      <c r="BG165" s="169">
        <f>IF(N165="zákl. přenesená",J165,0)</f>
        <v>0</v>
      </c>
      <c r="BH165" s="169">
        <f>IF(N165="sníž. přenesená",J165,0)</f>
        <v>0</v>
      </c>
      <c r="BI165" s="169">
        <f>IF(N165="nulová",J165,0)</f>
        <v>0</v>
      </c>
      <c r="BJ165" s="15" t="s">
        <v>23</v>
      </c>
      <c r="BK165" s="169">
        <f>ROUND(I165*H165,2)</f>
        <v>0</v>
      </c>
      <c r="BL165" s="15" t="s">
        <v>211</v>
      </c>
      <c r="BM165" s="15" t="s">
        <v>283</v>
      </c>
    </row>
    <row r="166" spans="2:47" s="1" customFormat="1" ht="13.5">
      <c r="B166" s="32"/>
      <c r="D166" s="170" t="s">
        <v>126</v>
      </c>
      <c r="F166" s="171" t="s">
        <v>284</v>
      </c>
      <c r="I166" s="131"/>
      <c r="L166" s="32"/>
      <c r="M166" s="61"/>
      <c r="N166" s="33"/>
      <c r="O166" s="33"/>
      <c r="P166" s="33"/>
      <c r="Q166" s="33"/>
      <c r="R166" s="33"/>
      <c r="S166" s="33"/>
      <c r="T166" s="62"/>
      <c r="AT166" s="15" t="s">
        <v>126</v>
      </c>
      <c r="AU166" s="15" t="s">
        <v>80</v>
      </c>
    </row>
    <row r="167" spans="2:51" s="11" customFormat="1" ht="13.5">
      <c r="B167" s="172"/>
      <c r="D167" s="170" t="s">
        <v>128</v>
      </c>
      <c r="E167" s="181" t="s">
        <v>22</v>
      </c>
      <c r="F167" s="193" t="s">
        <v>285</v>
      </c>
      <c r="H167" s="194">
        <v>6.1</v>
      </c>
      <c r="I167" s="177"/>
      <c r="L167" s="172"/>
      <c r="M167" s="178"/>
      <c r="N167" s="179"/>
      <c r="O167" s="179"/>
      <c r="P167" s="179"/>
      <c r="Q167" s="179"/>
      <c r="R167" s="179"/>
      <c r="S167" s="179"/>
      <c r="T167" s="180"/>
      <c r="AT167" s="181" t="s">
        <v>128</v>
      </c>
      <c r="AU167" s="181" t="s">
        <v>80</v>
      </c>
      <c r="AV167" s="11" t="s">
        <v>80</v>
      </c>
      <c r="AW167" s="11" t="s">
        <v>38</v>
      </c>
      <c r="AX167" s="11" t="s">
        <v>23</v>
      </c>
      <c r="AY167" s="181" t="s">
        <v>117</v>
      </c>
    </row>
    <row r="168" spans="2:63" s="10" customFormat="1" ht="29.25" customHeight="1">
      <c r="B168" s="143"/>
      <c r="D168" s="154" t="s">
        <v>73</v>
      </c>
      <c r="E168" s="155" t="s">
        <v>286</v>
      </c>
      <c r="F168" s="155" t="s">
        <v>287</v>
      </c>
      <c r="I168" s="146"/>
      <c r="J168" s="156">
        <f>BK168</f>
        <v>0</v>
      </c>
      <c r="L168" s="143"/>
      <c r="M168" s="148"/>
      <c r="N168" s="149"/>
      <c r="O168" s="149"/>
      <c r="P168" s="150">
        <f>SUM(P169:P195)</f>
        <v>0</v>
      </c>
      <c r="Q168" s="149"/>
      <c r="R168" s="150">
        <f>SUM(R169:R195)</f>
        <v>0</v>
      </c>
      <c r="S168" s="149"/>
      <c r="T168" s="151">
        <f>SUM(T169:T195)</f>
        <v>0.315</v>
      </c>
      <c r="AR168" s="144" t="s">
        <v>80</v>
      </c>
      <c r="AT168" s="152" t="s">
        <v>73</v>
      </c>
      <c r="AU168" s="152" t="s">
        <v>23</v>
      </c>
      <c r="AY168" s="144" t="s">
        <v>117</v>
      </c>
      <c r="BK168" s="153">
        <f>SUM(BK169:BK195)</f>
        <v>0</v>
      </c>
    </row>
    <row r="169" spans="2:65" s="1" customFormat="1" ht="22.5" customHeight="1">
      <c r="B169" s="157"/>
      <c r="C169" s="158" t="s">
        <v>288</v>
      </c>
      <c r="D169" s="158" t="s">
        <v>119</v>
      </c>
      <c r="E169" s="159" t="s">
        <v>289</v>
      </c>
      <c r="F169" s="160" t="s">
        <v>290</v>
      </c>
      <c r="G169" s="161" t="s">
        <v>291</v>
      </c>
      <c r="H169" s="162">
        <v>1</v>
      </c>
      <c r="I169" s="163"/>
      <c r="J169" s="164">
        <f>ROUND(I169*H169,2)</f>
        <v>0</v>
      </c>
      <c r="K169" s="160" t="s">
        <v>22</v>
      </c>
      <c r="L169" s="32"/>
      <c r="M169" s="165" t="s">
        <v>22</v>
      </c>
      <c r="N169" s="166" t="s">
        <v>45</v>
      </c>
      <c r="O169" s="33"/>
      <c r="P169" s="167">
        <f>O169*H169</f>
        <v>0</v>
      </c>
      <c r="Q169" s="167">
        <v>0</v>
      </c>
      <c r="R169" s="167">
        <f>Q169*H169</f>
        <v>0</v>
      </c>
      <c r="S169" s="167">
        <v>0</v>
      </c>
      <c r="T169" s="168">
        <f>S169*H169</f>
        <v>0</v>
      </c>
      <c r="AR169" s="15" t="s">
        <v>211</v>
      </c>
      <c r="AT169" s="15" t="s">
        <v>119</v>
      </c>
      <c r="AU169" s="15" t="s">
        <v>80</v>
      </c>
      <c r="AY169" s="15" t="s">
        <v>117</v>
      </c>
      <c r="BE169" s="169">
        <f>IF(N169="základní",J169,0)</f>
        <v>0</v>
      </c>
      <c r="BF169" s="169">
        <f>IF(N169="snížená",J169,0)</f>
        <v>0</v>
      </c>
      <c r="BG169" s="169">
        <f>IF(N169="zákl. přenesená",J169,0)</f>
        <v>0</v>
      </c>
      <c r="BH169" s="169">
        <f>IF(N169="sníž. přenesená",J169,0)</f>
        <v>0</v>
      </c>
      <c r="BI169" s="169">
        <f>IF(N169="nulová",J169,0)</f>
        <v>0</v>
      </c>
      <c r="BJ169" s="15" t="s">
        <v>23</v>
      </c>
      <c r="BK169" s="169">
        <f>ROUND(I169*H169,2)</f>
        <v>0</v>
      </c>
      <c r="BL169" s="15" t="s">
        <v>211</v>
      </c>
      <c r="BM169" s="15" t="s">
        <v>292</v>
      </c>
    </row>
    <row r="170" spans="2:47" s="1" customFormat="1" ht="13.5">
      <c r="B170" s="32"/>
      <c r="D170" s="170" t="s">
        <v>126</v>
      </c>
      <c r="F170" s="171" t="s">
        <v>293</v>
      </c>
      <c r="I170" s="131"/>
      <c r="L170" s="32"/>
      <c r="M170" s="61"/>
      <c r="N170" s="33"/>
      <c r="O170" s="33"/>
      <c r="P170" s="33"/>
      <c r="Q170" s="33"/>
      <c r="R170" s="33"/>
      <c r="S170" s="33"/>
      <c r="T170" s="62"/>
      <c r="AT170" s="15" t="s">
        <v>126</v>
      </c>
      <c r="AU170" s="15" t="s">
        <v>80</v>
      </c>
    </row>
    <row r="171" spans="2:51" s="11" customFormat="1" ht="13.5">
      <c r="B171" s="172"/>
      <c r="D171" s="173" t="s">
        <v>128</v>
      </c>
      <c r="E171" s="174" t="s">
        <v>22</v>
      </c>
      <c r="F171" s="175" t="s">
        <v>294</v>
      </c>
      <c r="H171" s="176">
        <v>1</v>
      </c>
      <c r="I171" s="177"/>
      <c r="L171" s="172"/>
      <c r="M171" s="178"/>
      <c r="N171" s="179"/>
      <c r="O171" s="179"/>
      <c r="P171" s="179"/>
      <c r="Q171" s="179"/>
      <c r="R171" s="179"/>
      <c r="S171" s="179"/>
      <c r="T171" s="180"/>
      <c r="AT171" s="181" t="s">
        <v>128</v>
      </c>
      <c r="AU171" s="181" t="s">
        <v>80</v>
      </c>
      <c r="AV171" s="11" t="s">
        <v>80</v>
      </c>
      <c r="AW171" s="11" t="s">
        <v>38</v>
      </c>
      <c r="AX171" s="11" t="s">
        <v>23</v>
      </c>
      <c r="AY171" s="181" t="s">
        <v>117</v>
      </c>
    </row>
    <row r="172" spans="2:65" s="1" customFormat="1" ht="22.5" customHeight="1">
      <c r="B172" s="157"/>
      <c r="C172" s="183" t="s">
        <v>295</v>
      </c>
      <c r="D172" s="183" t="s">
        <v>165</v>
      </c>
      <c r="E172" s="184" t="s">
        <v>296</v>
      </c>
      <c r="F172" s="185" t="s">
        <v>297</v>
      </c>
      <c r="G172" s="186" t="s">
        <v>291</v>
      </c>
      <c r="H172" s="187">
        <v>1</v>
      </c>
      <c r="I172" s="188"/>
      <c r="J172" s="189">
        <f>ROUND(I172*H172,2)</f>
        <v>0</v>
      </c>
      <c r="K172" s="185" t="s">
        <v>22</v>
      </c>
      <c r="L172" s="190"/>
      <c r="M172" s="191" t="s">
        <v>22</v>
      </c>
      <c r="N172" s="192" t="s">
        <v>45</v>
      </c>
      <c r="O172" s="33"/>
      <c r="P172" s="167">
        <f>O172*H172</f>
        <v>0</v>
      </c>
      <c r="Q172" s="167">
        <v>0</v>
      </c>
      <c r="R172" s="167">
        <f>Q172*H172</f>
        <v>0</v>
      </c>
      <c r="S172" s="167">
        <v>0</v>
      </c>
      <c r="T172" s="168">
        <f>S172*H172</f>
        <v>0</v>
      </c>
      <c r="AR172" s="15" t="s">
        <v>298</v>
      </c>
      <c r="AT172" s="15" t="s">
        <v>165</v>
      </c>
      <c r="AU172" s="15" t="s">
        <v>80</v>
      </c>
      <c r="AY172" s="15" t="s">
        <v>117</v>
      </c>
      <c r="BE172" s="169">
        <f>IF(N172="základní",J172,0)</f>
        <v>0</v>
      </c>
      <c r="BF172" s="169">
        <f>IF(N172="snížená",J172,0)</f>
        <v>0</v>
      </c>
      <c r="BG172" s="169">
        <f>IF(N172="zákl. přenesená",J172,0)</f>
        <v>0</v>
      </c>
      <c r="BH172" s="169">
        <f>IF(N172="sníž. přenesená",J172,0)</f>
        <v>0</v>
      </c>
      <c r="BI172" s="169">
        <f>IF(N172="nulová",J172,0)</f>
        <v>0</v>
      </c>
      <c r="BJ172" s="15" t="s">
        <v>23</v>
      </c>
      <c r="BK172" s="169">
        <f>ROUND(I172*H172,2)</f>
        <v>0</v>
      </c>
      <c r="BL172" s="15" t="s">
        <v>211</v>
      </c>
      <c r="BM172" s="15" t="s">
        <v>299</v>
      </c>
    </row>
    <row r="173" spans="2:47" s="1" customFormat="1" ht="27">
      <c r="B173" s="32"/>
      <c r="D173" s="170" t="s">
        <v>126</v>
      </c>
      <c r="F173" s="171" t="s">
        <v>300</v>
      </c>
      <c r="I173" s="131"/>
      <c r="L173" s="32"/>
      <c r="M173" s="61"/>
      <c r="N173" s="33"/>
      <c r="O173" s="33"/>
      <c r="P173" s="33"/>
      <c r="Q173" s="33"/>
      <c r="R173" s="33"/>
      <c r="S173" s="33"/>
      <c r="T173" s="62"/>
      <c r="AT173" s="15" t="s">
        <v>126</v>
      </c>
      <c r="AU173" s="15" t="s">
        <v>80</v>
      </c>
    </row>
    <row r="174" spans="2:51" s="11" customFormat="1" ht="13.5">
      <c r="B174" s="172"/>
      <c r="D174" s="173" t="s">
        <v>128</v>
      </c>
      <c r="E174" s="174" t="s">
        <v>22</v>
      </c>
      <c r="F174" s="175" t="s">
        <v>294</v>
      </c>
      <c r="H174" s="176">
        <v>1</v>
      </c>
      <c r="I174" s="177"/>
      <c r="L174" s="172"/>
      <c r="M174" s="178"/>
      <c r="N174" s="179"/>
      <c r="O174" s="179"/>
      <c r="P174" s="179"/>
      <c r="Q174" s="179"/>
      <c r="R174" s="179"/>
      <c r="S174" s="179"/>
      <c r="T174" s="180"/>
      <c r="AT174" s="181" t="s">
        <v>128</v>
      </c>
      <c r="AU174" s="181" t="s">
        <v>80</v>
      </c>
      <c r="AV174" s="11" t="s">
        <v>80</v>
      </c>
      <c r="AW174" s="11" t="s">
        <v>38</v>
      </c>
      <c r="AX174" s="11" t="s">
        <v>23</v>
      </c>
      <c r="AY174" s="181" t="s">
        <v>117</v>
      </c>
    </row>
    <row r="175" spans="2:65" s="1" customFormat="1" ht="22.5" customHeight="1">
      <c r="B175" s="157"/>
      <c r="C175" s="158" t="s">
        <v>301</v>
      </c>
      <c r="D175" s="158" t="s">
        <v>119</v>
      </c>
      <c r="E175" s="159" t="s">
        <v>302</v>
      </c>
      <c r="F175" s="160" t="s">
        <v>303</v>
      </c>
      <c r="G175" s="161" t="s">
        <v>291</v>
      </c>
      <c r="H175" s="162">
        <v>2</v>
      </c>
      <c r="I175" s="163"/>
      <c r="J175" s="164">
        <f>ROUND(I175*H175,2)</f>
        <v>0</v>
      </c>
      <c r="K175" s="160" t="s">
        <v>22</v>
      </c>
      <c r="L175" s="32"/>
      <c r="M175" s="165" t="s">
        <v>22</v>
      </c>
      <c r="N175" s="166" t="s">
        <v>45</v>
      </c>
      <c r="O175" s="33"/>
      <c r="P175" s="167">
        <f>O175*H175</f>
        <v>0</v>
      </c>
      <c r="Q175" s="167">
        <v>0</v>
      </c>
      <c r="R175" s="167">
        <f>Q175*H175</f>
        <v>0</v>
      </c>
      <c r="S175" s="167">
        <v>0</v>
      </c>
      <c r="T175" s="168">
        <f>S175*H175</f>
        <v>0</v>
      </c>
      <c r="AR175" s="15" t="s">
        <v>211</v>
      </c>
      <c r="AT175" s="15" t="s">
        <v>119</v>
      </c>
      <c r="AU175" s="15" t="s">
        <v>80</v>
      </c>
      <c r="AY175" s="15" t="s">
        <v>117</v>
      </c>
      <c r="BE175" s="169">
        <f>IF(N175="základní",J175,0)</f>
        <v>0</v>
      </c>
      <c r="BF175" s="169">
        <f>IF(N175="snížená",J175,0)</f>
        <v>0</v>
      </c>
      <c r="BG175" s="169">
        <f>IF(N175="zákl. přenesená",J175,0)</f>
        <v>0</v>
      </c>
      <c r="BH175" s="169">
        <f>IF(N175="sníž. přenesená",J175,0)</f>
        <v>0</v>
      </c>
      <c r="BI175" s="169">
        <f>IF(N175="nulová",J175,0)</f>
        <v>0</v>
      </c>
      <c r="BJ175" s="15" t="s">
        <v>23</v>
      </c>
      <c r="BK175" s="169">
        <f>ROUND(I175*H175,2)</f>
        <v>0</v>
      </c>
      <c r="BL175" s="15" t="s">
        <v>211</v>
      </c>
      <c r="BM175" s="15" t="s">
        <v>304</v>
      </c>
    </row>
    <row r="176" spans="2:47" s="1" customFormat="1" ht="13.5">
      <c r="B176" s="32"/>
      <c r="D176" s="170" t="s">
        <v>126</v>
      </c>
      <c r="F176" s="171" t="s">
        <v>293</v>
      </c>
      <c r="I176" s="131"/>
      <c r="L176" s="32"/>
      <c r="M176" s="61"/>
      <c r="N176" s="33"/>
      <c r="O176" s="33"/>
      <c r="P176" s="33"/>
      <c r="Q176" s="33"/>
      <c r="R176" s="33"/>
      <c r="S176" s="33"/>
      <c r="T176" s="62"/>
      <c r="AT176" s="15" t="s">
        <v>126</v>
      </c>
      <c r="AU176" s="15" t="s">
        <v>80</v>
      </c>
    </row>
    <row r="177" spans="2:51" s="11" customFormat="1" ht="13.5">
      <c r="B177" s="172"/>
      <c r="D177" s="173" t="s">
        <v>128</v>
      </c>
      <c r="E177" s="174" t="s">
        <v>22</v>
      </c>
      <c r="F177" s="175" t="s">
        <v>305</v>
      </c>
      <c r="H177" s="176">
        <v>2</v>
      </c>
      <c r="I177" s="177"/>
      <c r="L177" s="172"/>
      <c r="M177" s="178"/>
      <c r="N177" s="179"/>
      <c r="O177" s="179"/>
      <c r="P177" s="179"/>
      <c r="Q177" s="179"/>
      <c r="R177" s="179"/>
      <c r="S177" s="179"/>
      <c r="T177" s="180"/>
      <c r="AT177" s="181" t="s">
        <v>128</v>
      </c>
      <c r="AU177" s="181" t="s">
        <v>80</v>
      </c>
      <c r="AV177" s="11" t="s">
        <v>80</v>
      </c>
      <c r="AW177" s="11" t="s">
        <v>38</v>
      </c>
      <c r="AX177" s="11" t="s">
        <v>23</v>
      </c>
      <c r="AY177" s="181" t="s">
        <v>117</v>
      </c>
    </row>
    <row r="178" spans="2:65" s="1" customFormat="1" ht="22.5" customHeight="1">
      <c r="B178" s="157"/>
      <c r="C178" s="183" t="s">
        <v>306</v>
      </c>
      <c r="D178" s="183" t="s">
        <v>165</v>
      </c>
      <c r="E178" s="184" t="s">
        <v>307</v>
      </c>
      <c r="F178" s="185" t="s">
        <v>308</v>
      </c>
      <c r="G178" s="186" t="s">
        <v>291</v>
      </c>
      <c r="H178" s="187">
        <v>2</v>
      </c>
      <c r="I178" s="188"/>
      <c r="J178" s="189">
        <f>ROUND(I178*H178,2)</f>
        <v>0</v>
      </c>
      <c r="K178" s="185" t="s">
        <v>22</v>
      </c>
      <c r="L178" s="190"/>
      <c r="M178" s="191" t="s">
        <v>22</v>
      </c>
      <c r="N178" s="192" t="s">
        <v>45</v>
      </c>
      <c r="O178" s="33"/>
      <c r="P178" s="167">
        <f>O178*H178</f>
        <v>0</v>
      </c>
      <c r="Q178" s="167">
        <v>0</v>
      </c>
      <c r="R178" s="167">
        <f>Q178*H178</f>
        <v>0</v>
      </c>
      <c r="S178" s="167">
        <v>0</v>
      </c>
      <c r="T178" s="168">
        <f>S178*H178</f>
        <v>0</v>
      </c>
      <c r="AR178" s="15" t="s">
        <v>298</v>
      </c>
      <c r="AT178" s="15" t="s">
        <v>165</v>
      </c>
      <c r="AU178" s="15" t="s">
        <v>80</v>
      </c>
      <c r="AY178" s="15" t="s">
        <v>117</v>
      </c>
      <c r="BE178" s="169">
        <f>IF(N178="základní",J178,0)</f>
        <v>0</v>
      </c>
      <c r="BF178" s="169">
        <f>IF(N178="snížená",J178,0)</f>
        <v>0</v>
      </c>
      <c r="BG178" s="169">
        <f>IF(N178="zákl. přenesená",J178,0)</f>
        <v>0</v>
      </c>
      <c r="BH178" s="169">
        <f>IF(N178="sníž. přenesená",J178,0)</f>
        <v>0</v>
      </c>
      <c r="BI178" s="169">
        <f>IF(N178="nulová",J178,0)</f>
        <v>0</v>
      </c>
      <c r="BJ178" s="15" t="s">
        <v>23</v>
      </c>
      <c r="BK178" s="169">
        <f>ROUND(I178*H178,2)</f>
        <v>0</v>
      </c>
      <c r="BL178" s="15" t="s">
        <v>211</v>
      </c>
      <c r="BM178" s="15" t="s">
        <v>309</v>
      </c>
    </row>
    <row r="179" spans="2:47" s="1" customFormat="1" ht="27">
      <c r="B179" s="32"/>
      <c r="D179" s="170" t="s">
        <v>126</v>
      </c>
      <c r="F179" s="171" t="s">
        <v>310</v>
      </c>
      <c r="I179" s="131"/>
      <c r="L179" s="32"/>
      <c r="M179" s="61"/>
      <c r="N179" s="33"/>
      <c r="O179" s="33"/>
      <c r="P179" s="33"/>
      <c r="Q179" s="33"/>
      <c r="R179" s="33"/>
      <c r="S179" s="33"/>
      <c r="T179" s="62"/>
      <c r="AT179" s="15" t="s">
        <v>126</v>
      </c>
      <c r="AU179" s="15" t="s">
        <v>80</v>
      </c>
    </row>
    <row r="180" spans="2:51" s="11" customFormat="1" ht="13.5">
      <c r="B180" s="172"/>
      <c r="D180" s="173" t="s">
        <v>128</v>
      </c>
      <c r="E180" s="174" t="s">
        <v>22</v>
      </c>
      <c r="F180" s="175" t="s">
        <v>305</v>
      </c>
      <c r="H180" s="176">
        <v>2</v>
      </c>
      <c r="I180" s="177"/>
      <c r="L180" s="172"/>
      <c r="M180" s="178"/>
      <c r="N180" s="179"/>
      <c r="O180" s="179"/>
      <c r="P180" s="179"/>
      <c r="Q180" s="179"/>
      <c r="R180" s="179"/>
      <c r="S180" s="179"/>
      <c r="T180" s="180"/>
      <c r="AT180" s="181" t="s">
        <v>128</v>
      </c>
      <c r="AU180" s="181" t="s">
        <v>80</v>
      </c>
      <c r="AV180" s="11" t="s">
        <v>80</v>
      </c>
      <c r="AW180" s="11" t="s">
        <v>38</v>
      </c>
      <c r="AX180" s="11" t="s">
        <v>23</v>
      </c>
      <c r="AY180" s="181" t="s">
        <v>117</v>
      </c>
    </row>
    <row r="181" spans="2:65" s="1" customFormat="1" ht="22.5" customHeight="1">
      <c r="B181" s="157"/>
      <c r="C181" s="158" t="s">
        <v>298</v>
      </c>
      <c r="D181" s="158" t="s">
        <v>119</v>
      </c>
      <c r="E181" s="159" t="s">
        <v>311</v>
      </c>
      <c r="F181" s="160" t="s">
        <v>312</v>
      </c>
      <c r="G181" s="161" t="s">
        <v>291</v>
      </c>
      <c r="H181" s="162">
        <v>1</v>
      </c>
      <c r="I181" s="163"/>
      <c r="J181" s="164">
        <f>ROUND(I181*H181,2)</f>
        <v>0</v>
      </c>
      <c r="K181" s="160" t="s">
        <v>22</v>
      </c>
      <c r="L181" s="32"/>
      <c r="M181" s="165" t="s">
        <v>22</v>
      </c>
      <c r="N181" s="166" t="s">
        <v>45</v>
      </c>
      <c r="O181" s="33"/>
      <c r="P181" s="167">
        <f>O181*H181</f>
        <v>0</v>
      </c>
      <c r="Q181" s="167">
        <v>0</v>
      </c>
      <c r="R181" s="167">
        <f>Q181*H181</f>
        <v>0</v>
      </c>
      <c r="S181" s="167">
        <v>0</v>
      </c>
      <c r="T181" s="168">
        <f>S181*H181</f>
        <v>0</v>
      </c>
      <c r="AR181" s="15" t="s">
        <v>211</v>
      </c>
      <c r="AT181" s="15" t="s">
        <v>119</v>
      </c>
      <c r="AU181" s="15" t="s">
        <v>80</v>
      </c>
      <c r="AY181" s="15" t="s">
        <v>117</v>
      </c>
      <c r="BE181" s="169">
        <f>IF(N181="základní",J181,0)</f>
        <v>0</v>
      </c>
      <c r="BF181" s="169">
        <f>IF(N181="snížená",J181,0)</f>
        <v>0</v>
      </c>
      <c r="BG181" s="169">
        <f>IF(N181="zákl. přenesená",J181,0)</f>
        <v>0</v>
      </c>
      <c r="BH181" s="169">
        <f>IF(N181="sníž. přenesená",J181,0)</f>
        <v>0</v>
      </c>
      <c r="BI181" s="169">
        <f>IF(N181="nulová",J181,0)</f>
        <v>0</v>
      </c>
      <c r="BJ181" s="15" t="s">
        <v>23</v>
      </c>
      <c r="BK181" s="169">
        <f>ROUND(I181*H181,2)</f>
        <v>0</v>
      </c>
      <c r="BL181" s="15" t="s">
        <v>211</v>
      </c>
      <c r="BM181" s="15" t="s">
        <v>313</v>
      </c>
    </row>
    <row r="182" spans="2:47" s="1" customFormat="1" ht="13.5">
      <c r="B182" s="32"/>
      <c r="D182" s="170" t="s">
        <v>126</v>
      </c>
      <c r="F182" s="171" t="s">
        <v>293</v>
      </c>
      <c r="I182" s="131"/>
      <c r="L182" s="32"/>
      <c r="M182" s="61"/>
      <c r="N182" s="33"/>
      <c r="O182" s="33"/>
      <c r="P182" s="33"/>
      <c r="Q182" s="33"/>
      <c r="R182" s="33"/>
      <c r="S182" s="33"/>
      <c r="T182" s="62"/>
      <c r="AT182" s="15" t="s">
        <v>126</v>
      </c>
      <c r="AU182" s="15" t="s">
        <v>80</v>
      </c>
    </row>
    <row r="183" spans="2:51" s="11" customFormat="1" ht="13.5">
      <c r="B183" s="172"/>
      <c r="D183" s="173" t="s">
        <v>128</v>
      </c>
      <c r="E183" s="174" t="s">
        <v>22</v>
      </c>
      <c r="F183" s="175" t="s">
        <v>294</v>
      </c>
      <c r="H183" s="176">
        <v>1</v>
      </c>
      <c r="I183" s="177"/>
      <c r="L183" s="172"/>
      <c r="M183" s="178"/>
      <c r="N183" s="179"/>
      <c r="O183" s="179"/>
      <c r="P183" s="179"/>
      <c r="Q183" s="179"/>
      <c r="R183" s="179"/>
      <c r="S183" s="179"/>
      <c r="T183" s="180"/>
      <c r="AT183" s="181" t="s">
        <v>128</v>
      </c>
      <c r="AU183" s="181" t="s">
        <v>80</v>
      </c>
      <c r="AV183" s="11" t="s">
        <v>80</v>
      </c>
      <c r="AW183" s="11" t="s">
        <v>38</v>
      </c>
      <c r="AX183" s="11" t="s">
        <v>23</v>
      </c>
      <c r="AY183" s="181" t="s">
        <v>117</v>
      </c>
    </row>
    <row r="184" spans="2:65" s="1" customFormat="1" ht="22.5" customHeight="1">
      <c r="B184" s="157"/>
      <c r="C184" s="183" t="s">
        <v>314</v>
      </c>
      <c r="D184" s="183" t="s">
        <v>165</v>
      </c>
      <c r="E184" s="184" t="s">
        <v>315</v>
      </c>
      <c r="F184" s="185" t="s">
        <v>316</v>
      </c>
      <c r="G184" s="186" t="s">
        <v>291</v>
      </c>
      <c r="H184" s="187">
        <v>1</v>
      </c>
      <c r="I184" s="188"/>
      <c r="J184" s="189">
        <f>ROUND(I184*H184,2)</f>
        <v>0</v>
      </c>
      <c r="K184" s="185" t="s">
        <v>22</v>
      </c>
      <c r="L184" s="190"/>
      <c r="M184" s="191" t="s">
        <v>22</v>
      </c>
      <c r="N184" s="192" t="s">
        <v>45</v>
      </c>
      <c r="O184" s="33"/>
      <c r="P184" s="167">
        <f>O184*H184</f>
        <v>0</v>
      </c>
      <c r="Q184" s="167">
        <v>0</v>
      </c>
      <c r="R184" s="167">
        <f>Q184*H184</f>
        <v>0</v>
      </c>
      <c r="S184" s="167">
        <v>0</v>
      </c>
      <c r="T184" s="168">
        <f>S184*H184</f>
        <v>0</v>
      </c>
      <c r="AR184" s="15" t="s">
        <v>298</v>
      </c>
      <c r="AT184" s="15" t="s">
        <v>165</v>
      </c>
      <c r="AU184" s="15" t="s">
        <v>80</v>
      </c>
      <c r="AY184" s="15" t="s">
        <v>117</v>
      </c>
      <c r="BE184" s="169">
        <f>IF(N184="základní",J184,0)</f>
        <v>0</v>
      </c>
      <c r="BF184" s="169">
        <f>IF(N184="snížená",J184,0)</f>
        <v>0</v>
      </c>
      <c r="BG184" s="169">
        <f>IF(N184="zákl. přenesená",J184,0)</f>
        <v>0</v>
      </c>
      <c r="BH184" s="169">
        <f>IF(N184="sníž. přenesená",J184,0)</f>
        <v>0</v>
      </c>
      <c r="BI184" s="169">
        <f>IF(N184="nulová",J184,0)</f>
        <v>0</v>
      </c>
      <c r="BJ184" s="15" t="s">
        <v>23</v>
      </c>
      <c r="BK184" s="169">
        <f>ROUND(I184*H184,2)</f>
        <v>0</v>
      </c>
      <c r="BL184" s="15" t="s">
        <v>211</v>
      </c>
      <c r="BM184" s="15" t="s">
        <v>317</v>
      </c>
    </row>
    <row r="185" spans="2:47" s="1" customFormat="1" ht="13.5">
      <c r="B185" s="32"/>
      <c r="D185" s="170" t="s">
        <v>126</v>
      </c>
      <c r="F185" s="171" t="s">
        <v>318</v>
      </c>
      <c r="I185" s="131"/>
      <c r="L185" s="32"/>
      <c r="M185" s="61"/>
      <c r="N185" s="33"/>
      <c r="O185" s="33"/>
      <c r="P185" s="33"/>
      <c r="Q185" s="33"/>
      <c r="R185" s="33"/>
      <c r="S185" s="33"/>
      <c r="T185" s="62"/>
      <c r="AT185" s="15" t="s">
        <v>126</v>
      </c>
      <c r="AU185" s="15" t="s">
        <v>80</v>
      </c>
    </row>
    <row r="186" spans="2:51" s="11" customFormat="1" ht="13.5">
      <c r="B186" s="172"/>
      <c r="D186" s="173" t="s">
        <v>128</v>
      </c>
      <c r="E186" s="174" t="s">
        <v>22</v>
      </c>
      <c r="F186" s="175" t="s">
        <v>294</v>
      </c>
      <c r="H186" s="176">
        <v>1</v>
      </c>
      <c r="I186" s="177"/>
      <c r="L186" s="172"/>
      <c r="M186" s="178"/>
      <c r="N186" s="179"/>
      <c r="O186" s="179"/>
      <c r="P186" s="179"/>
      <c r="Q186" s="179"/>
      <c r="R186" s="179"/>
      <c r="S186" s="179"/>
      <c r="T186" s="180"/>
      <c r="AT186" s="181" t="s">
        <v>128</v>
      </c>
      <c r="AU186" s="181" t="s">
        <v>80</v>
      </c>
      <c r="AV186" s="11" t="s">
        <v>80</v>
      </c>
      <c r="AW186" s="11" t="s">
        <v>38</v>
      </c>
      <c r="AX186" s="11" t="s">
        <v>23</v>
      </c>
      <c r="AY186" s="181" t="s">
        <v>117</v>
      </c>
    </row>
    <row r="187" spans="2:65" s="1" customFormat="1" ht="22.5" customHeight="1">
      <c r="B187" s="157"/>
      <c r="C187" s="158" t="s">
        <v>319</v>
      </c>
      <c r="D187" s="158" t="s">
        <v>119</v>
      </c>
      <c r="E187" s="159" t="s">
        <v>320</v>
      </c>
      <c r="F187" s="160" t="s">
        <v>321</v>
      </c>
      <c r="G187" s="161" t="s">
        <v>291</v>
      </c>
      <c r="H187" s="162">
        <v>1</v>
      </c>
      <c r="I187" s="163"/>
      <c r="J187" s="164">
        <f>ROUND(I187*H187,2)</f>
        <v>0</v>
      </c>
      <c r="K187" s="160" t="s">
        <v>22</v>
      </c>
      <c r="L187" s="32"/>
      <c r="M187" s="165" t="s">
        <v>22</v>
      </c>
      <c r="N187" s="166" t="s">
        <v>45</v>
      </c>
      <c r="O187" s="33"/>
      <c r="P187" s="167">
        <f>O187*H187</f>
        <v>0</v>
      </c>
      <c r="Q187" s="167">
        <v>0</v>
      </c>
      <c r="R187" s="167">
        <f>Q187*H187</f>
        <v>0</v>
      </c>
      <c r="S187" s="167">
        <v>0</v>
      </c>
      <c r="T187" s="168">
        <f>S187*H187</f>
        <v>0</v>
      </c>
      <c r="AR187" s="15" t="s">
        <v>211</v>
      </c>
      <c r="AT187" s="15" t="s">
        <v>119</v>
      </c>
      <c r="AU187" s="15" t="s">
        <v>80</v>
      </c>
      <c r="AY187" s="15" t="s">
        <v>117</v>
      </c>
      <c r="BE187" s="169">
        <f>IF(N187="základní",J187,0)</f>
        <v>0</v>
      </c>
      <c r="BF187" s="169">
        <f>IF(N187="snížená",J187,0)</f>
        <v>0</v>
      </c>
      <c r="BG187" s="169">
        <f>IF(N187="zákl. přenesená",J187,0)</f>
        <v>0</v>
      </c>
      <c r="BH187" s="169">
        <f>IF(N187="sníž. přenesená",J187,0)</f>
        <v>0</v>
      </c>
      <c r="BI187" s="169">
        <f>IF(N187="nulová",J187,0)</f>
        <v>0</v>
      </c>
      <c r="BJ187" s="15" t="s">
        <v>23</v>
      </c>
      <c r="BK187" s="169">
        <f>ROUND(I187*H187,2)</f>
        <v>0</v>
      </c>
      <c r="BL187" s="15" t="s">
        <v>211</v>
      </c>
      <c r="BM187" s="15" t="s">
        <v>322</v>
      </c>
    </row>
    <row r="188" spans="2:47" s="1" customFormat="1" ht="13.5">
      <c r="B188" s="32"/>
      <c r="D188" s="170" t="s">
        <v>126</v>
      </c>
      <c r="F188" s="171" t="s">
        <v>293</v>
      </c>
      <c r="I188" s="131"/>
      <c r="L188" s="32"/>
      <c r="M188" s="61"/>
      <c r="N188" s="33"/>
      <c r="O188" s="33"/>
      <c r="P188" s="33"/>
      <c r="Q188" s="33"/>
      <c r="R188" s="33"/>
      <c r="S188" s="33"/>
      <c r="T188" s="62"/>
      <c r="AT188" s="15" t="s">
        <v>126</v>
      </c>
      <c r="AU188" s="15" t="s">
        <v>80</v>
      </c>
    </row>
    <row r="189" spans="2:51" s="11" customFormat="1" ht="13.5">
      <c r="B189" s="172"/>
      <c r="D189" s="173" t="s">
        <v>128</v>
      </c>
      <c r="E189" s="174" t="s">
        <v>22</v>
      </c>
      <c r="F189" s="175" t="s">
        <v>294</v>
      </c>
      <c r="H189" s="176">
        <v>1</v>
      </c>
      <c r="I189" s="177"/>
      <c r="L189" s="172"/>
      <c r="M189" s="178"/>
      <c r="N189" s="179"/>
      <c r="O189" s="179"/>
      <c r="P189" s="179"/>
      <c r="Q189" s="179"/>
      <c r="R189" s="179"/>
      <c r="S189" s="179"/>
      <c r="T189" s="180"/>
      <c r="AT189" s="181" t="s">
        <v>128</v>
      </c>
      <c r="AU189" s="181" t="s">
        <v>80</v>
      </c>
      <c r="AV189" s="11" t="s">
        <v>80</v>
      </c>
      <c r="AW189" s="11" t="s">
        <v>38</v>
      </c>
      <c r="AX189" s="11" t="s">
        <v>23</v>
      </c>
      <c r="AY189" s="181" t="s">
        <v>117</v>
      </c>
    </row>
    <row r="190" spans="2:65" s="1" customFormat="1" ht="22.5" customHeight="1">
      <c r="B190" s="157"/>
      <c r="C190" s="183" t="s">
        <v>323</v>
      </c>
      <c r="D190" s="183" t="s">
        <v>165</v>
      </c>
      <c r="E190" s="184" t="s">
        <v>324</v>
      </c>
      <c r="F190" s="185" t="s">
        <v>325</v>
      </c>
      <c r="G190" s="186" t="s">
        <v>291</v>
      </c>
      <c r="H190" s="187">
        <v>1</v>
      </c>
      <c r="I190" s="188"/>
      <c r="J190" s="189">
        <f>ROUND(I190*H190,2)</f>
        <v>0</v>
      </c>
      <c r="K190" s="185" t="s">
        <v>22</v>
      </c>
      <c r="L190" s="190"/>
      <c r="M190" s="191" t="s">
        <v>22</v>
      </c>
      <c r="N190" s="192" t="s">
        <v>45</v>
      </c>
      <c r="O190" s="33"/>
      <c r="P190" s="167">
        <f>O190*H190</f>
        <v>0</v>
      </c>
      <c r="Q190" s="167">
        <v>0</v>
      </c>
      <c r="R190" s="167">
        <f>Q190*H190</f>
        <v>0</v>
      </c>
      <c r="S190" s="167">
        <v>0</v>
      </c>
      <c r="T190" s="168">
        <f>S190*H190</f>
        <v>0</v>
      </c>
      <c r="AR190" s="15" t="s">
        <v>298</v>
      </c>
      <c r="AT190" s="15" t="s">
        <v>165</v>
      </c>
      <c r="AU190" s="15" t="s">
        <v>80</v>
      </c>
      <c r="AY190" s="15" t="s">
        <v>117</v>
      </c>
      <c r="BE190" s="169">
        <f>IF(N190="základní",J190,0)</f>
        <v>0</v>
      </c>
      <c r="BF190" s="169">
        <f>IF(N190="snížená",J190,0)</f>
        <v>0</v>
      </c>
      <c r="BG190" s="169">
        <f>IF(N190="zákl. přenesená",J190,0)</f>
        <v>0</v>
      </c>
      <c r="BH190" s="169">
        <f>IF(N190="sníž. přenesená",J190,0)</f>
        <v>0</v>
      </c>
      <c r="BI190" s="169">
        <f>IF(N190="nulová",J190,0)</f>
        <v>0</v>
      </c>
      <c r="BJ190" s="15" t="s">
        <v>23</v>
      </c>
      <c r="BK190" s="169">
        <f>ROUND(I190*H190,2)</f>
        <v>0</v>
      </c>
      <c r="BL190" s="15" t="s">
        <v>211</v>
      </c>
      <c r="BM190" s="15" t="s">
        <v>326</v>
      </c>
    </row>
    <row r="191" spans="2:47" s="1" customFormat="1" ht="27">
      <c r="B191" s="32"/>
      <c r="D191" s="170" t="s">
        <v>126</v>
      </c>
      <c r="F191" s="171" t="s">
        <v>327</v>
      </c>
      <c r="I191" s="131"/>
      <c r="L191" s="32"/>
      <c r="M191" s="61"/>
      <c r="N191" s="33"/>
      <c r="O191" s="33"/>
      <c r="P191" s="33"/>
      <c r="Q191" s="33"/>
      <c r="R191" s="33"/>
      <c r="S191" s="33"/>
      <c r="T191" s="62"/>
      <c r="AT191" s="15" t="s">
        <v>126</v>
      </c>
      <c r="AU191" s="15" t="s">
        <v>80</v>
      </c>
    </row>
    <row r="192" spans="2:51" s="11" customFormat="1" ht="13.5">
      <c r="B192" s="172"/>
      <c r="D192" s="173" t="s">
        <v>128</v>
      </c>
      <c r="E192" s="174" t="s">
        <v>22</v>
      </c>
      <c r="F192" s="175" t="s">
        <v>294</v>
      </c>
      <c r="H192" s="176">
        <v>1</v>
      </c>
      <c r="I192" s="177"/>
      <c r="L192" s="172"/>
      <c r="M192" s="178"/>
      <c r="N192" s="179"/>
      <c r="O192" s="179"/>
      <c r="P192" s="179"/>
      <c r="Q192" s="179"/>
      <c r="R192" s="179"/>
      <c r="S192" s="179"/>
      <c r="T192" s="180"/>
      <c r="AT192" s="181" t="s">
        <v>128</v>
      </c>
      <c r="AU192" s="181" t="s">
        <v>80</v>
      </c>
      <c r="AV192" s="11" t="s">
        <v>80</v>
      </c>
      <c r="AW192" s="11" t="s">
        <v>38</v>
      </c>
      <c r="AX192" s="11" t="s">
        <v>23</v>
      </c>
      <c r="AY192" s="181" t="s">
        <v>117</v>
      </c>
    </row>
    <row r="193" spans="2:65" s="1" customFormat="1" ht="31.5" customHeight="1">
      <c r="B193" s="157"/>
      <c r="C193" s="158" t="s">
        <v>328</v>
      </c>
      <c r="D193" s="158" t="s">
        <v>119</v>
      </c>
      <c r="E193" s="159" t="s">
        <v>329</v>
      </c>
      <c r="F193" s="160" t="s">
        <v>330</v>
      </c>
      <c r="G193" s="161" t="s">
        <v>178</v>
      </c>
      <c r="H193" s="162">
        <v>315</v>
      </c>
      <c r="I193" s="163"/>
      <c r="J193" s="164">
        <f>ROUND(I193*H193,2)</f>
        <v>0</v>
      </c>
      <c r="K193" s="160" t="s">
        <v>123</v>
      </c>
      <c r="L193" s="32"/>
      <c r="M193" s="165" t="s">
        <v>22</v>
      </c>
      <c r="N193" s="166" t="s">
        <v>45</v>
      </c>
      <c r="O193" s="33"/>
      <c r="P193" s="167">
        <f>O193*H193</f>
        <v>0</v>
      </c>
      <c r="Q193" s="167">
        <v>0</v>
      </c>
      <c r="R193" s="167">
        <f>Q193*H193</f>
        <v>0</v>
      </c>
      <c r="S193" s="167">
        <v>0.001</v>
      </c>
      <c r="T193" s="168">
        <f>S193*H193</f>
        <v>0.315</v>
      </c>
      <c r="AR193" s="15" t="s">
        <v>211</v>
      </c>
      <c r="AT193" s="15" t="s">
        <v>119</v>
      </c>
      <c r="AU193" s="15" t="s">
        <v>80</v>
      </c>
      <c r="AY193" s="15" t="s">
        <v>117</v>
      </c>
      <c r="BE193" s="169">
        <f>IF(N193="základní",J193,0)</f>
        <v>0</v>
      </c>
      <c r="BF193" s="169">
        <f>IF(N193="snížená",J193,0)</f>
        <v>0</v>
      </c>
      <c r="BG193" s="169">
        <f>IF(N193="zákl. přenesená",J193,0)</f>
        <v>0</v>
      </c>
      <c r="BH193" s="169">
        <f>IF(N193="sníž. přenesená",J193,0)</f>
        <v>0</v>
      </c>
      <c r="BI193" s="169">
        <f>IF(N193="nulová",J193,0)</f>
        <v>0</v>
      </c>
      <c r="BJ193" s="15" t="s">
        <v>23</v>
      </c>
      <c r="BK193" s="169">
        <f>ROUND(I193*H193,2)</f>
        <v>0</v>
      </c>
      <c r="BL193" s="15" t="s">
        <v>211</v>
      </c>
      <c r="BM193" s="15" t="s">
        <v>331</v>
      </c>
    </row>
    <row r="194" spans="2:47" s="1" customFormat="1" ht="13.5">
      <c r="B194" s="32"/>
      <c r="D194" s="170" t="s">
        <v>126</v>
      </c>
      <c r="F194" s="171" t="s">
        <v>332</v>
      </c>
      <c r="I194" s="131"/>
      <c r="L194" s="32"/>
      <c r="M194" s="61"/>
      <c r="N194" s="33"/>
      <c r="O194" s="33"/>
      <c r="P194" s="33"/>
      <c r="Q194" s="33"/>
      <c r="R194" s="33"/>
      <c r="S194" s="33"/>
      <c r="T194" s="62"/>
      <c r="AT194" s="15" t="s">
        <v>126</v>
      </c>
      <c r="AU194" s="15" t="s">
        <v>80</v>
      </c>
    </row>
    <row r="195" spans="2:51" s="11" customFormat="1" ht="13.5">
      <c r="B195" s="172"/>
      <c r="D195" s="170" t="s">
        <v>128</v>
      </c>
      <c r="E195" s="181" t="s">
        <v>22</v>
      </c>
      <c r="F195" s="193" t="s">
        <v>333</v>
      </c>
      <c r="H195" s="194">
        <v>315</v>
      </c>
      <c r="I195" s="177"/>
      <c r="L195" s="172"/>
      <c r="M195" s="178"/>
      <c r="N195" s="179"/>
      <c r="O195" s="179"/>
      <c r="P195" s="179"/>
      <c r="Q195" s="179"/>
      <c r="R195" s="179"/>
      <c r="S195" s="179"/>
      <c r="T195" s="180"/>
      <c r="AT195" s="181" t="s">
        <v>128</v>
      </c>
      <c r="AU195" s="181" t="s">
        <v>80</v>
      </c>
      <c r="AV195" s="11" t="s">
        <v>80</v>
      </c>
      <c r="AW195" s="11" t="s">
        <v>38</v>
      </c>
      <c r="AX195" s="11" t="s">
        <v>23</v>
      </c>
      <c r="AY195" s="181" t="s">
        <v>117</v>
      </c>
    </row>
    <row r="196" spans="2:63" s="10" customFormat="1" ht="36.75" customHeight="1">
      <c r="B196" s="143"/>
      <c r="D196" s="144" t="s">
        <v>73</v>
      </c>
      <c r="E196" s="145" t="s">
        <v>334</v>
      </c>
      <c r="F196" s="145" t="s">
        <v>335</v>
      </c>
      <c r="I196" s="146"/>
      <c r="J196" s="147">
        <f>BK196</f>
        <v>0</v>
      </c>
      <c r="L196" s="143"/>
      <c r="M196" s="148"/>
      <c r="N196" s="149"/>
      <c r="O196" s="149"/>
      <c r="P196" s="150">
        <f>P197+P202</f>
        <v>0</v>
      </c>
      <c r="Q196" s="149"/>
      <c r="R196" s="150">
        <f>R197+R202</f>
        <v>0</v>
      </c>
      <c r="S196" s="149"/>
      <c r="T196" s="151">
        <f>T197+T202</f>
        <v>0</v>
      </c>
      <c r="AR196" s="144" t="s">
        <v>145</v>
      </c>
      <c r="AT196" s="152" t="s">
        <v>73</v>
      </c>
      <c r="AU196" s="152" t="s">
        <v>74</v>
      </c>
      <c r="AY196" s="144" t="s">
        <v>117</v>
      </c>
      <c r="BK196" s="153">
        <f>BK197+BK202</f>
        <v>0</v>
      </c>
    </row>
    <row r="197" spans="2:63" s="10" customFormat="1" ht="19.5" customHeight="1">
      <c r="B197" s="143"/>
      <c r="D197" s="154" t="s">
        <v>73</v>
      </c>
      <c r="E197" s="155" t="s">
        <v>74</v>
      </c>
      <c r="F197" s="155" t="s">
        <v>335</v>
      </c>
      <c r="I197" s="146"/>
      <c r="J197" s="156">
        <f>BK197</f>
        <v>0</v>
      </c>
      <c r="L197" s="143"/>
      <c r="M197" s="148"/>
      <c r="N197" s="149"/>
      <c r="O197" s="149"/>
      <c r="P197" s="150">
        <f>SUM(P198:P201)</f>
        <v>0</v>
      </c>
      <c r="Q197" s="149"/>
      <c r="R197" s="150">
        <f>SUM(R198:R201)</f>
        <v>0</v>
      </c>
      <c r="S197" s="149"/>
      <c r="T197" s="151">
        <f>SUM(T198:T201)</f>
        <v>0</v>
      </c>
      <c r="AR197" s="144" t="s">
        <v>145</v>
      </c>
      <c r="AT197" s="152" t="s">
        <v>73</v>
      </c>
      <c r="AU197" s="152" t="s">
        <v>23</v>
      </c>
      <c r="AY197" s="144" t="s">
        <v>117</v>
      </c>
      <c r="BK197" s="153">
        <f>SUM(BK198:BK201)</f>
        <v>0</v>
      </c>
    </row>
    <row r="198" spans="2:65" s="1" customFormat="1" ht="22.5" customHeight="1">
      <c r="B198" s="157"/>
      <c r="C198" s="158" t="s">
        <v>336</v>
      </c>
      <c r="D198" s="158" t="s">
        <v>119</v>
      </c>
      <c r="E198" s="159" t="s">
        <v>337</v>
      </c>
      <c r="F198" s="160" t="s">
        <v>338</v>
      </c>
      <c r="G198" s="161" t="s">
        <v>339</v>
      </c>
      <c r="H198" s="162">
        <v>1</v>
      </c>
      <c r="I198" s="163"/>
      <c r="J198" s="164">
        <f>ROUND(I198*H198,2)</f>
        <v>0</v>
      </c>
      <c r="K198" s="160" t="s">
        <v>340</v>
      </c>
      <c r="L198" s="32"/>
      <c r="M198" s="165" t="s">
        <v>22</v>
      </c>
      <c r="N198" s="166" t="s">
        <v>45</v>
      </c>
      <c r="O198" s="33"/>
      <c r="P198" s="167">
        <f>O198*H198</f>
        <v>0</v>
      </c>
      <c r="Q198" s="167">
        <v>0</v>
      </c>
      <c r="R198" s="167">
        <f>Q198*H198</f>
        <v>0</v>
      </c>
      <c r="S198" s="167">
        <v>0</v>
      </c>
      <c r="T198" s="168">
        <f>S198*H198</f>
        <v>0</v>
      </c>
      <c r="AR198" s="15" t="s">
        <v>341</v>
      </c>
      <c r="AT198" s="15" t="s">
        <v>119</v>
      </c>
      <c r="AU198" s="15" t="s">
        <v>80</v>
      </c>
      <c r="AY198" s="15" t="s">
        <v>117</v>
      </c>
      <c r="BE198" s="169">
        <f>IF(N198="základní",J198,0)</f>
        <v>0</v>
      </c>
      <c r="BF198" s="169">
        <f>IF(N198="snížená",J198,0)</f>
        <v>0</v>
      </c>
      <c r="BG198" s="169">
        <f>IF(N198="zákl. přenesená",J198,0)</f>
        <v>0</v>
      </c>
      <c r="BH198" s="169">
        <f>IF(N198="sníž. přenesená",J198,0)</f>
        <v>0</v>
      </c>
      <c r="BI198" s="169">
        <f>IF(N198="nulová",J198,0)</f>
        <v>0</v>
      </c>
      <c r="BJ198" s="15" t="s">
        <v>23</v>
      </c>
      <c r="BK198" s="169">
        <f>ROUND(I198*H198,2)</f>
        <v>0</v>
      </c>
      <c r="BL198" s="15" t="s">
        <v>341</v>
      </c>
      <c r="BM198" s="15" t="s">
        <v>342</v>
      </c>
    </row>
    <row r="199" spans="2:47" s="1" customFormat="1" ht="13.5">
      <c r="B199" s="32"/>
      <c r="D199" s="173" t="s">
        <v>126</v>
      </c>
      <c r="F199" s="182" t="s">
        <v>343</v>
      </c>
      <c r="I199" s="131"/>
      <c r="L199" s="32"/>
      <c r="M199" s="61"/>
      <c r="N199" s="33"/>
      <c r="O199" s="33"/>
      <c r="P199" s="33"/>
      <c r="Q199" s="33"/>
      <c r="R199" s="33"/>
      <c r="S199" s="33"/>
      <c r="T199" s="62"/>
      <c r="AT199" s="15" t="s">
        <v>126</v>
      </c>
      <c r="AU199" s="15" t="s">
        <v>80</v>
      </c>
    </row>
    <row r="200" spans="2:65" s="1" customFormat="1" ht="22.5" customHeight="1">
      <c r="B200" s="157"/>
      <c r="C200" s="158" t="s">
        <v>344</v>
      </c>
      <c r="D200" s="158" t="s">
        <v>119</v>
      </c>
      <c r="E200" s="159" t="s">
        <v>345</v>
      </c>
      <c r="F200" s="160" t="s">
        <v>346</v>
      </c>
      <c r="G200" s="161" t="s">
        <v>339</v>
      </c>
      <c r="H200" s="162">
        <v>1</v>
      </c>
      <c r="I200" s="163"/>
      <c r="J200" s="164">
        <f>ROUND(I200*H200,2)</f>
        <v>0</v>
      </c>
      <c r="K200" s="160" t="s">
        <v>340</v>
      </c>
      <c r="L200" s="32"/>
      <c r="M200" s="165" t="s">
        <v>22</v>
      </c>
      <c r="N200" s="166" t="s">
        <v>45</v>
      </c>
      <c r="O200" s="33"/>
      <c r="P200" s="167">
        <f>O200*H200</f>
        <v>0</v>
      </c>
      <c r="Q200" s="167">
        <v>0</v>
      </c>
      <c r="R200" s="167">
        <f>Q200*H200</f>
        <v>0</v>
      </c>
      <c r="S200" s="167">
        <v>0</v>
      </c>
      <c r="T200" s="168">
        <f>S200*H200</f>
        <v>0</v>
      </c>
      <c r="AR200" s="15" t="s">
        <v>341</v>
      </c>
      <c r="AT200" s="15" t="s">
        <v>119</v>
      </c>
      <c r="AU200" s="15" t="s">
        <v>80</v>
      </c>
      <c r="AY200" s="15" t="s">
        <v>117</v>
      </c>
      <c r="BE200" s="169">
        <f>IF(N200="základní",J200,0)</f>
        <v>0</v>
      </c>
      <c r="BF200" s="169">
        <f>IF(N200="snížená",J200,0)</f>
        <v>0</v>
      </c>
      <c r="BG200" s="169">
        <f>IF(N200="zákl. přenesená",J200,0)</f>
        <v>0</v>
      </c>
      <c r="BH200" s="169">
        <f>IF(N200="sníž. přenesená",J200,0)</f>
        <v>0</v>
      </c>
      <c r="BI200" s="169">
        <f>IF(N200="nulová",J200,0)</f>
        <v>0</v>
      </c>
      <c r="BJ200" s="15" t="s">
        <v>23</v>
      </c>
      <c r="BK200" s="169">
        <f>ROUND(I200*H200,2)</f>
        <v>0</v>
      </c>
      <c r="BL200" s="15" t="s">
        <v>341</v>
      </c>
      <c r="BM200" s="15" t="s">
        <v>347</v>
      </c>
    </row>
    <row r="201" spans="2:47" s="1" customFormat="1" ht="27">
      <c r="B201" s="32"/>
      <c r="D201" s="170" t="s">
        <v>126</v>
      </c>
      <c r="F201" s="171" t="s">
        <v>348</v>
      </c>
      <c r="I201" s="131"/>
      <c r="L201" s="32"/>
      <c r="M201" s="61"/>
      <c r="N201" s="33"/>
      <c r="O201" s="33"/>
      <c r="P201" s="33"/>
      <c r="Q201" s="33"/>
      <c r="R201" s="33"/>
      <c r="S201" s="33"/>
      <c r="T201" s="62"/>
      <c r="AT201" s="15" t="s">
        <v>126</v>
      </c>
      <c r="AU201" s="15" t="s">
        <v>80</v>
      </c>
    </row>
    <row r="202" spans="2:63" s="10" customFormat="1" ht="29.25" customHeight="1">
      <c r="B202" s="143"/>
      <c r="D202" s="154" t="s">
        <v>73</v>
      </c>
      <c r="E202" s="155" t="s">
        <v>349</v>
      </c>
      <c r="F202" s="155" t="s">
        <v>350</v>
      </c>
      <c r="I202" s="146"/>
      <c r="J202" s="156">
        <f>BK202</f>
        <v>0</v>
      </c>
      <c r="L202" s="143"/>
      <c r="M202" s="148"/>
      <c r="N202" s="149"/>
      <c r="O202" s="149"/>
      <c r="P202" s="150">
        <f>SUM(P203:P207)</f>
        <v>0</v>
      </c>
      <c r="Q202" s="149"/>
      <c r="R202" s="150">
        <f>SUM(R203:R207)</f>
        <v>0</v>
      </c>
      <c r="S202" s="149"/>
      <c r="T202" s="151">
        <f>SUM(T203:T207)</f>
        <v>0</v>
      </c>
      <c r="AR202" s="144" t="s">
        <v>145</v>
      </c>
      <c r="AT202" s="152" t="s">
        <v>73</v>
      </c>
      <c r="AU202" s="152" t="s">
        <v>23</v>
      </c>
      <c r="AY202" s="144" t="s">
        <v>117</v>
      </c>
      <c r="BK202" s="153">
        <f>SUM(BK203:BK207)</f>
        <v>0</v>
      </c>
    </row>
    <row r="203" spans="2:65" s="1" customFormat="1" ht="22.5" customHeight="1">
      <c r="B203" s="157"/>
      <c r="C203" s="158" t="s">
        <v>351</v>
      </c>
      <c r="D203" s="158" t="s">
        <v>119</v>
      </c>
      <c r="E203" s="159" t="s">
        <v>352</v>
      </c>
      <c r="F203" s="160" t="s">
        <v>353</v>
      </c>
      <c r="G203" s="161" t="s">
        <v>354</v>
      </c>
      <c r="H203" s="162">
        <v>1</v>
      </c>
      <c r="I203" s="163"/>
      <c r="J203" s="164">
        <f>ROUND(I203*H203,2)</f>
        <v>0</v>
      </c>
      <c r="K203" s="160" t="s">
        <v>123</v>
      </c>
      <c r="L203" s="32"/>
      <c r="M203" s="165" t="s">
        <v>22</v>
      </c>
      <c r="N203" s="166" t="s">
        <v>45</v>
      </c>
      <c r="O203" s="33"/>
      <c r="P203" s="167">
        <f>O203*H203</f>
        <v>0</v>
      </c>
      <c r="Q203" s="167">
        <v>0</v>
      </c>
      <c r="R203" s="167">
        <f>Q203*H203</f>
        <v>0</v>
      </c>
      <c r="S203" s="167">
        <v>0</v>
      </c>
      <c r="T203" s="168">
        <f>S203*H203</f>
        <v>0</v>
      </c>
      <c r="AR203" s="15" t="s">
        <v>341</v>
      </c>
      <c r="AT203" s="15" t="s">
        <v>119</v>
      </c>
      <c r="AU203" s="15" t="s">
        <v>80</v>
      </c>
      <c r="AY203" s="15" t="s">
        <v>117</v>
      </c>
      <c r="BE203" s="169">
        <f>IF(N203="základní",J203,0)</f>
        <v>0</v>
      </c>
      <c r="BF203" s="169">
        <f>IF(N203="snížená",J203,0)</f>
        <v>0</v>
      </c>
      <c r="BG203" s="169">
        <f>IF(N203="zákl. přenesená",J203,0)</f>
        <v>0</v>
      </c>
      <c r="BH203" s="169">
        <f>IF(N203="sníž. přenesená",J203,0)</f>
        <v>0</v>
      </c>
      <c r="BI203" s="169">
        <f>IF(N203="nulová",J203,0)</f>
        <v>0</v>
      </c>
      <c r="BJ203" s="15" t="s">
        <v>23</v>
      </c>
      <c r="BK203" s="169">
        <f>ROUND(I203*H203,2)</f>
        <v>0</v>
      </c>
      <c r="BL203" s="15" t="s">
        <v>341</v>
      </c>
      <c r="BM203" s="15" t="s">
        <v>355</v>
      </c>
    </row>
    <row r="204" spans="2:47" s="1" customFormat="1" ht="27">
      <c r="B204" s="32"/>
      <c r="D204" s="170" t="s">
        <v>126</v>
      </c>
      <c r="F204" s="171" t="s">
        <v>356</v>
      </c>
      <c r="I204" s="131"/>
      <c r="L204" s="32"/>
      <c r="M204" s="61"/>
      <c r="N204" s="33"/>
      <c r="O204" s="33"/>
      <c r="P204" s="33"/>
      <c r="Q204" s="33"/>
      <c r="R204" s="33"/>
      <c r="S204" s="33"/>
      <c r="T204" s="62"/>
      <c r="AT204" s="15" t="s">
        <v>126</v>
      </c>
      <c r="AU204" s="15" t="s">
        <v>80</v>
      </c>
    </row>
    <row r="205" spans="2:51" s="11" customFormat="1" ht="13.5">
      <c r="B205" s="172"/>
      <c r="D205" s="173" t="s">
        <v>128</v>
      </c>
      <c r="E205" s="174" t="s">
        <v>22</v>
      </c>
      <c r="F205" s="175" t="s">
        <v>357</v>
      </c>
      <c r="H205" s="176">
        <v>1</v>
      </c>
      <c r="I205" s="177"/>
      <c r="L205" s="172"/>
      <c r="M205" s="178"/>
      <c r="N205" s="179"/>
      <c r="O205" s="179"/>
      <c r="P205" s="179"/>
      <c r="Q205" s="179"/>
      <c r="R205" s="179"/>
      <c r="S205" s="179"/>
      <c r="T205" s="180"/>
      <c r="AT205" s="181" t="s">
        <v>128</v>
      </c>
      <c r="AU205" s="181" t="s">
        <v>80</v>
      </c>
      <c r="AV205" s="11" t="s">
        <v>80</v>
      </c>
      <c r="AW205" s="11" t="s">
        <v>38</v>
      </c>
      <c r="AX205" s="11" t="s">
        <v>23</v>
      </c>
      <c r="AY205" s="181" t="s">
        <v>117</v>
      </c>
    </row>
    <row r="206" spans="2:65" s="1" customFormat="1" ht="22.5" customHeight="1">
      <c r="B206" s="157"/>
      <c r="C206" s="158" t="s">
        <v>358</v>
      </c>
      <c r="D206" s="158" t="s">
        <v>119</v>
      </c>
      <c r="E206" s="159" t="s">
        <v>359</v>
      </c>
      <c r="F206" s="160" t="s">
        <v>360</v>
      </c>
      <c r="G206" s="161" t="s">
        <v>354</v>
      </c>
      <c r="H206" s="162">
        <v>1</v>
      </c>
      <c r="I206" s="163"/>
      <c r="J206" s="164">
        <f>ROUND(I206*H206,2)</f>
        <v>0</v>
      </c>
      <c r="K206" s="160" t="s">
        <v>123</v>
      </c>
      <c r="L206" s="32"/>
      <c r="M206" s="165" t="s">
        <v>22</v>
      </c>
      <c r="N206" s="166" t="s">
        <v>45</v>
      </c>
      <c r="O206" s="33"/>
      <c r="P206" s="167">
        <f>O206*H206</f>
        <v>0</v>
      </c>
      <c r="Q206" s="167">
        <v>0</v>
      </c>
      <c r="R206" s="167">
        <f>Q206*H206</f>
        <v>0</v>
      </c>
      <c r="S206" s="167">
        <v>0</v>
      </c>
      <c r="T206" s="168">
        <f>S206*H206</f>
        <v>0</v>
      </c>
      <c r="AR206" s="15" t="s">
        <v>341</v>
      </c>
      <c r="AT206" s="15" t="s">
        <v>119</v>
      </c>
      <c r="AU206" s="15" t="s">
        <v>80</v>
      </c>
      <c r="AY206" s="15" t="s">
        <v>117</v>
      </c>
      <c r="BE206" s="169">
        <f>IF(N206="základní",J206,0)</f>
        <v>0</v>
      </c>
      <c r="BF206" s="169">
        <f>IF(N206="snížená",J206,0)</f>
        <v>0</v>
      </c>
      <c r="BG206" s="169">
        <f>IF(N206="zákl. přenesená",J206,0)</f>
        <v>0</v>
      </c>
      <c r="BH206" s="169">
        <f>IF(N206="sníž. přenesená",J206,0)</f>
        <v>0</v>
      </c>
      <c r="BI206" s="169">
        <f>IF(N206="nulová",J206,0)</f>
        <v>0</v>
      </c>
      <c r="BJ206" s="15" t="s">
        <v>23</v>
      </c>
      <c r="BK206" s="169">
        <f>ROUND(I206*H206,2)</f>
        <v>0</v>
      </c>
      <c r="BL206" s="15" t="s">
        <v>341</v>
      </c>
      <c r="BM206" s="15" t="s">
        <v>361</v>
      </c>
    </row>
    <row r="207" spans="2:47" s="1" customFormat="1" ht="27">
      <c r="B207" s="32"/>
      <c r="D207" s="170" t="s">
        <v>126</v>
      </c>
      <c r="F207" s="171" t="s">
        <v>362</v>
      </c>
      <c r="I207" s="131"/>
      <c r="L207" s="32"/>
      <c r="M207" s="195"/>
      <c r="N207" s="196"/>
      <c r="O207" s="196"/>
      <c r="P207" s="196"/>
      <c r="Q207" s="196"/>
      <c r="R207" s="196"/>
      <c r="S207" s="196"/>
      <c r="T207" s="197"/>
      <c r="AT207" s="15" t="s">
        <v>126</v>
      </c>
      <c r="AU207" s="15" t="s">
        <v>80</v>
      </c>
    </row>
    <row r="208" spans="2:12" s="1" customFormat="1" ht="6.75" customHeight="1">
      <c r="B208" s="47"/>
      <c r="C208" s="48"/>
      <c r="D208" s="48"/>
      <c r="E208" s="48"/>
      <c r="F208" s="48"/>
      <c r="G208" s="48"/>
      <c r="H208" s="48"/>
      <c r="I208" s="109"/>
      <c r="J208" s="48"/>
      <c r="K208" s="48"/>
      <c r="L208" s="32"/>
    </row>
    <row r="209" ht="13.5">
      <c r="AT209" s="198"/>
    </row>
  </sheetData>
  <sheetProtection password="CC35" sheet="1" objects="1" scenarios="1" formatColumns="0" formatRows="0" sort="0" autoFilter="0"/>
  <autoFilter ref="C83:K83"/>
  <mergeCells count="6">
    <mergeCell ref="E7:H7"/>
    <mergeCell ref="E22:H22"/>
    <mergeCell ref="E43:H43"/>
    <mergeCell ref="E76:H76"/>
    <mergeCell ref="G1:H1"/>
    <mergeCell ref="L2:V2"/>
  </mergeCells>
  <hyperlinks>
    <hyperlink ref="F1:G1" location="C2" tooltip="Krycí list soupisu" display="1) Krycí list soupisu"/>
    <hyperlink ref="G1:H1" location="C50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248" customWidth="1"/>
    <col min="2" max="2" width="1.66796875" style="248" customWidth="1"/>
    <col min="3" max="4" width="5" style="248" customWidth="1"/>
    <col min="5" max="5" width="11.66015625" style="248" customWidth="1"/>
    <col min="6" max="6" width="9.16015625" style="248" customWidth="1"/>
    <col min="7" max="7" width="5" style="248" customWidth="1"/>
    <col min="8" max="8" width="77.83203125" style="248" customWidth="1"/>
    <col min="9" max="10" width="20" style="248" customWidth="1"/>
    <col min="11" max="11" width="1.66796875" style="248" customWidth="1"/>
    <col min="12" max="16384" width="9.33203125" style="248" customWidth="1"/>
  </cols>
  <sheetData>
    <row r="1" ht="37.5" customHeight="1"/>
    <row r="2" spans="2:11" ht="7.5" customHeight="1">
      <c r="B2" s="249"/>
      <c r="C2" s="250"/>
      <c r="D2" s="250"/>
      <c r="E2" s="250"/>
      <c r="F2" s="250"/>
      <c r="G2" s="250"/>
      <c r="H2" s="250"/>
      <c r="I2" s="250"/>
      <c r="J2" s="250"/>
      <c r="K2" s="251"/>
    </row>
    <row r="3" spans="2:11" s="255" customFormat="1" ht="45" customHeight="1">
      <c r="B3" s="252"/>
      <c r="C3" s="253" t="s">
        <v>370</v>
      </c>
      <c r="D3" s="253"/>
      <c r="E3" s="253"/>
      <c r="F3" s="253"/>
      <c r="G3" s="253"/>
      <c r="H3" s="253"/>
      <c r="I3" s="253"/>
      <c r="J3" s="253"/>
      <c r="K3" s="254"/>
    </row>
    <row r="4" spans="2:11" ht="25.5" customHeight="1">
      <c r="B4" s="256"/>
      <c r="C4" s="257" t="s">
        <v>371</v>
      </c>
      <c r="D4" s="257"/>
      <c r="E4" s="257"/>
      <c r="F4" s="257"/>
      <c r="G4" s="257"/>
      <c r="H4" s="257"/>
      <c r="I4" s="257"/>
      <c r="J4" s="257"/>
      <c r="K4" s="258"/>
    </row>
    <row r="5" spans="2:11" ht="5.25" customHeight="1">
      <c r="B5" s="256"/>
      <c r="C5" s="259"/>
      <c r="D5" s="259"/>
      <c r="E5" s="259"/>
      <c r="F5" s="259"/>
      <c r="G5" s="259"/>
      <c r="H5" s="259"/>
      <c r="I5" s="259"/>
      <c r="J5" s="259"/>
      <c r="K5" s="258"/>
    </row>
    <row r="6" spans="2:11" ht="15" customHeight="1">
      <c r="B6" s="256"/>
      <c r="C6" s="260" t="s">
        <v>372</v>
      </c>
      <c r="D6" s="260"/>
      <c r="E6" s="260"/>
      <c r="F6" s="260"/>
      <c r="G6" s="260"/>
      <c r="H6" s="260"/>
      <c r="I6" s="260"/>
      <c r="J6" s="260"/>
      <c r="K6" s="258"/>
    </row>
    <row r="7" spans="2:11" ht="15" customHeight="1">
      <c r="B7" s="261"/>
      <c r="C7" s="260" t="s">
        <v>373</v>
      </c>
      <c r="D7" s="260"/>
      <c r="E7" s="260"/>
      <c r="F7" s="260"/>
      <c r="G7" s="260"/>
      <c r="H7" s="260"/>
      <c r="I7" s="260"/>
      <c r="J7" s="260"/>
      <c r="K7" s="258"/>
    </row>
    <row r="8" spans="2:11" ht="12.75" customHeight="1">
      <c r="B8" s="261"/>
      <c r="C8" s="262"/>
      <c r="D8" s="262"/>
      <c r="E8" s="262"/>
      <c r="F8" s="262"/>
      <c r="G8" s="262"/>
      <c r="H8" s="262"/>
      <c r="I8" s="262"/>
      <c r="J8" s="262"/>
      <c r="K8" s="258"/>
    </row>
    <row r="9" spans="2:11" ht="15" customHeight="1">
      <c r="B9" s="261"/>
      <c r="C9" s="260" t="s">
        <v>374</v>
      </c>
      <c r="D9" s="260"/>
      <c r="E9" s="260"/>
      <c r="F9" s="260"/>
      <c r="G9" s="260"/>
      <c r="H9" s="260"/>
      <c r="I9" s="260"/>
      <c r="J9" s="260"/>
      <c r="K9" s="258"/>
    </row>
    <row r="10" spans="2:11" ht="15" customHeight="1">
      <c r="B10" s="261"/>
      <c r="C10" s="262"/>
      <c r="D10" s="260" t="s">
        <v>375</v>
      </c>
      <c r="E10" s="260"/>
      <c r="F10" s="260"/>
      <c r="G10" s="260"/>
      <c r="H10" s="260"/>
      <c r="I10" s="260"/>
      <c r="J10" s="260"/>
      <c r="K10" s="258"/>
    </row>
    <row r="11" spans="2:11" ht="15" customHeight="1">
      <c r="B11" s="261"/>
      <c r="C11" s="263"/>
      <c r="D11" s="260" t="s">
        <v>376</v>
      </c>
      <c r="E11" s="260"/>
      <c r="F11" s="260"/>
      <c r="G11" s="260"/>
      <c r="H11" s="260"/>
      <c r="I11" s="260"/>
      <c r="J11" s="260"/>
      <c r="K11" s="258"/>
    </row>
    <row r="12" spans="2:11" ht="12.75" customHeight="1">
      <c r="B12" s="261"/>
      <c r="C12" s="263"/>
      <c r="D12" s="263"/>
      <c r="E12" s="263"/>
      <c r="F12" s="263"/>
      <c r="G12" s="263"/>
      <c r="H12" s="263"/>
      <c r="I12" s="263"/>
      <c r="J12" s="263"/>
      <c r="K12" s="258"/>
    </row>
    <row r="13" spans="2:11" ht="15" customHeight="1">
      <c r="B13" s="261"/>
      <c r="C13" s="263"/>
      <c r="D13" s="260" t="s">
        <v>377</v>
      </c>
      <c r="E13" s="260"/>
      <c r="F13" s="260"/>
      <c r="G13" s="260"/>
      <c r="H13" s="260"/>
      <c r="I13" s="260"/>
      <c r="J13" s="260"/>
      <c r="K13" s="258"/>
    </row>
    <row r="14" spans="2:11" ht="15" customHeight="1">
      <c r="B14" s="261"/>
      <c r="C14" s="263"/>
      <c r="D14" s="260" t="s">
        <v>378</v>
      </c>
      <c r="E14" s="260"/>
      <c r="F14" s="260"/>
      <c r="G14" s="260"/>
      <c r="H14" s="260"/>
      <c r="I14" s="260"/>
      <c r="J14" s="260"/>
      <c r="K14" s="258"/>
    </row>
    <row r="15" spans="2:11" ht="15" customHeight="1">
      <c r="B15" s="261"/>
      <c r="C15" s="263"/>
      <c r="D15" s="260" t="s">
        <v>379</v>
      </c>
      <c r="E15" s="260"/>
      <c r="F15" s="260"/>
      <c r="G15" s="260"/>
      <c r="H15" s="260"/>
      <c r="I15" s="260"/>
      <c r="J15" s="260"/>
      <c r="K15" s="258"/>
    </row>
    <row r="16" spans="2:11" ht="15" customHeight="1">
      <c r="B16" s="261"/>
      <c r="C16" s="263"/>
      <c r="D16" s="263"/>
      <c r="E16" s="264" t="s">
        <v>77</v>
      </c>
      <c r="F16" s="260" t="s">
        <v>380</v>
      </c>
      <c r="G16" s="260"/>
      <c r="H16" s="260"/>
      <c r="I16" s="260"/>
      <c r="J16" s="260"/>
      <c r="K16" s="258"/>
    </row>
    <row r="17" spans="2:11" ht="15" customHeight="1">
      <c r="B17" s="261"/>
      <c r="C17" s="263"/>
      <c r="D17" s="263"/>
      <c r="E17" s="264" t="s">
        <v>381</v>
      </c>
      <c r="F17" s="260" t="s">
        <v>382</v>
      </c>
      <c r="G17" s="260"/>
      <c r="H17" s="260"/>
      <c r="I17" s="260"/>
      <c r="J17" s="260"/>
      <c r="K17" s="258"/>
    </row>
    <row r="18" spans="2:11" ht="15" customHeight="1">
      <c r="B18" s="261"/>
      <c r="C18" s="263"/>
      <c r="D18" s="263"/>
      <c r="E18" s="264" t="s">
        <v>383</v>
      </c>
      <c r="F18" s="260" t="s">
        <v>384</v>
      </c>
      <c r="G18" s="260"/>
      <c r="H18" s="260"/>
      <c r="I18" s="260"/>
      <c r="J18" s="260"/>
      <c r="K18" s="258"/>
    </row>
    <row r="19" spans="2:11" ht="15" customHeight="1">
      <c r="B19" s="261"/>
      <c r="C19" s="263"/>
      <c r="D19" s="263"/>
      <c r="E19" s="264" t="s">
        <v>385</v>
      </c>
      <c r="F19" s="260" t="s">
        <v>386</v>
      </c>
      <c r="G19" s="260"/>
      <c r="H19" s="260"/>
      <c r="I19" s="260"/>
      <c r="J19" s="260"/>
      <c r="K19" s="258"/>
    </row>
    <row r="20" spans="2:11" ht="15" customHeight="1">
      <c r="B20" s="261"/>
      <c r="C20" s="263"/>
      <c r="D20" s="263"/>
      <c r="E20" s="264" t="s">
        <v>387</v>
      </c>
      <c r="F20" s="260" t="s">
        <v>388</v>
      </c>
      <c r="G20" s="260"/>
      <c r="H20" s="260"/>
      <c r="I20" s="260"/>
      <c r="J20" s="260"/>
      <c r="K20" s="258"/>
    </row>
    <row r="21" spans="2:11" ht="15" customHeight="1">
      <c r="B21" s="261"/>
      <c r="C21" s="263"/>
      <c r="D21" s="263"/>
      <c r="E21" s="264" t="s">
        <v>389</v>
      </c>
      <c r="F21" s="260" t="s">
        <v>390</v>
      </c>
      <c r="G21" s="260"/>
      <c r="H21" s="260"/>
      <c r="I21" s="260"/>
      <c r="J21" s="260"/>
      <c r="K21" s="258"/>
    </row>
    <row r="22" spans="2:11" ht="12.75" customHeight="1">
      <c r="B22" s="261"/>
      <c r="C22" s="263"/>
      <c r="D22" s="263"/>
      <c r="E22" s="263"/>
      <c r="F22" s="263"/>
      <c r="G22" s="263"/>
      <c r="H22" s="263"/>
      <c r="I22" s="263"/>
      <c r="J22" s="263"/>
      <c r="K22" s="258"/>
    </row>
    <row r="23" spans="2:11" ht="15" customHeight="1">
      <c r="B23" s="261"/>
      <c r="C23" s="260" t="s">
        <v>391</v>
      </c>
      <c r="D23" s="260"/>
      <c r="E23" s="260"/>
      <c r="F23" s="260"/>
      <c r="G23" s="260"/>
      <c r="H23" s="260"/>
      <c r="I23" s="260"/>
      <c r="J23" s="260"/>
      <c r="K23" s="258"/>
    </row>
    <row r="24" spans="2:11" ht="15" customHeight="1">
      <c r="B24" s="261"/>
      <c r="C24" s="260" t="s">
        <v>392</v>
      </c>
      <c r="D24" s="260"/>
      <c r="E24" s="260"/>
      <c r="F24" s="260"/>
      <c r="G24" s="260"/>
      <c r="H24" s="260"/>
      <c r="I24" s="260"/>
      <c r="J24" s="260"/>
      <c r="K24" s="258"/>
    </row>
    <row r="25" spans="2:11" ht="15" customHeight="1">
      <c r="B25" s="261"/>
      <c r="C25" s="262"/>
      <c r="D25" s="260" t="s">
        <v>393</v>
      </c>
      <c r="E25" s="260"/>
      <c r="F25" s="260"/>
      <c r="G25" s="260"/>
      <c r="H25" s="260"/>
      <c r="I25" s="260"/>
      <c r="J25" s="260"/>
      <c r="K25" s="258"/>
    </row>
    <row r="26" spans="2:11" ht="15" customHeight="1">
      <c r="B26" s="261"/>
      <c r="C26" s="263"/>
      <c r="D26" s="260" t="s">
        <v>394</v>
      </c>
      <c r="E26" s="260"/>
      <c r="F26" s="260"/>
      <c r="G26" s="260"/>
      <c r="H26" s="260"/>
      <c r="I26" s="260"/>
      <c r="J26" s="260"/>
      <c r="K26" s="258"/>
    </row>
    <row r="27" spans="2:11" ht="12.75" customHeight="1">
      <c r="B27" s="261"/>
      <c r="C27" s="263"/>
      <c r="D27" s="263"/>
      <c r="E27" s="263"/>
      <c r="F27" s="263"/>
      <c r="G27" s="263"/>
      <c r="H27" s="263"/>
      <c r="I27" s="263"/>
      <c r="J27" s="263"/>
      <c r="K27" s="258"/>
    </row>
    <row r="28" spans="2:11" ht="15" customHeight="1">
      <c r="B28" s="261"/>
      <c r="C28" s="263"/>
      <c r="D28" s="260" t="s">
        <v>395</v>
      </c>
      <c r="E28" s="260"/>
      <c r="F28" s="260"/>
      <c r="G28" s="260"/>
      <c r="H28" s="260"/>
      <c r="I28" s="260"/>
      <c r="J28" s="260"/>
      <c r="K28" s="258"/>
    </row>
    <row r="29" spans="2:11" ht="15" customHeight="1">
      <c r="B29" s="261"/>
      <c r="C29" s="263"/>
      <c r="D29" s="260" t="s">
        <v>396</v>
      </c>
      <c r="E29" s="260"/>
      <c r="F29" s="260"/>
      <c r="G29" s="260"/>
      <c r="H29" s="260"/>
      <c r="I29" s="260"/>
      <c r="J29" s="260"/>
      <c r="K29" s="258"/>
    </row>
    <row r="30" spans="2:11" ht="12.75" customHeight="1">
      <c r="B30" s="261"/>
      <c r="C30" s="263"/>
      <c r="D30" s="263"/>
      <c r="E30" s="263"/>
      <c r="F30" s="263"/>
      <c r="G30" s="263"/>
      <c r="H30" s="263"/>
      <c r="I30" s="263"/>
      <c r="J30" s="263"/>
      <c r="K30" s="258"/>
    </row>
    <row r="31" spans="2:11" ht="15" customHeight="1">
      <c r="B31" s="261"/>
      <c r="C31" s="263"/>
      <c r="D31" s="260" t="s">
        <v>397</v>
      </c>
      <c r="E31" s="260"/>
      <c r="F31" s="260"/>
      <c r="G31" s="260"/>
      <c r="H31" s="260"/>
      <c r="I31" s="260"/>
      <c r="J31" s="260"/>
      <c r="K31" s="258"/>
    </row>
    <row r="32" spans="2:11" ht="15" customHeight="1">
      <c r="B32" s="261"/>
      <c r="C32" s="263"/>
      <c r="D32" s="260" t="s">
        <v>398</v>
      </c>
      <c r="E32" s="260"/>
      <c r="F32" s="260"/>
      <c r="G32" s="260"/>
      <c r="H32" s="260"/>
      <c r="I32" s="260"/>
      <c r="J32" s="260"/>
      <c r="K32" s="258"/>
    </row>
    <row r="33" spans="2:11" ht="15" customHeight="1">
      <c r="B33" s="261"/>
      <c r="C33" s="263"/>
      <c r="D33" s="260" t="s">
        <v>399</v>
      </c>
      <c r="E33" s="260"/>
      <c r="F33" s="260"/>
      <c r="G33" s="260"/>
      <c r="H33" s="260"/>
      <c r="I33" s="260"/>
      <c r="J33" s="260"/>
      <c r="K33" s="258"/>
    </row>
    <row r="34" spans="2:11" ht="15" customHeight="1">
      <c r="B34" s="261"/>
      <c r="C34" s="263"/>
      <c r="D34" s="262"/>
      <c r="E34" s="265" t="s">
        <v>102</v>
      </c>
      <c r="F34" s="262"/>
      <c r="G34" s="260" t="s">
        <v>400</v>
      </c>
      <c r="H34" s="260"/>
      <c r="I34" s="260"/>
      <c r="J34" s="260"/>
      <c r="K34" s="258"/>
    </row>
    <row r="35" spans="2:11" ht="30.75" customHeight="1">
      <c r="B35" s="261"/>
      <c r="C35" s="263"/>
      <c r="D35" s="262"/>
      <c r="E35" s="265" t="s">
        <v>401</v>
      </c>
      <c r="F35" s="262"/>
      <c r="G35" s="260" t="s">
        <v>402</v>
      </c>
      <c r="H35" s="260"/>
      <c r="I35" s="260"/>
      <c r="J35" s="260"/>
      <c r="K35" s="258"/>
    </row>
    <row r="36" spans="2:11" ht="15" customHeight="1">
      <c r="B36" s="261"/>
      <c r="C36" s="263"/>
      <c r="D36" s="262"/>
      <c r="E36" s="265" t="s">
        <v>55</v>
      </c>
      <c r="F36" s="262"/>
      <c r="G36" s="260" t="s">
        <v>403</v>
      </c>
      <c r="H36" s="260"/>
      <c r="I36" s="260"/>
      <c r="J36" s="260"/>
      <c r="K36" s="258"/>
    </row>
    <row r="37" spans="2:11" ht="15" customHeight="1">
      <c r="B37" s="261"/>
      <c r="C37" s="263"/>
      <c r="D37" s="262"/>
      <c r="E37" s="265" t="s">
        <v>103</v>
      </c>
      <c r="F37" s="262"/>
      <c r="G37" s="260" t="s">
        <v>404</v>
      </c>
      <c r="H37" s="260"/>
      <c r="I37" s="260"/>
      <c r="J37" s="260"/>
      <c r="K37" s="258"/>
    </row>
    <row r="38" spans="2:11" ht="15" customHeight="1">
      <c r="B38" s="261"/>
      <c r="C38" s="263"/>
      <c r="D38" s="262"/>
      <c r="E38" s="265" t="s">
        <v>104</v>
      </c>
      <c r="F38" s="262"/>
      <c r="G38" s="260" t="s">
        <v>405</v>
      </c>
      <c r="H38" s="260"/>
      <c r="I38" s="260"/>
      <c r="J38" s="260"/>
      <c r="K38" s="258"/>
    </row>
    <row r="39" spans="2:11" ht="15" customHeight="1">
      <c r="B39" s="261"/>
      <c r="C39" s="263"/>
      <c r="D39" s="262"/>
      <c r="E39" s="265" t="s">
        <v>105</v>
      </c>
      <c r="F39" s="262"/>
      <c r="G39" s="260" t="s">
        <v>406</v>
      </c>
      <c r="H39" s="260"/>
      <c r="I39" s="260"/>
      <c r="J39" s="260"/>
      <c r="K39" s="258"/>
    </row>
    <row r="40" spans="2:11" ht="15" customHeight="1">
      <c r="B40" s="261"/>
      <c r="C40" s="263"/>
      <c r="D40" s="262"/>
      <c r="E40" s="265" t="s">
        <v>407</v>
      </c>
      <c r="F40" s="262"/>
      <c r="G40" s="260" t="s">
        <v>408</v>
      </c>
      <c r="H40" s="260"/>
      <c r="I40" s="260"/>
      <c r="J40" s="260"/>
      <c r="K40" s="258"/>
    </row>
    <row r="41" spans="2:11" ht="15" customHeight="1">
      <c r="B41" s="261"/>
      <c r="C41" s="263"/>
      <c r="D41" s="262"/>
      <c r="E41" s="265"/>
      <c r="F41" s="262"/>
      <c r="G41" s="260" t="s">
        <v>409</v>
      </c>
      <c r="H41" s="260"/>
      <c r="I41" s="260"/>
      <c r="J41" s="260"/>
      <c r="K41" s="258"/>
    </row>
    <row r="42" spans="2:11" ht="15" customHeight="1">
      <c r="B42" s="261"/>
      <c r="C42" s="263"/>
      <c r="D42" s="262"/>
      <c r="E42" s="265" t="s">
        <v>410</v>
      </c>
      <c r="F42" s="262"/>
      <c r="G42" s="260" t="s">
        <v>411</v>
      </c>
      <c r="H42" s="260"/>
      <c r="I42" s="260"/>
      <c r="J42" s="260"/>
      <c r="K42" s="258"/>
    </row>
    <row r="43" spans="2:11" ht="15" customHeight="1">
      <c r="B43" s="261"/>
      <c r="C43" s="263"/>
      <c r="D43" s="262"/>
      <c r="E43" s="265" t="s">
        <v>107</v>
      </c>
      <c r="F43" s="262"/>
      <c r="G43" s="260" t="s">
        <v>412</v>
      </c>
      <c r="H43" s="260"/>
      <c r="I43" s="260"/>
      <c r="J43" s="260"/>
      <c r="K43" s="258"/>
    </row>
    <row r="44" spans="2:11" ht="12.75" customHeight="1">
      <c r="B44" s="261"/>
      <c r="C44" s="263"/>
      <c r="D44" s="262"/>
      <c r="E44" s="262"/>
      <c r="F44" s="262"/>
      <c r="G44" s="262"/>
      <c r="H44" s="262"/>
      <c r="I44" s="262"/>
      <c r="J44" s="262"/>
      <c r="K44" s="258"/>
    </row>
    <row r="45" spans="2:11" ht="15" customHeight="1">
      <c r="B45" s="261"/>
      <c r="C45" s="263"/>
      <c r="D45" s="260" t="s">
        <v>413</v>
      </c>
      <c r="E45" s="260"/>
      <c r="F45" s="260"/>
      <c r="G45" s="260"/>
      <c r="H45" s="260"/>
      <c r="I45" s="260"/>
      <c r="J45" s="260"/>
      <c r="K45" s="258"/>
    </row>
    <row r="46" spans="2:11" ht="15" customHeight="1">
      <c r="B46" s="261"/>
      <c r="C46" s="263"/>
      <c r="D46" s="263"/>
      <c r="E46" s="260" t="s">
        <v>414</v>
      </c>
      <c r="F46" s="260"/>
      <c r="G46" s="260"/>
      <c r="H46" s="260"/>
      <c r="I46" s="260"/>
      <c r="J46" s="260"/>
      <c r="K46" s="258"/>
    </row>
    <row r="47" spans="2:11" ht="15" customHeight="1">
      <c r="B47" s="261"/>
      <c r="C47" s="263"/>
      <c r="D47" s="263"/>
      <c r="E47" s="260" t="s">
        <v>415</v>
      </c>
      <c r="F47" s="260"/>
      <c r="G47" s="260"/>
      <c r="H47" s="260"/>
      <c r="I47" s="260"/>
      <c r="J47" s="260"/>
      <c r="K47" s="258"/>
    </row>
    <row r="48" spans="2:11" ht="15" customHeight="1">
      <c r="B48" s="261"/>
      <c r="C48" s="263"/>
      <c r="D48" s="263"/>
      <c r="E48" s="260" t="s">
        <v>416</v>
      </c>
      <c r="F48" s="260"/>
      <c r="G48" s="260"/>
      <c r="H48" s="260"/>
      <c r="I48" s="260"/>
      <c r="J48" s="260"/>
      <c r="K48" s="258"/>
    </row>
    <row r="49" spans="2:11" ht="15" customHeight="1">
      <c r="B49" s="261"/>
      <c r="C49" s="263"/>
      <c r="D49" s="260" t="s">
        <v>417</v>
      </c>
      <c r="E49" s="260"/>
      <c r="F49" s="260"/>
      <c r="G49" s="260"/>
      <c r="H49" s="260"/>
      <c r="I49" s="260"/>
      <c r="J49" s="260"/>
      <c r="K49" s="258"/>
    </row>
    <row r="50" spans="2:11" ht="25.5" customHeight="1">
      <c r="B50" s="256"/>
      <c r="C50" s="257" t="s">
        <v>418</v>
      </c>
      <c r="D50" s="257"/>
      <c r="E50" s="257"/>
      <c r="F50" s="257"/>
      <c r="G50" s="257"/>
      <c r="H50" s="257"/>
      <c r="I50" s="257"/>
      <c r="J50" s="257"/>
      <c r="K50" s="258"/>
    </row>
    <row r="51" spans="2:11" ht="5.25" customHeight="1">
      <c r="B51" s="256"/>
      <c r="C51" s="259"/>
      <c r="D51" s="259"/>
      <c r="E51" s="259"/>
      <c r="F51" s="259"/>
      <c r="G51" s="259"/>
      <c r="H51" s="259"/>
      <c r="I51" s="259"/>
      <c r="J51" s="259"/>
      <c r="K51" s="258"/>
    </row>
    <row r="52" spans="2:11" ht="15" customHeight="1">
      <c r="B52" s="256"/>
      <c r="C52" s="260" t="s">
        <v>419</v>
      </c>
      <c r="D52" s="260"/>
      <c r="E52" s="260"/>
      <c r="F52" s="260"/>
      <c r="G52" s="260"/>
      <c r="H52" s="260"/>
      <c r="I52" s="260"/>
      <c r="J52" s="260"/>
      <c r="K52" s="258"/>
    </row>
    <row r="53" spans="2:11" ht="15" customHeight="1">
      <c r="B53" s="256"/>
      <c r="C53" s="260" t="s">
        <v>420</v>
      </c>
      <c r="D53" s="260"/>
      <c r="E53" s="260"/>
      <c r="F53" s="260"/>
      <c r="G53" s="260"/>
      <c r="H53" s="260"/>
      <c r="I53" s="260"/>
      <c r="J53" s="260"/>
      <c r="K53" s="258"/>
    </row>
    <row r="54" spans="2:11" ht="12.75" customHeight="1">
      <c r="B54" s="256"/>
      <c r="C54" s="262"/>
      <c r="D54" s="262"/>
      <c r="E54" s="262"/>
      <c r="F54" s="262"/>
      <c r="G54" s="262"/>
      <c r="H54" s="262"/>
      <c r="I54" s="262"/>
      <c r="J54" s="262"/>
      <c r="K54" s="258"/>
    </row>
    <row r="55" spans="2:11" ht="15" customHeight="1">
      <c r="B55" s="256"/>
      <c r="C55" s="260" t="s">
        <v>421</v>
      </c>
      <c r="D55" s="260"/>
      <c r="E55" s="260"/>
      <c r="F55" s="260"/>
      <c r="G55" s="260"/>
      <c r="H55" s="260"/>
      <c r="I55" s="260"/>
      <c r="J55" s="260"/>
      <c r="K55" s="258"/>
    </row>
    <row r="56" spans="2:11" ht="15" customHeight="1">
      <c r="B56" s="256"/>
      <c r="C56" s="263"/>
      <c r="D56" s="260" t="s">
        <v>422</v>
      </c>
      <c r="E56" s="260"/>
      <c r="F56" s="260"/>
      <c r="G56" s="260"/>
      <c r="H56" s="260"/>
      <c r="I56" s="260"/>
      <c r="J56" s="260"/>
      <c r="K56" s="258"/>
    </row>
    <row r="57" spans="2:11" ht="15" customHeight="1">
      <c r="B57" s="256"/>
      <c r="C57" s="263"/>
      <c r="D57" s="260" t="s">
        <v>423</v>
      </c>
      <c r="E57" s="260"/>
      <c r="F57" s="260"/>
      <c r="G57" s="260"/>
      <c r="H57" s="260"/>
      <c r="I57" s="260"/>
      <c r="J57" s="260"/>
      <c r="K57" s="258"/>
    </row>
    <row r="58" spans="2:11" ht="15" customHeight="1">
      <c r="B58" s="256"/>
      <c r="C58" s="263"/>
      <c r="D58" s="260" t="s">
        <v>424</v>
      </c>
      <c r="E58" s="260"/>
      <c r="F58" s="260"/>
      <c r="G58" s="260"/>
      <c r="H58" s="260"/>
      <c r="I58" s="260"/>
      <c r="J58" s="260"/>
      <c r="K58" s="258"/>
    </row>
    <row r="59" spans="2:11" ht="15" customHeight="1">
      <c r="B59" s="256"/>
      <c r="C59" s="263"/>
      <c r="D59" s="260" t="s">
        <v>425</v>
      </c>
      <c r="E59" s="260"/>
      <c r="F59" s="260"/>
      <c r="G59" s="260"/>
      <c r="H59" s="260"/>
      <c r="I59" s="260"/>
      <c r="J59" s="260"/>
      <c r="K59" s="258"/>
    </row>
    <row r="60" spans="2:11" ht="15" customHeight="1">
      <c r="B60" s="256"/>
      <c r="C60" s="263"/>
      <c r="D60" s="266" t="s">
        <v>426</v>
      </c>
      <c r="E60" s="266"/>
      <c r="F60" s="266"/>
      <c r="G60" s="266"/>
      <c r="H60" s="266"/>
      <c r="I60" s="266"/>
      <c r="J60" s="266"/>
      <c r="K60" s="258"/>
    </row>
    <row r="61" spans="2:11" ht="15" customHeight="1">
      <c r="B61" s="256"/>
      <c r="C61" s="263"/>
      <c r="D61" s="260" t="s">
        <v>427</v>
      </c>
      <c r="E61" s="260"/>
      <c r="F61" s="260"/>
      <c r="G61" s="260"/>
      <c r="H61" s="260"/>
      <c r="I61" s="260"/>
      <c r="J61" s="260"/>
      <c r="K61" s="258"/>
    </row>
    <row r="62" spans="2:11" ht="12.75" customHeight="1">
      <c r="B62" s="256"/>
      <c r="C62" s="263"/>
      <c r="D62" s="263"/>
      <c r="E62" s="267"/>
      <c r="F62" s="263"/>
      <c r="G62" s="263"/>
      <c r="H62" s="263"/>
      <c r="I62" s="263"/>
      <c r="J62" s="263"/>
      <c r="K62" s="258"/>
    </row>
    <row r="63" spans="2:11" ht="15" customHeight="1">
      <c r="B63" s="256"/>
      <c r="C63" s="263"/>
      <c r="D63" s="260" t="s">
        <v>428</v>
      </c>
      <c r="E63" s="260"/>
      <c r="F63" s="260"/>
      <c r="G63" s="260"/>
      <c r="H63" s="260"/>
      <c r="I63" s="260"/>
      <c r="J63" s="260"/>
      <c r="K63" s="258"/>
    </row>
    <row r="64" spans="2:11" ht="15" customHeight="1">
      <c r="B64" s="256"/>
      <c r="C64" s="263"/>
      <c r="D64" s="266" t="s">
        <v>429</v>
      </c>
      <c r="E64" s="266"/>
      <c r="F64" s="266"/>
      <c r="G64" s="266"/>
      <c r="H64" s="266"/>
      <c r="I64" s="266"/>
      <c r="J64" s="266"/>
      <c r="K64" s="258"/>
    </row>
    <row r="65" spans="2:11" ht="15" customHeight="1">
      <c r="B65" s="256"/>
      <c r="C65" s="263"/>
      <c r="D65" s="260" t="s">
        <v>430</v>
      </c>
      <c r="E65" s="260"/>
      <c r="F65" s="260"/>
      <c r="G65" s="260"/>
      <c r="H65" s="260"/>
      <c r="I65" s="260"/>
      <c r="J65" s="260"/>
      <c r="K65" s="258"/>
    </row>
    <row r="66" spans="2:11" ht="15" customHeight="1">
      <c r="B66" s="256"/>
      <c r="C66" s="263"/>
      <c r="D66" s="260" t="s">
        <v>431</v>
      </c>
      <c r="E66" s="260"/>
      <c r="F66" s="260"/>
      <c r="G66" s="260"/>
      <c r="H66" s="260"/>
      <c r="I66" s="260"/>
      <c r="J66" s="260"/>
      <c r="K66" s="258"/>
    </row>
    <row r="67" spans="2:11" ht="15" customHeight="1">
      <c r="B67" s="256"/>
      <c r="C67" s="263"/>
      <c r="D67" s="260" t="s">
        <v>432</v>
      </c>
      <c r="E67" s="260"/>
      <c r="F67" s="260"/>
      <c r="G67" s="260"/>
      <c r="H67" s="260"/>
      <c r="I67" s="260"/>
      <c r="J67" s="260"/>
      <c r="K67" s="258"/>
    </row>
    <row r="68" spans="2:11" ht="15" customHeight="1">
      <c r="B68" s="256"/>
      <c r="C68" s="263"/>
      <c r="D68" s="260" t="s">
        <v>433</v>
      </c>
      <c r="E68" s="260"/>
      <c r="F68" s="260"/>
      <c r="G68" s="260"/>
      <c r="H68" s="260"/>
      <c r="I68" s="260"/>
      <c r="J68" s="260"/>
      <c r="K68" s="258"/>
    </row>
    <row r="69" spans="2:11" ht="12.75" customHeight="1">
      <c r="B69" s="268"/>
      <c r="C69" s="269"/>
      <c r="D69" s="269"/>
      <c r="E69" s="269"/>
      <c r="F69" s="269"/>
      <c r="G69" s="269"/>
      <c r="H69" s="269"/>
      <c r="I69" s="269"/>
      <c r="J69" s="269"/>
      <c r="K69" s="270"/>
    </row>
    <row r="70" spans="2:11" ht="18.75" customHeight="1">
      <c r="B70" s="271"/>
      <c r="C70" s="271"/>
      <c r="D70" s="271"/>
      <c r="E70" s="271"/>
      <c r="F70" s="271"/>
      <c r="G70" s="271"/>
      <c r="H70" s="271"/>
      <c r="I70" s="271"/>
      <c r="J70" s="271"/>
      <c r="K70" s="272"/>
    </row>
    <row r="71" spans="2:11" ht="18.75" customHeight="1">
      <c r="B71" s="272"/>
      <c r="C71" s="272"/>
      <c r="D71" s="272"/>
      <c r="E71" s="272"/>
      <c r="F71" s="272"/>
      <c r="G71" s="272"/>
      <c r="H71" s="272"/>
      <c r="I71" s="272"/>
      <c r="J71" s="272"/>
      <c r="K71" s="272"/>
    </row>
    <row r="72" spans="2:11" ht="7.5" customHeight="1">
      <c r="B72" s="273"/>
      <c r="C72" s="274"/>
      <c r="D72" s="274"/>
      <c r="E72" s="274"/>
      <c r="F72" s="274"/>
      <c r="G72" s="274"/>
      <c r="H72" s="274"/>
      <c r="I72" s="274"/>
      <c r="J72" s="274"/>
      <c r="K72" s="275"/>
    </row>
    <row r="73" spans="2:11" ht="45" customHeight="1">
      <c r="B73" s="276"/>
      <c r="C73" s="277" t="s">
        <v>369</v>
      </c>
      <c r="D73" s="277"/>
      <c r="E73" s="277"/>
      <c r="F73" s="277"/>
      <c r="G73" s="277"/>
      <c r="H73" s="277"/>
      <c r="I73" s="277"/>
      <c r="J73" s="277"/>
      <c r="K73" s="278"/>
    </row>
    <row r="74" spans="2:11" ht="17.25" customHeight="1">
      <c r="B74" s="276"/>
      <c r="C74" s="279" t="s">
        <v>434</v>
      </c>
      <c r="D74" s="279"/>
      <c r="E74" s="279"/>
      <c r="F74" s="279" t="s">
        <v>435</v>
      </c>
      <c r="G74" s="280"/>
      <c r="H74" s="279" t="s">
        <v>103</v>
      </c>
      <c r="I74" s="279" t="s">
        <v>59</v>
      </c>
      <c r="J74" s="279" t="s">
        <v>436</v>
      </c>
      <c r="K74" s="278"/>
    </row>
    <row r="75" spans="2:11" ht="17.25" customHeight="1">
      <c r="B75" s="276"/>
      <c r="C75" s="281" t="s">
        <v>437</v>
      </c>
      <c r="D75" s="281"/>
      <c r="E75" s="281"/>
      <c r="F75" s="282" t="s">
        <v>438</v>
      </c>
      <c r="G75" s="283"/>
      <c r="H75" s="281"/>
      <c r="I75" s="281"/>
      <c r="J75" s="281" t="s">
        <v>439</v>
      </c>
      <c r="K75" s="278"/>
    </row>
    <row r="76" spans="2:11" ht="5.25" customHeight="1">
      <c r="B76" s="276"/>
      <c r="C76" s="284"/>
      <c r="D76" s="284"/>
      <c r="E76" s="284"/>
      <c r="F76" s="284"/>
      <c r="G76" s="285"/>
      <c r="H76" s="284"/>
      <c r="I76" s="284"/>
      <c r="J76" s="284"/>
      <c r="K76" s="278"/>
    </row>
    <row r="77" spans="2:11" ht="15" customHeight="1">
      <c r="B77" s="276"/>
      <c r="C77" s="265" t="s">
        <v>55</v>
      </c>
      <c r="D77" s="284"/>
      <c r="E77" s="284"/>
      <c r="F77" s="286" t="s">
        <v>440</v>
      </c>
      <c r="G77" s="285"/>
      <c r="H77" s="265" t="s">
        <v>441</v>
      </c>
      <c r="I77" s="265" t="s">
        <v>442</v>
      </c>
      <c r="J77" s="265">
        <v>20</v>
      </c>
      <c r="K77" s="278"/>
    </row>
    <row r="78" spans="2:11" ht="15" customHeight="1">
      <c r="B78" s="276"/>
      <c r="C78" s="265" t="s">
        <v>443</v>
      </c>
      <c r="D78" s="265"/>
      <c r="E78" s="265"/>
      <c r="F78" s="286" t="s">
        <v>440</v>
      </c>
      <c r="G78" s="285"/>
      <c r="H78" s="265" t="s">
        <v>444</v>
      </c>
      <c r="I78" s="265" t="s">
        <v>442</v>
      </c>
      <c r="J78" s="265">
        <v>120</v>
      </c>
      <c r="K78" s="278"/>
    </row>
    <row r="79" spans="2:11" ht="15" customHeight="1">
      <c r="B79" s="287"/>
      <c r="C79" s="265" t="s">
        <v>445</v>
      </c>
      <c r="D79" s="265"/>
      <c r="E79" s="265"/>
      <c r="F79" s="286" t="s">
        <v>446</v>
      </c>
      <c r="G79" s="285"/>
      <c r="H79" s="265" t="s">
        <v>447</v>
      </c>
      <c r="I79" s="265" t="s">
        <v>442</v>
      </c>
      <c r="J79" s="265">
        <v>50</v>
      </c>
      <c r="K79" s="278"/>
    </row>
    <row r="80" spans="2:11" ht="15" customHeight="1">
      <c r="B80" s="287"/>
      <c r="C80" s="265" t="s">
        <v>448</v>
      </c>
      <c r="D80" s="265"/>
      <c r="E80" s="265"/>
      <c r="F80" s="286" t="s">
        <v>440</v>
      </c>
      <c r="G80" s="285"/>
      <c r="H80" s="265" t="s">
        <v>449</v>
      </c>
      <c r="I80" s="265" t="s">
        <v>450</v>
      </c>
      <c r="J80" s="265"/>
      <c r="K80" s="278"/>
    </row>
    <row r="81" spans="2:11" ht="15" customHeight="1">
      <c r="B81" s="287"/>
      <c r="C81" s="288" t="s">
        <v>451</v>
      </c>
      <c r="D81" s="288"/>
      <c r="E81" s="288"/>
      <c r="F81" s="289" t="s">
        <v>446</v>
      </c>
      <c r="G81" s="288"/>
      <c r="H81" s="288" t="s">
        <v>452</v>
      </c>
      <c r="I81" s="288" t="s">
        <v>442</v>
      </c>
      <c r="J81" s="288">
        <v>15</v>
      </c>
      <c r="K81" s="278"/>
    </row>
    <row r="82" spans="2:11" ht="15" customHeight="1">
      <c r="B82" s="287"/>
      <c r="C82" s="288" t="s">
        <v>453</v>
      </c>
      <c r="D82" s="288"/>
      <c r="E82" s="288"/>
      <c r="F82" s="289" t="s">
        <v>446</v>
      </c>
      <c r="G82" s="288"/>
      <c r="H82" s="288" t="s">
        <v>454</v>
      </c>
      <c r="I82" s="288" t="s">
        <v>442</v>
      </c>
      <c r="J82" s="288">
        <v>15</v>
      </c>
      <c r="K82" s="278"/>
    </row>
    <row r="83" spans="2:11" ht="15" customHeight="1">
      <c r="B83" s="287"/>
      <c r="C83" s="288" t="s">
        <v>455</v>
      </c>
      <c r="D83" s="288"/>
      <c r="E83" s="288"/>
      <c r="F83" s="289" t="s">
        <v>446</v>
      </c>
      <c r="G83" s="288"/>
      <c r="H83" s="288" t="s">
        <v>456</v>
      </c>
      <c r="I83" s="288" t="s">
        <v>442</v>
      </c>
      <c r="J83" s="288">
        <v>20</v>
      </c>
      <c r="K83" s="278"/>
    </row>
    <row r="84" spans="2:11" ht="15" customHeight="1">
      <c r="B84" s="287"/>
      <c r="C84" s="288" t="s">
        <v>457</v>
      </c>
      <c r="D84" s="288"/>
      <c r="E84" s="288"/>
      <c r="F84" s="289" t="s">
        <v>446</v>
      </c>
      <c r="G84" s="288"/>
      <c r="H84" s="288" t="s">
        <v>458</v>
      </c>
      <c r="I84" s="288" t="s">
        <v>442</v>
      </c>
      <c r="J84" s="288">
        <v>20</v>
      </c>
      <c r="K84" s="278"/>
    </row>
    <row r="85" spans="2:11" ht="15" customHeight="1">
      <c r="B85" s="287"/>
      <c r="C85" s="265" t="s">
        <v>459</v>
      </c>
      <c r="D85" s="265"/>
      <c r="E85" s="265"/>
      <c r="F85" s="286" t="s">
        <v>446</v>
      </c>
      <c r="G85" s="285"/>
      <c r="H85" s="265" t="s">
        <v>460</v>
      </c>
      <c r="I85" s="265" t="s">
        <v>442</v>
      </c>
      <c r="J85" s="265">
        <v>50</v>
      </c>
      <c r="K85" s="278"/>
    </row>
    <row r="86" spans="2:11" ht="15" customHeight="1">
      <c r="B86" s="287"/>
      <c r="C86" s="265" t="s">
        <v>461</v>
      </c>
      <c r="D86" s="265"/>
      <c r="E86" s="265"/>
      <c r="F86" s="286" t="s">
        <v>446</v>
      </c>
      <c r="G86" s="285"/>
      <c r="H86" s="265" t="s">
        <v>462</v>
      </c>
      <c r="I86" s="265" t="s">
        <v>442</v>
      </c>
      <c r="J86" s="265">
        <v>20</v>
      </c>
      <c r="K86" s="278"/>
    </row>
    <row r="87" spans="2:11" ht="15" customHeight="1">
      <c r="B87" s="287"/>
      <c r="C87" s="265" t="s">
        <v>463</v>
      </c>
      <c r="D87" s="265"/>
      <c r="E87" s="265"/>
      <c r="F87" s="286" t="s">
        <v>446</v>
      </c>
      <c r="G87" s="285"/>
      <c r="H87" s="265" t="s">
        <v>464</v>
      </c>
      <c r="I87" s="265" t="s">
        <v>442</v>
      </c>
      <c r="J87" s="265">
        <v>20</v>
      </c>
      <c r="K87" s="278"/>
    </row>
    <row r="88" spans="2:11" ht="15" customHeight="1">
      <c r="B88" s="287"/>
      <c r="C88" s="265" t="s">
        <v>465</v>
      </c>
      <c r="D88" s="265"/>
      <c r="E88" s="265"/>
      <c r="F88" s="286" t="s">
        <v>446</v>
      </c>
      <c r="G88" s="285"/>
      <c r="H88" s="265" t="s">
        <v>466</v>
      </c>
      <c r="I88" s="265" t="s">
        <v>442</v>
      </c>
      <c r="J88" s="265">
        <v>50</v>
      </c>
      <c r="K88" s="278"/>
    </row>
    <row r="89" spans="2:11" ht="15" customHeight="1">
      <c r="B89" s="287"/>
      <c r="C89" s="265" t="s">
        <v>467</v>
      </c>
      <c r="D89" s="265"/>
      <c r="E89" s="265"/>
      <c r="F89" s="286" t="s">
        <v>446</v>
      </c>
      <c r="G89" s="285"/>
      <c r="H89" s="265" t="s">
        <v>467</v>
      </c>
      <c r="I89" s="265" t="s">
        <v>442</v>
      </c>
      <c r="J89" s="265">
        <v>50</v>
      </c>
      <c r="K89" s="278"/>
    </row>
    <row r="90" spans="2:11" ht="15" customHeight="1">
      <c r="B90" s="287"/>
      <c r="C90" s="265" t="s">
        <v>108</v>
      </c>
      <c r="D90" s="265"/>
      <c r="E90" s="265"/>
      <c r="F90" s="286" t="s">
        <v>446</v>
      </c>
      <c r="G90" s="285"/>
      <c r="H90" s="265" t="s">
        <v>468</v>
      </c>
      <c r="I90" s="265" t="s">
        <v>442</v>
      </c>
      <c r="J90" s="265">
        <v>255</v>
      </c>
      <c r="K90" s="278"/>
    </row>
    <row r="91" spans="2:11" ht="15" customHeight="1">
      <c r="B91" s="287"/>
      <c r="C91" s="265" t="s">
        <v>469</v>
      </c>
      <c r="D91" s="265"/>
      <c r="E91" s="265"/>
      <c r="F91" s="286" t="s">
        <v>440</v>
      </c>
      <c r="G91" s="285"/>
      <c r="H91" s="265" t="s">
        <v>470</v>
      </c>
      <c r="I91" s="265" t="s">
        <v>471</v>
      </c>
      <c r="J91" s="265"/>
      <c r="K91" s="278"/>
    </row>
    <row r="92" spans="2:11" ht="15" customHeight="1">
      <c r="B92" s="287"/>
      <c r="C92" s="265" t="s">
        <v>472</v>
      </c>
      <c r="D92" s="265"/>
      <c r="E92" s="265"/>
      <c r="F92" s="286" t="s">
        <v>440</v>
      </c>
      <c r="G92" s="285"/>
      <c r="H92" s="265" t="s">
        <v>473</v>
      </c>
      <c r="I92" s="265" t="s">
        <v>474</v>
      </c>
      <c r="J92" s="265"/>
      <c r="K92" s="278"/>
    </row>
    <row r="93" spans="2:11" ht="15" customHeight="1">
      <c r="B93" s="287"/>
      <c r="C93" s="265" t="s">
        <v>475</v>
      </c>
      <c r="D93" s="265"/>
      <c r="E93" s="265"/>
      <c r="F93" s="286" t="s">
        <v>440</v>
      </c>
      <c r="G93" s="285"/>
      <c r="H93" s="265" t="s">
        <v>475</v>
      </c>
      <c r="I93" s="265" t="s">
        <v>474</v>
      </c>
      <c r="J93" s="265"/>
      <c r="K93" s="278"/>
    </row>
    <row r="94" spans="2:11" ht="15" customHeight="1">
      <c r="B94" s="287"/>
      <c r="C94" s="265" t="s">
        <v>40</v>
      </c>
      <c r="D94" s="265"/>
      <c r="E94" s="265"/>
      <c r="F94" s="286" t="s">
        <v>440</v>
      </c>
      <c r="G94" s="285"/>
      <c r="H94" s="265" t="s">
        <v>476</v>
      </c>
      <c r="I94" s="265" t="s">
        <v>474</v>
      </c>
      <c r="J94" s="265"/>
      <c r="K94" s="278"/>
    </row>
    <row r="95" spans="2:11" ht="15" customHeight="1">
      <c r="B95" s="287"/>
      <c r="C95" s="265" t="s">
        <v>50</v>
      </c>
      <c r="D95" s="265"/>
      <c r="E95" s="265"/>
      <c r="F95" s="286" t="s">
        <v>440</v>
      </c>
      <c r="G95" s="285"/>
      <c r="H95" s="265" t="s">
        <v>477</v>
      </c>
      <c r="I95" s="265" t="s">
        <v>474</v>
      </c>
      <c r="J95" s="265"/>
      <c r="K95" s="278"/>
    </row>
    <row r="96" spans="2:11" ht="15" customHeight="1">
      <c r="B96" s="290"/>
      <c r="C96" s="291"/>
      <c r="D96" s="291"/>
      <c r="E96" s="291"/>
      <c r="F96" s="291"/>
      <c r="G96" s="291"/>
      <c r="H96" s="291"/>
      <c r="I96" s="291"/>
      <c r="J96" s="291"/>
      <c r="K96" s="292"/>
    </row>
    <row r="97" spans="2:11" ht="18.75" customHeight="1">
      <c r="B97" s="293"/>
      <c r="C97" s="294"/>
      <c r="D97" s="294"/>
      <c r="E97" s="294"/>
      <c r="F97" s="294"/>
      <c r="G97" s="294"/>
      <c r="H97" s="294"/>
      <c r="I97" s="294"/>
      <c r="J97" s="294"/>
      <c r="K97" s="293"/>
    </row>
    <row r="98" spans="2:11" ht="18.75" customHeight="1">
      <c r="B98" s="272"/>
      <c r="C98" s="272"/>
      <c r="D98" s="272"/>
      <c r="E98" s="272"/>
      <c r="F98" s="272"/>
      <c r="G98" s="272"/>
      <c r="H98" s="272"/>
      <c r="I98" s="272"/>
      <c r="J98" s="272"/>
      <c r="K98" s="272"/>
    </row>
    <row r="99" spans="2:11" ht="7.5" customHeight="1">
      <c r="B99" s="273"/>
      <c r="C99" s="274"/>
      <c r="D99" s="274"/>
      <c r="E99" s="274"/>
      <c r="F99" s="274"/>
      <c r="G99" s="274"/>
      <c r="H99" s="274"/>
      <c r="I99" s="274"/>
      <c r="J99" s="274"/>
      <c r="K99" s="275"/>
    </row>
    <row r="100" spans="2:11" ht="45" customHeight="1">
      <c r="B100" s="276"/>
      <c r="C100" s="277" t="s">
        <v>478</v>
      </c>
      <c r="D100" s="277"/>
      <c r="E100" s="277"/>
      <c r="F100" s="277"/>
      <c r="G100" s="277"/>
      <c r="H100" s="277"/>
      <c r="I100" s="277"/>
      <c r="J100" s="277"/>
      <c r="K100" s="278"/>
    </row>
    <row r="101" spans="2:11" ht="17.25" customHeight="1">
      <c r="B101" s="276"/>
      <c r="C101" s="279" t="s">
        <v>434</v>
      </c>
      <c r="D101" s="279"/>
      <c r="E101" s="279"/>
      <c r="F101" s="279" t="s">
        <v>435</v>
      </c>
      <c r="G101" s="280"/>
      <c r="H101" s="279" t="s">
        <v>103</v>
      </c>
      <c r="I101" s="279" t="s">
        <v>59</v>
      </c>
      <c r="J101" s="279" t="s">
        <v>436</v>
      </c>
      <c r="K101" s="278"/>
    </row>
    <row r="102" spans="2:11" ht="17.25" customHeight="1">
      <c r="B102" s="276"/>
      <c r="C102" s="281" t="s">
        <v>437</v>
      </c>
      <c r="D102" s="281"/>
      <c r="E102" s="281"/>
      <c r="F102" s="282" t="s">
        <v>438</v>
      </c>
      <c r="G102" s="283"/>
      <c r="H102" s="281"/>
      <c r="I102" s="281"/>
      <c r="J102" s="281" t="s">
        <v>439</v>
      </c>
      <c r="K102" s="278"/>
    </row>
    <row r="103" spans="2:11" ht="5.25" customHeight="1">
      <c r="B103" s="276"/>
      <c r="C103" s="279"/>
      <c r="D103" s="279"/>
      <c r="E103" s="279"/>
      <c r="F103" s="279"/>
      <c r="G103" s="295"/>
      <c r="H103" s="279"/>
      <c r="I103" s="279"/>
      <c r="J103" s="279"/>
      <c r="K103" s="278"/>
    </row>
    <row r="104" spans="2:11" ht="15" customHeight="1">
      <c r="B104" s="276"/>
      <c r="C104" s="265" t="s">
        <v>55</v>
      </c>
      <c r="D104" s="284"/>
      <c r="E104" s="284"/>
      <c r="F104" s="286" t="s">
        <v>440</v>
      </c>
      <c r="G104" s="295"/>
      <c r="H104" s="265" t="s">
        <v>479</v>
      </c>
      <c r="I104" s="265" t="s">
        <v>442</v>
      </c>
      <c r="J104" s="265">
        <v>20</v>
      </c>
      <c r="K104" s="278"/>
    </row>
    <row r="105" spans="2:11" ht="15" customHeight="1">
      <c r="B105" s="276"/>
      <c r="C105" s="265" t="s">
        <v>443</v>
      </c>
      <c r="D105" s="265"/>
      <c r="E105" s="265"/>
      <c r="F105" s="286" t="s">
        <v>440</v>
      </c>
      <c r="G105" s="265"/>
      <c r="H105" s="265" t="s">
        <v>479</v>
      </c>
      <c r="I105" s="265" t="s">
        <v>442</v>
      </c>
      <c r="J105" s="265">
        <v>120</v>
      </c>
      <c r="K105" s="278"/>
    </row>
    <row r="106" spans="2:11" ht="15" customHeight="1">
      <c r="B106" s="287"/>
      <c r="C106" s="265" t="s">
        <v>445</v>
      </c>
      <c r="D106" s="265"/>
      <c r="E106" s="265"/>
      <c r="F106" s="286" t="s">
        <v>446</v>
      </c>
      <c r="G106" s="265"/>
      <c r="H106" s="265" t="s">
        <v>479</v>
      </c>
      <c r="I106" s="265" t="s">
        <v>442</v>
      </c>
      <c r="J106" s="265">
        <v>50</v>
      </c>
      <c r="K106" s="278"/>
    </row>
    <row r="107" spans="2:11" ht="15" customHeight="1">
      <c r="B107" s="287"/>
      <c r="C107" s="265" t="s">
        <v>448</v>
      </c>
      <c r="D107" s="265"/>
      <c r="E107" s="265"/>
      <c r="F107" s="286" t="s">
        <v>440</v>
      </c>
      <c r="G107" s="265"/>
      <c r="H107" s="265" t="s">
        <v>479</v>
      </c>
      <c r="I107" s="265" t="s">
        <v>450</v>
      </c>
      <c r="J107" s="265"/>
      <c r="K107" s="278"/>
    </row>
    <row r="108" spans="2:11" ht="15" customHeight="1">
      <c r="B108" s="287"/>
      <c r="C108" s="265" t="s">
        <v>459</v>
      </c>
      <c r="D108" s="265"/>
      <c r="E108" s="265"/>
      <c r="F108" s="286" t="s">
        <v>446</v>
      </c>
      <c r="G108" s="265"/>
      <c r="H108" s="265" t="s">
        <v>479</v>
      </c>
      <c r="I108" s="265" t="s">
        <v>442</v>
      </c>
      <c r="J108" s="265">
        <v>50</v>
      </c>
      <c r="K108" s="278"/>
    </row>
    <row r="109" spans="2:11" ht="15" customHeight="1">
      <c r="B109" s="287"/>
      <c r="C109" s="265" t="s">
        <v>467</v>
      </c>
      <c r="D109" s="265"/>
      <c r="E109" s="265"/>
      <c r="F109" s="286" t="s">
        <v>446</v>
      </c>
      <c r="G109" s="265"/>
      <c r="H109" s="265" t="s">
        <v>479</v>
      </c>
      <c r="I109" s="265" t="s">
        <v>442</v>
      </c>
      <c r="J109" s="265">
        <v>50</v>
      </c>
      <c r="K109" s="278"/>
    </row>
    <row r="110" spans="2:11" ht="15" customHeight="1">
      <c r="B110" s="287"/>
      <c r="C110" s="265" t="s">
        <v>465</v>
      </c>
      <c r="D110" s="265"/>
      <c r="E110" s="265"/>
      <c r="F110" s="286" t="s">
        <v>446</v>
      </c>
      <c r="G110" s="265"/>
      <c r="H110" s="265" t="s">
        <v>479</v>
      </c>
      <c r="I110" s="265" t="s">
        <v>442</v>
      </c>
      <c r="J110" s="265">
        <v>50</v>
      </c>
      <c r="K110" s="278"/>
    </row>
    <row r="111" spans="2:11" ht="15" customHeight="1">
      <c r="B111" s="287"/>
      <c r="C111" s="265" t="s">
        <v>55</v>
      </c>
      <c r="D111" s="265"/>
      <c r="E111" s="265"/>
      <c r="F111" s="286" t="s">
        <v>440</v>
      </c>
      <c r="G111" s="265"/>
      <c r="H111" s="265" t="s">
        <v>480</v>
      </c>
      <c r="I111" s="265" t="s">
        <v>442</v>
      </c>
      <c r="J111" s="265">
        <v>20</v>
      </c>
      <c r="K111" s="278"/>
    </row>
    <row r="112" spans="2:11" ht="15" customHeight="1">
      <c r="B112" s="287"/>
      <c r="C112" s="265" t="s">
        <v>481</v>
      </c>
      <c r="D112" s="265"/>
      <c r="E112" s="265"/>
      <c r="F112" s="286" t="s">
        <v>440</v>
      </c>
      <c r="G112" s="265"/>
      <c r="H112" s="265" t="s">
        <v>482</v>
      </c>
      <c r="I112" s="265" t="s">
        <v>442</v>
      </c>
      <c r="J112" s="265">
        <v>120</v>
      </c>
      <c r="K112" s="278"/>
    </row>
    <row r="113" spans="2:11" ht="15" customHeight="1">
      <c r="B113" s="287"/>
      <c r="C113" s="265" t="s">
        <v>40</v>
      </c>
      <c r="D113" s="265"/>
      <c r="E113" s="265"/>
      <c r="F113" s="286" t="s">
        <v>440</v>
      </c>
      <c r="G113" s="265"/>
      <c r="H113" s="265" t="s">
        <v>483</v>
      </c>
      <c r="I113" s="265" t="s">
        <v>474</v>
      </c>
      <c r="J113" s="265"/>
      <c r="K113" s="278"/>
    </row>
    <row r="114" spans="2:11" ht="15" customHeight="1">
      <c r="B114" s="287"/>
      <c r="C114" s="265" t="s">
        <v>50</v>
      </c>
      <c r="D114" s="265"/>
      <c r="E114" s="265"/>
      <c r="F114" s="286" t="s">
        <v>440</v>
      </c>
      <c r="G114" s="265"/>
      <c r="H114" s="265" t="s">
        <v>484</v>
      </c>
      <c r="I114" s="265" t="s">
        <v>474</v>
      </c>
      <c r="J114" s="265"/>
      <c r="K114" s="278"/>
    </row>
    <row r="115" spans="2:11" ht="15" customHeight="1">
      <c r="B115" s="287"/>
      <c r="C115" s="265" t="s">
        <v>59</v>
      </c>
      <c r="D115" s="265"/>
      <c r="E115" s="265"/>
      <c r="F115" s="286" t="s">
        <v>440</v>
      </c>
      <c r="G115" s="265"/>
      <c r="H115" s="265" t="s">
        <v>485</v>
      </c>
      <c r="I115" s="265" t="s">
        <v>486</v>
      </c>
      <c r="J115" s="265"/>
      <c r="K115" s="278"/>
    </row>
    <row r="116" spans="2:11" ht="15" customHeight="1">
      <c r="B116" s="290"/>
      <c r="C116" s="296"/>
      <c r="D116" s="296"/>
      <c r="E116" s="296"/>
      <c r="F116" s="296"/>
      <c r="G116" s="296"/>
      <c r="H116" s="296"/>
      <c r="I116" s="296"/>
      <c r="J116" s="296"/>
      <c r="K116" s="292"/>
    </row>
    <row r="117" spans="2:11" ht="18.75" customHeight="1">
      <c r="B117" s="297"/>
      <c r="C117" s="262"/>
      <c r="D117" s="262"/>
      <c r="E117" s="262"/>
      <c r="F117" s="298"/>
      <c r="G117" s="262"/>
      <c r="H117" s="262"/>
      <c r="I117" s="262"/>
      <c r="J117" s="262"/>
      <c r="K117" s="297"/>
    </row>
    <row r="118" spans="2:11" ht="18.75" customHeight="1">
      <c r="B118" s="272"/>
      <c r="C118" s="272"/>
      <c r="D118" s="272"/>
      <c r="E118" s="272"/>
      <c r="F118" s="272"/>
      <c r="G118" s="272"/>
      <c r="H118" s="272"/>
      <c r="I118" s="272"/>
      <c r="J118" s="272"/>
      <c r="K118" s="272"/>
    </row>
    <row r="119" spans="2:11" ht="7.5" customHeight="1">
      <c r="B119" s="299"/>
      <c r="C119" s="300"/>
      <c r="D119" s="300"/>
      <c r="E119" s="300"/>
      <c r="F119" s="300"/>
      <c r="G119" s="300"/>
      <c r="H119" s="300"/>
      <c r="I119" s="300"/>
      <c r="J119" s="300"/>
      <c r="K119" s="301"/>
    </row>
    <row r="120" spans="2:11" ht="45" customHeight="1">
      <c r="B120" s="302"/>
      <c r="C120" s="253" t="s">
        <v>487</v>
      </c>
      <c r="D120" s="253"/>
      <c r="E120" s="253"/>
      <c r="F120" s="253"/>
      <c r="G120" s="253"/>
      <c r="H120" s="253"/>
      <c r="I120" s="253"/>
      <c r="J120" s="253"/>
      <c r="K120" s="303"/>
    </row>
    <row r="121" spans="2:11" ht="17.25" customHeight="1">
      <c r="B121" s="304"/>
      <c r="C121" s="279" t="s">
        <v>434</v>
      </c>
      <c r="D121" s="279"/>
      <c r="E121" s="279"/>
      <c r="F121" s="279" t="s">
        <v>435</v>
      </c>
      <c r="G121" s="280"/>
      <c r="H121" s="279" t="s">
        <v>103</v>
      </c>
      <c r="I121" s="279" t="s">
        <v>59</v>
      </c>
      <c r="J121" s="279" t="s">
        <v>436</v>
      </c>
      <c r="K121" s="305"/>
    </row>
    <row r="122" spans="2:11" ht="17.25" customHeight="1">
      <c r="B122" s="304"/>
      <c r="C122" s="281" t="s">
        <v>437</v>
      </c>
      <c r="D122" s="281"/>
      <c r="E122" s="281"/>
      <c r="F122" s="282" t="s">
        <v>438</v>
      </c>
      <c r="G122" s="283"/>
      <c r="H122" s="281"/>
      <c r="I122" s="281"/>
      <c r="J122" s="281" t="s">
        <v>439</v>
      </c>
      <c r="K122" s="305"/>
    </row>
    <row r="123" spans="2:11" ht="5.25" customHeight="1">
      <c r="B123" s="306"/>
      <c r="C123" s="284"/>
      <c r="D123" s="284"/>
      <c r="E123" s="284"/>
      <c r="F123" s="284"/>
      <c r="G123" s="265"/>
      <c r="H123" s="284"/>
      <c r="I123" s="284"/>
      <c r="J123" s="284"/>
      <c r="K123" s="307"/>
    </row>
    <row r="124" spans="2:11" ht="15" customHeight="1">
      <c r="B124" s="306"/>
      <c r="C124" s="265" t="s">
        <v>443</v>
      </c>
      <c r="D124" s="284"/>
      <c r="E124" s="284"/>
      <c r="F124" s="286" t="s">
        <v>440</v>
      </c>
      <c r="G124" s="265"/>
      <c r="H124" s="265" t="s">
        <v>479</v>
      </c>
      <c r="I124" s="265" t="s">
        <v>442</v>
      </c>
      <c r="J124" s="265">
        <v>120</v>
      </c>
      <c r="K124" s="308"/>
    </row>
    <row r="125" spans="2:11" ht="15" customHeight="1">
      <c r="B125" s="306"/>
      <c r="C125" s="265" t="s">
        <v>488</v>
      </c>
      <c r="D125" s="265"/>
      <c r="E125" s="265"/>
      <c r="F125" s="286" t="s">
        <v>440</v>
      </c>
      <c r="G125" s="265"/>
      <c r="H125" s="265" t="s">
        <v>489</v>
      </c>
      <c r="I125" s="265" t="s">
        <v>442</v>
      </c>
      <c r="J125" s="265" t="s">
        <v>490</v>
      </c>
      <c r="K125" s="308"/>
    </row>
    <row r="126" spans="2:11" ht="15" customHeight="1">
      <c r="B126" s="306"/>
      <c r="C126" s="265" t="s">
        <v>389</v>
      </c>
      <c r="D126" s="265"/>
      <c r="E126" s="265"/>
      <c r="F126" s="286" t="s">
        <v>440</v>
      </c>
      <c r="G126" s="265"/>
      <c r="H126" s="265" t="s">
        <v>491</v>
      </c>
      <c r="I126" s="265" t="s">
        <v>442</v>
      </c>
      <c r="J126" s="265" t="s">
        <v>490</v>
      </c>
      <c r="K126" s="308"/>
    </row>
    <row r="127" spans="2:11" ht="15" customHeight="1">
      <c r="B127" s="306"/>
      <c r="C127" s="265" t="s">
        <v>451</v>
      </c>
      <c r="D127" s="265"/>
      <c r="E127" s="265"/>
      <c r="F127" s="286" t="s">
        <v>446</v>
      </c>
      <c r="G127" s="265"/>
      <c r="H127" s="265" t="s">
        <v>452</v>
      </c>
      <c r="I127" s="265" t="s">
        <v>442</v>
      </c>
      <c r="J127" s="265">
        <v>15</v>
      </c>
      <c r="K127" s="308"/>
    </row>
    <row r="128" spans="2:11" ht="15" customHeight="1">
      <c r="B128" s="306"/>
      <c r="C128" s="288" t="s">
        <v>453</v>
      </c>
      <c r="D128" s="288"/>
      <c r="E128" s="288"/>
      <c r="F128" s="289" t="s">
        <v>446</v>
      </c>
      <c r="G128" s="288"/>
      <c r="H128" s="288" t="s">
        <v>454</v>
      </c>
      <c r="I128" s="288" t="s">
        <v>442</v>
      </c>
      <c r="J128" s="288">
        <v>15</v>
      </c>
      <c r="K128" s="308"/>
    </row>
    <row r="129" spans="2:11" ht="15" customHeight="1">
      <c r="B129" s="306"/>
      <c r="C129" s="288" t="s">
        <v>455</v>
      </c>
      <c r="D129" s="288"/>
      <c r="E129" s="288"/>
      <c r="F129" s="289" t="s">
        <v>446</v>
      </c>
      <c r="G129" s="288"/>
      <c r="H129" s="288" t="s">
        <v>456</v>
      </c>
      <c r="I129" s="288" t="s">
        <v>442</v>
      </c>
      <c r="J129" s="288">
        <v>20</v>
      </c>
      <c r="K129" s="308"/>
    </row>
    <row r="130" spans="2:11" ht="15" customHeight="1">
      <c r="B130" s="306"/>
      <c r="C130" s="288" t="s">
        <v>457</v>
      </c>
      <c r="D130" s="288"/>
      <c r="E130" s="288"/>
      <c r="F130" s="289" t="s">
        <v>446</v>
      </c>
      <c r="G130" s="288"/>
      <c r="H130" s="288" t="s">
        <v>458</v>
      </c>
      <c r="I130" s="288" t="s">
        <v>442</v>
      </c>
      <c r="J130" s="288">
        <v>20</v>
      </c>
      <c r="K130" s="308"/>
    </row>
    <row r="131" spans="2:11" ht="15" customHeight="1">
      <c r="B131" s="306"/>
      <c r="C131" s="265" t="s">
        <v>445</v>
      </c>
      <c r="D131" s="265"/>
      <c r="E131" s="265"/>
      <c r="F131" s="286" t="s">
        <v>446</v>
      </c>
      <c r="G131" s="265"/>
      <c r="H131" s="265" t="s">
        <v>479</v>
      </c>
      <c r="I131" s="265" t="s">
        <v>442</v>
      </c>
      <c r="J131" s="265">
        <v>50</v>
      </c>
      <c r="K131" s="308"/>
    </row>
    <row r="132" spans="2:11" ht="15" customHeight="1">
      <c r="B132" s="306"/>
      <c r="C132" s="265" t="s">
        <v>459</v>
      </c>
      <c r="D132" s="265"/>
      <c r="E132" s="265"/>
      <c r="F132" s="286" t="s">
        <v>446</v>
      </c>
      <c r="G132" s="265"/>
      <c r="H132" s="265" t="s">
        <v>479</v>
      </c>
      <c r="I132" s="265" t="s">
        <v>442</v>
      </c>
      <c r="J132" s="265">
        <v>50</v>
      </c>
      <c r="K132" s="308"/>
    </row>
    <row r="133" spans="2:11" ht="15" customHeight="1">
      <c r="B133" s="306"/>
      <c r="C133" s="265" t="s">
        <v>465</v>
      </c>
      <c r="D133" s="265"/>
      <c r="E133" s="265"/>
      <c r="F133" s="286" t="s">
        <v>446</v>
      </c>
      <c r="G133" s="265"/>
      <c r="H133" s="265" t="s">
        <v>479</v>
      </c>
      <c r="I133" s="265" t="s">
        <v>442</v>
      </c>
      <c r="J133" s="265">
        <v>50</v>
      </c>
      <c r="K133" s="308"/>
    </row>
    <row r="134" spans="2:11" ht="15" customHeight="1">
      <c r="B134" s="306"/>
      <c r="C134" s="265" t="s">
        <v>467</v>
      </c>
      <c r="D134" s="265"/>
      <c r="E134" s="265"/>
      <c r="F134" s="286" t="s">
        <v>446</v>
      </c>
      <c r="G134" s="265"/>
      <c r="H134" s="265" t="s">
        <v>479</v>
      </c>
      <c r="I134" s="265" t="s">
        <v>442</v>
      </c>
      <c r="J134" s="265">
        <v>50</v>
      </c>
      <c r="K134" s="308"/>
    </row>
    <row r="135" spans="2:11" ht="15" customHeight="1">
      <c r="B135" s="306"/>
      <c r="C135" s="265" t="s">
        <v>108</v>
      </c>
      <c r="D135" s="265"/>
      <c r="E135" s="265"/>
      <c r="F135" s="286" t="s">
        <v>446</v>
      </c>
      <c r="G135" s="265"/>
      <c r="H135" s="265" t="s">
        <v>492</v>
      </c>
      <c r="I135" s="265" t="s">
        <v>442</v>
      </c>
      <c r="J135" s="265">
        <v>255</v>
      </c>
      <c r="K135" s="308"/>
    </row>
    <row r="136" spans="2:11" ht="15" customHeight="1">
      <c r="B136" s="306"/>
      <c r="C136" s="265" t="s">
        <v>469</v>
      </c>
      <c r="D136" s="265"/>
      <c r="E136" s="265"/>
      <c r="F136" s="286" t="s">
        <v>440</v>
      </c>
      <c r="G136" s="265"/>
      <c r="H136" s="265" t="s">
        <v>493</v>
      </c>
      <c r="I136" s="265" t="s">
        <v>471</v>
      </c>
      <c r="J136" s="265"/>
      <c r="K136" s="308"/>
    </row>
    <row r="137" spans="2:11" ht="15" customHeight="1">
      <c r="B137" s="306"/>
      <c r="C137" s="265" t="s">
        <v>472</v>
      </c>
      <c r="D137" s="265"/>
      <c r="E137" s="265"/>
      <c r="F137" s="286" t="s">
        <v>440</v>
      </c>
      <c r="G137" s="265"/>
      <c r="H137" s="265" t="s">
        <v>494</v>
      </c>
      <c r="I137" s="265" t="s">
        <v>474</v>
      </c>
      <c r="J137" s="265"/>
      <c r="K137" s="308"/>
    </row>
    <row r="138" spans="2:11" ht="15" customHeight="1">
      <c r="B138" s="306"/>
      <c r="C138" s="265" t="s">
        <v>475</v>
      </c>
      <c r="D138" s="265"/>
      <c r="E138" s="265"/>
      <c r="F138" s="286" t="s">
        <v>440</v>
      </c>
      <c r="G138" s="265"/>
      <c r="H138" s="265" t="s">
        <v>475</v>
      </c>
      <c r="I138" s="265" t="s">
        <v>474</v>
      </c>
      <c r="J138" s="265"/>
      <c r="K138" s="308"/>
    </row>
    <row r="139" spans="2:11" ht="15" customHeight="1">
      <c r="B139" s="306"/>
      <c r="C139" s="265" t="s">
        <v>40</v>
      </c>
      <c r="D139" s="265"/>
      <c r="E139" s="265"/>
      <c r="F139" s="286" t="s">
        <v>440</v>
      </c>
      <c r="G139" s="265"/>
      <c r="H139" s="265" t="s">
        <v>495</v>
      </c>
      <c r="I139" s="265" t="s">
        <v>474</v>
      </c>
      <c r="J139" s="265"/>
      <c r="K139" s="308"/>
    </row>
    <row r="140" spans="2:11" ht="15" customHeight="1">
      <c r="B140" s="306"/>
      <c r="C140" s="265" t="s">
        <v>496</v>
      </c>
      <c r="D140" s="265"/>
      <c r="E140" s="265"/>
      <c r="F140" s="286" t="s">
        <v>440</v>
      </c>
      <c r="G140" s="265"/>
      <c r="H140" s="265" t="s">
        <v>497</v>
      </c>
      <c r="I140" s="265" t="s">
        <v>474</v>
      </c>
      <c r="J140" s="265"/>
      <c r="K140" s="308"/>
    </row>
    <row r="141" spans="2:11" ht="15" customHeight="1">
      <c r="B141" s="309"/>
      <c r="C141" s="310"/>
      <c r="D141" s="310"/>
      <c r="E141" s="310"/>
      <c r="F141" s="310"/>
      <c r="G141" s="310"/>
      <c r="H141" s="310"/>
      <c r="I141" s="310"/>
      <c r="J141" s="310"/>
      <c r="K141" s="311"/>
    </row>
    <row r="142" spans="2:11" ht="18.75" customHeight="1">
      <c r="B142" s="262"/>
      <c r="C142" s="262"/>
      <c r="D142" s="262"/>
      <c r="E142" s="262"/>
      <c r="F142" s="298"/>
      <c r="G142" s="262"/>
      <c r="H142" s="262"/>
      <c r="I142" s="262"/>
      <c r="J142" s="262"/>
      <c r="K142" s="262"/>
    </row>
    <row r="143" spans="2:11" ht="18.75" customHeight="1">
      <c r="B143" s="272"/>
      <c r="C143" s="272"/>
      <c r="D143" s="272"/>
      <c r="E143" s="272"/>
      <c r="F143" s="272"/>
      <c r="G143" s="272"/>
      <c r="H143" s="272"/>
      <c r="I143" s="272"/>
      <c r="J143" s="272"/>
      <c r="K143" s="272"/>
    </row>
    <row r="144" spans="2:11" ht="7.5" customHeight="1">
      <c r="B144" s="273"/>
      <c r="C144" s="274"/>
      <c r="D144" s="274"/>
      <c r="E144" s="274"/>
      <c r="F144" s="274"/>
      <c r="G144" s="274"/>
      <c r="H144" s="274"/>
      <c r="I144" s="274"/>
      <c r="J144" s="274"/>
      <c r="K144" s="275"/>
    </row>
    <row r="145" spans="2:11" ht="45" customHeight="1">
      <c r="B145" s="276"/>
      <c r="C145" s="277" t="s">
        <v>498</v>
      </c>
      <c r="D145" s="277"/>
      <c r="E145" s="277"/>
      <c r="F145" s="277"/>
      <c r="G145" s="277"/>
      <c r="H145" s="277"/>
      <c r="I145" s="277"/>
      <c r="J145" s="277"/>
      <c r="K145" s="278"/>
    </row>
    <row r="146" spans="2:11" ht="17.25" customHeight="1">
      <c r="B146" s="276"/>
      <c r="C146" s="279" t="s">
        <v>434</v>
      </c>
      <c r="D146" s="279"/>
      <c r="E146" s="279"/>
      <c r="F146" s="279" t="s">
        <v>435</v>
      </c>
      <c r="G146" s="280"/>
      <c r="H146" s="279" t="s">
        <v>103</v>
      </c>
      <c r="I146" s="279" t="s">
        <v>59</v>
      </c>
      <c r="J146" s="279" t="s">
        <v>436</v>
      </c>
      <c r="K146" s="278"/>
    </row>
    <row r="147" spans="2:11" ht="17.25" customHeight="1">
      <c r="B147" s="276"/>
      <c r="C147" s="281" t="s">
        <v>437</v>
      </c>
      <c r="D147" s="281"/>
      <c r="E147" s="281"/>
      <c r="F147" s="282" t="s">
        <v>438</v>
      </c>
      <c r="G147" s="283"/>
      <c r="H147" s="281"/>
      <c r="I147" s="281"/>
      <c r="J147" s="281" t="s">
        <v>439</v>
      </c>
      <c r="K147" s="278"/>
    </row>
    <row r="148" spans="2:11" ht="5.25" customHeight="1">
      <c r="B148" s="287"/>
      <c r="C148" s="284"/>
      <c r="D148" s="284"/>
      <c r="E148" s="284"/>
      <c r="F148" s="284"/>
      <c r="G148" s="285"/>
      <c r="H148" s="284"/>
      <c r="I148" s="284"/>
      <c r="J148" s="284"/>
      <c r="K148" s="308"/>
    </row>
    <row r="149" spans="2:11" ht="15" customHeight="1">
      <c r="B149" s="287"/>
      <c r="C149" s="312" t="s">
        <v>443</v>
      </c>
      <c r="D149" s="265"/>
      <c r="E149" s="265"/>
      <c r="F149" s="313" t="s">
        <v>440</v>
      </c>
      <c r="G149" s="265"/>
      <c r="H149" s="312" t="s">
        <v>479</v>
      </c>
      <c r="I149" s="312" t="s">
        <v>442</v>
      </c>
      <c r="J149" s="312">
        <v>120</v>
      </c>
      <c r="K149" s="308"/>
    </row>
    <row r="150" spans="2:11" ht="15" customHeight="1">
      <c r="B150" s="287"/>
      <c r="C150" s="312" t="s">
        <v>488</v>
      </c>
      <c r="D150" s="265"/>
      <c r="E150" s="265"/>
      <c r="F150" s="313" t="s">
        <v>440</v>
      </c>
      <c r="G150" s="265"/>
      <c r="H150" s="312" t="s">
        <v>499</v>
      </c>
      <c r="I150" s="312" t="s">
        <v>442</v>
      </c>
      <c r="J150" s="312" t="s">
        <v>490</v>
      </c>
      <c r="K150" s="308"/>
    </row>
    <row r="151" spans="2:11" ht="15" customHeight="1">
      <c r="B151" s="287"/>
      <c r="C151" s="312" t="s">
        <v>389</v>
      </c>
      <c r="D151" s="265"/>
      <c r="E151" s="265"/>
      <c r="F151" s="313" t="s">
        <v>440</v>
      </c>
      <c r="G151" s="265"/>
      <c r="H151" s="312" t="s">
        <v>500</v>
      </c>
      <c r="I151" s="312" t="s">
        <v>442</v>
      </c>
      <c r="J151" s="312" t="s">
        <v>490</v>
      </c>
      <c r="K151" s="308"/>
    </row>
    <row r="152" spans="2:11" ht="15" customHeight="1">
      <c r="B152" s="287"/>
      <c r="C152" s="312" t="s">
        <v>445</v>
      </c>
      <c r="D152" s="265"/>
      <c r="E152" s="265"/>
      <c r="F152" s="313" t="s">
        <v>446</v>
      </c>
      <c r="G152" s="265"/>
      <c r="H152" s="312" t="s">
        <v>479</v>
      </c>
      <c r="I152" s="312" t="s">
        <v>442</v>
      </c>
      <c r="J152" s="312">
        <v>50</v>
      </c>
      <c r="K152" s="308"/>
    </row>
    <row r="153" spans="2:11" ht="15" customHeight="1">
      <c r="B153" s="287"/>
      <c r="C153" s="312" t="s">
        <v>448</v>
      </c>
      <c r="D153" s="265"/>
      <c r="E153" s="265"/>
      <c r="F153" s="313" t="s">
        <v>440</v>
      </c>
      <c r="G153" s="265"/>
      <c r="H153" s="312" t="s">
        <v>479</v>
      </c>
      <c r="I153" s="312" t="s">
        <v>450</v>
      </c>
      <c r="J153" s="312"/>
      <c r="K153" s="308"/>
    </row>
    <row r="154" spans="2:11" ht="15" customHeight="1">
      <c r="B154" s="287"/>
      <c r="C154" s="312" t="s">
        <v>459</v>
      </c>
      <c r="D154" s="265"/>
      <c r="E154" s="265"/>
      <c r="F154" s="313" t="s">
        <v>446</v>
      </c>
      <c r="G154" s="265"/>
      <c r="H154" s="312" t="s">
        <v>479</v>
      </c>
      <c r="I154" s="312" t="s">
        <v>442</v>
      </c>
      <c r="J154" s="312">
        <v>50</v>
      </c>
      <c r="K154" s="308"/>
    </row>
    <row r="155" spans="2:11" ht="15" customHeight="1">
      <c r="B155" s="287"/>
      <c r="C155" s="312" t="s">
        <v>467</v>
      </c>
      <c r="D155" s="265"/>
      <c r="E155" s="265"/>
      <c r="F155" s="313" t="s">
        <v>446</v>
      </c>
      <c r="G155" s="265"/>
      <c r="H155" s="312" t="s">
        <v>479</v>
      </c>
      <c r="I155" s="312" t="s">
        <v>442</v>
      </c>
      <c r="J155" s="312">
        <v>50</v>
      </c>
      <c r="K155" s="308"/>
    </row>
    <row r="156" spans="2:11" ht="15" customHeight="1">
      <c r="B156" s="287"/>
      <c r="C156" s="312" t="s">
        <v>465</v>
      </c>
      <c r="D156" s="265"/>
      <c r="E156" s="265"/>
      <c r="F156" s="313" t="s">
        <v>446</v>
      </c>
      <c r="G156" s="265"/>
      <c r="H156" s="312" t="s">
        <v>479</v>
      </c>
      <c r="I156" s="312" t="s">
        <v>442</v>
      </c>
      <c r="J156" s="312">
        <v>50</v>
      </c>
      <c r="K156" s="308"/>
    </row>
    <row r="157" spans="2:11" ht="15" customHeight="1">
      <c r="B157" s="287"/>
      <c r="C157" s="312" t="s">
        <v>83</v>
      </c>
      <c r="D157" s="265"/>
      <c r="E157" s="265"/>
      <c r="F157" s="313" t="s">
        <v>440</v>
      </c>
      <c r="G157" s="265"/>
      <c r="H157" s="312" t="s">
        <v>501</v>
      </c>
      <c r="I157" s="312" t="s">
        <v>442</v>
      </c>
      <c r="J157" s="312" t="s">
        <v>502</v>
      </c>
      <c r="K157" s="308"/>
    </row>
    <row r="158" spans="2:11" ht="15" customHeight="1">
      <c r="B158" s="287"/>
      <c r="C158" s="312" t="s">
        <v>503</v>
      </c>
      <c r="D158" s="265"/>
      <c r="E158" s="265"/>
      <c r="F158" s="313" t="s">
        <v>440</v>
      </c>
      <c r="G158" s="265"/>
      <c r="H158" s="312" t="s">
        <v>504</v>
      </c>
      <c r="I158" s="312" t="s">
        <v>474</v>
      </c>
      <c r="J158" s="312"/>
      <c r="K158" s="308"/>
    </row>
    <row r="159" spans="2:11" ht="15" customHeight="1">
      <c r="B159" s="314"/>
      <c r="C159" s="296"/>
      <c r="D159" s="296"/>
      <c r="E159" s="296"/>
      <c r="F159" s="296"/>
      <c r="G159" s="296"/>
      <c r="H159" s="296"/>
      <c r="I159" s="296"/>
      <c r="J159" s="296"/>
      <c r="K159" s="315"/>
    </row>
    <row r="160" spans="2:11" ht="18.75" customHeight="1">
      <c r="B160" s="262"/>
      <c r="C160" s="265"/>
      <c r="D160" s="265"/>
      <c r="E160" s="265"/>
      <c r="F160" s="286"/>
      <c r="G160" s="265"/>
      <c r="H160" s="265"/>
      <c r="I160" s="265"/>
      <c r="J160" s="265"/>
      <c r="K160" s="262"/>
    </row>
    <row r="161" spans="2:11" ht="18.75" customHeight="1">
      <c r="B161" s="272"/>
      <c r="C161" s="272"/>
      <c r="D161" s="272"/>
      <c r="E161" s="272"/>
      <c r="F161" s="272"/>
      <c r="G161" s="272"/>
      <c r="H161" s="272"/>
      <c r="I161" s="272"/>
      <c r="J161" s="272"/>
      <c r="K161" s="272"/>
    </row>
    <row r="162" spans="2:11" ht="7.5" customHeight="1">
      <c r="B162" s="249"/>
      <c r="C162" s="250"/>
      <c r="D162" s="250"/>
      <c r="E162" s="250"/>
      <c r="F162" s="250"/>
      <c r="G162" s="250"/>
      <c r="H162" s="250"/>
      <c r="I162" s="250"/>
      <c r="J162" s="250"/>
      <c r="K162" s="251"/>
    </row>
    <row r="163" spans="2:11" ht="45" customHeight="1">
      <c r="B163" s="252"/>
      <c r="C163" s="253" t="s">
        <v>505</v>
      </c>
      <c r="D163" s="253"/>
      <c r="E163" s="253"/>
      <c r="F163" s="253"/>
      <c r="G163" s="253"/>
      <c r="H163" s="253"/>
      <c r="I163" s="253"/>
      <c r="J163" s="253"/>
      <c r="K163" s="254"/>
    </row>
    <row r="164" spans="2:11" ht="17.25" customHeight="1">
      <c r="B164" s="252"/>
      <c r="C164" s="279" t="s">
        <v>434</v>
      </c>
      <c r="D164" s="279"/>
      <c r="E164" s="279"/>
      <c r="F164" s="279" t="s">
        <v>435</v>
      </c>
      <c r="G164" s="316"/>
      <c r="H164" s="317" t="s">
        <v>103</v>
      </c>
      <c r="I164" s="317" t="s">
        <v>59</v>
      </c>
      <c r="J164" s="279" t="s">
        <v>436</v>
      </c>
      <c r="K164" s="254"/>
    </row>
    <row r="165" spans="2:11" ht="17.25" customHeight="1">
      <c r="B165" s="256"/>
      <c r="C165" s="281" t="s">
        <v>437</v>
      </c>
      <c r="D165" s="281"/>
      <c r="E165" s="281"/>
      <c r="F165" s="282" t="s">
        <v>438</v>
      </c>
      <c r="G165" s="318"/>
      <c r="H165" s="319"/>
      <c r="I165" s="319"/>
      <c r="J165" s="281" t="s">
        <v>439</v>
      </c>
      <c r="K165" s="258"/>
    </row>
    <row r="166" spans="2:11" ht="5.25" customHeight="1">
      <c r="B166" s="287"/>
      <c r="C166" s="284"/>
      <c r="D166" s="284"/>
      <c r="E166" s="284"/>
      <c r="F166" s="284"/>
      <c r="G166" s="285"/>
      <c r="H166" s="284"/>
      <c r="I166" s="284"/>
      <c r="J166" s="284"/>
      <c r="K166" s="308"/>
    </row>
    <row r="167" spans="2:11" ht="15" customHeight="1">
      <c r="B167" s="287"/>
      <c r="C167" s="265" t="s">
        <v>443</v>
      </c>
      <c r="D167" s="265"/>
      <c r="E167" s="265"/>
      <c r="F167" s="286" t="s">
        <v>440</v>
      </c>
      <c r="G167" s="265"/>
      <c r="H167" s="265" t="s">
        <v>479</v>
      </c>
      <c r="I167" s="265" t="s">
        <v>442</v>
      </c>
      <c r="J167" s="265">
        <v>120</v>
      </c>
      <c r="K167" s="308"/>
    </row>
    <row r="168" spans="2:11" ht="15" customHeight="1">
      <c r="B168" s="287"/>
      <c r="C168" s="265" t="s">
        <v>488</v>
      </c>
      <c r="D168" s="265"/>
      <c r="E168" s="265"/>
      <c r="F168" s="286" t="s">
        <v>440</v>
      </c>
      <c r="G168" s="265"/>
      <c r="H168" s="265" t="s">
        <v>489</v>
      </c>
      <c r="I168" s="265" t="s">
        <v>442</v>
      </c>
      <c r="J168" s="265" t="s">
        <v>490</v>
      </c>
      <c r="K168" s="308"/>
    </row>
    <row r="169" spans="2:11" ht="15" customHeight="1">
      <c r="B169" s="287"/>
      <c r="C169" s="265" t="s">
        <v>389</v>
      </c>
      <c r="D169" s="265"/>
      <c r="E169" s="265"/>
      <c r="F169" s="286" t="s">
        <v>440</v>
      </c>
      <c r="G169" s="265"/>
      <c r="H169" s="265" t="s">
        <v>506</v>
      </c>
      <c r="I169" s="265" t="s">
        <v>442</v>
      </c>
      <c r="J169" s="265" t="s">
        <v>490</v>
      </c>
      <c r="K169" s="308"/>
    </row>
    <row r="170" spans="2:11" ht="15" customHeight="1">
      <c r="B170" s="287"/>
      <c r="C170" s="265" t="s">
        <v>445</v>
      </c>
      <c r="D170" s="265"/>
      <c r="E170" s="265"/>
      <c r="F170" s="286" t="s">
        <v>446</v>
      </c>
      <c r="G170" s="265"/>
      <c r="H170" s="265" t="s">
        <v>506</v>
      </c>
      <c r="I170" s="265" t="s">
        <v>442</v>
      </c>
      <c r="J170" s="265">
        <v>50</v>
      </c>
      <c r="K170" s="308"/>
    </row>
    <row r="171" spans="2:11" ht="15" customHeight="1">
      <c r="B171" s="287"/>
      <c r="C171" s="265" t="s">
        <v>448</v>
      </c>
      <c r="D171" s="265"/>
      <c r="E171" s="265"/>
      <c r="F171" s="286" t="s">
        <v>440</v>
      </c>
      <c r="G171" s="265"/>
      <c r="H171" s="265" t="s">
        <v>506</v>
      </c>
      <c r="I171" s="265" t="s">
        <v>450</v>
      </c>
      <c r="J171" s="265"/>
      <c r="K171" s="308"/>
    </row>
    <row r="172" spans="2:11" ht="15" customHeight="1">
      <c r="B172" s="287"/>
      <c r="C172" s="265" t="s">
        <v>459</v>
      </c>
      <c r="D172" s="265"/>
      <c r="E172" s="265"/>
      <c r="F172" s="286" t="s">
        <v>446</v>
      </c>
      <c r="G172" s="265"/>
      <c r="H172" s="265" t="s">
        <v>506</v>
      </c>
      <c r="I172" s="265" t="s">
        <v>442</v>
      </c>
      <c r="J172" s="265">
        <v>50</v>
      </c>
      <c r="K172" s="308"/>
    </row>
    <row r="173" spans="2:11" ht="15" customHeight="1">
      <c r="B173" s="287"/>
      <c r="C173" s="265" t="s">
        <v>467</v>
      </c>
      <c r="D173" s="265"/>
      <c r="E173" s="265"/>
      <c r="F173" s="286" t="s">
        <v>446</v>
      </c>
      <c r="G173" s="265"/>
      <c r="H173" s="265" t="s">
        <v>506</v>
      </c>
      <c r="I173" s="265" t="s">
        <v>442</v>
      </c>
      <c r="J173" s="265">
        <v>50</v>
      </c>
      <c r="K173" s="308"/>
    </row>
    <row r="174" spans="2:11" ht="15" customHeight="1">
      <c r="B174" s="287"/>
      <c r="C174" s="265" t="s">
        <v>465</v>
      </c>
      <c r="D174" s="265"/>
      <c r="E174" s="265"/>
      <c r="F174" s="286" t="s">
        <v>446</v>
      </c>
      <c r="G174" s="265"/>
      <c r="H174" s="265" t="s">
        <v>506</v>
      </c>
      <c r="I174" s="265" t="s">
        <v>442</v>
      </c>
      <c r="J174" s="265">
        <v>50</v>
      </c>
      <c r="K174" s="308"/>
    </row>
    <row r="175" spans="2:11" ht="15" customHeight="1">
      <c r="B175" s="287"/>
      <c r="C175" s="265" t="s">
        <v>102</v>
      </c>
      <c r="D175" s="265"/>
      <c r="E175" s="265"/>
      <c r="F175" s="286" t="s">
        <v>440</v>
      </c>
      <c r="G175" s="265"/>
      <c r="H175" s="265" t="s">
        <v>507</v>
      </c>
      <c r="I175" s="265" t="s">
        <v>508</v>
      </c>
      <c r="J175" s="265"/>
      <c r="K175" s="308"/>
    </row>
    <row r="176" spans="2:11" ht="15" customHeight="1">
      <c r="B176" s="287"/>
      <c r="C176" s="265" t="s">
        <v>59</v>
      </c>
      <c r="D176" s="265"/>
      <c r="E176" s="265"/>
      <c r="F176" s="286" t="s">
        <v>440</v>
      </c>
      <c r="G176" s="265"/>
      <c r="H176" s="265" t="s">
        <v>509</v>
      </c>
      <c r="I176" s="265" t="s">
        <v>510</v>
      </c>
      <c r="J176" s="265">
        <v>1</v>
      </c>
      <c r="K176" s="308"/>
    </row>
    <row r="177" spans="2:11" ht="15" customHeight="1">
      <c r="B177" s="287"/>
      <c r="C177" s="265" t="s">
        <v>55</v>
      </c>
      <c r="D177" s="265"/>
      <c r="E177" s="265"/>
      <c r="F177" s="286" t="s">
        <v>440</v>
      </c>
      <c r="G177" s="265"/>
      <c r="H177" s="265" t="s">
        <v>511</v>
      </c>
      <c r="I177" s="265" t="s">
        <v>442</v>
      </c>
      <c r="J177" s="265">
        <v>20</v>
      </c>
      <c r="K177" s="308"/>
    </row>
    <row r="178" spans="2:11" ht="15" customHeight="1">
      <c r="B178" s="287"/>
      <c r="C178" s="265" t="s">
        <v>103</v>
      </c>
      <c r="D178" s="265"/>
      <c r="E178" s="265"/>
      <c r="F178" s="286" t="s">
        <v>440</v>
      </c>
      <c r="G178" s="265"/>
      <c r="H178" s="265" t="s">
        <v>512</v>
      </c>
      <c r="I178" s="265" t="s">
        <v>442</v>
      </c>
      <c r="J178" s="265">
        <v>255</v>
      </c>
      <c r="K178" s="308"/>
    </row>
    <row r="179" spans="2:11" ht="15" customHeight="1">
      <c r="B179" s="287"/>
      <c r="C179" s="265" t="s">
        <v>104</v>
      </c>
      <c r="D179" s="265"/>
      <c r="E179" s="265"/>
      <c r="F179" s="286" t="s">
        <v>440</v>
      </c>
      <c r="G179" s="265"/>
      <c r="H179" s="265" t="s">
        <v>405</v>
      </c>
      <c r="I179" s="265" t="s">
        <v>442</v>
      </c>
      <c r="J179" s="265">
        <v>10</v>
      </c>
      <c r="K179" s="308"/>
    </row>
    <row r="180" spans="2:11" ht="15" customHeight="1">
      <c r="B180" s="287"/>
      <c r="C180" s="265" t="s">
        <v>105</v>
      </c>
      <c r="D180" s="265"/>
      <c r="E180" s="265"/>
      <c r="F180" s="286" t="s">
        <v>440</v>
      </c>
      <c r="G180" s="265"/>
      <c r="H180" s="265" t="s">
        <v>513</v>
      </c>
      <c r="I180" s="265" t="s">
        <v>474</v>
      </c>
      <c r="J180" s="265"/>
      <c r="K180" s="308"/>
    </row>
    <row r="181" spans="2:11" ht="15" customHeight="1">
      <c r="B181" s="287"/>
      <c r="C181" s="265" t="s">
        <v>514</v>
      </c>
      <c r="D181" s="265"/>
      <c r="E181" s="265"/>
      <c r="F181" s="286" t="s">
        <v>440</v>
      </c>
      <c r="G181" s="265"/>
      <c r="H181" s="265" t="s">
        <v>515</v>
      </c>
      <c r="I181" s="265" t="s">
        <v>474</v>
      </c>
      <c r="J181" s="265"/>
      <c r="K181" s="308"/>
    </row>
    <row r="182" spans="2:11" ht="15" customHeight="1">
      <c r="B182" s="287"/>
      <c r="C182" s="265" t="s">
        <v>503</v>
      </c>
      <c r="D182" s="265"/>
      <c r="E182" s="265"/>
      <c r="F182" s="286" t="s">
        <v>440</v>
      </c>
      <c r="G182" s="265"/>
      <c r="H182" s="265" t="s">
        <v>516</v>
      </c>
      <c r="I182" s="265" t="s">
        <v>474</v>
      </c>
      <c r="J182" s="265"/>
      <c r="K182" s="308"/>
    </row>
    <row r="183" spans="2:11" ht="15" customHeight="1">
      <c r="B183" s="287"/>
      <c r="C183" s="265" t="s">
        <v>107</v>
      </c>
      <c r="D183" s="265"/>
      <c r="E183" s="265"/>
      <c r="F183" s="286" t="s">
        <v>446</v>
      </c>
      <c r="G183" s="265"/>
      <c r="H183" s="265" t="s">
        <v>517</v>
      </c>
      <c r="I183" s="265" t="s">
        <v>442</v>
      </c>
      <c r="J183" s="265">
        <v>50</v>
      </c>
      <c r="K183" s="308"/>
    </row>
    <row r="184" spans="2:11" ht="15" customHeight="1">
      <c r="B184" s="287"/>
      <c r="C184" s="265" t="s">
        <v>518</v>
      </c>
      <c r="D184" s="265"/>
      <c r="E184" s="265"/>
      <c r="F184" s="286" t="s">
        <v>446</v>
      </c>
      <c r="G184" s="265"/>
      <c r="H184" s="265" t="s">
        <v>519</v>
      </c>
      <c r="I184" s="265" t="s">
        <v>520</v>
      </c>
      <c r="J184" s="265"/>
      <c r="K184" s="308"/>
    </row>
    <row r="185" spans="2:11" ht="15" customHeight="1">
      <c r="B185" s="287"/>
      <c r="C185" s="265" t="s">
        <v>521</v>
      </c>
      <c r="D185" s="265"/>
      <c r="E185" s="265"/>
      <c r="F185" s="286" t="s">
        <v>446</v>
      </c>
      <c r="G185" s="265"/>
      <c r="H185" s="265" t="s">
        <v>522</v>
      </c>
      <c r="I185" s="265" t="s">
        <v>520</v>
      </c>
      <c r="J185" s="265"/>
      <c r="K185" s="308"/>
    </row>
    <row r="186" spans="2:11" ht="15" customHeight="1">
      <c r="B186" s="287"/>
      <c r="C186" s="265" t="s">
        <v>523</v>
      </c>
      <c r="D186" s="265"/>
      <c r="E186" s="265"/>
      <c r="F186" s="286" t="s">
        <v>446</v>
      </c>
      <c r="G186" s="265"/>
      <c r="H186" s="265" t="s">
        <v>524</v>
      </c>
      <c r="I186" s="265" t="s">
        <v>520</v>
      </c>
      <c r="J186" s="265"/>
      <c r="K186" s="308"/>
    </row>
    <row r="187" spans="2:11" ht="15" customHeight="1">
      <c r="B187" s="287"/>
      <c r="C187" s="320" t="s">
        <v>525</v>
      </c>
      <c r="D187" s="265"/>
      <c r="E187" s="265"/>
      <c r="F187" s="286" t="s">
        <v>446</v>
      </c>
      <c r="G187" s="265"/>
      <c r="H187" s="265" t="s">
        <v>526</v>
      </c>
      <c r="I187" s="265" t="s">
        <v>527</v>
      </c>
      <c r="J187" s="321" t="s">
        <v>528</v>
      </c>
      <c r="K187" s="308"/>
    </row>
    <row r="188" spans="2:11" ht="15" customHeight="1">
      <c r="B188" s="314"/>
      <c r="C188" s="322"/>
      <c r="D188" s="296"/>
      <c r="E188" s="296"/>
      <c r="F188" s="296"/>
      <c r="G188" s="296"/>
      <c r="H188" s="296"/>
      <c r="I188" s="296"/>
      <c r="J188" s="296"/>
      <c r="K188" s="315"/>
    </row>
    <row r="189" spans="2:11" ht="18.75" customHeight="1">
      <c r="B189" s="323"/>
      <c r="C189" s="324"/>
      <c r="D189" s="324"/>
      <c r="E189" s="324"/>
      <c r="F189" s="325"/>
      <c r="G189" s="265"/>
      <c r="H189" s="265"/>
      <c r="I189" s="265"/>
      <c r="J189" s="265"/>
      <c r="K189" s="262"/>
    </row>
    <row r="190" spans="2:11" ht="18.75" customHeight="1">
      <c r="B190" s="262"/>
      <c r="C190" s="265"/>
      <c r="D190" s="265"/>
      <c r="E190" s="265"/>
      <c r="F190" s="286"/>
      <c r="G190" s="265"/>
      <c r="H190" s="265"/>
      <c r="I190" s="265"/>
      <c r="J190" s="265"/>
      <c r="K190" s="262"/>
    </row>
    <row r="191" spans="2:11" ht="18.75" customHeight="1">
      <c r="B191" s="272"/>
      <c r="C191" s="272"/>
      <c r="D191" s="272"/>
      <c r="E191" s="272"/>
      <c r="F191" s="272"/>
      <c r="G191" s="272"/>
      <c r="H191" s="272"/>
      <c r="I191" s="272"/>
      <c r="J191" s="272"/>
      <c r="K191" s="272"/>
    </row>
    <row r="192" spans="2:11" ht="13.5">
      <c r="B192" s="249"/>
      <c r="C192" s="250"/>
      <c r="D192" s="250"/>
      <c r="E192" s="250"/>
      <c r="F192" s="250"/>
      <c r="G192" s="250"/>
      <c r="H192" s="250"/>
      <c r="I192" s="250"/>
      <c r="J192" s="250"/>
      <c r="K192" s="251"/>
    </row>
    <row r="193" spans="2:11" ht="21">
      <c r="B193" s="252"/>
      <c r="C193" s="253" t="s">
        <v>529</v>
      </c>
      <c r="D193" s="253"/>
      <c r="E193" s="253"/>
      <c r="F193" s="253"/>
      <c r="G193" s="253"/>
      <c r="H193" s="253"/>
      <c r="I193" s="253"/>
      <c r="J193" s="253"/>
      <c r="K193" s="254"/>
    </row>
    <row r="194" spans="2:11" ht="25.5" customHeight="1">
      <c r="B194" s="252"/>
      <c r="C194" s="326" t="s">
        <v>530</v>
      </c>
      <c r="D194" s="326"/>
      <c r="E194" s="326"/>
      <c r="F194" s="326" t="s">
        <v>531</v>
      </c>
      <c r="G194" s="327"/>
      <c r="H194" s="328" t="s">
        <v>532</v>
      </c>
      <c r="I194" s="328"/>
      <c r="J194" s="328"/>
      <c r="K194" s="254"/>
    </row>
    <row r="195" spans="2:11" ht="5.25" customHeight="1">
      <c r="B195" s="287"/>
      <c r="C195" s="284"/>
      <c r="D195" s="284"/>
      <c r="E195" s="284"/>
      <c r="F195" s="284"/>
      <c r="G195" s="265"/>
      <c r="H195" s="284"/>
      <c r="I195" s="284"/>
      <c r="J195" s="284"/>
      <c r="K195" s="308"/>
    </row>
    <row r="196" spans="2:11" ht="15" customHeight="1">
      <c r="B196" s="287"/>
      <c r="C196" s="265" t="s">
        <v>533</v>
      </c>
      <c r="D196" s="265"/>
      <c r="E196" s="265"/>
      <c r="F196" s="286" t="s">
        <v>45</v>
      </c>
      <c r="G196" s="265"/>
      <c r="H196" s="329" t="s">
        <v>534</v>
      </c>
      <c r="I196" s="329"/>
      <c r="J196" s="329"/>
      <c r="K196" s="308"/>
    </row>
    <row r="197" spans="2:11" ht="15" customHeight="1">
      <c r="B197" s="287"/>
      <c r="C197" s="293"/>
      <c r="D197" s="265"/>
      <c r="E197" s="265"/>
      <c r="F197" s="286" t="s">
        <v>46</v>
      </c>
      <c r="G197" s="265"/>
      <c r="H197" s="329" t="s">
        <v>535</v>
      </c>
      <c r="I197" s="329"/>
      <c r="J197" s="329"/>
      <c r="K197" s="308"/>
    </row>
    <row r="198" spans="2:11" ht="15" customHeight="1">
      <c r="B198" s="287"/>
      <c r="C198" s="293"/>
      <c r="D198" s="265"/>
      <c r="E198" s="265"/>
      <c r="F198" s="286" t="s">
        <v>49</v>
      </c>
      <c r="G198" s="265"/>
      <c r="H198" s="329" t="s">
        <v>536</v>
      </c>
      <c r="I198" s="329"/>
      <c r="J198" s="329"/>
      <c r="K198" s="308"/>
    </row>
    <row r="199" spans="2:11" ht="15" customHeight="1">
      <c r="B199" s="287"/>
      <c r="C199" s="265"/>
      <c r="D199" s="265"/>
      <c r="E199" s="265"/>
      <c r="F199" s="286" t="s">
        <v>47</v>
      </c>
      <c r="G199" s="265"/>
      <c r="H199" s="329" t="s">
        <v>537</v>
      </c>
      <c r="I199" s="329"/>
      <c r="J199" s="329"/>
      <c r="K199" s="308"/>
    </row>
    <row r="200" spans="2:11" ht="15" customHeight="1">
      <c r="B200" s="287"/>
      <c r="C200" s="265"/>
      <c r="D200" s="265"/>
      <c r="E200" s="265"/>
      <c r="F200" s="286" t="s">
        <v>48</v>
      </c>
      <c r="G200" s="265"/>
      <c r="H200" s="329" t="s">
        <v>538</v>
      </c>
      <c r="I200" s="329"/>
      <c r="J200" s="329"/>
      <c r="K200" s="308"/>
    </row>
    <row r="201" spans="2:11" ht="15" customHeight="1">
      <c r="B201" s="287"/>
      <c r="C201" s="265"/>
      <c r="D201" s="265"/>
      <c r="E201" s="265"/>
      <c r="F201" s="286"/>
      <c r="G201" s="265"/>
      <c r="H201" s="265"/>
      <c r="I201" s="265"/>
      <c r="J201" s="265"/>
      <c r="K201" s="308"/>
    </row>
    <row r="202" spans="2:11" ht="15" customHeight="1">
      <c r="B202" s="287"/>
      <c r="C202" s="265" t="s">
        <v>486</v>
      </c>
      <c r="D202" s="265"/>
      <c r="E202" s="265"/>
      <c r="F202" s="286" t="s">
        <v>77</v>
      </c>
      <c r="G202" s="265"/>
      <c r="H202" s="329" t="s">
        <v>539</v>
      </c>
      <c r="I202" s="329"/>
      <c r="J202" s="329"/>
      <c r="K202" s="308"/>
    </row>
    <row r="203" spans="2:11" ht="15" customHeight="1">
      <c r="B203" s="287"/>
      <c r="C203" s="293"/>
      <c r="D203" s="265"/>
      <c r="E203" s="265"/>
      <c r="F203" s="286" t="s">
        <v>383</v>
      </c>
      <c r="G203" s="265"/>
      <c r="H203" s="329" t="s">
        <v>384</v>
      </c>
      <c r="I203" s="329"/>
      <c r="J203" s="329"/>
      <c r="K203" s="308"/>
    </row>
    <row r="204" spans="2:11" ht="15" customHeight="1">
      <c r="B204" s="287"/>
      <c r="C204" s="265"/>
      <c r="D204" s="265"/>
      <c r="E204" s="265"/>
      <c r="F204" s="286" t="s">
        <v>381</v>
      </c>
      <c r="G204" s="265"/>
      <c r="H204" s="329" t="s">
        <v>540</v>
      </c>
      <c r="I204" s="329"/>
      <c r="J204" s="329"/>
      <c r="K204" s="308"/>
    </row>
    <row r="205" spans="2:11" ht="15" customHeight="1">
      <c r="B205" s="330"/>
      <c r="C205" s="293"/>
      <c r="D205" s="293"/>
      <c r="E205" s="293"/>
      <c r="F205" s="286" t="s">
        <v>385</v>
      </c>
      <c r="G205" s="271"/>
      <c r="H205" s="331" t="s">
        <v>386</v>
      </c>
      <c r="I205" s="331"/>
      <c r="J205" s="331"/>
      <c r="K205" s="332"/>
    </row>
    <row r="206" spans="2:11" ht="15" customHeight="1">
      <c r="B206" s="330"/>
      <c r="C206" s="293"/>
      <c r="D206" s="293"/>
      <c r="E206" s="293"/>
      <c r="F206" s="286" t="s">
        <v>387</v>
      </c>
      <c r="G206" s="271"/>
      <c r="H206" s="331" t="s">
        <v>541</v>
      </c>
      <c r="I206" s="331"/>
      <c r="J206" s="331"/>
      <c r="K206" s="332"/>
    </row>
    <row r="207" spans="2:11" ht="15" customHeight="1">
      <c r="B207" s="330"/>
      <c r="C207" s="293"/>
      <c r="D207" s="293"/>
      <c r="E207" s="293"/>
      <c r="F207" s="333"/>
      <c r="G207" s="271"/>
      <c r="H207" s="334"/>
      <c r="I207" s="334"/>
      <c r="J207" s="334"/>
      <c r="K207" s="332"/>
    </row>
    <row r="208" spans="2:11" ht="15" customHeight="1">
      <c r="B208" s="330"/>
      <c r="C208" s="265" t="s">
        <v>510</v>
      </c>
      <c r="D208" s="293"/>
      <c r="E208" s="293"/>
      <c r="F208" s="286">
        <v>1</v>
      </c>
      <c r="G208" s="271"/>
      <c r="H208" s="331" t="s">
        <v>542</v>
      </c>
      <c r="I208" s="331"/>
      <c r="J208" s="331"/>
      <c r="K208" s="332"/>
    </row>
    <row r="209" spans="2:11" ht="15" customHeight="1">
      <c r="B209" s="330"/>
      <c r="C209" s="293"/>
      <c r="D209" s="293"/>
      <c r="E209" s="293"/>
      <c r="F209" s="286">
        <v>2</v>
      </c>
      <c r="G209" s="271"/>
      <c r="H209" s="331" t="s">
        <v>543</v>
      </c>
      <c r="I209" s="331"/>
      <c r="J209" s="331"/>
      <c r="K209" s="332"/>
    </row>
    <row r="210" spans="2:11" ht="15" customHeight="1">
      <c r="B210" s="330"/>
      <c r="C210" s="293"/>
      <c r="D210" s="293"/>
      <c r="E210" s="293"/>
      <c r="F210" s="286">
        <v>3</v>
      </c>
      <c r="G210" s="271"/>
      <c r="H210" s="331" t="s">
        <v>544</v>
      </c>
      <c r="I210" s="331"/>
      <c r="J210" s="331"/>
      <c r="K210" s="332"/>
    </row>
    <row r="211" spans="2:11" ht="15" customHeight="1">
      <c r="B211" s="330"/>
      <c r="C211" s="293"/>
      <c r="D211" s="293"/>
      <c r="E211" s="293"/>
      <c r="F211" s="286">
        <v>4</v>
      </c>
      <c r="G211" s="271"/>
      <c r="H211" s="331" t="s">
        <v>545</v>
      </c>
      <c r="I211" s="331"/>
      <c r="J211" s="331"/>
      <c r="K211" s="332"/>
    </row>
    <row r="212" spans="2:11" ht="12.75" customHeight="1">
      <c r="B212" s="335"/>
      <c r="C212" s="336"/>
      <c r="D212" s="336"/>
      <c r="E212" s="336"/>
      <c r="F212" s="336"/>
      <c r="G212" s="336"/>
      <c r="H212" s="336"/>
      <c r="I212" s="336"/>
      <c r="J212" s="336"/>
      <c r="K212" s="337"/>
    </row>
  </sheetData>
  <sheetProtection/>
  <mergeCells count="77"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  <mergeCell ref="H205:J205"/>
    <mergeCell ref="C163:J163"/>
    <mergeCell ref="C193:J193"/>
    <mergeCell ref="H194:J194"/>
    <mergeCell ref="H196:J196"/>
    <mergeCell ref="H197:J197"/>
    <mergeCell ref="H198:J198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PC1\PC</dc:creator>
  <cp:keywords/>
  <dc:description/>
  <cp:lastModifiedBy>PC</cp:lastModifiedBy>
  <dcterms:created xsi:type="dcterms:W3CDTF">2017-03-10T08:06:45Z</dcterms:created>
  <dcterms:modified xsi:type="dcterms:W3CDTF">2017-03-10T08:06:49Z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