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01 - Oprava vnitřního obj..." sheetId="2" r:id="rId2"/>
    <sheet name="02 - Vedlejší a ostatní n..." sheetId="3" r:id="rId3"/>
    <sheet name="Pokyny pro vyplnění" sheetId="4" r:id="rId4"/>
  </sheets>
  <definedNames>
    <definedName name="_xlnm._FilterDatabase" localSheetId="1" hidden="1">'01 - Oprava vnitřního obj...'!$C$89:$K$681</definedName>
    <definedName name="_xlnm._FilterDatabase" localSheetId="2" hidden="1">'02 - Vedlejší a ostatní n...'!$C$81:$K$104</definedName>
    <definedName name="_xlnm.Print_Titles" localSheetId="1">'01 - Oprava vnitřního obj...'!$89:$89</definedName>
    <definedName name="_xlnm.Print_Titles" localSheetId="2">'02 - Vedlejší a ostatní n...'!$81:$81</definedName>
    <definedName name="_xlnm.Print_Titles" localSheetId="0">'Rekapitulace stavby'!$49:$49</definedName>
    <definedName name="_xlnm.Print_Area" localSheetId="1">'01 - Oprava vnitřního obj...'!$C$4:$J$36,'01 - Oprava vnitřního obj...'!$C$42:$J$71,'01 - Oprava vnitřního obj...'!$C$77:$K$681</definedName>
    <definedName name="_xlnm.Print_Area" localSheetId="2">'02 - Vedlejší a ostatní n...'!$C$4:$J$36,'02 - Vedlejší a ostatní n...'!$C$42:$J$63,'02 - Vedlejší a ostatní n...'!$C$69:$K$104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03" i="3"/>
  <c r="BH103" i="3"/>
  <c r="BG103" i="3"/>
  <c r="BF103" i="3"/>
  <c r="T103" i="3"/>
  <c r="T102" i="3" s="1"/>
  <c r="R103" i="3"/>
  <c r="R102" i="3" s="1"/>
  <c r="P103" i="3"/>
  <c r="P102" i="3" s="1"/>
  <c r="BK103" i="3"/>
  <c r="BK102" i="3" s="1"/>
  <c r="J102" i="3" s="1"/>
  <c r="J62" i="3" s="1"/>
  <c r="J103" i="3"/>
  <c r="BE103" i="3" s="1"/>
  <c r="BI100" i="3"/>
  <c r="BH100" i="3"/>
  <c r="BG100" i="3"/>
  <c r="BF100" i="3"/>
  <c r="BE100" i="3"/>
  <c r="T100" i="3"/>
  <c r="T99" i="3" s="1"/>
  <c r="R100" i="3"/>
  <c r="R99" i="3" s="1"/>
  <c r="P100" i="3"/>
  <c r="P99" i="3" s="1"/>
  <c r="BK100" i="3"/>
  <c r="BK99" i="3" s="1"/>
  <c r="J99" i="3" s="1"/>
  <c r="J61" i="3" s="1"/>
  <c r="J100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T94" i="3" s="1"/>
  <c r="R95" i="3"/>
  <c r="R94" i="3" s="1"/>
  <c r="P95" i="3"/>
  <c r="P94" i="3" s="1"/>
  <c r="BK95" i="3"/>
  <c r="BK94" i="3" s="1"/>
  <c r="J94" i="3" s="1"/>
  <c r="J60" i="3" s="1"/>
  <c r="J95" i="3"/>
  <c r="BE95" i="3" s="1"/>
  <c r="BI92" i="3"/>
  <c r="BH92" i="3"/>
  <c r="BG92" i="3"/>
  <c r="BF92" i="3"/>
  <c r="T92" i="3"/>
  <c r="R92" i="3"/>
  <c r="P92" i="3"/>
  <c r="BK92" i="3"/>
  <c r="J92" i="3"/>
  <c r="BE92" i="3" s="1"/>
  <c r="BI90" i="3"/>
  <c r="BH90" i="3"/>
  <c r="BG90" i="3"/>
  <c r="BF90" i="3"/>
  <c r="BE90" i="3"/>
  <c r="T90" i="3"/>
  <c r="R90" i="3"/>
  <c r="P90" i="3"/>
  <c r="BK90" i="3"/>
  <c r="J90" i="3"/>
  <c r="BI88" i="3"/>
  <c r="BH88" i="3"/>
  <c r="BG88" i="3"/>
  <c r="BF88" i="3"/>
  <c r="BE88" i="3"/>
  <c r="T88" i="3"/>
  <c r="T87" i="3" s="1"/>
  <c r="R88" i="3"/>
  <c r="R87" i="3" s="1"/>
  <c r="P88" i="3"/>
  <c r="P87" i="3" s="1"/>
  <c r="BK88" i="3"/>
  <c r="BK87" i="3" s="1"/>
  <c r="J87" i="3" s="1"/>
  <c r="J59" i="3" s="1"/>
  <c r="J88" i="3"/>
  <c r="BI85" i="3"/>
  <c r="F34" i="3" s="1"/>
  <c r="BD53" i="1" s="1"/>
  <c r="BH85" i="3"/>
  <c r="F33" i="3" s="1"/>
  <c r="BC53" i="1" s="1"/>
  <c r="BG85" i="3"/>
  <c r="F32" i="3" s="1"/>
  <c r="BB53" i="1" s="1"/>
  <c r="BF85" i="3"/>
  <c r="F31" i="3" s="1"/>
  <c r="BA53" i="1" s="1"/>
  <c r="T85" i="3"/>
  <c r="T84" i="3" s="1"/>
  <c r="T83" i="3" s="1"/>
  <c r="T82" i="3" s="1"/>
  <c r="R85" i="3"/>
  <c r="R84" i="3" s="1"/>
  <c r="R83" i="3" s="1"/>
  <c r="R82" i="3" s="1"/>
  <c r="P85" i="3"/>
  <c r="P84" i="3" s="1"/>
  <c r="P83" i="3" s="1"/>
  <c r="P82" i="3" s="1"/>
  <c r="AU53" i="1" s="1"/>
  <c r="BK85" i="3"/>
  <c r="BK84" i="3" s="1"/>
  <c r="J85" i="3"/>
  <c r="BE85" i="3" s="1"/>
  <c r="J78" i="3"/>
  <c r="F78" i="3"/>
  <c r="F76" i="3"/>
  <c r="E74" i="3"/>
  <c r="J51" i="3"/>
  <c r="F51" i="3"/>
  <c r="F49" i="3"/>
  <c r="E47" i="3"/>
  <c r="J18" i="3"/>
  <c r="E18" i="3"/>
  <c r="F52" i="3" s="1"/>
  <c r="J17" i="3"/>
  <c r="J12" i="3"/>
  <c r="J76" i="3" s="1"/>
  <c r="E7" i="3"/>
  <c r="E45" i="3" s="1"/>
  <c r="AY52" i="1"/>
  <c r="AX52" i="1"/>
  <c r="BI672" i="2"/>
  <c r="BH672" i="2"/>
  <c r="BG672" i="2"/>
  <c r="BF672" i="2"/>
  <c r="BE672" i="2"/>
  <c r="T672" i="2"/>
  <c r="R672" i="2"/>
  <c r="P672" i="2"/>
  <c r="BK672" i="2"/>
  <c r="J672" i="2"/>
  <c r="BI662" i="2"/>
  <c r="BH662" i="2"/>
  <c r="BG662" i="2"/>
  <c r="BF662" i="2"/>
  <c r="BE662" i="2"/>
  <c r="T662" i="2"/>
  <c r="R662" i="2"/>
  <c r="P662" i="2"/>
  <c r="BK662" i="2"/>
  <c r="J662" i="2"/>
  <c r="BI652" i="2"/>
  <c r="BH652" i="2"/>
  <c r="BG652" i="2"/>
  <c r="BF652" i="2"/>
  <c r="BE652" i="2"/>
  <c r="T652" i="2"/>
  <c r="T651" i="2" s="1"/>
  <c r="R652" i="2"/>
  <c r="R651" i="2" s="1"/>
  <c r="P652" i="2"/>
  <c r="P651" i="2" s="1"/>
  <c r="BK652" i="2"/>
  <c r="BK651" i="2" s="1"/>
  <c r="J651" i="2" s="1"/>
  <c r="J652" i="2"/>
  <c r="J70" i="2"/>
  <c r="BI650" i="2"/>
  <c r="BH650" i="2"/>
  <c r="BG650" i="2"/>
  <c r="BF650" i="2"/>
  <c r="T650" i="2"/>
  <c r="R650" i="2"/>
  <c r="P650" i="2"/>
  <c r="BK650" i="2"/>
  <c r="J650" i="2"/>
  <c r="BE650" i="2" s="1"/>
  <c r="BI649" i="2"/>
  <c r="BH649" i="2"/>
  <c r="BG649" i="2"/>
  <c r="BF649" i="2"/>
  <c r="BE649" i="2"/>
  <c r="T649" i="2"/>
  <c r="R649" i="2"/>
  <c r="P649" i="2"/>
  <c r="BK649" i="2"/>
  <c r="J649" i="2"/>
  <c r="BI644" i="2"/>
  <c r="BH644" i="2"/>
  <c r="BG644" i="2"/>
  <c r="BF644" i="2"/>
  <c r="BE644" i="2"/>
  <c r="T644" i="2"/>
  <c r="R644" i="2"/>
  <c r="P644" i="2"/>
  <c r="BK644" i="2"/>
  <c r="J644" i="2"/>
  <c r="BI640" i="2"/>
  <c r="BH640" i="2"/>
  <c r="BG640" i="2"/>
  <c r="BF640" i="2"/>
  <c r="BE640" i="2"/>
  <c r="T640" i="2"/>
  <c r="R640" i="2"/>
  <c r="P640" i="2"/>
  <c r="BK640" i="2"/>
  <c r="J640" i="2"/>
  <c r="BI636" i="2"/>
  <c r="BH636" i="2"/>
  <c r="BG636" i="2"/>
  <c r="BF636" i="2"/>
  <c r="BE636" i="2"/>
  <c r="T636" i="2"/>
  <c r="R636" i="2"/>
  <c r="P636" i="2"/>
  <c r="BK636" i="2"/>
  <c r="J636" i="2"/>
  <c r="BI632" i="2"/>
  <c r="BH632" i="2"/>
  <c r="BG632" i="2"/>
  <c r="BF632" i="2"/>
  <c r="BE632" i="2"/>
  <c r="T632" i="2"/>
  <c r="R632" i="2"/>
  <c r="P632" i="2"/>
  <c r="BK632" i="2"/>
  <c r="J632" i="2"/>
  <c r="BI627" i="2"/>
  <c r="BH627" i="2"/>
  <c r="BG627" i="2"/>
  <c r="BF627" i="2"/>
  <c r="BE627" i="2"/>
  <c r="T627" i="2"/>
  <c r="R627" i="2"/>
  <c r="P627" i="2"/>
  <c r="BK627" i="2"/>
  <c r="J627" i="2"/>
  <c r="BI623" i="2"/>
  <c r="BH623" i="2"/>
  <c r="BG623" i="2"/>
  <c r="BF623" i="2"/>
  <c r="BE623" i="2"/>
  <c r="T623" i="2"/>
  <c r="R623" i="2"/>
  <c r="P623" i="2"/>
  <c r="BK623" i="2"/>
  <c r="J623" i="2"/>
  <c r="BI619" i="2"/>
  <c r="BH619" i="2"/>
  <c r="BG619" i="2"/>
  <c r="BF619" i="2"/>
  <c r="BE619" i="2"/>
  <c r="T619" i="2"/>
  <c r="T618" i="2" s="1"/>
  <c r="R619" i="2"/>
  <c r="R618" i="2" s="1"/>
  <c r="P619" i="2"/>
  <c r="P618" i="2" s="1"/>
  <c r="BK619" i="2"/>
  <c r="BK618" i="2" s="1"/>
  <c r="J618" i="2" s="1"/>
  <c r="J619" i="2"/>
  <c r="J69" i="2"/>
  <c r="BI617" i="2"/>
  <c r="BH617" i="2"/>
  <c r="BG617" i="2"/>
  <c r="BF617" i="2"/>
  <c r="T617" i="2"/>
  <c r="R617" i="2"/>
  <c r="P617" i="2"/>
  <c r="BK617" i="2"/>
  <c r="J617" i="2"/>
  <c r="BE617" i="2" s="1"/>
  <c r="BI616" i="2"/>
  <c r="BH616" i="2"/>
  <c r="BG616" i="2"/>
  <c r="BF616" i="2"/>
  <c r="T616" i="2"/>
  <c r="R616" i="2"/>
  <c r="P616" i="2"/>
  <c r="BK616" i="2"/>
  <c r="J616" i="2"/>
  <c r="BE616" i="2" s="1"/>
  <c r="BI612" i="2"/>
  <c r="BH612" i="2"/>
  <c r="BG612" i="2"/>
  <c r="BF612" i="2"/>
  <c r="T612" i="2"/>
  <c r="R612" i="2"/>
  <c r="P612" i="2"/>
  <c r="BK612" i="2"/>
  <c r="J612" i="2"/>
  <c r="BE612" i="2" s="1"/>
  <c r="BI607" i="2"/>
  <c r="BH607" i="2"/>
  <c r="BG607" i="2"/>
  <c r="BF607" i="2"/>
  <c r="BE607" i="2"/>
  <c r="T607" i="2"/>
  <c r="R607" i="2"/>
  <c r="P607" i="2"/>
  <c r="BK607" i="2"/>
  <c r="J607" i="2"/>
  <c r="BI603" i="2"/>
  <c r="BH603" i="2"/>
  <c r="BG603" i="2"/>
  <c r="BF603" i="2"/>
  <c r="BE603" i="2"/>
  <c r="T603" i="2"/>
  <c r="R603" i="2"/>
  <c r="P603" i="2"/>
  <c r="BK603" i="2"/>
  <c r="J603" i="2"/>
  <c r="BI599" i="2"/>
  <c r="BH599" i="2"/>
  <c r="BG599" i="2"/>
  <c r="BF599" i="2"/>
  <c r="BE599" i="2"/>
  <c r="T599" i="2"/>
  <c r="R599" i="2"/>
  <c r="P599" i="2"/>
  <c r="BK599" i="2"/>
  <c r="J599" i="2"/>
  <c r="BI594" i="2"/>
  <c r="BH594" i="2"/>
  <c r="BG594" i="2"/>
  <c r="BF594" i="2"/>
  <c r="BE594" i="2"/>
  <c r="T594" i="2"/>
  <c r="R594" i="2"/>
  <c r="P594" i="2"/>
  <c r="BK594" i="2"/>
  <c r="J594" i="2"/>
  <c r="BI590" i="2"/>
  <c r="BH590" i="2"/>
  <c r="BG590" i="2"/>
  <c r="BF590" i="2"/>
  <c r="BE590" i="2"/>
  <c r="T590" i="2"/>
  <c r="R590" i="2"/>
  <c r="P590" i="2"/>
  <c r="BK590" i="2"/>
  <c r="J590" i="2"/>
  <c r="BI586" i="2"/>
  <c r="BH586" i="2"/>
  <c r="BG586" i="2"/>
  <c r="BF586" i="2"/>
  <c r="BE586" i="2"/>
  <c r="T586" i="2"/>
  <c r="T585" i="2" s="1"/>
  <c r="R586" i="2"/>
  <c r="R585" i="2" s="1"/>
  <c r="P586" i="2"/>
  <c r="P585" i="2" s="1"/>
  <c r="BK586" i="2"/>
  <c r="BK585" i="2" s="1"/>
  <c r="J585" i="2" s="1"/>
  <c r="J586" i="2"/>
  <c r="J68" i="2"/>
  <c r="BI582" i="2"/>
  <c r="BH582" i="2"/>
  <c r="BG582" i="2"/>
  <c r="BF582" i="2"/>
  <c r="T582" i="2"/>
  <c r="R582" i="2"/>
  <c r="P582" i="2"/>
  <c r="BK582" i="2"/>
  <c r="J582" i="2"/>
  <c r="BE582" i="2" s="1"/>
  <c r="BI578" i="2"/>
  <c r="BH578" i="2"/>
  <c r="BG578" i="2"/>
  <c r="BF578" i="2"/>
  <c r="T578" i="2"/>
  <c r="R578" i="2"/>
  <c r="P578" i="2"/>
  <c r="BK578" i="2"/>
  <c r="J578" i="2"/>
  <c r="BE578" i="2" s="1"/>
  <c r="BI574" i="2"/>
  <c r="BH574" i="2"/>
  <c r="BG574" i="2"/>
  <c r="BF574" i="2"/>
  <c r="T574" i="2"/>
  <c r="T573" i="2" s="1"/>
  <c r="R574" i="2"/>
  <c r="R573" i="2" s="1"/>
  <c r="P574" i="2"/>
  <c r="P573" i="2" s="1"/>
  <c r="BK574" i="2"/>
  <c r="BK573" i="2" s="1"/>
  <c r="J573" i="2" s="1"/>
  <c r="J574" i="2"/>
  <c r="BE574" i="2" s="1"/>
  <c r="J67" i="2"/>
  <c r="BI571" i="2"/>
  <c r="BH571" i="2"/>
  <c r="BG571" i="2"/>
  <c r="BF571" i="2"/>
  <c r="T571" i="2"/>
  <c r="R571" i="2"/>
  <c r="P571" i="2"/>
  <c r="BK571" i="2"/>
  <c r="J571" i="2"/>
  <c r="BE571" i="2" s="1"/>
  <c r="BI570" i="2"/>
  <c r="BH570" i="2"/>
  <c r="BG570" i="2"/>
  <c r="BF570" i="2"/>
  <c r="T570" i="2"/>
  <c r="R570" i="2"/>
  <c r="P570" i="2"/>
  <c r="BK570" i="2"/>
  <c r="J570" i="2"/>
  <c r="BE570" i="2" s="1"/>
  <c r="BI569" i="2"/>
  <c r="BH569" i="2"/>
  <c r="BG569" i="2"/>
  <c r="BF569" i="2"/>
  <c r="BE569" i="2"/>
  <c r="T569" i="2"/>
  <c r="R569" i="2"/>
  <c r="P569" i="2"/>
  <c r="BK569" i="2"/>
  <c r="J569" i="2"/>
  <c r="BI568" i="2"/>
  <c r="BH568" i="2"/>
  <c r="BG568" i="2"/>
  <c r="BF568" i="2"/>
  <c r="BE568" i="2"/>
  <c r="T568" i="2"/>
  <c r="R568" i="2"/>
  <c r="P568" i="2"/>
  <c r="BK568" i="2"/>
  <c r="J568" i="2"/>
  <c r="BI566" i="2"/>
  <c r="BH566" i="2"/>
  <c r="BG566" i="2"/>
  <c r="BF566" i="2"/>
  <c r="BE566" i="2"/>
  <c r="T566" i="2"/>
  <c r="R566" i="2"/>
  <c r="P566" i="2"/>
  <c r="BK566" i="2"/>
  <c r="J566" i="2"/>
  <c r="BI565" i="2"/>
  <c r="BH565" i="2"/>
  <c r="BG565" i="2"/>
  <c r="BF565" i="2"/>
  <c r="BE565" i="2"/>
  <c r="T565" i="2"/>
  <c r="T564" i="2" s="1"/>
  <c r="R565" i="2"/>
  <c r="R564" i="2" s="1"/>
  <c r="P565" i="2"/>
  <c r="P564" i="2" s="1"/>
  <c r="BK565" i="2"/>
  <c r="BK564" i="2" s="1"/>
  <c r="J564" i="2" s="1"/>
  <c r="J565" i="2"/>
  <c r="J66" i="2"/>
  <c r="BI563" i="2"/>
  <c r="BH563" i="2"/>
  <c r="BG563" i="2"/>
  <c r="BF563" i="2"/>
  <c r="T563" i="2"/>
  <c r="R563" i="2"/>
  <c r="P563" i="2"/>
  <c r="BK563" i="2"/>
  <c r="J563" i="2"/>
  <c r="BE563" i="2" s="1"/>
  <c r="BI562" i="2"/>
  <c r="BH562" i="2"/>
  <c r="BG562" i="2"/>
  <c r="BF562" i="2"/>
  <c r="T562" i="2"/>
  <c r="R562" i="2"/>
  <c r="P562" i="2"/>
  <c r="BK562" i="2"/>
  <c r="J562" i="2"/>
  <c r="BE562" i="2" s="1"/>
  <c r="BI558" i="2"/>
  <c r="BH558" i="2"/>
  <c r="BG558" i="2"/>
  <c r="BF558" i="2"/>
  <c r="T558" i="2"/>
  <c r="R558" i="2"/>
  <c r="P558" i="2"/>
  <c r="BK558" i="2"/>
  <c r="J558" i="2"/>
  <c r="BE558" i="2" s="1"/>
  <c r="BI554" i="2"/>
  <c r="BH554" i="2"/>
  <c r="BG554" i="2"/>
  <c r="BF554" i="2"/>
  <c r="BE554" i="2"/>
  <c r="T554" i="2"/>
  <c r="R554" i="2"/>
  <c r="P554" i="2"/>
  <c r="BK554" i="2"/>
  <c r="J554" i="2"/>
  <c r="BI550" i="2"/>
  <c r="BH550" i="2"/>
  <c r="BG550" i="2"/>
  <c r="BF550" i="2"/>
  <c r="BE550" i="2"/>
  <c r="T550" i="2"/>
  <c r="R550" i="2"/>
  <c r="P550" i="2"/>
  <c r="BK550" i="2"/>
  <c r="J550" i="2"/>
  <c r="BI546" i="2"/>
  <c r="BH546" i="2"/>
  <c r="BG546" i="2"/>
  <c r="BF546" i="2"/>
  <c r="BE546" i="2"/>
  <c r="T546" i="2"/>
  <c r="R546" i="2"/>
  <c r="P546" i="2"/>
  <c r="BK546" i="2"/>
  <c r="J546" i="2"/>
  <c r="BI542" i="2"/>
  <c r="BH542" i="2"/>
  <c r="BG542" i="2"/>
  <c r="BF542" i="2"/>
  <c r="BE542" i="2"/>
  <c r="T542" i="2"/>
  <c r="R542" i="2"/>
  <c r="P542" i="2"/>
  <c r="BK542" i="2"/>
  <c r="J542" i="2"/>
  <c r="BI538" i="2"/>
  <c r="BH538" i="2"/>
  <c r="BG538" i="2"/>
  <c r="BF538" i="2"/>
  <c r="BE538" i="2"/>
  <c r="T538" i="2"/>
  <c r="R538" i="2"/>
  <c r="P538" i="2"/>
  <c r="BK538" i="2"/>
  <c r="J538" i="2"/>
  <c r="BI534" i="2"/>
  <c r="BH534" i="2"/>
  <c r="BG534" i="2"/>
  <c r="BF534" i="2"/>
  <c r="BE534" i="2"/>
  <c r="T534" i="2"/>
  <c r="R534" i="2"/>
  <c r="P534" i="2"/>
  <c r="BK534" i="2"/>
  <c r="J534" i="2"/>
  <c r="BI530" i="2"/>
  <c r="BH530" i="2"/>
  <c r="BG530" i="2"/>
  <c r="BF530" i="2"/>
  <c r="BE530" i="2"/>
  <c r="T530" i="2"/>
  <c r="R530" i="2"/>
  <c r="P530" i="2"/>
  <c r="BK530" i="2"/>
  <c r="J530" i="2"/>
  <c r="BI526" i="2"/>
  <c r="BH526" i="2"/>
  <c r="BG526" i="2"/>
  <c r="BF526" i="2"/>
  <c r="BE526" i="2"/>
  <c r="T526" i="2"/>
  <c r="R526" i="2"/>
  <c r="P526" i="2"/>
  <c r="BK526" i="2"/>
  <c r="J526" i="2"/>
  <c r="BI522" i="2"/>
  <c r="BH522" i="2"/>
  <c r="BG522" i="2"/>
  <c r="BF522" i="2"/>
  <c r="BE522" i="2"/>
  <c r="T522" i="2"/>
  <c r="R522" i="2"/>
  <c r="P522" i="2"/>
  <c r="BK522" i="2"/>
  <c r="J522" i="2"/>
  <c r="BI518" i="2"/>
  <c r="BH518" i="2"/>
  <c r="BG518" i="2"/>
  <c r="BF518" i="2"/>
  <c r="BE518" i="2"/>
  <c r="T518" i="2"/>
  <c r="R518" i="2"/>
  <c r="P518" i="2"/>
  <c r="BK518" i="2"/>
  <c r="J518" i="2"/>
  <c r="BI514" i="2"/>
  <c r="BH514" i="2"/>
  <c r="BG514" i="2"/>
  <c r="BF514" i="2"/>
  <c r="BE514" i="2"/>
  <c r="T514" i="2"/>
  <c r="R514" i="2"/>
  <c r="P514" i="2"/>
  <c r="BK514" i="2"/>
  <c r="J514" i="2"/>
  <c r="BI510" i="2"/>
  <c r="BH510" i="2"/>
  <c r="BG510" i="2"/>
  <c r="BF510" i="2"/>
  <c r="BE510" i="2"/>
  <c r="T510" i="2"/>
  <c r="R510" i="2"/>
  <c r="P510" i="2"/>
  <c r="BK510" i="2"/>
  <c r="J510" i="2"/>
  <c r="BI506" i="2"/>
  <c r="BH506" i="2"/>
  <c r="BG506" i="2"/>
  <c r="BF506" i="2"/>
  <c r="BE506" i="2"/>
  <c r="T506" i="2"/>
  <c r="R506" i="2"/>
  <c r="P506" i="2"/>
  <c r="BK506" i="2"/>
  <c r="J506" i="2"/>
  <c r="BI502" i="2"/>
  <c r="BH502" i="2"/>
  <c r="BG502" i="2"/>
  <c r="BF502" i="2"/>
  <c r="BE502" i="2"/>
  <c r="T502" i="2"/>
  <c r="R502" i="2"/>
  <c r="P502" i="2"/>
  <c r="BK502" i="2"/>
  <c r="J502" i="2"/>
  <c r="BI498" i="2"/>
  <c r="BH498" i="2"/>
  <c r="BG498" i="2"/>
  <c r="BF498" i="2"/>
  <c r="BE498" i="2"/>
  <c r="T498" i="2"/>
  <c r="R498" i="2"/>
  <c r="P498" i="2"/>
  <c r="BK498" i="2"/>
  <c r="J498" i="2"/>
  <c r="BI494" i="2"/>
  <c r="BH494" i="2"/>
  <c r="BG494" i="2"/>
  <c r="BF494" i="2"/>
  <c r="BE494" i="2"/>
  <c r="T494" i="2"/>
  <c r="R494" i="2"/>
  <c r="P494" i="2"/>
  <c r="BK494" i="2"/>
  <c r="J494" i="2"/>
  <c r="BI490" i="2"/>
  <c r="BH490" i="2"/>
  <c r="BG490" i="2"/>
  <c r="BF490" i="2"/>
  <c r="BE490" i="2"/>
  <c r="T490" i="2"/>
  <c r="R490" i="2"/>
  <c r="P490" i="2"/>
  <c r="BK490" i="2"/>
  <c r="J490" i="2"/>
  <c r="BI486" i="2"/>
  <c r="BH486" i="2"/>
  <c r="BG486" i="2"/>
  <c r="BF486" i="2"/>
  <c r="BE486" i="2"/>
  <c r="T486" i="2"/>
  <c r="R486" i="2"/>
  <c r="P486" i="2"/>
  <c r="BK486" i="2"/>
  <c r="J486" i="2"/>
  <c r="BI482" i="2"/>
  <c r="BH482" i="2"/>
  <c r="BG482" i="2"/>
  <c r="BF482" i="2"/>
  <c r="BE482" i="2"/>
  <c r="T482" i="2"/>
  <c r="R482" i="2"/>
  <c r="P482" i="2"/>
  <c r="BK482" i="2"/>
  <c r="J482" i="2"/>
  <c r="BI478" i="2"/>
  <c r="BH478" i="2"/>
  <c r="BG478" i="2"/>
  <c r="BF478" i="2"/>
  <c r="BE478" i="2"/>
  <c r="T478" i="2"/>
  <c r="R478" i="2"/>
  <c r="P478" i="2"/>
  <c r="BK478" i="2"/>
  <c r="J478" i="2"/>
  <c r="BI474" i="2"/>
  <c r="BH474" i="2"/>
  <c r="BG474" i="2"/>
  <c r="BF474" i="2"/>
  <c r="BE474" i="2"/>
  <c r="T474" i="2"/>
  <c r="R474" i="2"/>
  <c r="P474" i="2"/>
  <c r="BK474" i="2"/>
  <c r="J474" i="2"/>
  <c r="BI470" i="2"/>
  <c r="BH470" i="2"/>
  <c r="BG470" i="2"/>
  <c r="BF470" i="2"/>
  <c r="BE470" i="2"/>
  <c r="T470" i="2"/>
  <c r="R470" i="2"/>
  <c r="P470" i="2"/>
  <c r="BK470" i="2"/>
  <c r="J470" i="2"/>
  <c r="BI466" i="2"/>
  <c r="BH466" i="2"/>
  <c r="BG466" i="2"/>
  <c r="BF466" i="2"/>
  <c r="BE466" i="2"/>
  <c r="T466" i="2"/>
  <c r="R466" i="2"/>
  <c r="P466" i="2"/>
  <c r="BK466" i="2"/>
  <c r="J466" i="2"/>
  <c r="BI462" i="2"/>
  <c r="BH462" i="2"/>
  <c r="BG462" i="2"/>
  <c r="BF462" i="2"/>
  <c r="BE462" i="2"/>
  <c r="T462" i="2"/>
  <c r="R462" i="2"/>
  <c r="P462" i="2"/>
  <c r="BK462" i="2"/>
  <c r="J462" i="2"/>
  <c r="BI458" i="2"/>
  <c r="BH458" i="2"/>
  <c r="BG458" i="2"/>
  <c r="BF458" i="2"/>
  <c r="BE458" i="2"/>
  <c r="T458" i="2"/>
  <c r="R458" i="2"/>
  <c r="P458" i="2"/>
  <c r="BK458" i="2"/>
  <c r="J458" i="2"/>
  <c r="BI454" i="2"/>
  <c r="BH454" i="2"/>
  <c r="BG454" i="2"/>
  <c r="BF454" i="2"/>
  <c r="BE454" i="2"/>
  <c r="T454" i="2"/>
  <c r="R454" i="2"/>
  <c r="P454" i="2"/>
  <c r="BK454" i="2"/>
  <c r="J454" i="2"/>
  <c r="BI450" i="2"/>
  <c r="BH450" i="2"/>
  <c r="BG450" i="2"/>
  <c r="BF450" i="2"/>
  <c r="BE450" i="2"/>
  <c r="T450" i="2"/>
  <c r="R450" i="2"/>
  <c r="P450" i="2"/>
  <c r="BK450" i="2"/>
  <c r="J450" i="2"/>
  <c r="BI445" i="2"/>
  <c r="BH445" i="2"/>
  <c r="BG445" i="2"/>
  <c r="BF445" i="2"/>
  <c r="BE445" i="2"/>
  <c r="T445" i="2"/>
  <c r="R445" i="2"/>
  <c r="P445" i="2"/>
  <c r="BK445" i="2"/>
  <c r="J445" i="2"/>
  <c r="BI438" i="2"/>
  <c r="BH438" i="2"/>
  <c r="BG438" i="2"/>
  <c r="BF438" i="2"/>
  <c r="BE438" i="2"/>
  <c r="T438" i="2"/>
  <c r="R438" i="2"/>
  <c r="P438" i="2"/>
  <c r="BK438" i="2"/>
  <c r="J438" i="2"/>
  <c r="BI431" i="2"/>
  <c r="BH431" i="2"/>
  <c r="BG431" i="2"/>
  <c r="BF431" i="2"/>
  <c r="BE431" i="2"/>
  <c r="T431" i="2"/>
  <c r="R431" i="2"/>
  <c r="P431" i="2"/>
  <c r="BK431" i="2"/>
  <c r="J431" i="2"/>
  <c r="BI427" i="2"/>
  <c r="BH427" i="2"/>
  <c r="BG427" i="2"/>
  <c r="BF427" i="2"/>
  <c r="BE427" i="2"/>
  <c r="T427" i="2"/>
  <c r="R427" i="2"/>
  <c r="P427" i="2"/>
  <c r="BK427" i="2"/>
  <c r="J427" i="2"/>
  <c r="BI423" i="2"/>
  <c r="BH423" i="2"/>
  <c r="BG423" i="2"/>
  <c r="BF423" i="2"/>
  <c r="BE423" i="2"/>
  <c r="T423" i="2"/>
  <c r="R423" i="2"/>
  <c r="P423" i="2"/>
  <c r="BK423" i="2"/>
  <c r="J423" i="2"/>
  <c r="BI419" i="2"/>
  <c r="BH419" i="2"/>
  <c r="BG419" i="2"/>
  <c r="BF419" i="2"/>
  <c r="BE419" i="2"/>
  <c r="T419" i="2"/>
  <c r="R419" i="2"/>
  <c r="P419" i="2"/>
  <c r="BK419" i="2"/>
  <c r="J419" i="2"/>
  <c r="BI413" i="2"/>
  <c r="BH413" i="2"/>
  <c r="BG413" i="2"/>
  <c r="BF413" i="2"/>
  <c r="BE413" i="2"/>
  <c r="T413" i="2"/>
  <c r="R413" i="2"/>
  <c r="P413" i="2"/>
  <c r="BK413" i="2"/>
  <c r="J413" i="2"/>
  <c r="BI409" i="2"/>
  <c r="BH409" i="2"/>
  <c r="BG409" i="2"/>
  <c r="BF409" i="2"/>
  <c r="BE409" i="2"/>
  <c r="T409" i="2"/>
  <c r="R409" i="2"/>
  <c r="P409" i="2"/>
  <c r="BK409" i="2"/>
  <c r="J409" i="2"/>
  <c r="BI405" i="2"/>
  <c r="BH405" i="2"/>
  <c r="BG405" i="2"/>
  <c r="BF405" i="2"/>
  <c r="BE405" i="2"/>
  <c r="T405" i="2"/>
  <c r="R405" i="2"/>
  <c r="P405" i="2"/>
  <c r="BK405" i="2"/>
  <c r="J405" i="2"/>
  <c r="BI401" i="2"/>
  <c r="BH401" i="2"/>
  <c r="BG401" i="2"/>
  <c r="BF401" i="2"/>
  <c r="BE401" i="2"/>
  <c r="T401" i="2"/>
  <c r="R401" i="2"/>
  <c r="P401" i="2"/>
  <c r="BK401" i="2"/>
  <c r="J401" i="2"/>
  <c r="BI397" i="2"/>
  <c r="BH397" i="2"/>
  <c r="BG397" i="2"/>
  <c r="BF397" i="2"/>
  <c r="BE397" i="2"/>
  <c r="T397" i="2"/>
  <c r="R397" i="2"/>
  <c r="P397" i="2"/>
  <c r="BK397" i="2"/>
  <c r="J397" i="2"/>
  <c r="BI392" i="2"/>
  <c r="BH392" i="2"/>
  <c r="BG392" i="2"/>
  <c r="BF392" i="2"/>
  <c r="BE392" i="2"/>
  <c r="T392" i="2"/>
  <c r="R392" i="2"/>
  <c r="P392" i="2"/>
  <c r="BK392" i="2"/>
  <c r="J392" i="2"/>
  <c r="BI387" i="2"/>
  <c r="BH387" i="2"/>
  <c r="BG387" i="2"/>
  <c r="BF387" i="2"/>
  <c r="BE387" i="2"/>
  <c r="T387" i="2"/>
  <c r="R387" i="2"/>
  <c r="P387" i="2"/>
  <c r="BK387" i="2"/>
  <c r="J387" i="2"/>
  <c r="BI383" i="2"/>
  <c r="BH383" i="2"/>
  <c r="BG383" i="2"/>
  <c r="BF383" i="2"/>
  <c r="BE383" i="2"/>
  <c r="T383" i="2"/>
  <c r="R383" i="2"/>
  <c r="P383" i="2"/>
  <c r="BK383" i="2"/>
  <c r="J383" i="2"/>
  <c r="BI379" i="2"/>
  <c r="BH379" i="2"/>
  <c r="BG379" i="2"/>
  <c r="BF379" i="2"/>
  <c r="BE379" i="2"/>
  <c r="T379" i="2"/>
  <c r="R379" i="2"/>
  <c r="P379" i="2"/>
  <c r="BK379" i="2"/>
  <c r="J379" i="2"/>
  <c r="BI375" i="2"/>
  <c r="BH375" i="2"/>
  <c r="BG375" i="2"/>
  <c r="BF375" i="2"/>
  <c r="BE375" i="2"/>
  <c r="T375" i="2"/>
  <c r="R375" i="2"/>
  <c r="P375" i="2"/>
  <c r="BK375" i="2"/>
  <c r="J375" i="2"/>
  <c r="BI371" i="2"/>
  <c r="BH371" i="2"/>
  <c r="BG371" i="2"/>
  <c r="BF371" i="2"/>
  <c r="BE371" i="2"/>
  <c r="T371" i="2"/>
  <c r="R371" i="2"/>
  <c r="P371" i="2"/>
  <c r="BK371" i="2"/>
  <c r="J371" i="2"/>
  <c r="BI367" i="2"/>
  <c r="BH367" i="2"/>
  <c r="BG367" i="2"/>
  <c r="BF367" i="2"/>
  <c r="BE367" i="2"/>
  <c r="T367" i="2"/>
  <c r="R367" i="2"/>
  <c r="P367" i="2"/>
  <c r="BK367" i="2"/>
  <c r="J367" i="2"/>
  <c r="BI363" i="2"/>
  <c r="BH363" i="2"/>
  <c r="BG363" i="2"/>
  <c r="BF363" i="2"/>
  <c r="BE363" i="2"/>
  <c r="T363" i="2"/>
  <c r="R363" i="2"/>
  <c r="P363" i="2"/>
  <c r="BK363" i="2"/>
  <c r="J363" i="2"/>
  <c r="BI359" i="2"/>
  <c r="BH359" i="2"/>
  <c r="BG359" i="2"/>
  <c r="BF359" i="2"/>
  <c r="BE359" i="2"/>
  <c r="T359" i="2"/>
  <c r="R359" i="2"/>
  <c r="P359" i="2"/>
  <c r="BK359" i="2"/>
  <c r="J359" i="2"/>
  <c r="BI355" i="2"/>
  <c r="BH355" i="2"/>
  <c r="BG355" i="2"/>
  <c r="BF355" i="2"/>
  <c r="BE355" i="2"/>
  <c r="T355" i="2"/>
  <c r="R355" i="2"/>
  <c r="P355" i="2"/>
  <c r="BK355" i="2"/>
  <c r="J355" i="2"/>
  <c r="BI351" i="2"/>
  <c r="BH351" i="2"/>
  <c r="BG351" i="2"/>
  <c r="BF351" i="2"/>
  <c r="BE351" i="2"/>
  <c r="T351" i="2"/>
  <c r="R351" i="2"/>
  <c r="P351" i="2"/>
  <c r="BK351" i="2"/>
  <c r="J351" i="2"/>
  <c r="BI347" i="2"/>
  <c r="BH347" i="2"/>
  <c r="BG347" i="2"/>
  <c r="BF347" i="2"/>
  <c r="BE347" i="2"/>
  <c r="T347" i="2"/>
  <c r="R347" i="2"/>
  <c r="P347" i="2"/>
  <c r="BK347" i="2"/>
  <c r="J347" i="2"/>
  <c r="BI343" i="2"/>
  <c r="BH343" i="2"/>
  <c r="BG343" i="2"/>
  <c r="BF343" i="2"/>
  <c r="BE343" i="2"/>
  <c r="T343" i="2"/>
  <c r="R343" i="2"/>
  <c r="P343" i="2"/>
  <c r="BK343" i="2"/>
  <c r="J343" i="2"/>
  <c r="BI339" i="2"/>
  <c r="BH339" i="2"/>
  <c r="BG339" i="2"/>
  <c r="BF339" i="2"/>
  <c r="BE339" i="2"/>
  <c r="T339" i="2"/>
  <c r="R339" i="2"/>
  <c r="P339" i="2"/>
  <c r="BK339" i="2"/>
  <c r="J339" i="2"/>
  <c r="BI335" i="2"/>
  <c r="BH335" i="2"/>
  <c r="BG335" i="2"/>
  <c r="BF335" i="2"/>
  <c r="BE335" i="2"/>
  <c r="T335" i="2"/>
  <c r="R335" i="2"/>
  <c r="P335" i="2"/>
  <c r="BK335" i="2"/>
  <c r="J335" i="2"/>
  <c r="BI331" i="2"/>
  <c r="BH331" i="2"/>
  <c r="BG331" i="2"/>
  <c r="BF331" i="2"/>
  <c r="BE331" i="2"/>
  <c r="T331" i="2"/>
  <c r="R331" i="2"/>
  <c r="P331" i="2"/>
  <c r="BK331" i="2"/>
  <c r="J331" i="2"/>
  <c r="BI327" i="2"/>
  <c r="BH327" i="2"/>
  <c r="BG327" i="2"/>
  <c r="BF327" i="2"/>
  <c r="BE327" i="2"/>
  <c r="T327" i="2"/>
  <c r="R327" i="2"/>
  <c r="P327" i="2"/>
  <c r="BK327" i="2"/>
  <c r="J327" i="2"/>
  <c r="BI323" i="2"/>
  <c r="BH323" i="2"/>
  <c r="BG323" i="2"/>
  <c r="BF323" i="2"/>
  <c r="BE323" i="2"/>
  <c r="T323" i="2"/>
  <c r="R323" i="2"/>
  <c r="P323" i="2"/>
  <c r="BK323" i="2"/>
  <c r="J323" i="2"/>
  <c r="BI319" i="2"/>
  <c r="BH319" i="2"/>
  <c r="BG319" i="2"/>
  <c r="BF319" i="2"/>
  <c r="BE319" i="2"/>
  <c r="T319" i="2"/>
  <c r="R319" i="2"/>
  <c r="P319" i="2"/>
  <c r="BK319" i="2"/>
  <c r="J319" i="2"/>
  <c r="BI315" i="2"/>
  <c r="BH315" i="2"/>
  <c r="BG315" i="2"/>
  <c r="BF315" i="2"/>
  <c r="BE315" i="2"/>
  <c r="T315" i="2"/>
  <c r="R315" i="2"/>
  <c r="P315" i="2"/>
  <c r="BK315" i="2"/>
  <c r="J315" i="2"/>
  <c r="BI311" i="2"/>
  <c r="BH311" i="2"/>
  <c r="BG311" i="2"/>
  <c r="BF311" i="2"/>
  <c r="BE311" i="2"/>
  <c r="T311" i="2"/>
  <c r="R311" i="2"/>
  <c r="P311" i="2"/>
  <c r="BK311" i="2"/>
  <c r="J311" i="2"/>
  <c r="BI307" i="2"/>
  <c r="BH307" i="2"/>
  <c r="BG307" i="2"/>
  <c r="BF307" i="2"/>
  <c r="BE307" i="2"/>
  <c r="T307" i="2"/>
  <c r="R307" i="2"/>
  <c r="P307" i="2"/>
  <c r="BK307" i="2"/>
  <c r="J307" i="2"/>
  <c r="BI303" i="2"/>
  <c r="BH303" i="2"/>
  <c r="BG303" i="2"/>
  <c r="BF303" i="2"/>
  <c r="BE303" i="2"/>
  <c r="T303" i="2"/>
  <c r="R303" i="2"/>
  <c r="P303" i="2"/>
  <c r="BK303" i="2"/>
  <c r="J303" i="2"/>
  <c r="BI299" i="2"/>
  <c r="BH299" i="2"/>
  <c r="BG299" i="2"/>
  <c r="BF299" i="2"/>
  <c r="BE299" i="2"/>
  <c r="T299" i="2"/>
  <c r="R299" i="2"/>
  <c r="P299" i="2"/>
  <c r="BK299" i="2"/>
  <c r="J299" i="2"/>
  <c r="BI295" i="2"/>
  <c r="BH295" i="2"/>
  <c r="BG295" i="2"/>
  <c r="BF295" i="2"/>
  <c r="BE295" i="2"/>
  <c r="T295" i="2"/>
  <c r="R295" i="2"/>
  <c r="P295" i="2"/>
  <c r="BK295" i="2"/>
  <c r="J295" i="2"/>
  <c r="BI291" i="2"/>
  <c r="BH291" i="2"/>
  <c r="BG291" i="2"/>
  <c r="BF291" i="2"/>
  <c r="BE291" i="2"/>
  <c r="T291" i="2"/>
  <c r="R291" i="2"/>
  <c r="P291" i="2"/>
  <c r="BK291" i="2"/>
  <c r="J291" i="2"/>
  <c r="BI287" i="2"/>
  <c r="BH287" i="2"/>
  <c r="BG287" i="2"/>
  <c r="BF287" i="2"/>
  <c r="BE287" i="2"/>
  <c r="T287" i="2"/>
  <c r="R287" i="2"/>
  <c r="P287" i="2"/>
  <c r="BK287" i="2"/>
  <c r="J287" i="2"/>
  <c r="BI283" i="2"/>
  <c r="BH283" i="2"/>
  <c r="BG283" i="2"/>
  <c r="BF283" i="2"/>
  <c r="BE283" i="2"/>
  <c r="T283" i="2"/>
  <c r="R283" i="2"/>
  <c r="P283" i="2"/>
  <c r="BK283" i="2"/>
  <c r="J283" i="2"/>
  <c r="BI279" i="2"/>
  <c r="BH279" i="2"/>
  <c r="BG279" i="2"/>
  <c r="BF279" i="2"/>
  <c r="BE279" i="2"/>
  <c r="T279" i="2"/>
  <c r="R279" i="2"/>
  <c r="P279" i="2"/>
  <c r="BK279" i="2"/>
  <c r="J279" i="2"/>
  <c r="BI275" i="2"/>
  <c r="BH275" i="2"/>
  <c r="BG275" i="2"/>
  <c r="BF275" i="2"/>
  <c r="BE275" i="2"/>
  <c r="T275" i="2"/>
  <c r="R275" i="2"/>
  <c r="P275" i="2"/>
  <c r="BK275" i="2"/>
  <c r="J275" i="2"/>
  <c r="BI271" i="2"/>
  <c r="BH271" i="2"/>
  <c r="BG271" i="2"/>
  <c r="BF271" i="2"/>
  <c r="BE271" i="2"/>
  <c r="T271" i="2"/>
  <c r="R271" i="2"/>
  <c r="P271" i="2"/>
  <c r="BK271" i="2"/>
  <c r="J271" i="2"/>
  <c r="BI267" i="2"/>
  <c r="BH267" i="2"/>
  <c r="BG267" i="2"/>
  <c r="BF267" i="2"/>
  <c r="BE267" i="2"/>
  <c r="T267" i="2"/>
  <c r="R267" i="2"/>
  <c r="P267" i="2"/>
  <c r="BK267" i="2"/>
  <c r="J267" i="2"/>
  <c r="BI263" i="2"/>
  <c r="BH263" i="2"/>
  <c r="BG263" i="2"/>
  <c r="BF263" i="2"/>
  <c r="BE263" i="2"/>
  <c r="T263" i="2"/>
  <c r="R263" i="2"/>
  <c r="P263" i="2"/>
  <c r="BK263" i="2"/>
  <c r="J263" i="2"/>
  <c r="BI259" i="2"/>
  <c r="BH259" i="2"/>
  <c r="BG259" i="2"/>
  <c r="BF259" i="2"/>
  <c r="BE259" i="2"/>
  <c r="T259" i="2"/>
  <c r="R259" i="2"/>
  <c r="P259" i="2"/>
  <c r="BK259" i="2"/>
  <c r="J259" i="2"/>
  <c r="BI255" i="2"/>
  <c r="BH255" i="2"/>
  <c r="BG255" i="2"/>
  <c r="BF255" i="2"/>
  <c r="BE255" i="2"/>
  <c r="T255" i="2"/>
  <c r="R255" i="2"/>
  <c r="P255" i="2"/>
  <c r="BK255" i="2"/>
  <c r="J255" i="2"/>
  <c r="BI251" i="2"/>
  <c r="BH251" i="2"/>
  <c r="BG251" i="2"/>
  <c r="BF251" i="2"/>
  <c r="BE251" i="2"/>
  <c r="T251" i="2"/>
  <c r="R251" i="2"/>
  <c r="P251" i="2"/>
  <c r="BK251" i="2"/>
  <c r="J251" i="2"/>
  <c r="BI247" i="2"/>
  <c r="BH247" i="2"/>
  <c r="BG247" i="2"/>
  <c r="BF247" i="2"/>
  <c r="BE247" i="2"/>
  <c r="T247" i="2"/>
  <c r="R247" i="2"/>
  <c r="P247" i="2"/>
  <c r="BK247" i="2"/>
  <c r="J247" i="2"/>
  <c r="BI243" i="2"/>
  <c r="BH243" i="2"/>
  <c r="BG243" i="2"/>
  <c r="BF243" i="2"/>
  <c r="BE243" i="2"/>
  <c r="T243" i="2"/>
  <c r="R243" i="2"/>
  <c r="P243" i="2"/>
  <c r="BK243" i="2"/>
  <c r="J243" i="2"/>
  <c r="BI239" i="2"/>
  <c r="BH239" i="2"/>
  <c r="BG239" i="2"/>
  <c r="BF239" i="2"/>
  <c r="BE239" i="2"/>
  <c r="T239" i="2"/>
  <c r="R239" i="2"/>
  <c r="P239" i="2"/>
  <c r="BK239" i="2"/>
  <c r="J239" i="2"/>
  <c r="BI235" i="2"/>
  <c r="BH235" i="2"/>
  <c r="BG235" i="2"/>
  <c r="BF235" i="2"/>
  <c r="BE235" i="2"/>
  <c r="T235" i="2"/>
  <c r="R235" i="2"/>
  <c r="P235" i="2"/>
  <c r="BK235" i="2"/>
  <c r="J235" i="2"/>
  <c r="BI231" i="2"/>
  <c r="BH231" i="2"/>
  <c r="BG231" i="2"/>
  <c r="BF231" i="2"/>
  <c r="BE231" i="2"/>
  <c r="T231" i="2"/>
  <c r="R231" i="2"/>
  <c r="P231" i="2"/>
  <c r="BK231" i="2"/>
  <c r="J231" i="2"/>
  <c r="BI227" i="2"/>
  <c r="BH227" i="2"/>
  <c r="BG227" i="2"/>
  <c r="BF227" i="2"/>
  <c r="BE227" i="2"/>
  <c r="T227" i="2"/>
  <c r="R227" i="2"/>
  <c r="P227" i="2"/>
  <c r="BK227" i="2"/>
  <c r="J227" i="2"/>
  <c r="BI223" i="2"/>
  <c r="BH223" i="2"/>
  <c r="BG223" i="2"/>
  <c r="BF223" i="2"/>
  <c r="BE223" i="2"/>
  <c r="T223" i="2"/>
  <c r="R223" i="2"/>
  <c r="P223" i="2"/>
  <c r="BK223" i="2"/>
  <c r="J223" i="2"/>
  <c r="BI219" i="2"/>
  <c r="BH219" i="2"/>
  <c r="BG219" i="2"/>
  <c r="BF219" i="2"/>
  <c r="BE219" i="2"/>
  <c r="T219" i="2"/>
  <c r="R219" i="2"/>
  <c r="P219" i="2"/>
  <c r="BK219" i="2"/>
  <c r="J219" i="2"/>
  <c r="BI215" i="2"/>
  <c r="BH215" i="2"/>
  <c r="BG215" i="2"/>
  <c r="BF215" i="2"/>
  <c r="BE215" i="2"/>
  <c r="T215" i="2"/>
  <c r="R215" i="2"/>
  <c r="P215" i="2"/>
  <c r="BK215" i="2"/>
  <c r="J215" i="2"/>
  <c r="BI211" i="2"/>
  <c r="BH211" i="2"/>
  <c r="BG211" i="2"/>
  <c r="BF211" i="2"/>
  <c r="BE211" i="2"/>
  <c r="T211" i="2"/>
  <c r="R211" i="2"/>
  <c r="P211" i="2"/>
  <c r="BK211" i="2"/>
  <c r="J211" i="2"/>
  <c r="BI207" i="2"/>
  <c r="BH207" i="2"/>
  <c r="BG207" i="2"/>
  <c r="BF207" i="2"/>
  <c r="BE207" i="2"/>
  <c r="T207" i="2"/>
  <c r="R207" i="2"/>
  <c r="P207" i="2"/>
  <c r="BK207" i="2"/>
  <c r="J207" i="2"/>
  <c r="BI203" i="2"/>
  <c r="BH203" i="2"/>
  <c r="BG203" i="2"/>
  <c r="BF203" i="2"/>
  <c r="BE203" i="2"/>
  <c r="T203" i="2"/>
  <c r="T202" i="2" s="1"/>
  <c r="R203" i="2"/>
  <c r="R202" i="2" s="1"/>
  <c r="P203" i="2"/>
  <c r="P202" i="2" s="1"/>
  <c r="BK203" i="2"/>
  <c r="BK202" i="2" s="1"/>
  <c r="J202" i="2" s="1"/>
  <c r="J203" i="2"/>
  <c r="J65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6" i="2"/>
  <c r="BH196" i="2"/>
  <c r="BG196" i="2"/>
  <c r="BF196" i="2"/>
  <c r="T196" i="2"/>
  <c r="R196" i="2"/>
  <c r="P196" i="2"/>
  <c r="BK196" i="2"/>
  <c r="J196" i="2"/>
  <c r="BE196" i="2" s="1"/>
  <c r="BI192" i="2"/>
  <c r="BH192" i="2"/>
  <c r="BG192" i="2"/>
  <c r="BF192" i="2"/>
  <c r="T192" i="2"/>
  <c r="R192" i="2"/>
  <c r="P192" i="2"/>
  <c r="BK192" i="2"/>
  <c r="J192" i="2"/>
  <c r="BE192" i="2" s="1"/>
  <c r="BI188" i="2"/>
  <c r="BH188" i="2"/>
  <c r="BG188" i="2"/>
  <c r="BF188" i="2"/>
  <c r="T188" i="2"/>
  <c r="R188" i="2"/>
  <c r="P188" i="2"/>
  <c r="BK188" i="2"/>
  <c r="J188" i="2"/>
  <c r="BE188" i="2" s="1"/>
  <c r="BI184" i="2"/>
  <c r="BH184" i="2"/>
  <c r="BG184" i="2"/>
  <c r="BF184" i="2"/>
  <c r="T184" i="2"/>
  <c r="R184" i="2"/>
  <c r="P184" i="2"/>
  <c r="BK184" i="2"/>
  <c r="J184" i="2"/>
  <c r="BE184" i="2" s="1"/>
  <c r="BI179" i="2"/>
  <c r="BH179" i="2"/>
  <c r="BG179" i="2"/>
  <c r="BF179" i="2"/>
  <c r="T179" i="2"/>
  <c r="T178" i="2" s="1"/>
  <c r="T177" i="2" s="1"/>
  <c r="R179" i="2"/>
  <c r="R178" i="2" s="1"/>
  <c r="R177" i="2" s="1"/>
  <c r="P179" i="2"/>
  <c r="P178" i="2" s="1"/>
  <c r="P177" i="2" s="1"/>
  <c r="BK179" i="2"/>
  <c r="BK178" i="2" s="1"/>
  <c r="J179" i="2"/>
  <c r="BE179" i="2" s="1"/>
  <c r="BI176" i="2"/>
  <c r="BH176" i="2"/>
  <c r="BG176" i="2"/>
  <c r="BF176" i="2"/>
  <c r="T176" i="2"/>
  <c r="T175" i="2" s="1"/>
  <c r="R176" i="2"/>
  <c r="R175" i="2" s="1"/>
  <c r="P176" i="2"/>
  <c r="P175" i="2" s="1"/>
  <c r="BK176" i="2"/>
  <c r="BK175" i="2" s="1"/>
  <c r="J175" i="2" s="1"/>
  <c r="J176" i="2"/>
  <c r="BE176" i="2" s="1"/>
  <c r="J62" i="2"/>
  <c r="BI171" i="2"/>
  <c r="BH171" i="2"/>
  <c r="BG171" i="2"/>
  <c r="BF171" i="2"/>
  <c r="BE171" i="2"/>
  <c r="T171" i="2"/>
  <c r="R171" i="2"/>
  <c r="P171" i="2"/>
  <c r="BK171" i="2"/>
  <c r="J171" i="2"/>
  <c r="BI164" i="2"/>
  <c r="BH164" i="2"/>
  <c r="BG164" i="2"/>
  <c r="BF164" i="2"/>
  <c r="BE164" i="2"/>
  <c r="T164" i="2"/>
  <c r="R164" i="2"/>
  <c r="P164" i="2"/>
  <c r="BK164" i="2"/>
  <c r="J164" i="2"/>
  <c r="BI160" i="2"/>
  <c r="BH160" i="2"/>
  <c r="BG160" i="2"/>
  <c r="BF160" i="2"/>
  <c r="BE160" i="2"/>
  <c r="T160" i="2"/>
  <c r="R160" i="2"/>
  <c r="P160" i="2"/>
  <c r="BK160" i="2"/>
  <c r="J160" i="2"/>
  <c r="BI156" i="2"/>
  <c r="BH156" i="2"/>
  <c r="BG156" i="2"/>
  <c r="BF156" i="2"/>
  <c r="BE156" i="2"/>
  <c r="T156" i="2"/>
  <c r="R156" i="2"/>
  <c r="P156" i="2"/>
  <c r="BK156" i="2"/>
  <c r="J156" i="2"/>
  <c r="BI152" i="2"/>
  <c r="BH152" i="2"/>
  <c r="BG152" i="2"/>
  <c r="BF152" i="2"/>
  <c r="BE152" i="2"/>
  <c r="T152" i="2"/>
  <c r="R152" i="2"/>
  <c r="P152" i="2"/>
  <c r="BK152" i="2"/>
  <c r="J152" i="2"/>
  <c r="BI148" i="2"/>
  <c r="BH148" i="2"/>
  <c r="BG148" i="2"/>
  <c r="BF148" i="2"/>
  <c r="BE148" i="2"/>
  <c r="T148" i="2"/>
  <c r="T147" i="2" s="1"/>
  <c r="R148" i="2"/>
  <c r="R147" i="2" s="1"/>
  <c r="P148" i="2"/>
  <c r="P147" i="2" s="1"/>
  <c r="BK148" i="2"/>
  <c r="BK147" i="2" s="1"/>
  <c r="J147" i="2" s="1"/>
  <c r="J148" i="2"/>
  <c r="J61" i="2"/>
  <c r="BI143" i="2"/>
  <c r="BH143" i="2"/>
  <c r="BG143" i="2"/>
  <c r="BF143" i="2"/>
  <c r="T143" i="2"/>
  <c r="R143" i="2"/>
  <c r="P143" i="2"/>
  <c r="BK143" i="2"/>
  <c r="J143" i="2"/>
  <c r="BE143" i="2" s="1"/>
  <c r="BI136" i="2"/>
  <c r="BH136" i="2"/>
  <c r="BG136" i="2"/>
  <c r="BF136" i="2"/>
  <c r="T136" i="2"/>
  <c r="R136" i="2"/>
  <c r="P136" i="2"/>
  <c r="BK136" i="2"/>
  <c r="J136" i="2"/>
  <c r="BE136" i="2" s="1"/>
  <c r="BI131" i="2"/>
  <c r="BH131" i="2"/>
  <c r="BG131" i="2"/>
  <c r="BF131" i="2"/>
  <c r="T131" i="2"/>
  <c r="R131" i="2"/>
  <c r="P131" i="2"/>
  <c r="BK131" i="2"/>
  <c r="J131" i="2"/>
  <c r="BE131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19" i="2"/>
  <c r="BH119" i="2"/>
  <c r="BG119" i="2"/>
  <c r="BF119" i="2"/>
  <c r="T119" i="2"/>
  <c r="R119" i="2"/>
  <c r="P119" i="2"/>
  <c r="BK119" i="2"/>
  <c r="J119" i="2"/>
  <c r="BE119" i="2" s="1"/>
  <c r="BI115" i="2"/>
  <c r="BH115" i="2"/>
  <c r="BG115" i="2"/>
  <c r="BF115" i="2"/>
  <c r="T115" i="2"/>
  <c r="R115" i="2"/>
  <c r="P115" i="2"/>
  <c r="BK115" i="2"/>
  <c r="J115" i="2"/>
  <c r="BE115" i="2" s="1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T107" i="2"/>
  <c r="T106" i="2" s="1"/>
  <c r="R107" i="2"/>
  <c r="R106" i="2" s="1"/>
  <c r="P107" i="2"/>
  <c r="P106" i="2" s="1"/>
  <c r="BK107" i="2"/>
  <c r="BK106" i="2" s="1"/>
  <c r="J106" i="2" s="1"/>
  <c r="J107" i="2"/>
  <c r="BE107" i="2" s="1"/>
  <c r="J60" i="2"/>
  <c r="BI102" i="2"/>
  <c r="BH102" i="2"/>
  <c r="BG102" i="2"/>
  <c r="BF102" i="2"/>
  <c r="T102" i="2"/>
  <c r="R102" i="2"/>
  <c r="P102" i="2"/>
  <c r="BK102" i="2"/>
  <c r="J102" i="2"/>
  <c r="BE102" i="2" s="1"/>
  <c r="BI98" i="2"/>
  <c r="BH98" i="2"/>
  <c r="BG98" i="2"/>
  <c r="BF98" i="2"/>
  <c r="T98" i="2"/>
  <c r="T97" i="2" s="1"/>
  <c r="R98" i="2"/>
  <c r="R97" i="2" s="1"/>
  <c r="P98" i="2"/>
  <c r="P97" i="2" s="1"/>
  <c r="BK98" i="2"/>
  <c r="BK97" i="2" s="1"/>
  <c r="J97" i="2" s="1"/>
  <c r="J98" i="2"/>
  <c r="BE98" i="2" s="1"/>
  <c r="J59" i="2"/>
  <c r="BI93" i="2"/>
  <c r="F34" i="2" s="1"/>
  <c r="BD52" i="1" s="1"/>
  <c r="BH93" i="2"/>
  <c r="F33" i="2" s="1"/>
  <c r="BC52" i="1" s="1"/>
  <c r="BG93" i="2"/>
  <c r="F32" i="2" s="1"/>
  <c r="BB52" i="1" s="1"/>
  <c r="BF93" i="2"/>
  <c r="BE93" i="2"/>
  <c r="T93" i="2"/>
  <c r="T92" i="2" s="1"/>
  <c r="T91" i="2" s="1"/>
  <c r="T90" i="2" s="1"/>
  <c r="R93" i="2"/>
  <c r="R92" i="2" s="1"/>
  <c r="R91" i="2" s="1"/>
  <c r="R90" i="2" s="1"/>
  <c r="P93" i="2"/>
  <c r="P92" i="2" s="1"/>
  <c r="P91" i="2" s="1"/>
  <c r="P90" i="2" s="1"/>
  <c r="AU52" i="1" s="1"/>
  <c r="BK93" i="2"/>
  <c r="BK92" i="2" s="1"/>
  <c r="J93" i="2"/>
  <c r="J86" i="2"/>
  <c r="F86" i="2"/>
  <c r="F84" i="2"/>
  <c r="E82" i="2"/>
  <c r="E80" i="2"/>
  <c r="J51" i="2"/>
  <c r="F51" i="2"/>
  <c r="F49" i="2"/>
  <c r="E47" i="2"/>
  <c r="J18" i="2"/>
  <c r="E18" i="2"/>
  <c r="F52" i="2" s="1"/>
  <c r="J17" i="2"/>
  <c r="J12" i="2"/>
  <c r="J84" i="2" s="1"/>
  <c r="E7" i="2"/>
  <c r="E45" i="2" s="1"/>
  <c r="BD51" i="1"/>
  <c r="W30" i="1" s="1"/>
  <c r="BC51" i="1"/>
  <c r="W29" i="1" s="1"/>
  <c r="BB51" i="1"/>
  <c r="W28" i="1" s="1"/>
  <c r="AY51" i="1"/>
  <c r="AX51" i="1"/>
  <c r="AU51" i="1"/>
  <c r="AS51" i="1"/>
  <c r="L47" i="1"/>
  <c r="AM46" i="1"/>
  <c r="L46" i="1"/>
  <c r="AM44" i="1"/>
  <c r="L44" i="1"/>
  <c r="L42" i="1"/>
  <c r="L41" i="1"/>
  <c r="J49" i="2" l="1"/>
  <c r="F87" i="2"/>
  <c r="J92" i="2"/>
  <c r="J58" i="2" s="1"/>
  <c r="BK91" i="2"/>
  <c r="J30" i="2"/>
  <c r="AV52" i="1" s="1"/>
  <c r="F30" i="2"/>
  <c r="AZ52" i="1" s="1"/>
  <c r="J178" i="2"/>
  <c r="J64" i="2" s="1"/>
  <c r="BK177" i="2"/>
  <c r="J177" i="2" s="1"/>
  <c r="J63" i="2" s="1"/>
  <c r="J84" i="3"/>
  <c r="J58" i="3" s="1"/>
  <c r="BK83" i="3"/>
  <c r="J31" i="2"/>
  <c r="AW52" i="1" s="1"/>
  <c r="F31" i="2"/>
  <c r="BA52" i="1" s="1"/>
  <c r="BA51" i="1" s="1"/>
  <c r="F30" i="3"/>
  <c r="AZ53" i="1" s="1"/>
  <c r="J30" i="3"/>
  <c r="AV53" i="1" s="1"/>
  <c r="J49" i="3"/>
  <c r="E72" i="3"/>
  <c r="F79" i="3"/>
  <c r="J31" i="3"/>
  <c r="AW53" i="1" s="1"/>
  <c r="AT53" i="1" l="1"/>
  <c r="AW51" i="1"/>
  <c r="AK27" i="1" s="1"/>
  <c r="W27" i="1"/>
  <c r="J83" i="3"/>
  <c r="J57" i="3" s="1"/>
  <c r="BK82" i="3"/>
  <c r="J82" i="3" s="1"/>
  <c r="AZ51" i="1"/>
  <c r="J91" i="2"/>
  <c r="J57" i="2" s="1"/>
  <c r="BK90" i="2"/>
  <c r="J90" i="2" s="1"/>
  <c r="AT52" i="1"/>
  <c r="J27" i="2" l="1"/>
  <c r="J56" i="2"/>
  <c r="W26" i="1"/>
  <c r="AV51" i="1"/>
  <c r="J56" i="3"/>
  <c r="J27" i="3"/>
  <c r="AK26" i="1" l="1"/>
  <c r="AT51" i="1"/>
  <c r="AG53" i="1"/>
  <c r="AN53" i="1" s="1"/>
  <c r="J36" i="3"/>
  <c r="AG52" i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<sst xmlns="http://schemas.openxmlformats.org/spreadsheetml/2006/main" count="7341" uniqueCount="1039">
  <si>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</si>
  <si>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</si>
  <si>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</si>
  <si>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</si>
  <si>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</si>
  <si>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</si>
  <si>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</si>
  <si>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{b0811c29-79f2-40c0-b0a8-22f5026ffb1d}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</si>
  <si>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</si>
  <si>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</si>
  <si>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</si>
  <si>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</si>
  <si>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</si>
  <si>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</si>
  <si>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</si>
  <si>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</si>
  <si>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20170310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</si>
  <si>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</si>
  <si>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</si>
  <si>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 01 Oprava vnitřního objektového vodovodu</t>
  </si>
  <si>
    <t>0,1</t>
  </si>
  <si>
    <t>KSO:</t>
  </si>
  <si>
    <t/>
  </si>
  <si>
    <t>CC-CZ:</t>
  </si>
  <si>
    <t>1</t>
  </si>
  <si>
    <t>Místo:</t>
  </si>
  <si>
    <t>ZŠ Koperníkova 696, Třinec</t>
  </si>
  <si>
    <t>Datum:</t>
  </si>
  <si>
    <t>9.3.2017</t>
  </si>
  <si>
    <t>10</t>
  </si>
  <si>
    <t>100</t>
  </si>
  <si>
    <t>Zadavatel:</t>
  </si>
  <si>
    <t>IČ:</t>
  </si>
  <si>
    <t>00297313</t>
  </si>
  <si>
    <t>Město Třinec</t>
  </si>
  <si>
    <t>DIČ:</t>
  </si>
  <si>
    <t>CZ00297313</t>
  </si>
  <si>
    <t>Uchazeč:</t>
  </si>
  <si>
    <t>Vyplň údaj</t>
  </si>
  <si>
    <t>Projektant:</t>
  </si>
  <si>
    <t>25842544</t>
  </si>
  <si>
    <t>HAMROZI s. r. o.</t>
  </si>
  <si>
    <t>CZ25842544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</si>
  <si>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</si>
  <si>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</si>
  <si>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</si>
  <si>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</si>
  <si>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</si>
  <si>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</si>
  <si>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</si>
  <si>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</si>
  <si>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</si>
  <si>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</si>
  <si>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</si>
  <si>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</si>
  <si>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</si>
  <si>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</si>
  <si>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</si>
  <si>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</si>
  <si>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</si>
  <si>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</si>
  <si>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</si>
  <si>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</si>
  <si>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</si>
  <si>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</si>
  <si>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</si>
  <si>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</si>
  <si>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</si>
  <si>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</si>
  <si>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</si>
  <si>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</si>
  <si>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</si>
  <si>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</si>
  <si>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</si>
  <si>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</si>
  <si>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</si>
  <si>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</si>
  <si>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</si>
  <si>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</si>
  <si>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</si>
  <si>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</si>
  <si>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</si>
  <si>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</si>
  <si>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</si>
  <si>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</si>
  <si>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vnitřního objektového vodovodu</t>
  </si>
  <si>
    <t>STA</t>
  </si>
  <si>
    <t>{98ac1cf0-445a-421b-af31-eeeeb20e777b}</t>
  </si>
  <si>
    <t>2</t>
  </si>
  <si>
    <t>02</t>
  </si>
  <si>
    <t>Vedlejší a ostatní náklady</t>
  </si>
  <si>
    <t>VON</t>
  </si>
  <si>
    <t>{334e1573-2969-4849-b926-000224bddb76}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</si>
  <si>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</si>
  <si>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</si>
  <si>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</si>
  <si>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</si>
  <si>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</si>
  <si>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</si>
  <si>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</si>
  <si>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Oprava vnitřního objektového vodovodu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</si>
  <si>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</si>
  <si>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</si>
  <si>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</si>
  <si>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</si>
  <si>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</si>
  <si>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</si>
  <si>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</si>
  <si>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</si>
  <si>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</si>
  <si>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</si>
  <si>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</si>
  <si>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</si>
  <si>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713 - Izolace tepelné</t>
  </si>
  <si>
    <t xml:space="preserve">    722 - Zdravotechnika - vnitřní vodovod</t>
  </si>
  <si>
    <t xml:space="preserve">      997 - Přesun sutě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</si>
  <si>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</si>
  <si>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</si>
  <si>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</si>
  <si>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</si>
  <si>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</si>
  <si>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</si>
  <si>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</si>
  <si>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</si>
  <si>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</si>
  <si>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</si>
  <si>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</si>
  <si>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</si>
  <si>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</si>
  <si>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</si>
  <si>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</si>
  <si>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</si>
  <si>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</si>
  <si>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</si>
  <si>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</si>
  <si>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</si>
  <si>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</si>
  <si>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</si>
  <si>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</si>
  <si>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130901123</t>
  </si>
  <si>
    <t>Bourání konstrukcí v hloubených vykopávkách - ručně z betonu železového nebo předpjatého</t>
  </si>
  <si>
    <t>m3</t>
  </si>
  <si>
    <t>CS ÚRS 2017 01</t>
  </si>
  <si>
    <t>4</t>
  </si>
  <si>
    <t>811591029</t>
  </si>
  <si>
    <t>VV</t>
  </si>
  <si>
    <t>Výkres č. D.1.4.02-05</t>
  </si>
  <si>
    <t>(1*0,3*0,3)*3</t>
  </si>
  <si>
    <t>Součet</t>
  </si>
  <si>
    <t>3</t>
  </si>
  <si>
    <t>Svislé a kompletní konstrukce</t>
  </si>
  <si>
    <t>346244371</t>
  </si>
  <si>
    <t>Zazdívka rýh, potrubí, nik (výklenků) nebo kapes z pálených cihel na maltu tl. 100 mm</t>
  </si>
  <si>
    <t>m2</t>
  </si>
  <si>
    <t>-586906334</t>
  </si>
  <si>
    <t>Výkres č. D.1.4.03</t>
  </si>
  <si>
    <t>4*0,1</t>
  </si>
  <si>
    <t>346481111</t>
  </si>
  <si>
    <t>Zaplentování rýh, potrubí, válcovaných nosníků, výklenků nebo nik jakéhokoliv tvaru, na maltu ve stěnách nebo před stěnami rabicovým pletivem</t>
  </si>
  <si>
    <t>-750861148</t>
  </si>
  <si>
    <t>6</t>
  </si>
  <si>
    <t>Úpravy povrchů, podlahy a osazování výplní</t>
  </si>
  <si>
    <t>460270241</t>
  </si>
  <si>
    <t>Zazdívka otvorů ve zdivu cihlami pálenými plochy přes 0,0225 do 0,09 m2 a tloušťky do 15 cm</t>
  </si>
  <si>
    <t>kus</t>
  </si>
  <si>
    <t>64</t>
  </si>
  <si>
    <t>-1153302905</t>
  </si>
  <si>
    <t>16</t>
  </si>
  <si>
    <t>5</t>
  </si>
  <si>
    <t>460270242</t>
  </si>
  <si>
    <t>Zazdívka otvorů ve zdivu cihlami pálenými plochy přes 0,0225 do 0,09 m2 a tloušťky přes 15 do 30 cm</t>
  </si>
  <si>
    <t>-700726803</t>
  </si>
  <si>
    <t>8</t>
  </si>
  <si>
    <t>460270243</t>
  </si>
  <si>
    <t>Zazdívka otvorů ve zdivu cihlami pálenými plochy přes 0,0225 do 0,09 m2 a tloušťky přes 30 do 45 cm</t>
  </si>
  <si>
    <t>-2143164809</t>
  </si>
  <si>
    <t>7</t>
  </si>
  <si>
    <t>460270244</t>
  </si>
  <si>
    <t>Zazdívka otvorů ve zdivu cihlami pálenými plochy přes 0,0225 do 0,09 m2 a tloušťky přes 45 do 60 cm</t>
  </si>
  <si>
    <t>-649236876</t>
  </si>
  <si>
    <t>460710102</t>
  </si>
  <si>
    <t>Vyplnění rýh a otvorů zabetonování otvorů ve stropech včetně bednění a výztuže plochy do 0,09 m2 a tlouštky přes 10 d o 30 cm</t>
  </si>
  <si>
    <t>1783279291</t>
  </si>
  <si>
    <t>9</t>
  </si>
  <si>
    <t>611335221</t>
  </si>
  <si>
    <t>Omítka malých ploch do 0,09 m2 na stropech</t>
  </si>
  <si>
    <t>-2119913405</t>
  </si>
  <si>
    <t>612331141</t>
  </si>
  <si>
    <t>Omítka cementová vnitřních ploch nanášená ručně dvouvrstvá, tloušťky jádrové omítky do 10 mm a tloušťky štuku do 3 mm štuková plstí hlazená stěn svislých konstrukcí</t>
  </si>
  <si>
    <t>-1115491067</t>
  </si>
  <si>
    <t>11</t>
  </si>
  <si>
    <t>612335221</t>
  </si>
  <si>
    <t>Omítka malých ploch do 0,09 m2 na stěnách</t>
  </si>
  <si>
    <t>1758790503</t>
  </si>
  <si>
    <t>16*2</t>
  </si>
  <si>
    <t>8*2</t>
  </si>
  <si>
    <t>3*2</t>
  </si>
  <si>
    <t>7*2</t>
  </si>
  <si>
    <t>12</t>
  </si>
  <si>
    <t>631311134</t>
  </si>
  <si>
    <t>Mazanina z betonu prostého bez zvýšených nároků na prostředí tř. C 16/20</t>
  </si>
  <si>
    <t>853010455</t>
  </si>
  <si>
    <t>Ostatní konstrukce a práce, bourání</t>
  </si>
  <si>
    <t>13</t>
  </si>
  <si>
    <t>949101111</t>
  </si>
  <si>
    <t>Lešení pomocné pracovní pro objekty pozemních staveb pro zatížení do 150 kg/m2, o výšce lešeňové podlahy do 1,9 m</t>
  </si>
  <si>
    <t>1451941892</t>
  </si>
  <si>
    <t>14+14+31+27+47+30+10+10+59</t>
  </si>
  <si>
    <t>14</t>
  </si>
  <si>
    <t>952901111</t>
  </si>
  <si>
    <t>Vyčištění budov nebo objektů před předáním do užívání budov bytové nebo občanské výstavby při světlé výšce podlaží do 4 m</t>
  </si>
  <si>
    <t>-2146251381</t>
  </si>
  <si>
    <t>85,8+281+52+450+85+380</t>
  </si>
  <si>
    <t>974049153</t>
  </si>
  <si>
    <t>Vysekání rýh v betonových zdech do hl. 100 mm a šířky do 100 mm</t>
  </si>
  <si>
    <t>m</t>
  </si>
  <si>
    <t>811544178</t>
  </si>
  <si>
    <t>HZS2491</t>
  </si>
  <si>
    <t>Hodinové zúčtovací sazby profesí PSV zednické výpomoci a pomocné práce PSV dělník zednických výpomocí</t>
  </si>
  <si>
    <t>hod</t>
  </si>
  <si>
    <t>512</t>
  </si>
  <si>
    <t>-883574953</t>
  </si>
  <si>
    <t>48</t>
  </si>
  <si>
    <t>17</t>
  </si>
  <si>
    <t>977151124</t>
  </si>
  <si>
    <t>Jádrové vrty diamantovými korunkami do stavebních materiálů (železobetonu, betonu, cihel, obkladů, dlažeb, kamene) průměru do 180 mm</t>
  </si>
  <si>
    <t>-1806526381</t>
  </si>
  <si>
    <t>16*0,15</t>
  </si>
  <si>
    <t>8*0,3</t>
  </si>
  <si>
    <t>3*0,45</t>
  </si>
  <si>
    <t>7*0,6</t>
  </si>
  <si>
    <t>18</t>
  </si>
  <si>
    <t>977151224</t>
  </si>
  <si>
    <t>Jádrové vrty diamantovými korunkami do stavebních materiálů (železobetonu, betonu, cihel, obkladů, dlažeb, kamene) dovrchní (směrem vzhůru), průměru do 180 mm</t>
  </si>
  <si>
    <t>-1173813668</t>
  </si>
  <si>
    <t>2*0,3</t>
  </si>
  <si>
    <t>998</t>
  </si>
  <si>
    <t>Přesun hmot</t>
  </si>
  <si>
    <t>19</t>
  </si>
  <si>
    <t>998018002</t>
  </si>
  <si>
    <t>Přesun hmot pro budovy občanské výstavby, bydlení, výrobu a služby ruční - bez užití mechanizace vodorovná dopravní vzdálenost do 100 m pro budovy s jakoukoliv nosnou konstrukcí výšky do 12 m</t>
  </si>
  <si>
    <t>t</t>
  </si>
  <si>
    <t>1003280618</t>
  </si>
  <si>
    <t>PSV</t>
  </si>
  <si>
    <t>Práce a dodávky PSV</t>
  </si>
  <si>
    <t>713</t>
  </si>
  <si>
    <t>Izolace tepelné</t>
  </si>
  <si>
    <t>20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</si>
  <si>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</si>
  <si>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D přes 50 do 100 mm jednovrstvá</t>
  </si>
  <si>
    <t>855814171</t>
  </si>
  <si>
    <t>1,9+1,5</t>
  </si>
  <si>
    <t>1,1</t>
  </si>
  <si>
    <t>M</t>
  </si>
  <si>
    <t>631545350</t>
  </si>
  <si>
    <t>pouzdro potrubní izolační s povrchem kašírovaným hliníkovou folií tl.izolační vrstvy 30 mm 64/30 mm</t>
  </si>
  <si>
    <t>32</t>
  </si>
  <si>
    <t>474461858</t>
  </si>
  <si>
    <t>22</t>
  </si>
  <si>
    <t>631545370</t>
  </si>
  <si>
    <t>pouzdro potrubní izolační s povrchem kašírovaným hliníkovou folií tl.izolační vrstvy 30 mm 76/30 mm</t>
  </si>
  <si>
    <t>283004589</t>
  </si>
  <si>
    <t>Výkres č. D.1.4.03-05</t>
  </si>
  <si>
    <t>23</t>
  </si>
  <si>
    <t>713463213</t>
  </si>
  <si>
    <t>Montáž izolace tepelné potrubí a ohybů tvarovkami nebo deskami potrubními pouzdry s povrchovou úpravou hliníkovou fólií (izolační materiál ve specifikaci) přelepenými samolepící hliníkovou páskou potrubí D přes 100 do 150 mm jednovrstvá</t>
  </si>
  <si>
    <t>650219011</t>
  </si>
  <si>
    <t>2,2+0,5+1+1,2+3,8</t>
  </si>
  <si>
    <t>24</t>
  </si>
  <si>
    <t>631545410</t>
  </si>
  <si>
    <t>pouzdro potrubní izolační s povrchem kašírovaným hliníkovou folií tl.izolační vrstvy 30 mm 114/30 mm</t>
  </si>
  <si>
    <t>-237176225</t>
  </si>
  <si>
    <t>25</t>
  </si>
  <si>
    <t>998713102</t>
  </si>
  <si>
    <t>Přesun hmot pro izolace tepelné stanovený z hmotnosti přesunovaného materiálu vodorovná dopravní vzdálenost do 50 m v objektech výšky do 12 m</t>
  </si>
  <si>
    <t>-1927239623</t>
  </si>
  <si>
    <t>26</t>
  </si>
  <si>
    <t>998713181</t>
  </si>
  <si>
    <t>Přesun hmot pro izolace tepelné stanovený z hmotnosti přesunovaného materiálu Příplatek k cenám za přesun prováděný bez použití mechanizace pro jakoukoliv výšku objektu</t>
  </si>
  <si>
    <t>1599082733</t>
  </si>
  <si>
    <t>722</t>
  </si>
  <si>
    <t>Zdravotechnika - vnitřní vodovod</t>
  </si>
  <si>
    <t>27</t>
  </si>
  <si>
    <t>044002000</t>
  </si>
  <si>
    <t>Revize hydrantu</t>
  </si>
  <si>
    <t>1024</t>
  </si>
  <si>
    <t>-1237187716</t>
  </si>
  <si>
    <t>Výkres č. D.1.4.01-05</t>
  </si>
  <si>
    <t>28</t>
  </si>
  <si>
    <t>722130233</t>
  </si>
  <si>
    <t>Potrubí z ocelových trubek pozinkovaných závitových svařovaných běžných DN 25. Montáž a dodávka potrubí vč. všech tvarovek (např. kolena, redukce, Tkusy, přechody, nátrubky, drobné fitingy apod.)</t>
  </si>
  <si>
    <t>515960658</t>
  </si>
  <si>
    <t>1,4+1,3+0,9+0,6+0,6+0,6+6+2,5+0,3+2,7+4,9+0,6+1,7+0,5+22,5+0,9+3,7+21,3+2,7+1,6</t>
  </si>
  <si>
    <t>29</t>
  </si>
  <si>
    <t>722130234</t>
  </si>
  <si>
    <t>Potrubí z ocelových trubek pozinkovaných závitových svařovaných běžných DN 32. Montáž a dodávka potrubí vč. všech tvarovek (např. kolena, redukce, Tkusy, přechody, nátrubky, drobné fitingy apod.)</t>
  </si>
  <si>
    <t>-1453933655</t>
  </si>
  <si>
    <t>2,7+3,5+2+14,9+0,9+3+0,2+0,9+13,6+1,2+1+1,2</t>
  </si>
  <si>
    <t>30</t>
  </si>
  <si>
    <t>722130236</t>
  </si>
  <si>
    <t>Potrubí z ocelových trubek pozinkovaných závitových svařovaných běžných DN 50. Montáž a dodávka potrubí vč. všech tvarovek (např. kolena, redukce, Tkusy, přechody, nátrubky, drobné fitingy apod.)</t>
  </si>
  <si>
    <t>560063406</t>
  </si>
  <si>
    <t>2,5</t>
  </si>
  <si>
    <t>31</t>
  </si>
  <si>
    <t>72213023R1</t>
  </si>
  <si>
    <t>Kotvení potrubí vodovodního ocelového (dodání a montáž).</t>
  </si>
  <si>
    <t>-1032537560</t>
  </si>
  <si>
    <t>77,3+45,1+2,5</t>
  </si>
  <si>
    <t>722130805</t>
  </si>
  <si>
    <t>Demontáž potrubí z ocelových trubek pozinkovaných závitových DN 80</t>
  </si>
  <si>
    <t>757772309</t>
  </si>
  <si>
    <t>33</t>
  </si>
  <si>
    <t>722173915</t>
  </si>
  <si>
    <t>Spoje rozvodů vody z plastů svary D přes 32 do 40 mm</t>
  </si>
  <si>
    <t>-2048988649</t>
  </si>
  <si>
    <t>34</t>
  </si>
  <si>
    <t>286543090</t>
  </si>
  <si>
    <t>přechodka s kovovým závitem dGK PPR D 40 x 5/4"</t>
  </si>
  <si>
    <t>1957017400</t>
  </si>
  <si>
    <t>35</t>
  </si>
  <si>
    <t>722173936</t>
  </si>
  <si>
    <t>Spoje rozvodů vody z plastů svary D přes 40 do 50 mm</t>
  </si>
  <si>
    <t>1145192805</t>
  </si>
  <si>
    <t>40+5+27</t>
  </si>
  <si>
    <t>36</t>
  </si>
  <si>
    <t>286540100</t>
  </si>
  <si>
    <t>Prvky kompletační z polypropylénu pro trubky prvky kompletační z polypropylénu typu 3 (PPR) pro rozvod pitné a teplé užitkové vody celoplastové tvarovky koleno 90° D 50 mm</t>
  </si>
  <si>
    <t>1488106883</t>
  </si>
  <si>
    <t>40</t>
  </si>
  <si>
    <t>37</t>
  </si>
  <si>
    <t>286543100</t>
  </si>
  <si>
    <t>přechodka s kovovým závitem dGK PPR D 50 x 6/4"</t>
  </si>
  <si>
    <t>244149455</t>
  </si>
  <si>
    <t>38</t>
  </si>
  <si>
    <t>286541500</t>
  </si>
  <si>
    <t>Prvky kompletační z polypropylénu pro trubky prvky kompletační z polypropylénu typu 3 (PPR) pro rozvod pitné a teplé užitkové vody celoplastové tvarovky nátrubek D 50 mm</t>
  </si>
  <si>
    <t>-270629311</t>
  </si>
  <si>
    <t>Výkres č. D. 1.4.03-05</t>
  </si>
  <si>
    <t>39</t>
  </si>
  <si>
    <t>722173937</t>
  </si>
  <si>
    <t>Spoje rozvodů vody z plastů svary D přes 50 do 63 mm</t>
  </si>
  <si>
    <t>-1382309297</t>
  </si>
  <si>
    <t>17+2+1+6+16</t>
  </si>
  <si>
    <t>286540120</t>
  </si>
  <si>
    <t>Prvky kompletační z polypropylénu pro trubky prvky kompletační z polypropylénu typu 3 (PPR) pro rozvod pitné a teplé užitkové vody celoplastové tvarovky koleno 90° D 63 mm</t>
  </si>
  <si>
    <t>-298941406</t>
  </si>
  <si>
    <t>41</t>
  </si>
  <si>
    <t>286541220</t>
  </si>
  <si>
    <t>Prvky kompletační z polypropylénu pro trubky prvky kompletační z polypropylénu typu 3 (PPR) pro rozvod pitné a teplé užitkové vody celoplastové tvarovky T-kus redukovaný D 63 x 50 x 63 mm</t>
  </si>
  <si>
    <t>-708021544</t>
  </si>
  <si>
    <t>42</t>
  </si>
  <si>
    <t>286542130</t>
  </si>
  <si>
    <t>Prvky kompletační z polypropylénu pro trubky prvky kompletační z polypropylénu typu 3 (PPR) pro rozvod pitné a teplé užitkové vody celoplastové tvarovky redukce vnitřní/vnější D  63 x 50 mm</t>
  </si>
  <si>
    <t>-295605410</t>
  </si>
  <si>
    <t>43</t>
  </si>
  <si>
    <t>286543110</t>
  </si>
  <si>
    <t>přechodka s kovovým závitem dGK PPR D 63 x 2"</t>
  </si>
  <si>
    <t>1476290793</t>
  </si>
  <si>
    <t>44</t>
  </si>
  <si>
    <t>286541520</t>
  </si>
  <si>
    <t>Prvky kompletační z polypropylénu pro trubky prvky kompletační z polypropylénu typu 3 (PPR) pro rozvod pitné a teplé užitkové vody celoplastové tvarovky nátrubek D 63 mm</t>
  </si>
  <si>
    <t>-1684308016</t>
  </si>
  <si>
    <t>45</t>
  </si>
  <si>
    <t>722173938</t>
  </si>
  <si>
    <t>Spoje rozvodů vody z plastů svary D přes 63 do 75 mm</t>
  </si>
  <si>
    <t>-2065379010</t>
  </si>
  <si>
    <t>18+2+1+2+1+3+8</t>
  </si>
  <si>
    <t>46</t>
  </si>
  <si>
    <t>286540130</t>
  </si>
  <si>
    <t>Prvky kompletační z polypropylénu pro trubky prvky kompletační z polypropylénu typu 3 (PPR) pro rozvod pitné a teplé užitkové vody celoplastové tvarovky koleno 90° D 75 mm</t>
  </si>
  <si>
    <t>1348076188</t>
  </si>
  <si>
    <t>47</t>
  </si>
  <si>
    <t>286540840</t>
  </si>
  <si>
    <t>Prvky kompletační z polypropylénu pro trubky prvky kompletační z polypropylénu typu 3 (PPR) pro rozvod pitné a teplé užitkové vody celoplastové tvarovky T-kus jednoznačný D 75 mm</t>
  </si>
  <si>
    <t>926051335</t>
  </si>
  <si>
    <t>286542150</t>
  </si>
  <si>
    <t>Prvky kompletační z polypropylénu pro trubky prvky kompletační z polypropylénu typu 3 (PPR) pro rozvod pitné a teplé užitkové vody celoplastové tvarovky redukce vnitřní/vnější D  75 x 50 mm</t>
  </si>
  <si>
    <t>1272687569</t>
  </si>
  <si>
    <t>49</t>
  </si>
  <si>
    <t>286542150R2</t>
  </si>
  <si>
    <t>Prvky kompletační z polypropylénu pro trubky prvky kompletační z polypropylénu typu 3 (PPR) pro rozvod pitné a teplé užitkové vody celoplastové tvarovky redukce vnitřní/vnější D  75 x 63 mm</t>
  </si>
  <si>
    <t>-2134235613</t>
  </si>
  <si>
    <t>50</t>
  </si>
  <si>
    <t>286542150R</t>
  </si>
  <si>
    <t>Prvky kompletační z polypropylénu pro trubky prvky kompletační z polypropylénu typu 3 (PPR) pro rozvod pitné a teplé užitkové vody celoplastové tvarovky redukce vnitřní/vnější D  75 x 40 mm</t>
  </si>
  <si>
    <t>-156507728</t>
  </si>
  <si>
    <t>51</t>
  </si>
  <si>
    <t>286543030</t>
  </si>
  <si>
    <t>přechodka s kovovým závitem dGK PPR D 75 x 2 1/2"</t>
  </si>
  <si>
    <t>467330602</t>
  </si>
  <si>
    <t>52</t>
  </si>
  <si>
    <t>286541540</t>
  </si>
  <si>
    <t>Prvky kompletační z polypropylénu pro trubky prvky kompletační z polypropylénu typu 3 (PPR) pro rozvod pitné a teplé užitkové vody celoplastové tvarovky nátrubek D 75 mm</t>
  </si>
  <si>
    <t>-1653580540</t>
  </si>
  <si>
    <t>53</t>
  </si>
  <si>
    <t>722173939</t>
  </si>
  <si>
    <t>Spoje rozvodů vody z plastů svary D přes 75 do 90 mm</t>
  </si>
  <si>
    <t>1262912004</t>
  </si>
  <si>
    <t>14+1+1+2+2+16</t>
  </si>
  <si>
    <t>54</t>
  </si>
  <si>
    <t>286540140</t>
  </si>
  <si>
    <t>Prvky kompletační z polypropylénu pro trubky prvky kompletační z polypropylénu typu 3 (PPR) pro rozvod pitné a teplé užitkové vody celoplastové tvarovky koleno 90° D 90 mm</t>
  </si>
  <si>
    <t>-2002966388</t>
  </si>
  <si>
    <t>55</t>
  </si>
  <si>
    <t>286540860</t>
  </si>
  <si>
    <t>Prvky kompletační z polypropylénu pro trubky prvky kompletační z polypropylénu typu 3 (PPR) pro rozvod pitné a teplé užitkové vody celoplastové tvarovky T-kus jednoznačný D 90 mm</t>
  </si>
  <si>
    <t>-59423162</t>
  </si>
  <si>
    <t>56</t>
  </si>
  <si>
    <t>286542190</t>
  </si>
  <si>
    <t>Prvky kompletační z polypropylénu pro trubky prvky kompletační z polypropylénu typu 3 (PPR) pro rozvod pitné a teplé užitkové vody celoplastové tvarovky redukce vnitřní/vnější D  90 x 75 mm</t>
  </si>
  <si>
    <t>1618207926</t>
  </si>
  <si>
    <t>57</t>
  </si>
  <si>
    <t>286542170</t>
  </si>
  <si>
    <t>Prvky kompletační z polypropylénu pro trubky prvky kompletační z polypropylénu typu 3 (PPR) pro rozvod pitné a teplé užitkové vody celoplastové tvarovky redukce vnitřní/vnější D  90 x 63 mm</t>
  </si>
  <si>
    <t>1800676753</t>
  </si>
  <si>
    <t>58</t>
  </si>
  <si>
    <t>286543030R</t>
  </si>
  <si>
    <t>přechodka s kovovým závitem dGK PPR D 90 x 3"</t>
  </si>
  <si>
    <t>1670904807</t>
  </si>
  <si>
    <t>59</t>
  </si>
  <si>
    <t>286541560</t>
  </si>
  <si>
    <t>Prvky kompletační z polypropylénu pro trubky prvky kompletační z polypropylénu typu 3 (PPR) pro rozvod pitné a teplé užitkové vody celoplastové tvarovky nátrubek D 90 mm</t>
  </si>
  <si>
    <t>-679784814</t>
  </si>
  <si>
    <t>60</t>
  </si>
  <si>
    <t>722173940</t>
  </si>
  <si>
    <t>Spoje rozvodů vody z plastů svary D přes 90 do 110 mm</t>
  </si>
  <si>
    <t>-1275972559</t>
  </si>
  <si>
    <t>13+3+2+2+11</t>
  </si>
  <si>
    <t>61</t>
  </si>
  <si>
    <t>286540150</t>
  </si>
  <si>
    <t>Prvky kompletační z polypropylénu pro trubky prvky kompletační z polypropylénu typu 3 (PPR) pro rozvod pitné a teplé užitkové vody celoplastové tvarovky koleno 90° D 110 mm</t>
  </si>
  <si>
    <t>-1744019616</t>
  </si>
  <si>
    <t>62</t>
  </si>
  <si>
    <t>286540870</t>
  </si>
  <si>
    <t>Prvky kompletační z polypropylénu pro trubky prvky kompletační z polypropylénu typu 3 (PPR) pro rozvod pitné a teplé užitkové vody celoplastové tvarovky T-kus jednoznačný D 110 mm</t>
  </si>
  <si>
    <t>1321468451</t>
  </si>
  <si>
    <t>63</t>
  </si>
  <si>
    <t>286542210</t>
  </si>
  <si>
    <t>Prvky kompletační z polypropylénu pro trubky prvky kompletační z polypropylénu typu 3 (PPR) pro rozvod pitné a teplé užitkové vody celoplastové tvarovky redukce vnitřní/vnější D 110 x 90 mm</t>
  </si>
  <si>
    <t>-1778794040</t>
  </si>
  <si>
    <t>286542210R</t>
  </si>
  <si>
    <t>Prvky kompletační z polypropylénu pro trubky prvky kompletační z polypropylénu typu 3 (PPR) pro rozvod pitné a teplé užitkové vody celoplastové tvarovky redukce vnitřní/vnější D 110 x 75 mm</t>
  </si>
  <si>
    <t>598454155</t>
  </si>
  <si>
    <t>65</t>
  </si>
  <si>
    <t>286541570</t>
  </si>
  <si>
    <t>Prvky kompletační z polypropylénu pro trubky prvky kompletační z polypropylénu typu 3 (PPR) pro rozvod pitné a teplé užitkové vody celoplastové tvarovky nátrubek D 110 mm</t>
  </si>
  <si>
    <t>1369295202</t>
  </si>
  <si>
    <t>66</t>
  </si>
  <si>
    <t>722174006</t>
  </si>
  <si>
    <t>Potrubí z plastových trubek z polypropylenu (PPR) svařovaných polyfuzně PN 16 D 50 x 6,9</t>
  </si>
  <si>
    <t>-659971169</t>
  </si>
  <si>
    <t>2,8+0,3+2,4+3,3+0,6+2,8+0,6+1,2+1,3+1,4+2+3,4+2,3+1,6+1,5+30,2+0,6+6,3+3,1+1,3+7,5+3,3+1,1+1,9+1,9+1,3+1,3+7,4+7,4+3,3+3,3+1,1+1,1</t>
  </si>
  <si>
    <t>67</t>
  </si>
  <si>
    <t>722174007</t>
  </si>
  <si>
    <t>Potrubí z plastových trubek z polypropylenu (PPR) svařovaných polyfuzně PN 16 D 63 x 8,6</t>
  </si>
  <si>
    <t>-266514582</t>
  </si>
  <si>
    <t>1,9+1,5+0,8+3,6+1,3+1,5+2,4+12,4+2,9+20,1+16,7+1,5</t>
  </si>
  <si>
    <t>68</t>
  </si>
  <si>
    <t>722174028</t>
  </si>
  <si>
    <t>Potrubí z plastových trubek z polypropylenu (PPR) svařovaných polyfuzně PN 16 D 75 x 10,3</t>
  </si>
  <si>
    <t>744631394</t>
  </si>
  <si>
    <t>1,1+4,6+1,6+9,2+1,6+4,6+5,8+2,7+0,6+1,1</t>
  </si>
  <si>
    <t>69</t>
  </si>
  <si>
    <t>722174029</t>
  </si>
  <si>
    <t>Potrubí z plastových trubek z polypropylenu (PPR) svařovaných polyfuzně PN 16 D 90 x 12,3</t>
  </si>
  <si>
    <t>1396142899</t>
  </si>
  <si>
    <t>4,9+0,5+0,4+22,5+3,9+3,7+21,3+5,9+2</t>
  </si>
  <si>
    <t>70</t>
  </si>
  <si>
    <t>722174030</t>
  </si>
  <si>
    <t>Potrubí z plastových trubek z polypropylenu (PPR) svařovaných polyfuzně PN 16 D 110 x 15,1</t>
  </si>
  <si>
    <t>1282922497</t>
  </si>
  <si>
    <t>2,2+0,5+1+1,2+10+3,8+0,9+3+0,5+0,2+14,7+2,3+3,5+2,8</t>
  </si>
  <si>
    <t>71</t>
  </si>
  <si>
    <t>7221740R1</t>
  </si>
  <si>
    <t>Propojení se stávajícím rozvodem</t>
  </si>
  <si>
    <t>soubor</t>
  </si>
  <si>
    <t>-1920659999</t>
  </si>
  <si>
    <t>Výkres č. D. 1.4.02-05</t>
  </si>
  <si>
    <t>72</t>
  </si>
  <si>
    <t>7221749R1</t>
  </si>
  <si>
    <t>Sestavení rozvodů vody D přes 32 do 40 mm.  Sestavením se rozumí rozměrová a tvarová úprava potrubí, uchycení potrubí na místo zabudování (dodání a montáž kotevní techniky a žlabu).</t>
  </si>
  <si>
    <t>-472582297</t>
  </si>
  <si>
    <t>73</t>
  </si>
  <si>
    <t>7221749R2</t>
  </si>
  <si>
    <t>Sestavení rozvodů vody D přes 40 do 50 mmSestavením se rozumí rozměrová a tvarová úprava potrubí, uchycení potrubí na místo zabudování (dodání a montáž kotevní techniky a žlabu).</t>
  </si>
  <si>
    <t>-845149587</t>
  </si>
  <si>
    <t>74</t>
  </si>
  <si>
    <t>7221749R3</t>
  </si>
  <si>
    <t>Sestavení rozvodů vody D přes 50 do 63 mm. Sestavením se rozumí rozměrová a tvarová úprava potrubí, uchycení potrubí na místo zabudování (dodání a montáž kotevní techniky a žlabu).</t>
  </si>
  <si>
    <t>516369694</t>
  </si>
  <si>
    <t>75</t>
  </si>
  <si>
    <t>7221749R4</t>
  </si>
  <si>
    <t>Sestavení rozvodů vody D přes 63 do 75 mm. Sestavením se rozumí rozměrová a tvarová úprava potrubí, uchycení potrubí na místo zabudování (dodání a montáž kotevní techniky a žlabu).</t>
  </si>
  <si>
    <t>-1674514950</t>
  </si>
  <si>
    <t>76</t>
  </si>
  <si>
    <t>7221749R5</t>
  </si>
  <si>
    <t>Sestavení rozvodů vody D přes 75 do 90 mm. Sestavením se rozumí rozměrová a tvarová úprava potrubí, uchycení potrubí na místo zabudování (dodání a montáž kotevní techniky a žlabu).</t>
  </si>
  <si>
    <t>-1176954127</t>
  </si>
  <si>
    <t>77</t>
  </si>
  <si>
    <t>7221749R6</t>
  </si>
  <si>
    <t xml:space="preserve">Sestavení rozvodů vody D přes 90 do 110 mm. Sestavením se rozumí rozměrová a tvarová úprava potrubí, uchycení potrubí na místo zabudování (dodání a montáž kotevní techniky a žlabu)._x000D_
</t>
  </si>
  <si>
    <t>-1957778283</t>
  </si>
  <si>
    <t>78</t>
  </si>
  <si>
    <t>722181222</t>
  </si>
  <si>
    <t>Ochrana potrubí tepelně izolačními trubicemi z pěnového polyetylenu PE přilepenými v příčných a podélných spojích, tloušťky izolace přes 6 do 10 mm, vnitřního průměru izolace DN přes 22 do 42 mm</t>
  </si>
  <si>
    <t>-1610172864</t>
  </si>
  <si>
    <t>(1,4+1,3+0,9+0,6+0,6+0,6+6+2,5+0,3+2,7+4,9+0,6+1,7+0,5+22,5+0,9+3,7+21,3+2,7+1,6)-11</t>
  </si>
  <si>
    <t>79</t>
  </si>
  <si>
    <t>722181223</t>
  </si>
  <si>
    <t>Ochrana potrubí tepelně izolačními trubicemi z pěnového polyetylenu PE přilepenými v příčných a podélných spojích, tloušťky izolace přes 6 do 10 mm, vnitřního průměru izolace DN přes 42 do 62mm</t>
  </si>
  <si>
    <t>1175248961</t>
  </si>
  <si>
    <t>(2,7+14,9+0,9+3+0,2+0,9+13,6+1,2+1+1,2)-17</t>
  </si>
  <si>
    <t>(2,8+0,3+2,4+3,3+0,6+2,8+0,6+1,2+1,3+1,4+2+3,4+2,3+1,6+1,5+30,2+0,6+6,3+3,1+1,3+7,5+3,3+1,1+1,9+1,9+1,3+1,3+7,4+7,4+3,3+3,3+1,1+1,1)-45</t>
  </si>
  <si>
    <t>80</t>
  </si>
  <si>
    <t>722181224</t>
  </si>
  <si>
    <t>Ochrana potrubí tepelně izolačními trubicemi z pěnového polyetylenu PE přilepenými v příčných a podélných spojích, tloušťky izolace přes 6 do 10 mm, vnitřního průměru izolace DN přes 62 mm</t>
  </si>
  <si>
    <t>-952108178</t>
  </si>
  <si>
    <t>(4,6+1,6+9,2+1,6+4,6+5,8+2,7+0,6+1,1)-21</t>
  </si>
  <si>
    <t>81</t>
  </si>
  <si>
    <t>722181234</t>
  </si>
  <si>
    <t>Ochrana potrubí tepelně izolačními trubicemi z pěnového polyetylenu PE přilepenými v příčných a podélných spojích, tloušťky izolace přes 10 do 15 mm, vnitřního průměru izolace DN přes 62 do 92 mm</t>
  </si>
  <si>
    <t>736446527</t>
  </si>
  <si>
    <t>(4,9+0,5+0,4+22,5+3,9+3,7+21,3+5,9+2)-9</t>
  </si>
  <si>
    <t>82</t>
  </si>
  <si>
    <t>722181235</t>
  </si>
  <si>
    <t>Ochrana potrubí tepelně izolačními trubicemi z pěnového polyetylenu PE přilepenými v příčných a podélných spojích, tloušťky izolace přes 10 do 15 mm, vnitřního průměru izolace DN přes 92 mm</t>
  </si>
  <si>
    <t>-41852582</t>
  </si>
  <si>
    <t>(10+0,9+3+0,5+0,2+14,7+2,8)-17</t>
  </si>
  <si>
    <t>83</t>
  </si>
  <si>
    <t>722181243</t>
  </si>
  <si>
    <t>Ochrana potrubí tepelně izolačními trubicemi z pěnového polyetylenu PE přilepenými v příčných a podélných spojích, tloušťky izolace přes 15 do 20 mm, vnitřního průměru izolace DN přes 42 do 62mm</t>
  </si>
  <si>
    <t>-842521826</t>
  </si>
  <si>
    <t>3,5+2</t>
  </si>
  <si>
    <t>84</t>
  </si>
  <si>
    <t>722181244</t>
  </si>
  <si>
    <t>Ochrana potrubí tepelně izolačními trubicemi z pěnového polyetylenu PE přilepenými v příčných a podélných spojích, tloušťky izolace přes 15 do 20 mm, vnitřního průměru izolace DN přes 62 do 92 mm</t>
  </si>
  <si>
    <t>464297331</t>
  </si>
  <si>
    <t>0,8+3,6+1,3+1,5+2,4</t>
  </si>
  <si>
    <t>12,4+2,9+20,1+16,7+1,5</t>
  </si>
  <si>
    <t>85</t>
  </si>
  <si>
    <t>722181245</t>
  </si>
  <si>
    <t>Ochrana potrubí tepelně izolačními trubicemi z pěnového polyetylenu PE přilepenými v příčných a podélných spojích, tloušťky izolace přes 15 do 20 mm, vnitřního průměru izolace DN přes 92 mm</t>
  </si>
  <si>
    <t>-140082282</t>
  </si>
  <si>
    <t>2,3+3,5</t>
  </si>
  <si>
    <t>86</t>
  </si>
  <si>
    <t>722190403</t>
  </si>
  <si>
    <t>Zřízení přípojek na potrubí vyvedení a upevnění výpustek přes 50 do DN 100</t>
  </si>
  <si>
    <t>-686540547</t>
  </si>
  <si>
    <t>87</t>
  </si>
  <si>
    <t>722190901</t>
  </si>
  <si>
    <t>Opravy ostatní uzavření nebo otevření vodovodního potrubí při opravách včetně vypuštění a napuštění</t>
  </si>
  <si>
    <t>-1782911631</t>
  </si>
  <si>
    <t>88</t>
  </si>
  <si>
    <t>7222</t>
  </si>
  <si>
    <t>Demontáž hydr. skříně</t>
  </si>
  <si>
    <t>-177879926</t>
  </si>
  <si>
    <t>Výkres č. D.1.4.03-04</t>
  </si>
  <si>
    <t>89</t>
  </si>
  <si>
    <t>722219105</t>
  </si>
  <si>
    <t>Armatury přírubové montáž vodovodních armatur přírubových ostatních typů DN 100</t>
  </si>
  <si>
    <t>-1876977865</t>
  </si>
  <si>
    <t>Výkres č. D.1.4.02</t>
  </si>
  <si>
    <t>1+1+1</t>
  </si>
  <si>
    <t>90</t>
  </si>
  <si>
    <t>422361090</t>
  </si>
  <si>
    <t>kohout kulový přírubový DN100</t>
  </si>
  <si>
    <t>740508976</t>
  </si>
  <si>
    <t>91</t>
  </si>
  <si>
    <t>422657790</t>
  </si>
  <si>
    <t>filtr přirubový DN100</t>
  </si>
  <si>
    <t>-30158265</t>
  </si>
  <si>
    <t>92</t>
  </si>
  <si>
    <t>286544100</t>
  </si>
  <si>
    <t>Prvky kompletační z polypropylénu pro trubky prvky kompletační z polypropylénu typu 3 (PPR) pro rozvod pitné a teplé užitkové vody tvarovky s kovovým závitem PPR volná příruba k lemovému nákružku 110 mm</t>
  </si>
  <si>
    <t>-2037375286</t>
  </si>
  <si>
    <t>93</t>
  </si>
  <si>
    <t>286544090</t>
  </si>
  <si>
    <t>Prvky kompletační z polypropylénu pro trubky prvky kompletační z polypropylénu typu 3 (PPR) pro rozvod pitné a teplé užitkové vody tvarovky s kovovým závitem PPR lemový nákružek 110 mm</t>
  </si>
  <si>
    <t>-530784654</t>
  </si>
  <si>
    <t>94</t>
  </si>
  <si>
    <t>722231077</t>
  </si>
  <si>
    <t>Armatury se dvěma závity ventily zpětné (R 60) PN 10 do 110 st.C G 2</t>
  </si>
  <si>
    <t>1084845912</t>
  </si>
  <si>
    <t>95</t>
  </si>
  <si>
    <t>722232045</t>
  </si>
  <si>
    <t>Armatury se dvěma závity kulové kohouty PN 42 do 185  st.C přímé vnitřní závit G 1</t>
  </si>
  <si>
    <t>515238962</t>
  </si>
  <si>
    <t>96</t>
  </si>
  <si>
    <t>722232047</t>
  </si>
  <si>
    <t>Armatury se dvěma závity kulové kohouty PN 42 do 185  st.C přímé vnitřní závit G 1 1/2</t>
  </si>
  <si>
    <t>1895672252</t>
  </si>
  <si>
    <t>97</t>
  </si>
  <si>
    <t>722232048</t>
  </si>
  <si>
    <t>Armatury se dvěma závity kulové kohouty PN 42 do 185  st.C přímé vnitřní závit G 2</t>
  </si>
  <si>
    <t>1447081488</t>
  </si>
  <si>
    <t>98</t>
  </si>
  <si>
    <t>722232049</t>
  </si>
  <si>
    <t>Armatury se dvěma závity kulové kohouty PN 42 do 185  st.C přímé vnitřní závit G 2 1/2</t>
  </si>
  <si>
    <t>1735087168</t>
  </si>
  <si>
    <t>99</t>
  </si>
  <si>
    <t>722232050</t>
  </si>
  <si>
    <t>Armatury se dvěma závity kulové kohouty PN 42 do 185  st.C přímé vnitřní závit G 3</t>
  </si>
  <si>
    <t>1740298073</t>
  </si>
  <si>
    <t>722232062</t>
  </si>
  <si>
    <t>Armatury se dvěma závity kulové kohouty PN 42 do 185  st.C přímé vnitřní závit s vypouštěním G 3/4</t>
  </si>
  <si>
    <t>-1083820603</t>
  </si>
  <si>
    <t>101</t>
  </si>
  <si>
    <t>722232065</t>
  </si>
  <si>
    <t>Armatury se dvěma závity kulové kohouty PN 42 do 185  st.C přímé vnitřní závit s vypouštěním G 1 1/2</t>
  </si>
  <si>
    <t>-462610842</t>
  </si>
  <si>
    <t>102</t>
  </si>
  <si>
    <t>722232066</t>
  </si>
  <si>
    <t>Armatury se dvěma závity kulové kohouty PN 42 do 185  st.C přímé vnitřní závit s vypouštěním G 2</t>
  </si>
  <si>
    <t>2038804827</t>
  </si>
  <si>
    <t>103</t>
  </si>
  <si>
    <t>722250101</t>
  </si>
  <si>
    <t>Požární příslušenství a armatury hydrantové ventily s hadicovou přípojkou G 1</t>
  </si>
  <si>
    <t>-1939619447</t>
  </si>
  <si>
    <t>104</t>
  </si>
  <si>
    <t>722250133</t>
  </si>
  <si>
    <t>Požární příslušenství a armatury hydrantový systém s tvarově stálou hadicí celoplechový D 25 x 30 m</t>
  </si>
  <si>
    <t>1867484230</t>
  </si>
  <si>
    <t>105</t>
  </si>
  <si>
    <t>722262302</t>
  </si>
  <si>
    <t>Vodoměr DN 25 - viz. PD</t>
  </si>
  <si>
    <t>-1642638618</t>
  </si>
  <si>
    <t>106</t>
  </si>
  <si>
    <t>722290215</t>
  </si>
  <si>
    <t>Zkouška těsnosti vodovodního potrubí do DN 100</t>
  </si>
  <si>
    <t>-2017395378</t>
  </si>
  <si>
    <t>110,9+66,6+32,9+65,1+46,6+77,3+45,1+2,5</t>
  </si>
  <si>
    <t>107</t>
  </si>
  <si>
    <t>722290237</t>
  </si>
  <si>
    <t>Zkoušky, proplach a desinfekce vodovodního potrubí proplach a desinfekce vodovodního potrubí do DN 200</t>
  </si>
  <si>
    <t>-688457179</t>
  </si>
  <si>
    <t>108</t>
  </si>
  <si>
    <t>723150366</t>
  </si>
  <si>
    <t>Chránička pro potrubí 33,7 x 3,25 (dodání a montáž).</t>
  </si>
  <si>
    <t>286504140</t>
  </si>
  <si>
    <t>2*0,17+0,32+0,62</t>
  </si>
  <si>
    <t>109</t>
  </si>
  <si>
    <t>723150367</t>
  </si>
  <si>
    <t>Chránička pro potrubí 42,4 x 3,25 (dodání a montáž).</t>
  </si>
  <si>
    <t>-1621402141</t>
  </si>
  <si>
    <t>2*0,17+4*0,32+2*0,62</t>
  </si>
  <si>
    <t>110</t>
  </si>
  <si>
    <t>723150368</t>
  </si>
  <si>
    <t>Chránička pro potrubí 50 x 6,9 (dodání a montáž).</t>
  </si>
  <si>
    <t>165075579</t>
  </si>
  <si>
    <t>7*0,17+1*0,32+3*0,47+1*0,62</t>
  </si>
  <si>
    <t>111</t>
  </si>
  <si>
    <t>723150371</t>
  </si>
  <si>
    <t>Chránička pro potrubí 75 x 10,3 (dodání a montáž).</t>
  </si>
  <si>
    <t>-196184484</t>
  </si>
  <si>
    <t>2*0,17+1*0,62</t>
  </si>
  <si>
    <t>112</t>
  </si>
  <si>
    <t>723150372</t>
  </si>
  <si>
    <t>Chránička pro potrubí 90 x 12,3 (dodání a montáž).</t>
  </si>
  <si>
    <t>-591832111</t>
  </si>
  <si>
    <t>1*0,17+1*0,32+1*0,62</t>
  </si>
  <si>
    <t>113</t>
  </si>
  <si>
    <t>723150373</t>
  </si>
  <si>
    <t>Chránička pro potrubí 110 x 15,1 (dodání a montáž).</t>
  </si>
  <si>
    <t>203990556</t>
  </si>
  <si>
    <t>2*0,17+3*0,32+1*0,62</t>
  </si>
  <si>
    <t>114</t>
  </si>
  <si>
    <t>998722102</t>
  </si>
  <si>
    <t>Přesun hmot pro vnitřní vodovod stanovený z hmotnosti přesunovaného materiálu vodorovná dopravní vzdálenost do 50 m v objektech výšky do 12 m</t>
  </si>
  <si>
    <t>1827383248</t>
  </si>
  <si>
    <t>115</t>
  </si>
  <si>
    <t>998722181</t>
  </si>
  <si>
    <t>Přesun hmot pro vnitřní vodovod stanovený z hmotnosti přesunovaného materiálu Příplatek k ceně za přesun prováděný bez použití mechanizace pro jakoukoliv výšku objektu</t>
  </si>
  <si>
    <t>1368865064</t>
  </si>
  <si>
    <t>997</t>
  </si>
  <si>
    <t>Přesun sutě</t>
  </si>
  <si>
    <t>116</t>
  </si>
  <si>
    <t>997013213</t>
  </si>
  <si>
    <t>Vnitrostaveništní doprava suti a vybouraných hmot vodorovně do 50 m svisle ručně (nošením po schodech) pro budovy a haly výšky do 12 m</t>
  </si>
  <si>
    <t>2121705427</t>
  </si>
  <si>
    <t>117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</si>
  <si>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</si>
  <si>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</si>
  <si>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-859474707</t>
  </si>
  <si>
    <t>1,771*15 'Přepočtené koeficientem množství</t>
  </si>
  <si>
    <t>118</t>
  </si>
  <si>
    <t>460600041</t>
  </si>
  <si>
    <t>Přemístění (odvoz) horniny, suti a vybouraných hmot svislá doprava suti a vybouraných hmot za první podlaží</t>
  </si>
  <si>
    <t>1747109918</t>
  </si>
  <si>
    <t>119</t>
  </si>
  <si>
    <t>997221612</t>
  </si>
  <si>
    <t>Nakládání na dopravní prostředky pro vodorovnou dopravu vybouraných hmot</t>
  </si>
  <si>
    <t>161212110</t>
  </si>
  <si>
    <t>120</t>
  </si>
  <si>
    <t>460600061</t>
  </si>
  <si>
    <t>Přemístění (odvoz) horniny, suti a vybouraných hmot odvoz suti a vybouraných hmot do 1 km</t>
  </si>
  <si>
    <t>-476581876</t>
  </si>
  <si>
    <t>121</t>
  </si>
  <si>
    <t>460600071</t>
  </si>
  <si>
    <t>Přemístění (odvoz) horniny, suti a vybouraných hmot odvoz suti a vybouraných hmot Příplatek k ceně za každý další i započatý 1 km</t>
  </si>
  <si>
    <t>-1418618079</t>
  </si>
  <si>
    <t>1,771*10 'Přepočtené koeficientem množství</t>
  </si>
  <si>
    <t>763</t>
  </si>
  <si>
    <t>Konstrukce suché výstavby</t>
  </si>
  <si>
    <t>122</t>
  </si>
  <si>
    <t>763131382</t>
  </si>
  <si>
    <t>Podhled ze sádrokartonových desek protipožárních</t>
  </si>
  <si>
    <t>2005752558</t>
  </si>
  <si>
    <t>1,5</t>
  </si>
  <si>
    <t>123</t>
  </si>
  <si>
    <t>763131767</t>
  </si>
  <si>
    <t>Podhled ze sádrokartonových desek Příplatek k cenám za výšku zavěšení přes 1,5 m</t>
  </si>
  <si>
    <t>1984702099</t>
  </si>
  <si>
    <t>124</t>
  </si>
  <si>
    <t>763131R1</t>
  </si>
  <si>
    <t>Zakrytování nového vodovodního potrubí ve společných _x000D_
chodbách</t>
  </si>
  <si>
    <t>-1808189537</t>
  </si>
  <si>
    <t>771</t>
  </si>
  <si>
    <t>Podlahy z dlaždic</t>
  </si>
  <si>
    <t>125</t>
  </si>
  <si>
    <t>771571810</t>
  </si>
  <si>
    <t>Demontáž podlah z dlaždic keramických kladených do malty</t>
  </si>
  <si>
    <t>389538956</t>
  </si>
  <si>
    <t>(1*0,5)*3</t>
  </si>
  <si>
    <t>126</t>
  </si>
  <si>
    <t>771574131</t>
  </si>
  <si>
    <t>Montáž podlah z dlaždic keramických lepených flexibilním lepidlem režných nebo glazovaných protiskluzných nebo reliefovaných do 50 ks/ m2</t>
  </si>
  <si>
    <t>-1844241375</t>
  </si>
  <si>
    <t>127</t>
  </si>
  <si>
    <t>597614330</t>
  </si>
  <si>
    <t xml:space="preserve">obkládačky a dlaždice keramické dlaždice keramické </t>
  </si>
  <si>
    <t>56449335</t>
  </si>
  <si>
    <t>1,5*1,1 'Přepočtené koeficientem množství</t>
  </si>
  <si>
    <t>128</t>
  </si>
  <si>
    <t>771579191</t>
  </si>
  <si>
    <t>Montáž podlah z dlaždic keramických Příplatek k cenám za plochu do 5 m2 jednotlivě</t>
  </si>
  <si>
    <t>-247544607</t>
  </si>
  <si>
    <t>129</t>
  </si>
  <si>
    <t>771579196</t>
  </si>
  <si>
    <t>Montáž podlah z dlaždic keramických Příplatek k cenám za sparování vodotěsnou hmotou</t>
  </si>
  <si>
    <t>-610980275</t>
  </si>
  <si>
    <t>130</t>
  </si>
  <si>
    <t>208290</t>
  </si>
  <si>
    <t>Flexibilní spárovací vodotěsná hmota 25 kg pytel</t>
  </si>
  <si>
    <t>kg</t>
  </si>
  <si>
    <t>-1242018713</t>
  </si>
  <si>
    <t>1,5*0,65 'Přepočtené koeficientem množství</t>
  </si>
  <si>
    <t>131</t>
  </si>
  <si>
    <t>771591111</t>
  </si>
  <si>
    <t>Podlahy - ostatní práce penetrace podkladu</t>
  </si>
  <si>
    <t>-176563029</t>
  </si>
  <si>
    <t>132</t>
  </si>
  <si>
    <t>998771102</t>
  </si>
  <si>
    <t>Přesun hmot pro podlahy z dlaždic stanovený z hmotnosti přesunovaného materiálu vodorovná dopravní vzdálenost do 50 m v objektech výšky do 12 m</t>
  </si>
  <si>
    <t>-1976236085</t>
  </si>
  <si>
    <t>133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</si>
  <si>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</si>
  <si>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</si>
  <si>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-1270321745</t>
  </si>
  <si>
    <t>781</t>
  </si>
  <si>
    <t>Dokončovací práce - obklady</t>
  </si>
  <si>
    <t>134</t>
  </si>
  <si>
    <t>781411810</t>
  </si>
  <si>
    <t>Demontáž obkladů z obkladaček pórovinových kladených do malty</t>
  </si>
  <si>
    <t>-1080384991</t>
  </si>
  <si>
    <t>0,5*4</t>
  </si>
  <si>
    <t>135</t>
  </si>
  <si>
    <t>781414115</t>
  </si>
  <si>
    <t>Montáž obkladů vnitřních stěn z obkladaček pórovinových lepených flexibilním lepidlem z obkladaček pravoúhlých přes 45 do 50 ks/m2</t>
  </si>
  <si>
    <t>-1648065745</t>
  </si>
  <si>
    <t>136</t>
  </si>
  <si>
    <t>597612550</t>
  </si>
  <si>
    <t xml:space="preserve">obkládačky a dlaždice keramické I.j. </t>
  </si>
  <si>
    <t>2061923498</t>
  </si>
  <si>
    <t>2*1,1 'Přepočtené koeficientem množství</t>
  </si>
  <si>
    <t>137</t>
  </si>
  <si>
    <t>781419191</t>
  </si>
  <si>
    <t>Montáž obkladů vnitřních stěn z obkladaček pórovinových Příplatek k cenám obkladaček za plochu do 10 m2 jednotlivě</t>
  </si>
  <si>
    <t>-1756220451</t>
  </si>
  <si>
    <t>138</t>
  </si>
  <si>
    <t>781419194</t>
  </si>
  <si>
    <t>Montáž obkladů vnitřních stěn z obkladaček a dekorů (listel) pórovinových Příplatek k cenám obkladaček za vyrovnání nerovného povrchu</t>
  </si>
  <si>
    <t>1145645208</t>
  </si>
  <si>
    <t>139</t>
  </si>
  <si>
    <t>781419195</t>
  </si>
  <si>
    <t>Montáž obkladů vnitřních stěn z obkladaček a dekorů (listel) pórovinových Příplatek k cenám obkladaček za spárování vodotěsnou hmotou</t>
  </si>
  <si>
    <t>473603113</t>
  </si>
  <si>
    <t>140</t>
  </si>
  <si>
    <t>2094647127</t>
  </si>
  <si>
    <t>2*0,65 'Přepočtené koeficientem množství</t>
  </si>
  <si>
    <t>141</t>
  </si>
  <si>
    <t>998781102</t>
  </si>
  <si>
    <t>Přesun hmot pro obklady keramické stanovený z hmotnosti přesunovaného materiálu vodorovná dopravní vzdálenost do 50 m v objektech výšky do 12 m</t>
  </si>
  <si>
    <t>-818336828</t>
  </si>
  <si>
    <t>142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</si>
  <si>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</si>
  <si>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</si>
  <si>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-248030392</t>
  </si>
  <si>
    <t>784</t>
  </si>
  <si>
    <t>Dokončovací práce - malby a tapety</t>
  </si>
  <si>
    <t>143</t>
  </si>
  <si>
    <t>784181121</t>
  </si>
  <si>
    <t>Penetrace podkladu jednonásobná hloubková v místnostech výšky do 3,80 m</t>
  </si>
  <si>
    <t>-603642865</t>
  </si>
  <si>
    <t>16*2*0,5</t>
  </si>
  <si>
    <t>8*2*0,5</t>
  </si>
  <si>
    <t>3*2*0,5</t>
  </si>
  <si>
    <t>7*2*0,5</t>
  </si>
  <si>
    <t>2*0,5</t>
  </si>
  <si>
    <t>144</t>
  </si>
  <si>
    <t>784211111</t>
  </si>
  <si>
    <t>Malby z malířských směsí otěruvzdorných za mokra dvojnásobné, bílé za mokra otěruvzdorné velmi dobře v místnostech výšky do 3,80 m</t>
  </si>
  <si>
    <t>-1261933240</t>
  </si>
  <si>
    <t>145</t>
  </si>
  <si>
    <t>784211151</t>
  </si>
  <si>
    <t>Malby z malířských směsí otěruvzdorných za mokra Příplatek k cenám dvojnásobných maleb za provádění barevné malby tónované tónovacími přípravky</t>
  </si>
  <si>
    <t>-1829130727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</si>
  <si>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</si>
  <si>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</si>
  <si>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</si>
  <si>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</si>
  <si>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</si>
  <si>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</si>
  <si>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</si>
  <si>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</si>
  <si>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</si>
  <si>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</si>
  <si>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</si>
  <si>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</si>
  <si>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Náklady na vyhotovení dokumentace skutečného provedení stavby a její předání objednateli v požadované formě a požadovaném počtu.</t>
  </si>
  <si>
    <t>1125008178</t>
  </si>
  <si>
    <t>VRN3</t>
  </si>
  <si>
    <t>Zařízení staveniště</t>
  </si>
  <si>
    <t>030001000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</si>
  <si>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</si>
  <si>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1758539123</t>
  </si>
  <si>
    <t>032002000</t>
  </si>
  <si>
    <t>Náklady na vybavení objektů zařízení staveniště, náklady na energie spotřebovanou dodavatelem v rámci provozu zařízení staveniště, náklady na potřebný úklid v prostorách staveniště, náklady na zabezpečení staveniště, náklady na nutnou údržbu a opravy na objektech zařízení staveniště a na přípojkách energií.</t>
  </si>
  <si>
    <t>941356632</t>
  </si>
  <si>
    <t>039002000</t>
  </si>
  <si>
    <t>Odstranění objektů zařízení staveniště včetné přípojek energií a jejich odvoz. Položka zahrnuje i náklady na úpravu povrchů po odstranění zařízení staveniště a úklid ploch, na kterých bylo zařízení staveniště provozováno.</t>
  </si>
  <si>
    <t>204951487</t>
  </si>
  <si>
    <t>VRN4</t>
  </si>
  <si>
    <t>Inženýrská činnost</t>
  </si>
  <si>
    <t>043194000</t>
  </si>
  <si>
    <t>Rozbor vody</t>
  </si>
  <si>
    <t>895820899</t>
  </si>
  <si>
    <t>045002000</t>
  </si>
  <si>
    <t>Kompletační a koordinační činnost</t>
  </si>
  <si>
    <t>-1470392353</t>
  </si>
  <si>
    <t>VRN5</t>
  </si>
  <si>
    <t>Finanční náklady</t>
  </si>
  <si>
    <t>051002000</t>
  </si>
  <si>
    <t>Pojistné</t>
  </si>
  <si>
    <t>-226207142</t>
  </si>
  <si>
    <t>VRN7</t>
  </si>
  <si>
    <t>Provozní vlivy</t>
  </si>
  <si>
    <t>070001000</t>
  </si>
  <si>
    <t>-1917499546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</si>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</sst>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6"/>
      <c r="AS2" s="376"/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1" t="s">
        <v>16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8"/>
      <c r="AQ5" s="30"/>
      <c r="BE5" s="339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3" t="s">
        <v>19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8"/>
      <c r="AQ6" s="30"/>
      <c r="BE6" s="340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40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0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0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0"/>
      <c r="BS10" s="23" t="s">
        <v>20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0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0"/>
      <c r="BS12" s="23" t="s">
        <v>20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0"/>
      <c r="BS13" s="23" t="s">
        <v>20</v>
      </c>
    </row>
    <row r="14" spans="1:74">
      <c r="B14" s="27"/>
      <c r="C14" s="28"/>
      <c r="D14" s="28"/>
      <c r="E14" s="344" t="s">
        <v>38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0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0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0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0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0"/>
      <c r="BS18" s="23" t="s">
        <v>8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0"/>
      <c r="BS19" s="23" t="s">
        <v>8</v>
      </c>
    </row>
    <row r="20" spans="2:71" ht="22.5" customHeight="1">
      <c r="B20" s="27"/>
      <c r="C20" s="28"/>
      <c r="D20" s="28"/>
      <c r="E20" s="346" t="s">
        <v>22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8"/>
      <c r="AP20" s="28"/>
      <c r="AQ20" s="30"/>
      <c r="BE20" s="34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0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7">
        <f>ROUND(AG51,2)</f>
        <v>0</v>
      </c>
      <c r="AL23" s="348"/>
      <c r="AM23" s="348"/>
      <c r="AN23" s="348"/>
      <c r="AO23" s="348"/>
      <c r="AP23" s="41"/>
      <c r="AQ23" s="44"/>
      <c r="BE23" s="34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0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9" t="s">
        <v>46</v>
      </c>
      <c r="M25" s="349"/>
      <c r="N25" s="349"/>
      <c r="O25" s="349"/>
      <c r="P25" s="41"/>
      <c r="Q25" s="41"/>
      <c r="R25" s="41"/>
      <c r="S25" s="41"/>
      <c r="T25" s="41"/>
      <c r="U25" s="41"/>
      <c r="V25" s="41"/>
      <c r="W25" s="349" t="s">
        <v>47</v>
      </c>
      <c r="X25" s="349"/>
      <c r="Y25" s="349"/>
      <c r="Z25" s="349"/>
      <c r="AA25" s="349"/>
      <c r="AB25" s="349"/>
      <c r="AC25" s="349"/>
      <c r="AD25" s="349"/>
      <c r="AE25" s="349"/>
      <c r="AF25" s="41"/>
      <c r="AG25" s="41"/>
      <c r="AH25" s="41"/>
      <c r="AI25" s="41"/>
      <c r="AJ25" s="41"/>
      <c r="AK25" s="349" t="s">
        <v>48</v>
      </c>
      <c r="AL25" s="349"/>
      <c r="AM25" s="349"/>
      <c r="AN25" s="349"/>
      <c r="AO25" s="349"/>
      <c r="AP25" s="41"/>
      <c r="AQ25" s="44"/>
      <c r="BE25" s="340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50">
        <v>0.21</v>
      </c>
      <c r="M26" s="351"/>
      <c r="N26" s="351"/>
      <c r="O26" s="351"/>
      <c r="P26" s="47"/>
      <c r="Q26" s="47"/>
      <c r="R26" s="47"/>
      <c r="S26" s="47"/>
      <c r="T26" s="47"/>
      <c r="U26" s="47"/>
      <c r="V26" s="47"/>
      <c r="W26" s="352">
        <f>ROUND(AZ51,2)</f>
        <v>0</v>
      </c>
      <c r="X26" s="351"/>
      <c r="Y26" s="351"/>
      <c r="Z26" s="351"/>
      <c r="AA26" s="351"/>
      <c r="AB26" s="351"/>
      <c r="AC26" s="351"/>
      <c r="AD26" s="351"/>
      <c r="AE26" s="351"/>
      <c r="AF26" s="47"/>
      <c r="AG26" s="47"/>
      <c r="AH26" s="47"/>
      <c r="AI26" s="47"/>
      <c r="AJ26" s="47"/>
      <c r="AK26" s="352">
        <f>ROUND(AV51,2)</f>
        <v>0</v>
      </c>
      <c r="AL26" s="351"/>
      <c r="AM26" s="351"/>
      <c r="AN26" s="351"/>
      <c r="AO26" s="351"/>
      <c r="AP26" s="47"/>
      <c r="AQ26" s="49"/>
      <c r="BE26" s="340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50">
        <v>0.15</v>
      </c>
      <c r="M27" s="351"/>
      <c r="N27" s="351"/>
      <c r="O27" s="351"/>
      <c r="P27" s="47"/>
      <c r="Q27" s="47"/>
      <c r="R27" s="47"/>
      <c r="S27" s="47"/>
      <c r="T27" s="47"/>
      <c r="U27" s="47"/>
      <c r="V27" s="47"/>
      <c r="W27" s="352">
        <f>ROUND(BA51,2)</f>
        <v>0</v>
      </c>
      <c r="X27" s="351"/>
      <c r="Y27" s="351"/>
      <c r="Z27" s="351"/>
      <c r="AA27" s="351"/>
      <c r="AB27" s="351"/>
      <c r="AC27" s="351"/>
      <c r="AD27" s="351"/>
      <c r="AE27" s="351"/>
      <c r="AF27" s="47"/>
      <c r="AG27" s="47"/>
      <c r="AH27" s="47"/>
      <c r="AI27" s="47"/>
      <c r="AJ27" s="47"/>
      <c r="AK27" s="352">
        <f>ROUND(AW51,2)</f>
        <v>0</v>
      </c>
      <c r="AL27" s="351"/>
      <c r="AM27" s="351"/>
      <c r="AN27" s="351"/>
      <c r="AO27" s="351"/>
      <c r="AP27" s="47"/>
      <c r="AQ27" s="49"/>
      <c r="BE27" s="340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50">
        <v>0.21</v>
      </c>
      <c r="M28" s="351"/>
      <c r="N28" s="351"/>
      <c r="O28" s="351"/>
      <c r="P28" s="47"/>
      <c r="Q28" s="47"/>
      <c r="R28" s="47"/>
      <c r="S28" s="47"/>
      <c r="T28" s="47"/>
      <c r="U28" s="47"/>
      <c r="V28" s="47"/>
      <c r="W28" s="352">
        <f>ROUND(BB51,2)</f>
        <v>0</v>
      </c>
      <c r="X28" s="351"/>
      <c r="Y28" s="351"/>
      <c r="Z28" s="351"/>
      <c r="AA28" s="351"/>
      <c r="AB28" s="351"/>
      <c r="AC28" s="351"/>
      <c r="AD28" s="351"/>
      <c r="AE28" s="351"/>
      <c r="AF28" s="47"/>
      <c r="AG28" s="47"/>
      <c r="AH28" s="47"/>
      <c r="AI28" s="47"/>
      <c r="AJ28" s="47"/>
      <c r="AK28" s="352">
        <v>0</v>
      </c>
      <c r="AL28" s="351"/>
      <c r="AM28" s="351"/>
      <c r="AN28" s="351"/>
      <c r="AO28" s="351"/>
      <c r="AP28" s="47"/>
      <c r="AQ28" s="49"/>
      <c r="BE28" s="340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50">
        <v>0.15</v>
      </c>
      <c r="M29" s="351"/>
      <c r="N29" s="351"/>
      <c r="O29" s="351"/>
      <c r="P29" s="47"/>
      <c r="Q29" s="47"/>
      <c r="R29" s="47"/>
      <c r="S29" s="47"/>
      <c r="T29" s="47"/>
      <c r="U29" s="47"/>
      <c r="V29" s="47"/>
      <c r="W29" s="352">
        <f>ROUND(BC51,2)</f>
        <v>0</v>
      </c>
      <c r="X29" s="351"/>
      <c r="Y29" s="351"/>
      <c r="Z29" s="351"/>
      <c r="AA29" s="351"/>
      <c r="AB29" s="351"/>
      <c r="AC29" s="351"/>
      <c r="AD29" s="351"/>
      <c r="AE29" s="351"/>
      <c r="AF29" s="47"/>
      <c r="AG29" s="47"/>
      <c r="AH29" s="47"/>
      <c r="AI29" s="47"/>
      <c r="AJ29" s="47"/>
      <c r="AK29" s="352">
        <v>0</v>
      </c>
      <c r="AL29" s="351"/>
      <c r="AM29" s="351"/>
      <c r="AN29" s="351"/>
      <c r="AO29" s="351"/>
      <c r="AP29" s="47"/>
      <c r="AQ29" s="49"/>
      <c r="BE29" s="340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50">
        <v>0</v>
      </c>
      <c r="M30" s="351"/>
      <c r="N30" s="351"/>
      <c r="O30" s="351"/>
      <c r="P30" s="47"/>
      <c r="Q30" s="47"/>
      <c r="R30" s="47"/>
      <c r="S30" s="47"/>
      <c r="T30" s="47"/>
      <c r="U30" s="47"/>
      <c r="V30" s="47"/>
      <c r="W30" s="352">
        <f>ROUND(BD51,2)</f>
        <v>0</v>
      </c>
      <c r="X30" s="351"/>
      <c r="Y30" s="351"/>
      <c r="Z30" s="351"/>
      <c r="AA30" s="351"/>
      <c r="AB30" s="351"/>
      <c r="AC30" s="351"/>
      <c r="AD30" s="351"/>
      <c r="AE30" s="351"/>
      <c r="AF30" s="47"/>
      <c r="AG30" s="47"/>
      <c r="AH30" s="47"/>
      <c r="AI30" s="47"/>
      <c r="AJ30" s="47"/>
      <c r="AK30" s="352">
        <v>0</v>
      </c>
      <c r="AL30" s="351"/>
      <c r="AM30" s="351"/>
      <c r="AN30" s="351"/>
      <c r="AO30" s="351"/>
      <c r="AP30" s="47"/>
      <c r="AQ30" s="49"/>
      <c r="BE30" s="34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0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53" t="s">
        <v>57</v>
      </c>
      <c r="Y32" s="354"/>
      <c r="Z32" s="354"/>
      <c r="AA32" s="354"/>
      <c r="AB32" s="354"/>
      <c r="AC32" s="52"/>
      <c r="AD32" s="52"/>
      <c r="AE32" s="52"/>
      <c r="AF32" s="52"/>
      <c r="AG32" s="52"/>
      <c r="AH32" s="52"/>
      <c r="AI32" s="52"/>
      <c r="AJ32" s="52"/>
      <c r="AK32" s="355">
        <f>SUM(AK23:AK30)</f>
        <v>0</v>
      </c>
      <c r="AL32" s="354"/>
      <c r="AM32" s="354"/>
      <c r="AN32" s="354"/>
      <c r="AO32" s="356"/>
      <c r="AP32" s="50"/>
      <c r="AQ32" s="54"/>
      <c r="BE32" s="34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58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20170310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7" t="str">
        <f>K6</f>
        <v>SO 01 Oprava vnitřního objektového vodovodu</v>
      </c>
      <c r="M42" s="358"/>
      <c r="N42" s="358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ZŠ Koperníkova 696, Třinec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359" t="str">
        <f>IF(AN8= "","",AN8)</f>
        <v>9.3.2017</v>
      </c>
      <c r="AN44" s="35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Třinec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39</v>
      </c>
      <c r="AJ46" s="62"/>
      <c r="AK46" s="62"/>
      <c r="AL46" s="62"/>
      <c r="AM46" s="360" t="str">
        <f>IF(E17="","",E17)</f>
        <v>HAMROZI s. r. o.</v>
      </c>
      <c r="AN46" s="360"/>
      <c r="AO46" s="360"/>
      <c r="AP46" s="360"/>
      <c r="AQ46" s="62"/>
      <c r="AR46" s="60"/>
      <c r="AS46" s="361" t="s">
        <v>59</v>
      </c>
      <c r="AT46" s="36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37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3"/>
      <c r="AT47" s="36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5"/>
      <c r="AT48" s="36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7" t="s">
        <v>60</v>
      </c>
      <c r="D49" s="368"/>
      <c r="E49" s="368"/>
      <c r="F49" s="368"/>
      <c r="G49" s="368"/>
      <c r="H49" s="78"/>
      <c r="I49" s="369" t="s">
        <v>61</v>
      </c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368"/>
      <c r="W49" s="368"/>
      <c r="X49" s="368"/>
      <c r="Y49" s="368"/>
      <c r="Z49" s="368"/>
      <c r="AA49" s="368"/>
      <c r="AB49" s="368"/>
      <c r="AC49" s="368"/>
      <c r="AD49" s="368"/>
      <c r="AE49" s="368"/>
      <c r="AF49" s="368"/>
      <c r="AG49" s="370" t="s">
        <v>62</v>
      </c>
      <c r="AH49" s="368"/>
      <c r="AI49" s="368"/>
      <c r="AJ49" s="368"/>
      <c r="AK49" s="368"/>
      <c r="AL49" s="368"/>
      <c r="AM49" s="368"/>
      <c r="AN49" s="369" t="s">
        <v>63</v>
      </c>
      <c r="AO49" s="368"/>
      <c r="AP49" s="368"/>
      <c r="AQ49" s="79" t="s">
        <v>64</v>
      </c>
      <c r="AR49" s="60"/>
      <c r="AS49" s="80" t="s">
        <v>65</v>
      </c>
      <c r="AT49" s="81" t="s">
        <v>66</v>
      </c>
      <c r="AU49" s="81" t="s">
        <v>67</v>
      </c>
      <c r="AV49" s="81" t="s">
        <v>68</v>
      </c>
      <c r="AW49" s="81" t="s">
        <v>69</v>
      </c>
      <c r="AX49" s="81" t="s">
        <v>70</v>
      </c>
      <c r="AY49" s="81" t="s">
        <v>71</v>
      </c>
      <c r="AZ49" s="81" t="s">
        <v>72</v>
      </c>
      <c r="BA49" s="81" t="s">
        <v>73</v>
      </c>
      <c r="BB49" s="81" t="s">
        <v>74</v>
      </c>
      <c r="BC49" s="81" t="s">
        <v>75</v>
      </c>
      <c r="BD49" s="82" t="s">
        <v>76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77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4">
        <f>ROUND(SUM(AG52:AG53),2)</f>
        <v>0</v>
      </c>
      <c r="AH51" s="374"/>
      <c r="AI51" s="374"/>
      <c r="AJ51" s="374"/>
      <c r="AK51" s="374"/>
      <c r="AL51" s="374"/>
      <c r="AM51" s="374"/>
      <c r="AN51" s="375">
        <f>SUM(AG51,AT51)</f>
        <v>0</v>
      </c>
      <c r="AO51" s="375"/>
      <c r="AP51" s="375"/>
      <c r="AQ51" s="88" t="s">
        <v>22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78</v>
      </c>
      <c r="BT51" s="93" t="s">
        <v>79</v>
      </c>
      <c r="BU51" s="94" t="s">
        <v>80</v>
      </c>
      <c r="BV51" s="93" t="s">
        <v>81</v>
      </c>
      <c r="BW51" s="93" t="s">
        <v>7</v>
      </c>
      <c r="BX51" s="93" t="s">
        <v>82</v>
      </c>
      <c r="CL51" s="93" t="s">
        <v>22</v>
      </c>
    </row>
    <row r="52" spans="1:91" s="5" customFormat="1" ht="22.5" customHeight="1">
      <c r="A52" s="95" t="s">
        <v>83</v>
      </c>
      <c r="B52" s="96"/>
      <c r="C52" s="97"/>
      <c r="D52" s="373" t="s">
        <v>84</v>
      </c>
      <c r="E52" s="373"/>
      <c r="F52" s="373"/>
      <c r="G52" s="373"/>
      <c r="H52" s="373"/>
      <c r="I52" s="98"/>
      <c r="J52" s="373" t="s">
        <v>85</v>
      </c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1">
        <f>'01 - Oprava vnitřního obj...'!J27</f>
        <v>0</v>
      </c>
      <c r="AH52" s="372"/>
      <c r="AI52" s="372"/>
      <c r="AJ52" s="372"/>
      <c r="AK52" s="372"/>
      <c r="AL52" s="372"/>
      <c r="AM52" s="372"/>
      <c r="AN52" s="371">
        <f>SUM(AG52,AT52)</f>
        <v>0</v>
      </c>
      <c r="AO52" s="372"/>
      <c r="AP52" s="372"/>
      <c r="AQ52" s="99" t="s">
        <v>86</v>
      </c>
      <c r="AR52" s="100"/>
      <c r="AS52" s="101">
        <v>0</v>
      </c>
      <c r="AT52" s="102">
        <f>ROUND(SUM(AV52:AW52),2)</f>
        <v>0</v>
      </c>
      <c r="AU52" s="103">
        <f>'01 - Oprava vnitřního obj...'!P90</f>
        <v>0</v>
      </c>
      <c r="AV52" s="102">
        <f>'01 - Oprava vnitřního obj...'!J30</f>
        <v>0</v>
      </c>
      <c r="AW52" s="102">
        <f>'01 - Oprava vnitřního obj...'!J31</f>
        <v>0</v>
      </c>
      <c r="AX52" s="102">
        <f>'01 - Oprava vnitřního obj...'!J32</f>
        <v>0</v>
      </c>
      <c r="AY52" s="102">
        <f>'01 - Oprava vnitřního obj...'!J33</f>
        <v>0</v>
      </c>
      <c r="AZ52" s="102">
        <f>'01 - Oprava vnitřního obj...'!F30</f>
        <v>0</v>
      </c>
      <c r="BA52" s="102">
        <f>'01 - Oprava vnitřního obj...'!F31</f>
        <v>0</v>
      </c>
      <c r="BB52" s="102">
        <f>'01 - Oprava vnitřního obj...'!F32</f>
        <v>0</v>
      </c>
      <c r="BC52" s="102">
        <f>'01 - Oprava vnitřního obj...'!F33</f>
        <v>0</v>
      </c>
      <c r="BD52" s="104">
        <f>'01 - Oprava vnitřního obj...'!F34</f>
        <v>0</v>
      </c>
      <c r="BT52" s="105" t="s">
        <v>24</v>
      </c>
      <c r="BV52" s="105" t="s">
        <v>81</v>
      </c>
      <c r="BW52" s="105" t="s">
        <v>87</v>
      </c>
      <c r="BX52" s="105" t="s">
        <v>7</v>
      </c>
      <c r="CL52" s="105" t="s">
        <v>22</v>
      </c>
      <c r="CM52" s="105" t="s">
        <v>88</v>
      </c>
    </row>
    <row r="53" spans="1:91" s="5" customFormat="1" ht="22.5" customHeight="1">
      <c r="A53" s="95" t="s">
        <v>83</v>
      </c>
      <c r="B53" s="96"/>
      <c r="C53" s="97"/>
      <c r="D53" s="373" t="s">
        <v>89</v>
      </c>
      <c r="E53" s="373"/>
      <c r="F53" s="373"/>
      <c r="G53" s="373"/>
      <c r="H53" s="373"/>
      <c r="I53" s="98"/>
      <c r="J53" s="373" t="s">
        <v>90</v>
      </c>
      <c r="K53" s="373"/>
      <c r="L53" s="373"/>
      <c r="M53" s="373"/>
      <c r="N53" s="373"/>
      <c r="O53" s="373"/>
      <c r="P53" s="373"/>
      <c r="Q53" s="373"/>
      <c r="R53" s="373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  <c r="AF53" s="373"/>
      <c r="AG53" s="371">
        <f>'02 - Vedlejší a ostatní n...'!J27</f>
        <v>0</v>
      </c>
      <c r="AH53" s="372"/>
      <c r="AI53" s="372"/>
      <c r="AJ53" s="372"/>
      <c r="AK53" s="372"/>
      <c r="AL53" s="372"/>
      <c r="AM53" s="372"/>
      <c r="AN53" s="371">
        <f>SUM(AG53,AT53)</f>
        <v>0</v>
      </c>
      <c r="AO53" s="372"/>
      <c r="AP53" s="372"/>
      <c r="AQ53" s="99" t="s">
        <v>91</v>
      </c>
      <c r="AR53" s="100"/>
      <c r="AS53" s="106">
        <v>0</v>
      </c>
      <c r="AT53" s="107">
        <f>ROUND(SUM(AV53:AW53),2)</f>
        <v>0</v>
      </c>
      <c r="AU53" s="108">
        <f>'02 - Vedlejší a ostatní n...'!P82</f>
        <v>0</v>
      </c>
      <c r="AV53" s="107">
        <f>'02 - Vedlejší a ostatní n...'!J30</f>
        <v>0</v>
      </c>
      <c r="AW53" s="107">
        <f>'02 - Vedlejší a ostatní n...'!J31</f>
        <v>0</v>
      </c>
      <c r="AX53" s="107">
        <f>'02 - Vedlejší a ostatní n...'!J32</f>
        <v>0</v>
      </c>
      <c r="AY53" s="107">
        <f>'02 - Vedlejší a ostatní n...'!J33</f>
        <v>0</v>
      </c>
      <c r="AZ53" s="107">
        <f>'02 - Vedlejší a ostatní n...'!F30</f>
        <v>0</v>
      </c>
      <c r="BA53" s="107">
        <f>'02 - Vedlejší a ostatní n...'!F31</f>
        <v>0</v>
      </c>
      <c r="BB53" s="107">
        <f>'02 - Vedlejší a ostatní n...'!F32</f>
        <v>0</v>
      </c>
      <c r="BC53" s="107">
        <f>'02 - Vedlejší a ostatní n...'!F33</f>
        <v>0</v>
      </c>
      <c r="BD53" s="109">
        <f>'02 - Vedlejší a ostatní n...'!F34</f>
        <v>0</v>
      </c>
      <c r="BT53" s="105" t="s">
        <v>24</v>
      </c>
      <c r="BV53" s="105" t="s">
        <v>81</v>
      </c>
      <c r="BW53" s="105" t="s">
        <v>92</v>
      </c>
      <c r="BX53" s="105" t="s">
        <v>7</v>
      </c>
      <c r="CL53" s="105" t="s">
        <v>22</v>
      </c>
      <c r="CM53" s="105" t="s">
        <v>88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Oprava vnitřního obj...'!C2" display="/"/>
    <hyperlink ref="A53" location="'02 - Vedlejší a ostatní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84" t="s">
        <v>94</v>
      </c>
      <c r="H1" s="384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7" t="str">
        <f>'Rekapitulace stavby'!K6</f>
        <v>SO 01 Oprava vnitřního objektového vodovodu</v>
      </c>
      <c r="F7" s="378"/>
      <c r="G7" s="378"/>
      <c r="H7" s="378"/>
      <c r="I7" s="116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9" t="s">
        <v>100</v>
      </c>
      <c r="F9" s="380"/>
      <c r="G9" s="380"/>
      <c r="H9" s="380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9.3.2017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18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18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6" t="s">
        <v>22</v>
      </c>
      <c r="F24" s="346"/>
      <c r="G24" s="346"/>
      <c r="H24" s="346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45</v>
      </c>
      <c r="E27" s="41"/>
      <c r="F27" s="41"/>
      <c r="G27" s="41"/>
      <c r="H27" s="41"/>
      <c r="I27" s="117"/>
      <c r="J27" s="127">
        <f>ROUND(J90,2)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28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29">
        <f>ROUND(SUM(BE90:BE681), 2)</f>
        <v>0</v>
      </c>
      <c r="G30" s="41"/>
      <c r="H30" s="41"/>
      <c r="I30" s="130">
        <v>0.21</v>
      </c>
      <c r="J30" s="129">
        <f>ROUND(ROUND((SUM(BE90:BE681)),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29">
        <f>ROUND(SUM(BF90:BF681), 2)</f>
        <v>0</v>
      </c>
      <c r="G31" s="41"/>
      <c r="H31" s="41"/>
      <c r="I31" s="130">
        <v>0.15</v>
      </c>
      <c r="J31" s="129">
        <f>ROUND(ROUND((SUM(BF90:BF681)),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29">
        <f>ROUND(SUM(BG90:BG681),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29">
        <f>ROUND(SUM(BH90:BH681),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29">
        <f>ROUND(SUM(BI90:BI681),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55</v>
      </c>
      <c r="E36" s="78"/>
      <c r="F36" s="78"/>
      <c r="G36" s="133" t="s">
        <v>56</v>
      </c>
      <c r="H36" s="134" t="s">
        <v>57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7" t="str">
        <f>E7</f>
        <v>SO 01 Oprava vnitřního objektového vodovodu</v>
      </c>
      <c r="F45" s="378"/>
      <c r="G45" s="378"/>
      <c r="H45" s="378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9" t="str">
        <f>E9</f>
        <v>01 - Oprava vnitřního objektového vodovodu</v>
      </c>
      <c r="F47" s="380"/>
      <c r="G47" s="380"/>
      <c r="H47" s="38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 Koperníkova 696, Třinec</v>
      </c>
      <c r="G49" s="41"/>
      <c r="H49" s="41"/>
      <c r="I49" s="118" t="s">
        <v>27</v>
      </c>
      <c r="J49" s="119" t="str">
        <f>IF(J12="","",J12)</f>
        <v>9.3.2017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39</v>
      </c>
      <c r="J51" s="34" t="str">
        <f>E21</f>
        <v>HAMROZI s. r. 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J90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J91</f>
        <v>0</v>
      </c>
      <c r="K57" s="154"/>
    </row>
    <row r="58" spans="2:47" s="8" customFormat="1" ht="19.899999999999999" customHeight="1">
      <c r="B58" s="155"/>
      <c r="C58" s="156"/>
      <c r="D58" s="157" t="s">
        <v>107</v>
      </c>
      <c r="E58" s="158"/>
      <c r="F58" s="158"/>
      <c r="G58" s="158"/>
      <c r="H58" s="158"/>
      <c r="I58" s="159"/>
      <c r="J58" s="160">
        <f>J92</f>
        <v>0</v>
      </c>
      <c r="K58" s="161"/>
    </row>
    <row r="59" spans="2:47" s="8" customFormat="1" ht="19.899999999999999" customHeight="1">
      <c r="B59" s="155"/>
      <c r="C59" s="156"/>
      <c r="D59" s="157" t="s">
        <v>108</v>
      </c>
      <c r="E59" s="158"/>
      <c r="F59" s="158"/>
      <c r="G59" s="158"/>
      <c r="H59" s="158"/>
      <c r="I59" s="159"/>
      <c r="J59" s="160">
        <f>J97</f>
        <v>0</v>
      </c>
      <c r="K59" s="161"/>
    </row>
    <row r="60" spans="2:47" s="8" customFormat="1" ht="19.899999999999999" customHeight="1">
      <c r="B60" s="155"/>
      <c r="C60" s="156"/>
      <c r="D60" s="157" t="s">
        <v>109</v>
      </c>
      <c r="E60" s="158"/>
      <c r="F60" s="158"/>
      <c r="G60" s="158"/>
      <c r="H60" s="158"/>
      <c r="I60" s="159"/>
      <c r="J60" s="160">
        <f>J106</f>
        <v>0</v>
      </c>
      <c r="K60" s="161"/>
    </row>
    <row r="61" spans="2:47" s="8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J147</f>
        <v>0</v>
      </c>
      <c r="K61" s="161"/>
    </row>
    <row r="62" spans="2:47" s="8" customFormat="1" ht="19.899999999999999" customHeight="1">
      <c r="B62" s="155"/>
      <c r="C62" s="156"/>
      <c r="D62" s="157" t="s">
        <v>111</v>
      </c>
      <c r="E62" s="158"/>
      <c r="F62" s="158"/>
      <c r="G62" s="158"/>
      <c r="H62" s="158"/>
      <c r="I62" s="159"/>
      <c r="J62" s="160">
        <f>J175</f>
        <v>0</v>
      </c>
      <c r="K62" s="161"/>
    </row>
    <row r="63" spans="2:47" s="7" customFormat="1" ht="24.95" customHeight="1">
      <c r="B63" s="148"/>
      <c r="C63" s="149"/>
      <c r="D63" s="150" t="s">
        <v>112</v>
      </c>
      <c r="E63" s="151"/>
      <c r="F63" s="151"/>
      <c r="G63" s="151"/>
      <c r="H63" s="151"/>
      <c r="I63" s="152"/>
      <c r="J63" s="153">
        <f>J177</f>
        <v>0</v>
      </c>
      <c r="K63" s="154"/>
    </row>
    <row r="64" spans="2:47" s="8" customFormat="1" ht="19.899999999999999" customHeight="1">
      <c r="B64" s="155"/>
      <c r="C64" s="156"/>
      <c r="D64" s="157" t="s">
        <v>113</v>
      </c>
      <c r="E64" s="158"/>
      <c r="F64" s="158"/>
      <c r="G64" s="158"/>
      <c r="H64" s="158"/>
      <c r="I64" s="159"/>
      <c r="J64" s="160">
        <f>J178</f>
        <v>0</v>
      </c>
      <c r="K64" s="161"/>
    </row>
    <row r="65" spans="2:12" s="8" customFormat="1" ht="19.899999999999999" customHeight="1">
      <c r="B65" s="155"/>
      <c r="C65" s="156"/>
      <c r="D65" s="157" t="s">
        <v>114</v>
      </c>
      <c r="E65" s="158"/>
      <c r="F65" s="158"/>
      <c r="G65" s="158"/>
      <c r="H65" s="158"/>
      <c r="I65" s="159"/>
      <c r="J65" s="160">
        <f>J202</f>
        <v>0</v>
      </c>
      <c r="K65" s="161"/>
    </row>
    <row r="66" spans="2:12" s="8" customFormat="1" ht="14.85" customHeight="1">
      <c r="B66" s="155"/>
      <c r="C66" s="156"/>
      <c r="D66" s="157" t="s">
        <v>115</v>
      </c>
      <c r="E66" s="158"/>
      <c r="F66" s="158"/>
      <c r="G66" s="158"/>
      <c r="H66" s="158"/>
      <c r="I66" s="159"/>
      <c r="J66" s="160">
        <f>J564</f>
        <v>0</v>
      </c>
      <c r="K66" s="161"/>
    </row>
    <row r="67" spans="2:12" s="8" customFormat="1" ht="19.899999999999999" customHeight="1">
      <c r="B67" s="155"/>
      <c r="C67" s="156"/>
      <c r="D67" s="157" t="s">
        <v>116</v>
      </c>
      <c r="E67" s="158"/>
      <c r="F67" s="158"/>
      <c r="G67" s="158"/>
      <c r="H67" s="158"/>
      <c r="I67" s="159"/>
      <c r="J67" s="160">
        <f>J573</f>
        <v>0</v>
      </c>
      <c r="K67" s="161"/>
    </row>
    <row r="68" spans="2:12" s="8" customFormat="1" ht="19.899999999999999" customHeight="1">
      <c r="B68" s="155"/>
      <c r="C68" s="156"/>
      <c r="D68" s="157" t="s">
        <v>117</v>
      </c>
      <c r="E68" s="158"/>
      <c r="F68" s="158"/>
      <c r="G68" s="158"/>
      <c r="H68" s="158"/>
      <c r="I68" s="159"/>
      <c r="J68" s="160">
        <f>J585</f>
        <v>0</v>
      </c>
      <c r="K68" s="161"/>
    </row>
    <row r="69" spans="2:12" s="8" customFormat="1" ht="19.899999999999999" customHeight="1">
      <c r="B69" s="155"/>
      <c r="C69" s="156"/>
      <c r="D69" s="157" t="s">
        <v>118</v>
      </c>
      <c r="E69" s="158"/>
      <c r="F69" s="158"/>
      <c r="G69" s="158"/>
      <c r="H69" s="158"/>
      <c r="I69" s="159"/>
      <c r="J69" s="160">
        <f>J618</f>
        <v>0</v>
      </c>
      <c r="K69" s="161"/>
    </row>
    <row r="70" spans="2:12" s="8" customFormat="1" ht="19.899999999999999" customHeight="1">
      <c r="B70" s="155"/>
      <c r="C70" s="156"/>
      <c r="D70" s="157" t="s">
        <v>119</v>
      </c>
      <c r="E70" s="158"/>
      <c r="F70" s="158"/>
      <c r="G70" s="158"/>
      <c r="H70" s="158"/>
      <c r="I70" s="159"/>
      <c r="J70" s="160">
        <f>J651</f>
        <v>0</v>
      </c>
      <c r="K70" s="161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17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38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41"/>
      <c r="J76" s="59"/>
      <c r="K76" s="59"/>
      <c r="L76" s="60"/>
    </row>
    <row r="77" spans="2:12" s="1" customFormat="1" ht="36.950000000000003" customHeight="1">
      <c r="B77" s="40"/>
      <c r="C77" s="61" t="s">
        <v>120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4.45" customHeight="1">
      <c r="B79" s="40"/>
      <c r="C79" s="64" t="s">
        <v>18</v>
      </c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22.5" customHeight="1">
      <c r="B80" s="40"/>
      <c r="C80" s="62"/>
      <c r="D80" s="62"/>
      <c r="E80" s="381" t="str">
        <f>E7</f>
        <v>SO 01 Oprava vnitřního objektového vodovodu</v>
      </c>
      <c r="F80" s="382"/>
      <c r="G80" s="382"/>
      <c r="H80" s="382"/>
      <c r="I80" s="162"/>
      <c r="J80" s="62"/>
      <c r="K80" s="62"/>
      <c r="L80" s="60"/>
    </row>
    <row r="81" spans="2:65" s="1" customFormat="1" ht="14.45" customHeight="1">
      <c r="B81" s="40"/>
      <c r="C81" s="64" t="s">
        <v>99</v>
      </c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23.25" customHeight="1">
      <c r="B82" s="40"/>
      <c r="C82" s="62"/>
      <c r="D82" s="62"/>
      <c r="E82" s="357" t="str">
        <f>E9</f>
        <v>01 - Oprava vnitřního objektového vodovodu</v>
      </c>
      <c r="F82" s="383"/>
      <c r="G82" s="383"/>
      <c r="H82" s="383"/>
      <c r="I82" s="162"/>
      <c r="J82" s="62"/>
      <c r="K82" s="62"/>
      <c r="L82" s="60"/>
    </row>
    <row r="83" spans="2:65" s="1" customFormat="1" ht="6.9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1" customFormat="1" ht="18" customHeight="1">
      <c r="B84" s="40"/>
      <c r="C84" s="64" t="s">
        <v>25</v>
      </c>
      <c r="D84" s="62"/>
      <c r="E84" s="62"/>
      <c r="F84" s="163" t="str">
        <f>F12</f>
        <v>ZŠ Koperníkova 696, Třinec</v>
      </c>
      <c r="G84" s="62"/>
      <c r="H84" s="62"/>
      <c r="I84" s="164" t="s">
        <v>27</v>
      </c>
      <c r="J84" s="72" t="str">
        <f>IF(J12="","",J12)</f>
        <v>9.3.2017</v>
      </c>
      <c r="K84" s="62"/>
      <c r="L84" s="60"/>
    </row>
    <row r="85" spans="2:65" s="1" customFormat="1" ht="6.9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1" customFormat="1">
      <c r="B86" s="40"/>
      <c r="C86" s="64" t="s">
        <v>31</v>
      </c>
      <c r="D86" s="62"/>
      <c r="E86" s="62"/>
      <c r="F86" s="163" t="str">
        <f>E15</f>
        <v>Město Třinec</v>
      </c>
      <c r="G86" s="62"/>
      <c r="H86" s="62"/>
      <c r="I86" s="164" t="s">
        <v>39</v>
      </c>
      <c r="J86" s="163" t="str">
        <f>E21</f>
        <v>HAMROZI s. r. o.</v>
      </c>
      <c r="K86" s="62"/>
      <c r="L86" s="60"/>
    </row>
    <row r="87" spans="2:65" s="1" customFormat="1" ht="14.45" customHeight="1">
      <c r="B87" s="40"/>
      <c r="C87" s="64" t="s">
        <v>37</v>
      </c>
      <c r="D87" s="62"/>
      <c r="E87" s="62"/>
      <c r="F87" s="163" t="str">
        <f>IF(E18="","",E18)</f>
        <v/>
      </c>
      <c r="G87" s="62"/>
      <c r="H87" s="62"/>
      <c r="I87" s="162"/>
      <c r="J87" s="62"/>
      <c r="K87" s="62"/>
      <c r="L87" s="60"/>
    </row>
    <row r="88" spans="2:65" s="1" customFormat="1" ht="10.35" customHeight="1">
      <c r="B88" s="40"/>
      <c r="C88" s="62"/>
      <c r="D88" s="62"/>
      <c r="E88" s="62"/>
      <c r="F88" s="62"/>
      <c r="G88" s="62"/>
      <c r="H88" s="62"/>
      <c r="I88" s="162"/>
      <c r="J88" s="62"/>
      <c r="K88" s="62"/>
      <c r="L88" s="60"/>
    </row>
    <row r="89" spans="2:65" s="9" customFormat="1" ht="29.25" customHeight="1">
      <c r="B89" s="165"/>
      <c r="C89" s="166" t="s">
        <v>121</v>
      </c>
      <c r="D89" s="167" t="s">
        <v>64</v>
      </c>
      <c r="E89" s="167" t="s">
        <v>60</v>
      </c>
      <c r="F89" s="167" t="s">
        <v>122</v>
      </c>
      <c r="G89" s="167" t="s">
        <v>123</v>
      </c>
      <c r="H89" s="167" t="s">
        <v>124</v>
      </c>
      <c r="I89" s="168" t="s">
        <v>125</v>
      </c>
      <c r="J89" s="167" t="s">
        <v>103</v>
      </c>
      <c r="K89" s="169" t="s">
        <v>126</v>
      </c>
      <c r="L89" s="170"/>
      <c r="M89" s="80" t="s">
        <v>127</v>
      </c>
      <c r="N89" s="81" t="s">
        <v>49</v>
      </c>
      <c r="O89" s="81" t="s">
        <v>128</v>
      </c>
      <c r="P89" s="81" t="s">
        <v>129</v>
      </c>
      <c r="Q89" s="81" t="s">
        <v>130</v>
      </c>
      <c r="R89" s="81" t="s">
        <v>131</v>
      </c>
      <c r="S89" s="81" t="s">
        <v>132</v>
      </c>
      <c r="T89" s="82" t="s">
        <v>133</v>
      </c>
    </row>
    <row r="90" spans="2:65" s="1" customFormat="1" ht="29.25" customHeight="1">
      <c r="B90" s="40"/>
      <c r="C90" s="86" t="s">
        <v>104</v>
      </c>
      <c r="D90" s="62"/>
      <c r="E90" s="62"/>
      <c r="F90" s="62"/>
      <c r="G90" s="62"/>
      <c r="H90" s="62"/>
      <c r="I90" s="162"/>
      <c r="J90" s="171">
        <f>BK90</f>
        <v>0</v>
      </c>
      <c r="K90" s="62"/>
      <c r="L90" s="60"/>
      <c r="M90" s="83"/>
      <c r="N90" s="84"/>
      <c r="O90" s="84"/>
      <c r="P90" s="172">
        <f>P91+P177</f>
        <v>0</v>
      </c>
      <c r="Q90" s="84"/>
      <c r="R90" s="172">
        <f>R91+R177</f>
        <v>9.4571874999999963</v>
      </c>
      <c r="S90" s="84"/>
      <c r="T90" s="173">
        <f>T91+T177</f>
        <v>1.7705250000000001</v>
      </c>
      <c r="AT90" s="23" t="s">
        <v>78</v>
      </c>
      <c r="AU90" s="23" t="s">
        <v>105</v>
      </c>
      <c r="BK90" s="174">
        <f>BK91+BK177</f>
        <v>0</v>
      </c>
    </row>
    <row r="91" spans="2:65" s="10" customFormat="1" ht="37.35" customHeight="1">
      <c r="B91" s="175"/>
      <c r="C91" s="176"/>
      <c r="D91" s="177" t="s">
        <v>78</v>
      </c>
      <c r="E91" s="178" t="s">
        <v>134</v>
      </c>
      <c r="F91" s="178" t="s">
        <v>135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P92+P97+P106+P147+P175</f>
        <v>0</v>
      </c>
      <c r="Q91" s="183"/>
      <c r="R91" s="184">
        <f>R92+R97+R106+R147+R175</f>
        <v>3.2901647999999999</v>
      </c>
      <c r="S91" s="183"/>
      <c r="T91" s="185">
        <f>T92+T97+T106+T147+T175</f>
        <v>1.1939500000000001</v>
      </c>
      <c r="AR91" s="186" t="s">
        <v>24</v>
      </c>
      <c r="AT91" s="187" t="s">
        <v>78</v>
      </c>
      <c r="AU91" s="187" t="s">
        <v>79</v>
      </c>
      <c r="AY91" s="186" t="s">
        <v>136</v>
      </c>
      <c r="BK91" s="188">
        <f>BK92+BK97+BK106+BK147+BK175</f>
        <v>0</v>
      </c>
    </row>
    <row r="92" spans="2:65" s="10" customFormat="1" ht="19.899999999999999" customHeight="1">
      <c r="B92" s="175"/>
      <c r="C92" s="176"/>
      <c r="D92" s="189" t="s">
        <v>78</v>
      </c>
      <c r="E92" s="190" t="s">
        <v>24</v>
      </c>
      <c r="F92" s="190" t="s">
        <v>137</v>
      </c>
      <c r="G92" s="176"/>
      <c r="H92" s="176"/>
      <c r="I92" s="179"/>
      <c r="J92" s="191">
        <f>BK92</f>
        <v>0</v>
      </c>
      <c r="K92" s="176"/>
      <c r="L92" s="181"/>
      <c r="M92" s="182"/>
      <c r="N92" s="183"/>
      <c r="O92" s="183"/>
      <c r="P92" s="184">
        <f>SUM(P93:P96)</f>
        <v>0</v>
      </c>
      <c r="Q92" s="183"/>
      <c r="R92" s="184">
        <f>SUM(R93:R96)</f>
        <v>0</v>
      </c>
      <c r="S92" s="183"/>
      <c r="T92" s="185">
        <f>SUM(T93:T96)</f>
        <v>0</v>
      </c>
      <c r="AR92" s="186" t="s">
        <v>24</v>
      </c>
      <c r="AT92" s="187" t="s">
        <v>78</v>
      </c>
      <c r="AU92" s="187" t="s">
        <v>24</v>
      </c>
      <c r="AY92" s="186" t="s">
        <v>136</v>
      </c>
      <c r="BK92" s="188">
        <f>SUM(BK93:BK96)</f>
        <v>0</v>
      </c>
    </row>
    <row r="93" spans="2:65" s="1" customFormat="1" ht="31.5" customHeight="1">
      <c r="B93" s="40"/>
      <c r="C93" s="192" t="s">
        <v>24</v>
      </c>
      <c r="D93" s="192" t="s">
        <v>138</v>
      </c>
      <c r="E93" s="193" t="s">
        <v>139</v>
      </c>
      <c r="F93" s="194" t="s">
        <v>140</v>
      </c>
      <c r="G93" s="195" t="s">
        <v>141</v>
      </c>
      <c r="H93" s="196">
        <v>0.27</v>
      </c>
      <c r="I93" s="197"/>
      <c r="J93" s="198">
        <f>ROUND(I93*H93,2)</f>
        <v>0</v>
      </c>
      <c r="K93" s="194" t="s">
        <v>142</v>
      </c>
      <c r="L93" s="60"/>
      <c r="M93" s="199" t="s">
        <v>22</v>
      </c>
      <c r="N93" s="200" t="s">
        <v>50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143</v>
      </c>
      <c r="AT93" s="23" t="s">
        <v>138</v>
      </c>
      <c r="AU93" s="23" t="s">
        <v>88</v>
      </c>
      <c r="AY93" s="23" t="s">
        <v>136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24</v>
      </c>
      <c r="BK93" s="203">
        <f>ROUND(I93*H93,2)</f>
        <v>0</v>
      </c>
      <c r="BL93" s="23" t="s">
        <v>143</v>
      </c>
      <c r="BM93" s="23" t="s">
        <v>144</v>
      </c>
    </row>
    <row r="94" spans="2:65" s="11" customFormat="1" ht="13.5">
      <c r="B94" s="204"/>
      <c r="C94" s="205"/>
      <c r="D94" s="206" t="s">
        <v>145</v>
      </c>
      <c r="E94" s="207" t="s">
        <v>22</v>
      </c>
      <c r="F94" s="208" t="s">
        <v>146</v>
      </c>
      <c r="G94" s="205"/>
      <c r="H94" s="209" t="s">
        <v>22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145</v>
      </c>
      <c r="AU94" s="215" t="s">
        <v>88</v>
      </c>
      <c r="AV94" s="11" t="s">
        <v>24</v>
      </c>
      <c r="AW94" s="11" t="s">
        <v>43</v>
      </c>
      <c r="AX94" s="11" t="s">
        <v>79</v>
      </c>
      <c r="AY94" s="215" t="s">
        <v>136</v>
      </c>
    </row>
    <row r="95" spans="2:65" s="12" customFormat="1" ht="13.5">
      <c r="B95" s="216"/>
      <c r="C95" s="217"/>
      <c r="D95" s="206" t="s">
        <v>145</v>
      </c>
      <c r="E95" s="218" t="s">
        <v>22</v>
      </c>
      <c r="F95" s="219" t="s">
        <v>147</v>
      </c>
      <c r="G95" s="217"/>
      <c r="H95" s="220">
        <v>0.27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145</v>
      </c>
      <c r="AU95" s="226" t="s">
        <v>88</v>
      </c>
      <c r="AV95" s="12" t="s">
        <v>88</v>
      </c>
      <c r="AW95" s="12" t="s">
        <v>43</v>
      </c>
      <c r="AX95" s="12" t="s">
        <v>79</v>
      </c>
      <c r="AY95" s="226" t="s">
        <v>136</v>
      </c>
    </row>
    <row r="96" spans="2:65" s="13" customFormat="1" ht="13.5">
      <c r="B96" s="227"/>
      <c r="C96" s="228"/>
      <c r="D96" s="206" t="s">
        <v>145</v>
      </c>
      <c r="E96" s="229" t="s">
        <v>22</v>
      </c>
      <c r="F96" s="230" t="s">
        <v>148</v>
      </c>
      <c r="G96" s="228"/>
      <c r="H96" s="231">
        <v>0.27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145</v>
      </c>
      <c r="AU96" s="237" t="s">
        <v>88</v>
      </c>
      <c r="AV96" s="13" t="s">
        <v>143</v>
      </c>
      <c r="AW96" s="13" t="s">
        <v>43</v>
      </c>
      <c r="AX96" s="13" t="s">
        <v>24</v>
      </c>
      <c r="AY96" s="237" t="s">
        <v>136</v>
      </c>
    </row>
    <row r="97" spans="2:65" s="10" customFormat="1" ht="29.85" customHeight="1">
      <c r="B97" s="175"/>
      <c r="C97" s="176"/>
      <c r="D97" s="189" t="s">
        <v>78</v>
      </c>
      <c r="E97" s="190" t="s">
        <v>149</v>
      </c>
      <c r="F97" s="190" t="s">
        <v>150</v>
      </c>
      <c r="G97" s="176"/>
      <c r="H97" s="176"/>
      <c r="I97" s="179"/>
      <c r="J97" s="191">
        <f>BK97</f>
        <v>0</v>
      </c>
      <c r="K97" s="176"/>
      <c r="L97" s="181"/>
      <c r="M97" s="182"/>
      <c r="N97" s="183"/>
      <c r="O97" s="183"/>
      <c r="P97" s="184">
        <f>SUM(P98:P105)</f>
        <v>0</v>
      </c>
      <c r="Q97" s="183"/>
      <c r="R97" s="184">
        <f>SUM(R98:R105)</f>
        <v>0.1046</v>
      </c>
      <c r="S97" s="183"/>
      <c r="T97" s="185">
        <f>SUM(T98:T105)</f>
        <v>0</v>
      </c>
      <c r="AR97" s="186" t="s">
        <v>24</v>
      </c>
      <c r="AT97" s="187" t="s">
        <v>78</v>
      </c>
      <c r="AU97" s="187" t="s">
        <v>24</v>
      </c>
      <c r="AY97" s="186" t="s">
        <v>136</v>
      </c>
      <c r="BK97" s="188">
        <f>SUM(BK98:BK105)</f>
        <v>0</v>
      </c>
    </row>
    <row r="98" spans="2:65" s="1" customFormat="1" ht="22.5" customHeight="1">
      <c r="B98" s="40"/>
      <c r="C98" s="192" t="s">
        <v>88</v>
      </c>
      <c r="D98" s="192" t="s">
        <v>138</v>
      </c>
      <c r="E98" s="193" t="s">
        <v>151</v>
      </c>
      <c r="F98" s="194" t="s">
        <v>152</v>
      </c>
      <c r="G98" s="195" t="s">
        <v>153</v>
      </c>
      <c r="H98" s="196">
        <v>0.4</v>
      </c>
      <c r="I98" s="197"/>
      <c r="J98" s="198">
        <f>ROUND(I98*H98,2)</f>
        <v>0</v>
      </c>
      <c r="K98" s="194" t="s">
        <v>142</v>
      </c>
      <c r="L98" s="60"/>
      <c r="M98" s="199" t="s">
        <v>22</v>
      </c>
      <c r="N98" s="200" t="s">
        <v>50</v>
      </c>
      <c r="O98" s="41"/>
      <c r="P98" s="201">
        <f>O98*H98</f>
        <v>0</v>
      </c>
      <c r="Q98" s="201">
        <v>0.25364999999999999</v>
      </c>
      <c r="R98" s="201">
        <f>Q98*H98</f>
        <v>0.10145999999999999</v>
      </c>
      <c r="S98" s="201">
        <v>0</v>
      </c>
      <c r="T98" s="202">
        <f>S98*H98</f>
        <v>0</v>
      </c>
      <c r="AR98" s="23" t="s">
        <v>143</v>
      </c>
      <c r="AT98" s="23" t="s">
        <v>138</v>
      </c>
      <c r="AU98" s="23" t="s">
        <v>88</v>
      </c>
      <c r="AY98" s="23" t="s">
        <v>136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24</v>
      </c>
      <c r="BK98" s="203">
        <f>ROUND(I98*H98,2)</f>
        <v>0</v>
      </c>
      <c r="BL98" s="23" t="s">
        <v>143</v>
      </c>
      <c r="BM98" s="23" t="s">
        <v>154</v>
      </c>
    </row>
    <row r="99" spans="2:65" s="11" customFormat="1" ht="13.5">
      <c r="B99" s="204"/>
      <c r="C99" s="205"/>
      <c r="D99" s="206" t="s">
        <v>145</v>
      </c>
      <c r="E99" s="207" t="s">
        <v>22</v>
      </c>
      <c r="F99" s="208" t="s">
        <v>155</v>
      </c>
      <c r="G99" s="205"/>
      <c r="H99" s="209" t="s">
        <v>22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145</v>
      </c>
      <c r="AU99" s="215" t="s">
        <v>88</v>
      </c>
      <c r="AV99" s="11" t="s">
        <v>24</v>
      </c>
      <c r="AW99" s="11" t="s">
        <v>43</v>
      </c>
      <c r="AX99" s="11" t="s">
        <v>79</v>
      </c>
      <c r="AY99" s="215" t="s">
        <v>136</v>
      </c>
    </row>
    <row r="100" spans="2:65" s="12" customFormat="1" ht="13.5">
      <c r="B100" s="216"/>
      <c r="C100" s="217"/>
      <c r="D100" s="206" t="s">
        <v>145</v>
      </c>
      <c r="E100" s="218" t="s">
        <v>22</v>
      </c>
      <c r="F100" s="219" t="s">
        <v>156</v>
      </c>
      <c r="G100" s="217"/>
      <c r="H100" s="220">
        <v>0.4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145</v>
      </c>
      <c r="AU100" s="226" t="s">
        <v>88</v>
      </c>
      <c r="AV100" s="12" t="s">
        <v>88</v>
      </c>
      <c r="AW100" s="12" t="s">
        <v>43</v>
      </c>
      <c r="AX100" s="12" t="s">
        <v>79</v>
      </c>
      <c r="AY100" s="226" t="s">
        <v>136</v>
      </c>
    </row>
    <row r="101" spans="2:65" s="13" customFormat="1" ht="13.5">
      <c r="B101" s="227"/>
      <c r="C101" s="228"/>
      <c r="D101" s="238" t="s">
        <v>145</v>
      </c>
      <c r="E101" s="239" t="s">
        <v>22</v>
      </c>
      <c r="F101" s="240" t="s">
        <v>148</v>
      </c>
      <c r="G101" s="228"/>
      <c r="H101" s="241">
        <v>0.4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145</v>
      </c>
      <c r="AU101" s="237" t="s">
        <v>88</v>
      </c>
      <c r="AV101" s="13" t="s">
        <v>143</v>
      </c>
      <c r="AW101" s="13" t="s">
        <v>43</v>
      </c>
      <c r="AX101" s="13" t="s">
        <v>24</v>
      </c>
      <c r="AY101" s="237" t="s">
        <v>136</v>
      </c>
    </row>
    <row r="102" spans="2:65" s="1" customFormat="1" ht="31.5" customHeight="1">
      <c r="B102" s="40"/>
      <c r="C102" s="192" t="s">
        <v>149</v>
      </c>
      <c r="D102" s="192" t="s">
        <v>138</v>
      </c>
      <c r="E102" s="193" t="s">
        <v>157</v>
      </c>
      <c r="F102" s="194" t="s">
        <v>158</v>
      </c>
      <c r="G102" s="195" t="s">
        <v>153</v>
      </c>
      <c r="H102" s="196">
        <v>0.4</v>
      </c>
      <c r="I102" s="197"/>
      <c r="J102" s="198">
        <f>ROUND(I102*H102,2)</f>
        <v>0</v>
      </c>
      <c r="K102" s="194" t="s">
        <v>142</v>
      </c>
      <c r="L102" s="60"/>
      <c r="M102" s="199" t="s">
        <v>22</v>
      </c>
      <c r="N102" s="200" t="s">
        <v>50</v>
      </c>
      <c r="O102" s="41"/>
      <c r="P102" s="201">
        <f>O102*H102</f>
        <v>0</v>
      </c>
      <c r="Q102" s="201">
        <v>7.8499999999999993E-3</v>
      </c>
      <c r="R102" s="201">
        <f>Q102*H102</f>
        <v>3.14E-3</v>
      </c>
      <c r="S102" s="201">
        <v>0</v>
      </c>
      <c r="T102" s="202">
        <f>S102*H102</f>
        <v>0</v>
      </c>
      <c r="AR102" s="23" t="s">
        <v>143</v>
      </c>
      <c r="AT102" s="23" t="s">
        <v>138</v>
      </c>
      <c r="AU102" s="23" t="s">
        <v>88</v>
      </c>
      <c r="AY102" s="23" t="s">
        <v>136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24</v>
      </c>
      <c r="BK102" s="203">
        <f>ROUND(I102*H102,2)</f>
        <v>0</v>
      </c>
      <c r="BL102" s="23" t="s">
        <v>143</v>
      </c>
      <c r="BM102" s="23" t="s">
        <v>159</v>
      </c>
    </row>
    <row r="103" spans="2:65" s="11" customFormat="1" ht="13.5">
      <c r="B103" s="204"/>
      <c r="C103" s="205"/>
      <c r="D103" s="206" t="s">
        <v>145</v>
      </c>
      <c r="E103" s="207" t="s">
        <v>22</v>
      </c>
      <c r="F103" s="208" t="s">
        <v>155</v>
      </c>
      <c r="G103" s="205"/>
      <c r="H103" s="209" t="s">
        <v>22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145</v>
      </c>
      <c r="AU103" s="215" t="s">
        <v>88</v>
      </c>
      <c r="AV103" s="11" t="s">
        <v>24</v>
      </c>
      <c r="AW103" s="11" t="s">
        <v>43</v>
      </c>
      <c r="AX103" s="11" t="s">
        <v>79</v>
      </c>
      <c r="AY103" s="215" t="s">
        <v>136</v>
      </c>
    </row>
    <row r="104" spans="2:65" s="12" customFormat="1" ht="13.5">
      <c r="B104" s="216"/>
      <c r="C104" s="217"/>
      <c r="D104" s="206" t="s">
        <v>145</v>
      </c>
      <c r="E104" s="218" t="s">
        <v>22</v>
      </c>
      <c r="F104" s="219" t="s">
        <v>156</v>
      </c>
      <c r="G104" s="217"/>
      <c r="H104" s="220">
        <v>0.4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145</v>
      </c>
      <c r="AU104" s="226" t="s">
        <v>88</v>
      </c>
      <c r="AV104" s="12" t="s">
        <v>88</v>
      </c>
      <c r="AW104" s="12" t="s">
        <v>43</v>
      </c>
      <c r="AX104" s="12" t="s">
        <v>79</v>
      </c>
      <c r="AY104" s="226" t="s">
        <v>136</v>
      </c>
    </row>
    <row r="105" spans="2:65" s="13" customFormat="1" ht="13.5">
      <c r="B105" s="227"/>
      <c r="C105" s="228"/>
      <c r="D105" s="206" t="s">
        <v>145</v>
      </c>
      <c r="E105" s="229" t="s">
        <v>22</v>
      </c>
      <c r="F105" s="230" t="s">
        <v>148</v>
      </c>
      <c r="G105" s="228"/>
      <c r="H105" s="231">
        <v>0.4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145</v>
      </c>
      <c r="AU105" s="237" t="s">
        <v>88</v>
      </c>
      <c r="AV105" s="13" t="s">
        <v>143</v>
      </c>
      <c r="AW105" s="13" t="s">
        <v>43</v>
      </c>
      <c r="AX105" s="13" t="s">
        <v>24</v>
      </c>
      <c r="AY105" s="237" t="s">
        <v>136</v>
      </c>
    </row>
    <row r="106" spans="2:65" s="10" customFormat="1" ht="29.85" customHeight="1">
      <c r="B106" s="175"/>
      <c r="C106" s="176"/>
      <c r="D106" s="189" t="s">
        <v>78</v>
      </c>
      <c r="E106" s="190" t="s">
        <v>160</v>
      </c>
      <c r="F106" s="190" t="s">
        <v>161</v>
      </c>
      <c r="G106" s="176"/>
      <c r="H106" s="176"/>
      <c r="I106" s="179"/>
      <c r="J106" s="191">
        <f>BK106</f>
        <v>0</v>
      </c>
      <c r="K106" s="176"/>
      <c r="L106" s="181"/>
      <c r="M106" s="182"/>
      <c r="N106" s="183"/>
      <c r="O106" s="183"/>
      <c r="P106" s="184">
        <f>SUM(P107:P146)</f>
        <v>0</v>
      </c>
      <c r="Q106" s="183"/>
      <c r="R106" s="184">
        <f>SUM(R107:R146)</f>
        <v>3.0696817999999997</v>
      </c>
      <c r="S106" s="183"/>
      <c r="T106" s="185">
        <f>SUM(T107:T146)</f>
        <v>0</v>
      </c>
      <c r="AR106" s="186" t="s">
        <v>24</v>
      </c>
      <c r="AT106" s="187" t="s">
        <v>78</v>
      </c>
      <c r="AU106" s="187" t="s">
        <v>24</v>
      </c>
      <c r="AY106" s="186" t="s">
        <v>136</v>
      </c>
      <c r="BK106" s="188">
        <f>SUM(BK107:BK146)</f>
        <v>0</v>
      </c>
    </row>
    <row r="107" spans="2:65" s="1" customFormat="1" ht="31.5" customHeight="1">
      <c r="B107" s="40"/>
      <c r="C107" s="192" t="s">
        <v>143</v>
      </c>
      <c r="D107" s="192" t="s">
        <v>138</v>
      </c>
      <c r="E107" s="193" t="s">
        <v>162</v>
      </c>
      <c r="F107" s="194" t="s">
        <v>163</v>
      </c>
      <c r="G107" s="195" t="s">
        <v>164</v>
      </c>
      <c r="H107" s="196">
        <v>16</v>
      </c>
      <c r="I107" s="197"/>
      <c r="J107" s="198">
        <f>ROUND(I107*H107,2)</f>
        <v>0</v>
      </c>
      <c r="K107" s="194" t="s">
        <v>142</v>
      </c>
      <c r="L107" s="60"/>
      <c r="M107" s="199" t="s">
        <v>22</v>
      </c>
      <c r="N107" s="200" t="s">
        <v>50</v>
      </c>
      <c r="O107" s="41"/>
      <c r="P107" s="201">
        <f>O107*H107</f>
        <v>0</v>
      </c>
      <c r="Q107" s="201">
        <v>3.8739999999999997E-2</v>
      </c>
      <c r="R107" s="201">
        <f>Q107*H107</f>
        <v>0.61983999999999995</v>
      </c>
      <c r="S107" s="201">
        <v>0</v>
      </c>
      <c r="T107" s="202">
        <f>S107*H107</f>
        <v>0</v>
      </c>
      <c r="AR107" s="23" t="s">
        <v>165</v>
      </c>
      <c r="AT107" s="23" t="s">
        <v>138</v>
      </c>
      <c r="AU107" s="23" t="s">
        <v>88</v>
      </c>
      <c r="AY107" s="23" t="s">
        <v>136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24</v>
      </c>
      <c r="BK107" s="203">
        <f>ROUND(I107*H107,2)</f>
        <v>0</v>
      </c>
      <c r="BL107" s="23" t="s">
        <v>165</v>
      </c>
      <c r="BM107" s="23" t="s">
        <v>166</v>
      </c>
    </row>
    <row r="108" spans="2:65" s="11" customFormat="1" ht="13.5">
      <c r="B108" s="204"/>
      <c r="C108" s="205"/>
      <c r="D108" s="206" t="s">
        <v>145</v>
      </c>
      <c r="E108" s="207" t="s">
        <v>22</v>
      </c>
      <c r="F108" s="208" t="s">
        <v>146</v>
      </c>
      <c r="G108" s="205"/>
      <c r="H108" s="209" t="s">
        <v>22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145</v>
      </c>
      <c r="AU108" s="215" t="s">
        <v>88</v>
      </c>
      <c r="AV108" s="11" t="s">
        <v>24</v>
      </c>
      <c r="AW108" s="11" t="s">
        <v>43</v>
      </c>
      <c r="AX108" s="11" t="s">
        <v>79</v>
      </c>
      <c r="AY108" s="215" t="s">
        <v>136</v>
      </c>
    </row>
    <row r="109" spans="2:65" s="12" customFormat="1" ht="13.5">
      <c r="B109" s="216"/>
      <c r="C109" s="217"/>
      <c r="D109" s="206" t="s">
        <v>145</v>
      </c>
      <c r="E109" s="218" t="s">
        <v>22</v>
      </c>
      <c r="F109" s="219" t="s">
        <v>167</v>
      </c>
      <c r="G109" s="217"/>
      <c r="H109" s="220">
        <v>16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145</v>
      </c>
      <c r="AU109" s="226" t="s">
        <v>88</v>
      </c>
      <c r="AV109" s="12" t="s">
        <v>88</v>
      </c>
      <c r="AW109" s="12" t="s">
        <v>43</v>
      </c>
      <c r="AX109" s="12" t="s">
        <v>79</v>
      </c>
      <c r="AY109" s="226" t="s">
        <v>136</v>
      </c>
    </row>
    <row r="110" spans="2:65" s="13" customFormat="1" ht="13.5">
      <c r="B110" s="227"/>
      <c r="C110" s="228"/>
      <c r="D110" s="238" t="s">
        <v>145</v>
      </c>
      <c r="E110" s="239" t="s">
        <v>22</v>
      </c>
      <c r="F110" s="240" t="s">
        <v>148</v>
      </c>
      <c r="G110" s="228"/>
      <c r="H110" s="241">
        <v>16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145</v>
      </c>
      <c r="AU110" s="237" t="s">
        <v>88</v>
      </c>
      <c r="AV110" s="13" t="s">
        <v>143</v>
      </c>
      <c r="AW110" s="13" t="s">
        <v>43</v>
      </c>
      <c r="AX110" s="13" t="s">
        <v>24</v>
      </c>
      <c r="AY110" s="237" t="s">
        <v>136</v>
      </c>
    </row>
    <row r="111" spans="2:65" s="1" customFormat="1" ht="31.5" customHeight="1">
      <c r="B111" s="40"/>
      <c r="C111" s="192" t="s">
        <v>168</v>
      </c>
      <c r="D111" s="192" t="s">
        <v>138</v>
      </c>
      <c r="E111" s="193" t="s">
        <v>169</v>
      </c>
      <c r="F111" s="194" t="s">
        <v>170</v>
      </c>
      <c r="G111" s="195" t="s">
        <v>164</v>
      </c>
      <c r="H111" s="196">
        <v>8</v>
      </c>
      <c r="I111" s="197"/>
      <c r="J111" s="198">
        <f>ROUND(I111*H111,2)</f>
        <v>0</v>
      </c>
      <c r="K111" s="194" t="s">
        <v>142</v>
      </c>
      <c r="L111" s="60"/>
      <c r="M111" s="199" t="s">
        <v>22</v>
      </c>
      <c r="N111" s="200" t="s">
        <v>50</v>
      </c>
      <c r="O111" s="41"/>
      <c r="P111" s="201">
        <f>O111*H111</f>
        <v>0</v>
      </c>
      <c r="Q111" s="201">
        <v>4.8430000000000001E-2</v>
      </c>
      <c r="R111" s="201">
        <f>Q111*H111</f>
        <v>0.38744000000000001</v>
      </c>
      <c r="S111" s="201">
        <v>0</v>
      </c>
      <c r="T111" s="202">
        <f>S111*H111</f>
        <v>0</v>
      </c>
      <c r="AR111" s="23" t="s">
        <v>165</v>
      </c>
      <c r="AT111" s="23" t="s">
        <v>138</v>
      </c>
      <c r="AU111" s="23" t="s">
        <v>88</v>
      </c>
      <c r="AY111" s="23" t="s">
        <v>136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24</v>
      </c>
      <c r="BK111" s="203">
        <f>ROUND(I111*H111,2)</f>
        <v>0</v>
      </c>
      <c r="BL111" s="23" t="s">
        <v>165</v>
      </c>
      <c r="BM111" s="23" t="s">
        <v>171</v>
      </c>
    </row>
    <row r="112" spans="2:65" s="11" customFormat="1" ht="13.5">
      <c r="B112" s="204"/>
      <c r="C112" s="205"/>
      <c r="D112" s="206" t="s">
        <v>145</v>
      </c>
      <c r="E112" s="207" t="s">
        <v>22</v>
      </c>
      <c r="F112" s="208" t="s">
        <v>146</v>
      </c>
      <c r="G112" s="205"/>
      <c r="H112" s="209" t="s">
        <v>22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145</v>
      </c>
      <c r="AU112" s="215" t="s">
        <v>88</v>
      </c>
      <c r="AV112" s="11" t="s">
        <v>24</v>
      </c>
      <c r="AW112" s="11" t="s">
        <v>43</v>
      </c>
      <c r="AX112" s="11" t="s">
        <v>79</v>
      </c>
      <c r="AY112" s="215" t="s">
        <v>136</v>
      </c>
    </row>
    <row r="113" spans="2:65" s="12" customFormat="1" ht="13.5">
      <c r="B113" s="216"/>
      <c r="C113" s="217"/>
      <c r="D113" s="206" t="s">
        <v>145</v>
      </c>
      <c r="E113" s="218" t="s">
        <v>22</v>
      </c>
      <c r="F113" s="219" t="s">
        <v>172</v>
      </c>
      <c r="G113" s="217"/>
      <c r="H113" s="220">
        <v>8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145</v>
      </c>
      <c r="AU113" s="226" t="s">
        <v>88</v>
      </c>
      <c r="AV113" s="12" t="s">
        <v>88</v>
      </c>
      <c r="AW113" s="12" t="s">
        <v>43</v>
      </c>
      <c r="AX113" s="12" t="s">
        <v>79</v>
      </c>
      <c r="AY113" s="226" t="s">
        <v>136</v>
      </c>
    </row>
    <row r="114" spans="2:65" s="13" customFormat="1" ht="13.5">
      <c r="B114" s="227"/>
      <c r="C114" s="228"/>
      <c r="D114" s="238" t="s">
        <v>145</v>
      </c>
      <c r="E114" s="239" t="s">
        <v>22</v>
      </c>
      <c r="F114" s="240" t="s">
        <v>148</v>
      </c>
      <c r="G114" s="228"/>
      <c r="H114" s="241">
        <v>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145</v>
      </c>
      <c r="AU114" s="237" t="s">
        <v>88</v>
      </c>
      <c r="AV114" s="13" t="s">
        <v>143</v>
      </c>
      <c r="AW114" s="13" t="s">
        <v>43</v>
      </c>
      <c r="AX114" s="13" t="s">
        <v>24</v>
      </c>
      <c r="AY114" s="237" t="s">
        <v>136</v>
      </c>
    </row>
    <row r="115" spans="2:65" s="1" customFormat="1" ht="31.5" customHeight="1">
      <c r="B115" s="40"/>
      <c r="C115" s="192" t="s">
        <v>160</v>
      </c>
      <c r="D115" s="192" t="s">
        <v>138</v>
      </c>
      <c r="E115" s="193" t="s">
        <v>173</v>
      </c>
      <c r="F115" s="194" t="s">
        <v>174</v>
      </c>
      <c r="G115" s="195" t="s">
        <v>164</v>
      </c>
      <c r="H115" s="196">
        <v>3</v>
      </c>
      <c r="I115" s="197"/>
      <c r="J115" s="198">
        <f>ROUND(I115*H115,2)</f>
        <v>0</v>
      </c>
      <c r="K115" s="194" t="s">
        <v>142</v>
      </c>
      <c r="L115" s="60"/>
      <c r="M115" s="199" t="s">
        <v>22</v>
      </c>
      <c r="N115" s="200" t="s">
        <v>50</v>
      </c>
      <c r="O115" s="41"/>
      <c r="P115" s="201">
        <f>O115*H115</f>
        <v>0</v>
      </c>
      <c r="Q115" s="201">
        <v>7.3669999999999999E-2</v>
      </c>
      <c r="R115" s="201">
        <f>Q115*H115</f>
        <v>0.22100999999999998</v>
      </c>
      <c r="S115" s="201">
        <v>0</v>
      </c>
      <c r="T115" s="202">
        <f>S115*H115</f>
        <v>0</v>
      </c>
      <c r="AR115" s="23" t="s">
        <v>165</v>
      </c>
      <c r="AT115" s="23" t="s">
        <v>138</v>
      </c>
      <c r="AU115" s="23" t="s">
        <v>88</v>
      </c>
      <c r="AY115" s="23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24</v>
      </c>
      <c r="BK115" s="203">
        <f>ROUND(I115*H115,2)</f>
        <v>0</v>
      </c>
      <c r="BL115" s="23" t="s">
        <v>165</v>
      </c>
      <c r="BM115" s="23" t="s">
        <v>175</v>
      </c>
    </row>
    <row r="116" spans="2:65" s="11" customFormat="1" ht="13.5">
      <c r="B116" s="204"/>
      <c r="C116" s="205"/>
      <c r="D116" s="206" t="s">
        <v>145</v>
      </c>
      <c r="E116" s="207" t="s">
        <v>22</v>
      </c>
      <c r="F116" s="208" t="s">
        <v>146</v>
      </c>
      <c r="G116" s="205"/>
      <c r="H116" s="209" t="s">
        <v>22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145</v>
      </c>
      <c r="AU116" s="215" t="s">
        <v>88</v>
      </c>
      <c r="AV116" s="11" t="s">
        <v>24</v>
      </c>
      <c r="AW116" s="11" t="s">
        <v>43</v>
      </c>
      <c r="AX116" s="11" t="s">
        <v>79</v>
      </c>
      <c r="AY116" s="215" t="s">
        <v>136</v>
      </c>
    </row>
    <row r="117" spans="2:65" s="12" customFormat="1" ht="13.5">
      <c r="B117" s="216"/>
      <c r="C117" s="217"/>
      <c r="D117" s="206" t="s">
        <v>145</v>
      </c>
      <c r="E117" s="218" t="s">
        <v>22</v>
      </c>
      <c r="F117" s="219" t="s">
        <v>149</v>
      </c>
      <c r="G117" s="217"/>
      <c r="H117" s="220">
        <v>3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145</v>
      </c>
      <c r="AU117" s="226" t="s">
        <v>88</v>
      </c>
      <c r="AV117" s="12" t="s">
        <v>88</v>
      </c>
      <c r="AW117" s="12" t="s">
        <v>43</v>
      </c>
      <c r="AX117" s="12" t="s">
        <v>79</v>
      </c>
      <c r="AY117" s="226" t="s">
        <v>136</v>
      </c>
    </row>
    <row r="118" spans="2:65" s="13" customFormat="1" ht="13.5">
      <c r="B118" s="227"/>
      <c r="C118" s="228"/>
      <c r="D118" s="238" t="s">
        <v>145</v>
      </c>
      <c r="E118" s="239" t="s">
        <v>22</v>
      </c>
      <c r="F118" s="240" t="s">
        <v>148</v>
      </c>
      <c r="G118" s="228"/>
      <c r="H118" s="241">
        <v>3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145</v>
      </c>
      <c r="AU118" s="237" t="s">
        <v>88</v>
      </c>
      <c r="AV118" s="13" t="s">
        <v>143</v>
      </c>
      <c r="AW118" s="13" t="s">
        <v>43</v>
      </c>
      <c r="AX118" s="13" t="s">
        <v>24</v>
      </c>
      <c r="AY118" s="237" t="s">
        <v>136</v>
      </c>
    </row>
    <row r="119" spans="2:65" s="1" customFormat="1" ht="31.5" customHeight="1">
      <c r="B119" s="40"/>
      <c r="C119" s="192" t="s">
        <v>176</v>
      </c>
      <c r="D119" s="192" t="s">
        <v>138</v>
      </c>
      <c r="E119" s="193" t="s">
        <v>177</v>
      </c>
      <c r="F119" s="194" t="s">
        <v>178</v>
      </c>
      <c r="G119" s="195" t="s">
        <v>164</v>
      </c>
      <c r="H119" s="196">
        <v>7</v>
      </c>
      <c r="I119" s="197"/>
      <c r="J119" s="198">
        <f>ROUND(I119*H119,2)</f>
        <v>0</v>
      </c>
      <c r="K119" s="194" t="s">
        <v>142</v>
      </c>
      <c r="L119" s="60"/>
      <c r="M119" s="199" t="s">
        <v>22</v>
      </c>
      <c r="N119" s="200" t="s">
        <v>50</v>
      </c>
      <c r="O119" s="41"/>
      <c r="P119" s="201">
        <f>O119*H119</f>
        <v>0</v>
      </c>
      <c r="Q119" s="201">
        <v>9.6860000000000002E-2</v>
      </c>
      <c r="R119" s="201">
        <f>Q119*H119</f>
        <v>0.67802000000000007</v>
      </c>
      <c r="S119" s="201">
        <v>0</v>
      </c>
      <c r="T119" s="202">
        <f>S119*H119</f>
        <v>0</v>
      </c>
      <c r="AR119" s="23" t="s">
        <v>165</v>
      </c>
      <c r="AT119" s="23" t="s">
        <v>138</v>
      </c>
      <c r="AU119" s="23" t="s">
        <v>88</v>
      </c>
      <c r="AY119" s="23" t="s">
        <v>136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24</v>
      </c>
      <c r="BK119" s="203">
        <f>ROUND(I119*H119,2)</f>
        <v>0</v>
      </c>
      <c r="BL119" s="23" t="s">
        <v>165</v>
      </c>
      <c r="BM119" s="23" t="s">
        <v>179</v>
      </c>
    </row>
    <row r="120" spans="2:65" s="11" customFormat="1" ht="13.5">
      <c r="B120" s="204"/>
      <c r="C120" s="205"/>
      <c r="D120" s="206" t="s">
        <v>145</v>
      </c>
      <c r="E120" s="207" t="s">
        <v>22</v>
      </c>
      <c r="F120" s="208" t="s">
        <v>146</v>
      </c>
      <c r="G120" s="205"/>
      <c r="H120" s="209" t="s">
        <v>22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145</v>
      </c>
      <c r="AU120" s="215" t="s">
        <v>88</v>
      </c>
      <c r="AV120" s="11" t="s">
        <v>24</v>
      </c>
      <c r="AW120" s="11" t="s">
        <v>43</v>
      </c>
      <c r="AX120" s="11" t="s">
        <v>79</v>
      </c>
      <c r="AY120" s="215" t="s">
        <v>136</v>
      </c>
    </row>
    <row r="121" spans="2:65" s="12" customFormat="1" ht="13.5">
      <c r="B121" s="216"/>
      <c r="C121" s="217"/>
      <c r="D121" s="206" t="s">
        <v>145</v>
      </c>
      <c r="E121" s="218" t="s">
        <v>22</v>
      </c>
      <c r="F121" s="219" t="s">
        <v>176</v>
      </c>
      <c r="G121" s="217"/>
      <c r="H121" s="220">
        <v>7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145</v>
      </c>
      <c r="AU121" s="226" t="s">
        <v>88</v>
      </c>
      <c r="AV121" s="12" t="s">
        <v>88</v>
      </c>
      <c r="AW121" s="12" t="s">
        <v>43</v>
      </c>
      <c r="AX121" s="12" t="s">
        <v>79</v>
      </c>
      <c r="AY121" s="226" t="s">
        <v>136</v>
      </c>
    </row>
    <row r="122" spans="2:65" s="13" customFormat="1" ht="13.5">
      <c r="B122" s="227"/>
      <c r="C122" s="228"/>
      <c r="D122" s="238" t="s">
        <v>145</v>
      </c>
      <c r="E122" s="239" t="s">
        <v>22</v>
      </c>
      <c r="F122" s="240" t="s">
        <v>148</v>
      </c>
      <c r="G122" s="228"/>
      <c r="H122" s="241">
        <v>7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145</v>
      </c>
      <c r="AU122" s="237" t="s">
        <v>88</v>
      </c>
      <c r="AV122" s="13" t="s">
        <v>143</v>
      </c>
      <c r="AW122" s="13" t="s">
        <v>43</v>
      </c>
      <c r="AX122" s="13" t="s">
        <v>24</v>
      </c>
      <c r="AY122" s="237" t="s">
        <v>136</v>
      </c>
    </row>
    <row r="123" spans="2:65" s="1" customFormat="1" ht="31.5" customHeight="1">
      <c r="B123" s="40"/>
      <c r="C123" s="192" t="s">
        <v>172</v>
      </c>
      <c r="D123" s="192" t="s">
        <v>138</v>
      </c>
      <c r="E123" s="193" t="s">
        <v>180</v>
      </c>
      <c r="F123" s="194" t="s">
        <v>181</v>
      </c>
      <c r="G123" s="195" t="s">
        <v>164</v>
      </c>
      <c r="H123" s="196">
        <v>2</v>
      </c>
      <c r="I123" s="197"/>
      <c r="J123" s="198">
        <f>ROUND(I123*H123,2)</f>
        <v>0</v>
      </c>
      <c r="K123" s="194" t="s">
        <v>142</v>
      </c>
      <c r="L123" s="60"/>
      <c r="M123" s="199" t="s">
        <v>22</v>
      </c>
      <c r="N123" s="200" t="s">
        <v>50</v>
      </c>
      <c r="O123" s="41"/>
      <c r="P123" s="201">
        <f>O123*H123</f>
        <v>0</v>
      </c>
      <c r="Q123" s="201">
        <v>4.2040000000000001E-2</v>
      </c>
      <c r="R123" s="201">
        <f>Q123*H123</f>
        <v>8.4080000000000002E-2</v>
      </c>
      <c r="S123" s="201">
        <v>0</v>
      </c>
      <c r="T123" s="202">
        <f>S123*H123</f>
        <v>0</v>
      </c>
      <c r="AR123" s="23" t="s">
        <v>165</v>
      </c>
      <c r="AT123" s="23" t="s">
        <v>138</v>
      </c>
      <c r="AU123" s="23" t="s">
        <v>88</v>
      </c>
      <c r="AY123" s="23" t="s">
        <v>136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24</v>
      </c>
      <c r="BK123" s="203">
        <f>ROUND(I123*H123,2)</f>
        <v>0</v>
      </c>
      <c r="BL123" s="23" t="s">
        <v>165</v>
      </c>
      <c r="BM123" s="23" t="s">
        <v>182</v>
      </c>
    </row>
    <row r="124" spans="2:65" s="11" customFormat="1" ht="13.5">
      <c r="B124" s="204"/>
      <c r="C124" s="205"/>
      <c r="D124" s="206" t="s">
        <v>145</v>
      </c>
      <c r="E124" s="207" t="s">
        <v>22</v>
      </c>
      <c r="F124" s="208" t="s">
        <v>146</v>
      </c>
      <c r="G124" s="205"/>
      <c r="H124" s="209" t="s">
        <v>22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145</v>
      </c>
      <c r="AU124" s="215" t="s">
        <v>88</v>
      </c>
      <c r="AV124" s="11" t="s">
        <v>24</v>
      </c>
      <c r="AW124" s="11" t="s">
        <v>43</v>
      </c>
      <c r="AX124" s="11" t="s">
        <v>79</v>
      </c>
      <c r="AY124" s="215" t="s">
        <v>136</v>
      </c>
    </row>
    <row r="125" spans="2:65" s="12" customFormat="1" ht="13.5">
      <c r="B125" s="216"/>
      <c r="C125" s="217"/>
      <c r="D125" s="206" t="s">
        <v>145</v>
      </c>
      <c r="E125" s="218" t="s">
        <v>22</v>
      </c>
      <c r="F125" s="219" t="s">
        <v>88</v>
      </c>
      <c r="G125" s="217"/>
      <c r="H125" s="220">
        <v>2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145</v>
      </c>
      <c r="AU125" s="226" t="s">
        <v>88</v>
      </c>
      <c r="AV125" s="12" t="s">
        <v>88</v>
      </c>
      <c r="AW125" s="12" t="s">
        <v>43</v>
      </c>
      <c r="AX125" s="12" t="s">
        <v>79</v>
      </c>
      <c r="AY125" s="226" t="s">
        <v>136</v>
      </c>
    </row>
    <row r="126" spans="2:65" s="13" customFormat="1" ht="13.5">
      <c r="B126" s="227"/>
      <c r="C126" s="228"/>
      <c r="D126" s="238" t="s">
        <v>145</v>
      </c>
      <c r="E126" s="239" t="s">
        <v>22</v>
      </c>
      <c r="F126" s="240" t="s">
        <v>148</v>
      </c>
      <c r="G126" s="228"/>
      <c r="H126" s="241">
        <v>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145</v>
      </c>
      <c r="AU126" s="237" t="s">
        <v>88</v>
      </c>
      <c r="AV126" s="13" t="s">
        <v>143</v>
      </c>
      <c r="AW126" s="13" t="s">
        <v>43</v>
      </c>
      <c r="AX126" s="13" t="s">
        <v>24</v>
      </c>
      <c r="AY126" s="237" t="s">
        <v>136</v>
      </c>
    </row>
    <row r="127" spans="2:65" s="1" customFormat="1" ht="22.5" customHeight="1">
      <c r="B127" s="40"/>
      <c r="C127" s="192" t="s">
        <v>183</v>
      </c>
      <c r="D127" s="192" t="s">
        <v>138</v>
      </c>
      <c r="E127" s="193" t="s">
        <v>184</v>
      </c>
      <c r="F127" s="194" t="s">
        <v>185</v>
      </c>
      <c r="G127" s="195" t="s">
        <v>164</v>
      </c>
      <c r="H127" s="196">
        <v>2</v>
      </c>
      <c r="I127" s="197"/>
      <c r="J127" s="198">
        <f>ROUND(I127*H127,2)</f>
        <v>0</v>
      </c>
      <c r="K127" s="194" t="s">
        <v>142</v>
      </c>
      <c r="L127" s="60"/>
      <c r="M127" s="199" t="s">
        <v>22</v>
      </c>
      <c r="N127" s="200" t="s">
        <v>50</v>
      </c>
      <c r="O127" s="41"/>
      <c r="P127" s="201">
        <f>O127*H127</f>
        <v>0</v>
      </c>
      <c r="Q127" s="201">
        <v>4.81E-3</v>
      </c>
      <c r="R127" s="201">
        <f>Q127*H127</f>
        <v>9.6200000000000001E-3</v>
      </c>
      <c r="S127" s="201">
        <v>0</v>
      </c>
      <c r="T127" s="202">
        <f>S127*H127</f>
        <v>0</v>
      </c>
      <c r="AR127" s="23" t="s">
        <v>143</v>
      </c>
      <c r="AT127" s="23" t="s">
        <v>138</v>
      </c>
      <c r="AU127" s="23" t="s">
        <v>88</v>
      </c>
      <c r="AY127" s="23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24</v>
      </c>
      <c r="BK127" s="203">
        <f>ROUND(I127*H127,2)</f>
        <v>0</v>
      </c>
      <c r="BL127" s="23" t="s">
        <v>143</v>
      </c>
      <c r="BM127" s="23" t="s">
        <v>186</v>
      </c>
    </row>
    <row r="128" spans="2:65" s="11" customFormat="1" ht="13.5">
      <c r="B128" s="204"/>
      <c r="C128" s="205"/>
      <c r="D128" s="206" t="s">
        <v>145</v>
      </c>
      <c r="E128" s="207" t="s">
        <v>22</v>
      </c>
      <c r="F128" s="208" t="s">
        <v>146</v>
      </c>
      <c r="G128" s="205"/>
      <c r="H128" s="209" t="s">
        <v>22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145</v>
      </c>
      <c r="AU128" s="215" t="s">
        <v>88</v>
      </c>
      <c r="AV128" s="11" t="s">
        <v>24</v>
      </c>
      <c r="AW128" s="11" t="s">
        <v>43</v>
      </c>
      <c r="AX128" s="11" t="s">
        <v>79</v>
      </c>
      <c r="AY128" s="215" t="s">
        <v>136</v>
      </c>
    </row>
    <row r="129" spans="2:65" s="12" customFormat="1" ht="13.5">
      <c r="B129" s="216"/>
      <c r="C129" s="217"/>
      <c r="D129" s="206" t="s">
        <v>145</v>
      </c>
      <c r="E129" s="218" t="s">
        <v>22</v>
      </c>
      <c r="F129" s="219" t="s">
        <v>88</v>
      </c>
      <c r="G129" s="217"/>
      <c r="H129" s="220">
        <v>2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145</v>
      </c>
      <c r="AU129" s="226" t="s">
        <v>88</v>
      </c>
      <c r="AV129" s="12" t="s">
        <v>88</v>
      </c>
      <c r="AW129" s="12" t="s">
        <v>43</v>
      </c>
      <c r="AX129" s="12" t="s">
        <v>79</v>
      </c>
      <c r="AY129" s="226" t="s">
        <v>136</v>
      </c>
    </row>
    <row r="130" spans="2:65" s="13" customFormat="1" ht="13.5">
      <c r="B130" s="227"/>
      <c r="C130" s="228"/>
      <c r="D130" s="238" t="s">
        <v>145</v>
      </c>
      <c r="E130" s="239" t="s">
        <v>22</v>
      </c>
      <c r="F130" s="240" t="s">
        <v>148</v>
      </c>
      <c r="G130" s="228"/>
      <c r="H130" s="241">
        <v>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145</v>
      </c>
      <c r="AU130" s="237" t="s">
        <v>88</v>
      </c>
      <c r="AV130" s="13" t="s">
        <v>143</v>
      </c>
      <c r="AW130" s="13" t="s">
        <v>43</v>
      </c>
      <c r="AX130" s="13" t="s">
        <v>24</v>
      </c>
      <c r="AY130" s="237" t="s">
        <v>136</v>
      </c>
    </row>
    <row r="131" spans="2:65" s="1" customFormat="1" ht="31.5" customHeight="1">
      <c r="B131" s="40"/>
      <c r="C131" s="192" t="s">
        <v>29</v>
      </c>
      <c r="D131" s="192" t="s">
        <v>138</v>
      </c>
      <c r="E131" s="193" t="s">
        <v>187</v>
      </c>
      <c r="F131" s="194" t="s">
        <v>188</v>
      </c>
      <c r="G131" s="195" t="s">
        <v>153</v>
      </c>
      <c r="H131" s="196">
        <v>5.4</v>
      </c>
      <c r="I131" s="197"/>
      <c r="J131" s="198">
        <f>ROUND(I131*H131,2)</f>
        <v>0</v>
      </c>
      <c r="K131" s="194" t="s">
        <v>142</v>
      </c>
      <c r="L131" s="60"/>
      <c r="M131" s="199" t="s">
        <v>22</v>
      </c>
      <c r="N131" s="200" t="s">
        <v>50</v>
      </c>
      <c r="O131" s="41"/>
      <c r="P131" s="201">
        <f>O131*H131</f>
        <v>0</v>
      </c>
      <c r="Q131" s="201">
        <v>2.47E-2</v>
      </c>
      <c r="R131" s="201">
        <f>Q131*H131</f>
        <v>0.13338</v>
      </c>
      <c r="S131" s="201">
        <v>0</v>
      </c>
      <c r="T131" s="202">
        <f>S131*H131</f>
        <v>0</v>
      </c>
      <c r="AR131" s="23" t="s">
        <v>143</v>
      </c>
      <c r="AT131" s="23" t="s">
        <v>138</v>
      </c>
      <c r="AU131" s="23" t="s">
        <v>88</v>
      </c>
      <c r="AY131" s="23" t="s">
        <v>136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24</v>
      </c>
      <c r="BK131" s="203">
        <f>ROUND(I131*H131,2)</f>
        <v>0</v>
      </c>
      <c r="BL131" s="23" t="s">
        <v>143</v>
      </c>
      <c r="BM131" s="23" t="s">
        <v>189</v>
      </c>
    </row>
    <row r="132" spans="2:65" s="11" customFormat="1" ht="13.5">
      <c r="B132" s="204"/>
      <c r="C132" s="205"/>
      <c r="D132" s="206" t="s">
        <v>145</v>
      </c>
      <c r="E132" s="207" t="s">
        <v>22</v>
      </c>
      <c r="F132" s="208" t="s">
        <v>155</v>
      </c>
      <c r="G132" s="205"/>
      <c r="H132" s="209" t="s">
        <v>22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145</v>
      </c>
      <c r="AU132" s="215" t="s">
        <v>88</v>
      </c>
      <c r="AV132" s="11" t="s">
        <v>24</v>
      </c>
      <c r="AW132" s="11" t="s">
        <v>43</v>
      </c>
      <c r="AX132" s="11" t="s">
        <v>79</v>
      </c>
      <c r="AY132" s="215" t="s">
        <v>136</v>
      </c>
    </row>
    <row r="133" spans="2:65" s="12" customFormat="1" ht="13.5">
      <c r="B133" s="216"/>
      <c r="C133" s="217"/>
      <c r="D133" s="206" t="s">
        <v>145</v>
      </c>
      <c r="E133" s="218" t="s">
        <v>22</v>
      </c>
      <c r="F133" s="219" t="s">
        <v>156</v>
      </c>
      <c r="G133" s="217"/>
      <c r="H133" s="220">
        <v>0.4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145</v>
      </c>
      <c r="AU133" s="226" t="s">
        <v>88</v>
      </c>
      <c r="AV133" s="12" t="s">
        <v>88</v>
      </c>
      <c r="AW133" s="12" t="s">
        <v>43</v>
      </c>
      <c r="AX133" s="12" t="s">
        <v>79</v>
      </c>
      <c r="AY133" s="226" t="s">
        <v>136</v>
      </c>
    </row>
    <row r="134" spans="2:65" s="12" customFormat="1" ht="13.5">
      <c r="B134" s="216"/>
      <c r="C134" s="217"/>
      <c r="D134" s="206" t="s">
        <v>145</v>
      </c>
      <c r="E134" s="218" t="s">
        <v>22</v>
      </c>
      <c r="F134" s="219" t="s">
        <v>168</v>
      </c>
      <c r="G134" s="217"/>
      <c r="H134" s="220">
        <v>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145</v>
      </c>
      <c r="AU134" s="226" t="s">
        <v>88</v>
      </c>
      <c r="AV134" s="12" t="s">
        <v>88</v>
      </c>
      <c r="AW134" s="12" t="s">
        <v>43</v>
      </c>
      <c r="AX134" s="12" t="s">
        <v>79</v>
      </c>
      <c r="AY134" s="226" t="s">
        <v>136</v>
      </c>
    </row>
    <row r="135" spans="2:65" s="13" customFormat="1" ht="13.5">
      <c r="B135" s="227"/>
      <c r="C135" s="228"/>
      <c r="D135" s="238" t="s">
        <v>145</v>
      </c>
      <c r="E135" s="239" t="s">
        <v>22</v>
      </c>
      <c r="F135" s="240" t="s">
        <v>148</v>
      </c>
      <c r="G135" s="228"/>
      <c r="H135" s="241">
        <v>5.4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145</v>
      </c>
      <c r="AU135" s="237" t="s">
        <v>88</v>
      </c>
      <c r="AV135" s="13" t="s">
        <v>143</v>
      </c>
      <c r="AW135" s="13" t="s">
        <v>43</v>
      </c>
      <c r="AX135" s="13" t="s">
        <v>24</v>
      </c>
      <c r="AY135" s="237" t="s">
        <v>136</v>
      </c>
    </row>
    <row r="136" spans="2:65" s="1" customFormat="1" ht="22.5" customHeight="1">
      <c r="B136" s="40"/>
      <c r="C136" s="192" t="s">
        <v>190</v>
      </c>
      <c r="D136" s="192" t="s">
        <v>138</v>
      </c>
      <c r="E136" s="193" t="s">
        <v>191</v>
      </c>
      <c r="F136" s="194" t="s">
        <v>192</v>
      </c>
      <c r="G136" s="195" t="s">
        <v>164</v>
      </c>
      <c r="H136" s="196">
        <v>68</v>
      </c>
      <c r="I136" s="197"/>
      <c r="J136" s="198">
        <f>ROUND(I136*H136,2)</f>
        <v>0</v>
      </c>
      <c r="K136" s="194" t="s">
        <v>142</v>
      </c>
      <c r="L136" s="60"/>
      <c r="M136" s="199" t="s">
        <v>22</v>
      </c>
      <c r="N136" s="200" t="s">
        <v>50</v>
      </c>
      <c r="O136" s="41"/>
      <c r="P136" s="201">
        <f>O136*H136</f>
        <v>0</v>
      </c>
      <c r="Q136" s="201">
        <v>4.81E-3</v>
      </c>
      <c r="R136" s="201">
        <f>Q136*H136</f>
        <v>0.32707999999999998</v>
      </c>
      <c r="S136" s="201">
        <v>0</v>
      </c>
      <c r="T136" s="202">
        <f>S136*H136</f>
        <v>0</v>
      </c>
      <c r="AR136" s="23" t="s">
        <v>143</v>
      </c>
      <c r="AT136" s="23" t="s">
        <v>138</v>
      </c>
      <c r="AU136" s="23" t="s">
        <v>88</v>
      </c>
      <c r="AY136" s="23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24</v>
      </c>
      <c r="BK136" s="203">
        <f>ROUND(I136*H136,2)</f>
        <v>0</v>
      </c>
      <c r="BL136" s="23" t="s">
        <v>143</v>
      </c>
      <c r="BM136" s="23" t="s">
        <v>193</v>
      </c>
    </row>
    <row r="137" spans="2:65" s="11" customFormat="1" ht="13.5">
      <c r="B137" s="204"/>
      <c r="C137" s="205"/>
      <c r="D137" s="206" t="s">
        <v>145</v>
      </c>
      <c r="E137" s="207" t="s">
        <v>22</v>
      </c>
      <c r="F137" s="208" t="s">
        <v>146</v>
      </c>
      <c r="G137" s="205"/>
      <c r="H137" s="209" t="s">
        <v>22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145</v>
      </c>
      <c r="AU137" s="215" t="s">
        <v>88</v>
      </c>
      <c r="AV137" s="11" t="s">
        <v>24</v>
      </c>
      <c r="AW137" s="11" t="s">
        <v>43</v>
      </c>
      <c r="AX137" s="11" t="s">
        <v>79</v>
      </c>
      <c r="AY137" s="215" t="s">
        <v>136</v>
      </c>
    </row>
    <row r="138" spans="2:65" s="12" customFormat="1" ht="13.5">
      <c r="B138" s="216"/>
      <c r="C138" s="217"/>
      <c r="D138" s="206" t="s">
        <v>145</v>
      </c>
      <c r="E138" s="218" t="s">
        <v>22</v>
      </c>
      <c r="F138" s="219" t="s">
        <v>194</v>
      </c>
      <c r="G138" s="217"/>
      <c r="H138" s="220">
        <v>32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145</v>
      </c>
      <c r="AU138" s="226" t="s">
        <v>88</v>
      </c>
      <c r="AV138" s="12" t="s">
        <v>88</v>
      </c>
      <c r="AW138" s="12" t="s">
        <v>43</v>
      </c>
      <c r="AX138" s="12" t="s">
        <v>79</v>
      </c>
      <c r="AY138" s="226" t="s">
        <v>136</v>
      </c>
    </row>
    <row r="139" spans="2:65" s="12" customFormat="1" ht="13.5">
      <c r="B139" s="216"/>
      <c r="C139" s="217"/>
      <c r="D139" s="206" t="s">
        <v>145</v>
      </c>
      <c r="E139" s="218" t="s">
        <v>22</v>
      </c>
      <c r="F139" s="219" t="s">
        <v>195</v>
      </c>
      <c r="G139" s="217"/>
      <c r="H139" s="220">
        <v>16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145</v>
      </c>
      <c r="AU139" s="226" t="s">
        <v>88</v>
      </c>
      <c r="AV139" s="12" t="s">
        <v>88</v>
      </c>
      <c r="AW139" s="12" t="s">
        <v>43</v>
      </c>
      <c r="AX139" s="12" t="s">
        <v>79</v>
      </c>
      <c r="AY139" s="226" t="s">
        <v>136</v>
      </c>
    </row>
    <row r="140" spans="2:65" s="12" customFormat="1" ht="13.5">
      <c r="B140" s="216"/>
      <c r="C140" s="217"/>
      <c r="D140" s="206" t="s">
        <v>145</v>
      </c>
      <c r="E140" s="218" t="s">
        <v>22</v>
      </c>
      <c r="F140" s="219" t="s">
        <v>196</v>
      </c>
      <c r="G140" s="217"/>
      <c r="H140" s="220">
        <v>6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145</v>
      </c>
      <c r="AU140" s="226" t="s">
        <v>88</v>
      </c>
      <c r="AV140" s="12" t="s">
        <v>88</v>
      </c>
      <c r="AW140" s="12" t="s">
        <v>43</v>
      </c>
      <c r="AX140" s="12" t="s">
        <v>79</v>
      </c>
      <c r="AY140" s="226" t="s">
        <v>136</v>
      </c>
    </row>
    <row r="141" spans="2:65" s="12" customFormat="1" ht="13.5">
      <c r="B141" s="216"/>
      <c r="C141" s="217"/>
      <c r="D141" s="206" t="s">
        <v>145</v>
      </c>
      <c r="E141" s="218" t="s">
        <v>22</v>
      </c>
      <c r="F141" s="219" t="s">
        <v>197</v>
      </c>
      <c r="G141" s="217"/>
      <c r="H141" s="220">
        <v>14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145</v>
      </c>
      <c r="AU141" s="226" t="s">
        <v>88</v>
      </c>
      <c r="AV141" s="12" t="s">
        <v>88</v>
      </c>
      <c r="AW141" s="12" t="s">
        <v>43</v>
      </c>
      <c r="AX141" s="12" t="s">
        <v>79</v>
      </c>
      <c r="AY141" s="226" t="s">
        <v>136</v>
      </c>
    </row>
    <row r="142" spans="2:65" s="13" customFormat="1" ht="13.5">
      <c r="B142" s="227"/>
      <c r="C142" s="228"/>
      <c r="D142" s="238" t="s">
        <v>145</v>
      </c>
      <c r="E142" s="239" t="s">
        <v>22</v>
      </c>
      <c r="F142" s="240" t="s">
        <v>148</v>
      </c>
      <c r="G142" s="228"/>
      <c r="H142" s="241">
        <v>68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145</v>
      </c>
      <c r="AU142" s="237" t="s">
        <v>88</v>
      </c>
      <c r="AV142" s="13" t="s">
        <v>143</v>
      </c>
      <c r="AW142" s="13" t="s">
        <v>43</v>
      </c>
      <c r="AX142" s="13" t="s">
        <v>24</v>
      </c>
      <c r="AY142" s="237" t="s">
        <v>136</v>
      </c>
    </row>
    <row r="143" spans="2:65" s="1" customFormat="1" ht="22.5" customHeight="1">
      <c r="B143" s="40"/>
      <c r="C143" s="192" t="s">
        <v>198</v>
      </c>
      <c r="D143" s="192" t="s">
        <v>138</v>
      </c>
      <c r="E143" s="193" t="s">
        <v>199</v>
      </c>
      <c r="F143" s="194" t="s">
        <v>200</v>
      </c>
      <c r="G143" s="195" t="s">
        <v>141</v>
      </c>
      <c r="H143" s="196">
        <v>0.27</v>
      </c>
      <c r="I143" s="197"/>
      <c r="J143" s="198">
        <f>ROUND(I143*H143,2)</f>
        <v>0</v>
      </c>
      <c r="K143" s="194" t="s">
        <v>142</v>
      </c>
      <c r="L143" s="60"/>
      <c r="M143" s="199" t="s">
        <v>22</v>
      </c>
      <c r="N143" s="200" t="s">
        <v>50</v>
      </c>
      <c r="O143" s="41"/>
      <c r="P143" s="201">
        <f>O143*H143</f>
        <v>0</v>
      </c>
      <c r="Q143" s="201">
        <v>2.2563399999999998</v>
      </c>
      <c r="R143" s="201">
        <f>Q143*H143</f>
        <v>0.60921179999999997</v>
      </c>
      <c r="S143" s="201">
        <v>0</v>
      </c>
      <c r="T143" s="202">
        <f>S143*H143</f>
        <v>0</v>
      </c>
      <c r="AR143" s="23" t="s">
        <v>143</v>
      </c>
      <c r="AT143" s="23" t="s">
        <v>138</v>
      </c>
      <c r="AU143" s="23" t="s">
        <v>88</v>
      </c>
      <c r="AY143" s="23" t="s">
        <v>136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24</v>
      </c>
      <c r="BK143" s="203">
        <f>ROUND(I143*H143,2)</f>
        <v>0</v>
      </c>
      <c r="BL143" s="23" t="s">
        <v>143</v>
      </c>
      <c r="BM143" s="23" t="s">
        <v>201</v>
      </c>
    </row>
    <row r="144" spans="2:65" s="11" customFormat="1" ht="13.5">
      <c r="B144" s="204"/>
      <c r="C144" s="205"/>
      <c r="D144" s="206" t="s">
        <v>145</v>
      </c>
      <c r="E144" s="207" t="s">
        <v>22</v>
      </c>
      <c r="F144" s="208" t="s">
        <v>146</v>
      </c>
      <c r="G144" s="205"/>
      <c r="H144" s="209" t="s">
        <v>22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145</v>
      </c>
      <c r="AU144" s="215" t="s">
        <v>88</v>
      </c>
      <c r="AV144" s="11" t="s">
        <v>24</v>
      </c>
      <c r="AW144" s="11" t="s">
        <v>43</v>
      </c>
      <c r="AX144" s="11" t="s">
        <v>79</v>
      </c>
      <c r="AY144" s="215" t="s">
        <v>136</v>
      </c>
    </row>
    <row r="145" spans="2:65" s="12" customFormat="1" ht="13.5">
      <c r="B145" s="216"/>
      <c r="C145" s="217"/>
      <c r="D145" s="206" t="s">
        <v>145</v>
      </c>
      <c r="E145" s="218" t="s">
        <v>22</v>
      </c>
      <c r="F145" s="219" t="s">
        <v>147</v>
      </c>
      <c r="G145" s="217"/>
      <c r="H145" s="220">
        <v>0.27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145</v>
      </c>
      <c r="AU145" s="226" t="s">
        <v>88</v>
      </c>
      <c r="AV145" s="12" t="s">
        <v>88</v>
      </c>
      <c r="AW145" s="12" t="s">
        <v>43</v>
      </c>
      <c r="AX145" s="12" t="s">
        <v>79</v>
      </c>
      <c r="AY145" s="226" t="s">
        <v>136</v>
      </c>
    </row>
    <row r="146" spans="2:65" s="13" customFormat="1" ht="13.5">
      <c r="B146" s="227"/>
      <c r="C146" s="228"/>
      <c r="D146" s="206" t="s">
        <v>145</v>
      </c>
      <c r="E146" s="229" t="s">
        <v>22</v>
      </c>
      <c r="F146" s="230" t="s">
        <v>148</v>
      </c>
      <c r="G146" s="228"/>
      <c r="H146" s="231">
        <v>0.27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145</v>
      </c>
      <c r="AU146" s="237" t="s">
        <v>88</v>
      </c>
      <c r="AV146" s="13" t="s">
        <v>143</v>
      </c>
      <c r="AW146" s="13" t="s">
        <v>43</v>
      </c>
      <c r="AX146" s="13" t="s">
        <v>24</v>
      </c>
      <c r="AY146" s="237" t="s">
        <v>136</v>
      </c>
    </row>
    <row r="147" spans="2:65" s="10" customFormat="1" ht="29.85" customHeight="1">
      <c r="B147" s="175"/>
      <c r="C147" s="176"/>
      <c r="D147" s="189" t="s">
        <v>78</v>
      </c>
      <c r="E147" s="190" t="s">
        <v>183</v>
      </c>
      <c r="F147" s="190" t="s">
        <v>202</v>
      </c>
      <c r="G147" s="176"/>
      <c r="H147" s="176"/>
      <c r="I147" s="179"/>
      <c r="J147" s="191">
        <f>BK147</f>
        <v>0</v>
      </c>
      <c r="K147" s="176"/>
      <c r="L147" s="181"/>
      <c r="M147" s="182"/>
      <c r="N147" s="183"/>
      <c r="O147" s="183"/>
      <c r="P147" s="184">
        <f>SUM(P148:P174)</f>
        <v>0</v>
      </c>
      <c r="Q147" s="183"/>
      <c r="R147" s="184">
        <f>SUM(R148:R174)</f>
        <v>0.11588299999999999</v>
      </c>
      <c r="S147" s="183"/>
      <c r="T147" s="185">
        <f>SUM(T148:T174)</f>
        <v>1.1939500000000001</v>
      </c>
      <c r="AR147" s="186" t="s">
        <v>24</v>
      </c>
      <c r="AT147" s="187" t="s">
        <v>78</v>
      </c>
      <c r="AU147" s="187" t="s">
        <v>24</v>
      </c>
      <c r="AY147" s="186" t="s">
        <v>136</v>
      </c>
      <c r="BK147" s="188">
        <f>SUM(BK148:BK174)</f>
        <v>0</v>
      </c>
    </row>
    <row r="148" spans="2:65" s="1" customFormat="1" ht="31.5" customHeight="1">
      <c r="B148" s="40"/>
      <c r="C148" s="192" t="s">
        <v>203</v>
      </c>
      <c r="D148" s="192" t="s">
        <v>138</v>
      </c>
      <c r="E148" s="193" t="s">
        <v>204</v>
      </c>
      <c r="F148" s="194" t="s">
        <v>205</v>
      </c>
      <c r="G148" s="195" t="s">
        <v>153</v>
      </c>
      <c r="H148" s="196">
        <v>242</v>
      </c>
      <c r="I148" s="197"/>
      <c r="J148" s="198">
        <f>ROUND(I148*H148,2)</f>
        <v>0</v>
      </c>
      <c r="K148" s="194" t="s">
        <v>142</v>
      </c>
      <c r="L148" s="60"/>
      <c r="M148" s="199" t="s">
        <v>22</v>
      </c>
      <c r="N148" s="200" t="s">
        <v>50</v>
      </c>
      <c r="O148" s="41"/>
      <c r="P148" s="201">
        <f>O148*H148</f>
        <v>0</v>
      </c>
      <c r="Q148" s="201">
        <v>1.2999999999999999E-4</v>
      </c>
      <c r="R148" s="201">
        <f>Q148*H148</f>
        <v>3.1459999999999995E-2</v>
      </c>
      <c r="S148" s="201">
        <v>0</v>
      </c>
      <c r="T148" s="202">
        <f>S148*H148</f>
        <v>0</v>
      </c>
      <c r="AR148" s="23" t="s">
        <v>143</v>
      </c>
      <c r="AT148" s="23" t="s">
        <v>138</v>
      </c>
      <c r="AU148" s="23" t="s">
        <v>88</v>
      </c>
      <c r="AY148" s="23" t="s">
        <v>136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24</v>
      </c>
      <c r="BK148" s="203">
        <f>ROUND(I148*H148,2)</f>
        <v>0</v>
      </c>
      <c r="BL148" s="23" t="s">
        <v>143</v>
      </c>
      <c r="BM148" s="23" t="s">
        <v>206</v>
      </c>
    </row>
    <row r="149" spans="2:65" s="11" customFormat="1" ht="13.5">
      <c r="B149" s="204"/>
      <c r="C149" s="205"/>
      <c r="D149" s="206" t="s">
        <v>145</v>
      </c>
      <c r="E149" s="207" t="s">
        <v>22</v>
      </c>
      <c r="F149" s="208" t="s">
        <v>146</v>
      </c>
      <c r="G149" s="205"/>
      <c r="H149" s="209" t="s">
        <v>22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145</v>
      </c>
      <c r="AU149" s="215" t="s">
        <v>88</v>
      </c>
      <c r="AV149" s="11" t="s">
        <v>24</v>
      </c>
      <c r="AW149" s="11" t="s">
        <v>43</v>
      </c>
      <c r="AX149" s="11" t="s">
        <v>79</v>
      </c>
      <c r="AY149" s="215" t="s">
        <v>136</v>
      </c>
    </row>
    <row r="150" spans="2:65" s="12" customFormat="1" ht="13.5">
      <c r="B150" s="216"/>
      <c r="C150" s="217"/>
      <c r="D150" s="206" t="s">
        <v>145</v>
      </c>
      <c r="E150" s="218" t="s">
        <v>22</v>
      </c>
      <c r="F150" s="219" t="s">
        <v>207</v>
      </c>
      <c r="G150" s="217"/>
      <c r="H150" s="220">
        <v>242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145</v>
      </c>
      <c r="AU150" s="226" t="s">
        <v>88</v>
      </c>
      <c r="AV150" s="12" t="s">
        <v>88</v>
      </c>
      <c r="AW150" s="12" t="s">
        <v>43</v>
      </c>
      <c r="AX150" s="12" t="s">
        <v>79</v>
      </c>
      <c r="AY150" s="226" t="s">
        <v>136</v>
      </c>
    </row>
    <row r="151" spans="2:65" s="13" customFormat="1" ht="13.5">
      <c r="B151" s="227"/>
      <c r="C151" s="228"/>
      <c r="D151" s="238" t="s">
        <v>145</v>
      </c>
      <c r="E151" s="239" t="s">
        <v>22</v>
      </c>
      <c r="F151" s="240" t="s">
        <v>148</v>
      </c>
      <c r="G151" s="228"/>
      <c r="H151" s="241">
        <v>242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145</v>
      </c>
      <c r="AU151" s="237" t="s">
        <v>88</v>
      </c>
      <c r="AV151" s="13" t="s">
        <v>143</v>
      </c>
      <c r="AW151" s="13" t="s">
        <v>43</v>
      </c>
      <c r="AX151" s="13" t="s">
        <v>24</v>
      </c>
      <c r="AY151" s="237" t="s">
        <v>136</v>
      </c>
    </row>
    <row r="152" spans="2:65" s="1" customFormat="1" ht="31.5" customHeight="1">
      <c r="B152" s="40"/>
      <c r="C152" s="192" t="s">
        <v>208</v>
      </c>
      <c r="D152" s="192" t="s">
        <v>138</v>
      </c>
      <c r="E152" s="193" t="s">
        <v>209</v>
      </c>
      <c r="F152" s="194" t="s">
        <v>210</v>
      </c>
      <c r="G152" s="195" t="s">
        <v>153</v>
      </c>
      <c r="H152" s="196">
        <v>1333.8</v>
      </c>
      <c r="I152" s="197"/>
      <c r="J152" s="198">
        <f>ROUND(I152*H152,2)</f>
        <v>0</v>
      </c>
      <c r="K152" s="194" t="s">
        <v>142</v>
      </c>
      <c r="L152" s="60"/>
      <c r="M152" s="199" t="s">
        <v>22</v>
      </c>
      <c r="N152" s="200" t="s">
        <v>50</v>
      </c>
      <c r="O152" s="41"/>
      <c r="P152" s="201">
        <f>O152*H152</f>
        <v>0</v>
      </c>
      <c r="Q152" s="201">
        <v>4.0000000000000003E-5</v>
      </c>
      <c r="R152" s="201">
        <f>Q152*H152</f>
        <v>5.3352000000000004E-2</v>
      </c>
      <c r="S152" s="201">
        <v>0</v>
      </c>
      <c r="T152" s="202">
        <f>S152*H152</f>
        <v>0</v>
      </c>
      <c r="AR152" s="23" t="s">
        <v>143</v>
      </c>
      <c r="AT152" s="23" t="s">
        <v>138</v>
      </c>
      <c r="AU152" s="23" t="s">
        <v>88</v>
      </c>
      <c r="AY152" s="23" t="s">
        <v>136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24</v>
      </c>
      <c r="BK152" s="203">
        <f>ROUND(I152*H152,2)</f>
        <v>0</v>
      </c>
      <c r="BL152" s="23" t="s">
        <v>143</v>
      </c>
      <c r="BM152" s="23" t="s">
        <v>211</v>
      </c>
    </row>
    <row r="153" spans="2:65" s="11" customFormat="1" ht="13.5">
      <c r="B153" s="204"/>
      <c r="C153" s="205"/>
      <c r="D153" s="206" t="s">
        <v>145</v>
      </c>
      <c r="E153" s="207" t="s">
        <v>22</v>
      </c>
      <c r="F153" s="208" t="s">
        <v>146</v>
      </c>
      <c r="G153" s="205"/>
      <c r="H153" s="209" t="s">
        <v>22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145</v>
      </c>
      <c r="AU153" s="215" t="s">
        <v>88</v>
      </c>
      <c r="AV153" s="11" t="s">
        <v>24</v>
      </c>
      <c r="AW153" s="11" t="s">
        <v>43</v>
      </c>
      <c r="AX153" s="11" t="s">
        <v>79</v>
      </c>
      <c r="AY153" s="215" t="s">
        <v>136</v>
      </c>
    </row>
    <row r="154" spans="2:65" s="12" customFormat="1" ht="13.5">
      <c r="B154" s="216"/>
      <c r="C154" s="217"/>
      <c r="D154" s="206" t="s">
        <v>145</v>
      </c>
      <c r="E154" s="218" t="s">
        <v>22</v>
      </c>
      <c r="F154" s="219" t="s">
        <v>212</v>
      </c>
      <c r="G154" s="217"/>
      <c r="H154" s="220">
        <v>1333.8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145</v>
      </c>
      <c r="AU154" s="226" t="s">
        <v>88</v>
      </c>
      <c r="AV154" s="12" t="s">
        <v>88</v>
      </c>
      <c r="AW154" s="12" t="s">
        <v>43</v>
      </c>
      <c r="AX154" s="12" t="s">
        <v>79</v>
      </c>
      <c r="AY154" s="226" t="s">
        <v>136</v>
      </c>
    </row>
    <row r="155" spans="2:65" s="13" customFormat="1" ht="13.5">
      <c r="B155" s="227"/>
      <c r="C155" s="228"/>
      <c r="D155" s="238" t="s">
        <v>145</v>
      </c>
      <c r="E155" s="239" t="s">
        <v>22</v>
      </c>
      <c r="F155" s="240" t="s">
        <v>148</v>
      </c>
      <c r="G155" s="228"/>
      <c r="H155" s="241">
        <v>1333.8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145</v>
      </c>
      <c r="AU155" s="237" t="s">
        <v>88</v>
      </c>
      <c r="AV155" s="13" t="s">
        <v>143</v>
      </c>
      <c r="AW155" s="13" t="s">
        <v>43</v>
      </c>
      <c r="AX155" s="13" t="s">
        <v>24</v>
      </c>
      <c r="AY155" s="237" t="s">
        <v>136</v>
      </c>
    </row>
    <row r="156" spans="2:65" s="1" customFormat="1" ht="22.5" customHeight="1">
      <c r="B156" s="40"/>
      <c r="C156" s="192" t="s">
        <v>10</v>
      </c>
      <c r="D156" s="192" t="s">
        <v>138</v>
      </c>
      <c r="E156" s="193" t="s">
        <v>213</v>
      </c>
      <c r="F156" s="194" t="s">
        <v>214</v>
      </c>
      <c r="G156" s="195" t="s">
        <v>215</v>
      </c>
      <c r="H156" s="196">
        <v>4</v>
      </c>
      <c r="I156" s="197"/>
      <c r="J156" s="198">
        <f>ROUND(I156*H156,2)</f>
        <v>0</v>
      </c>
      <c r="K156" s="194" t="s">
        <v>142</v>
      </c>
      <c r="L156" s="60"/>
      <c r="M156" s="199" t="s">
        <v>22</v>
      </c>
      <c r="N156" s="200" t="s">
        <v>50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2.1999999999999999E-2</v>
      </c>
      <c r="T156" s="202">
        <f>S156*H156</f>
        <v>8.7999999999999995E-2</v>
      </c>
      <c r="AR156" s="23" t="s">
        <v>143</v>
      </c>
      <c r="AT156" s="23" t="s">
        <v>138</v>
      </c>
      <c r="AU156" s="23" t="s">
        <v>88</v>
      </c>
      <c r="AY156" s="23" t="s">
        <v>136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24</v>
      </c>
      <c r="BK156" s="203">
        <f>ROUND(I156*H156,2)</f>
        <v>0</v>
      </c>
      <c r="BL156" s="23" t="s">
        <v>143</v>
      </c>
      <c r="BM156" s="23" t="s">
        <v>216</v>
      </c>
    </row>
    <row r="157" spans="2:65" s="11" customFormat="1" ht="13.5">
      <c r="B157" s="204"/>
      <c r="C157" s="205"/>
      <c r="D157" s="206" t="s">
        <v>145</v>
      </c>
      <c r="E157" s="207" t="s">
        <v>22</v>
      </c>
      <c r="F157" s="208" t="s">
        <v>155</v>
      </c>
      <c r="G157" s="205"/>
      <c r="H157" s="209" t="s">
        <v>22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145</v>
      </c>
      <c r="AU157" s="215" t="s">
        <v>88</v>
      </c>
      <c r="AV157" s="11" t="s">
        <v>24</v>
      </c>
      <c r="AW157" s="11" t="s">
        <v>43</v>
      </c>
      <c r="AX157" s="11" t="s">
        <v>79</v>
      </c>
      <c r="AY157" s="215" t="s">
        <v>136</v>
      </c>
    </row>
    <row r="158" spans="2:65" s="12" customFormat="1" ht="13.5">
      <c r="B158" s="216"/>
      <c r="C158" s="217"/>
      <c r="D158" s="206" t="s">
        <v>145</v>
      </c>
      <c r="E158" s="218" t="s">
        <v>22</v>
      </c>
      <c r="F158" s="219" t="s">
        <v>143</v>
      </c>
      <c r="G158" s="217"/>
      <c r="H158" s="220">
        <v>4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145</v>
      </c>
      <c r="AU158" s="226" t="s">
        <v>88</v>
      </c>
      <c r="AV158" s="12" t="s">
        <v>88</v>
      </c>
      <c r="AW158" s="12" t="s">
        <v>43</v>
      </c>
      <c r="AX158" s="12" t="s">
        <v>79</v>
      </c>
      <c r="AY158" s="226" t="s">
        <v>136</v>
      </c>
    </row>
    <row r="159" spans="2:65" s="13" customFormat="1" ht="13.5">
      <c r="B159" s="227"/>
      <c r="C159" s="228"/>
      <c r="D159" s="238" t="s">
        <v>145</v>
      </c>
      <c r="E159" s="239" t="s">
        <v>22</v>
      </c>
      <c r="F159" s="240" t="s">
        <v>148</v>
      </c>
      <c r="G159" s="228"/>
      <c r="H159" s="241">
        <v>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145</v>
      </c>
      <c r="AU159" s="237" t="s">
        <v>88</v>
      </c>
      <c r="AV159" s="13" t="s">
        <v>143</v>
      </c>
      <c r="AW159" s="13" t="s">
        <v>43</v>
      </c>
      <c r="AX159" s="13" t="s">
        <v>24</v>
      </c>
      <c r="AY159" s="237" t="s">
        <v>136</v>
      </c>
    </row>
    <row r="160" spans="2:65" s="1" customFormat="1" ht="31.5" customHeight="1">
      <c r="B160" s="40"/>
      <c r="C160" s="192" t="s">
        <v>167</v>
      </c>
      <c r="D160" s="192" t="s">
        <v>138</v>
      </c>
      <c r="E160" s="193" t="s">
        <v>217</v>
      </c>
      <c r="F160" s="194" t="s">
        <v>218</v>
      </c>
      <c r="G160" s="195" t="s">
        <v>219</v>
      </c>
      <c r="H160" s="196">
        <v>48</v>
      </c>
      <c r="I160" s="197"/>
      <c r="J160" s="198">
        <f>ROUND(I160*H160,2)</f>
        <v>0</v>
      </c>
      <c r="K160" s="194" t="s">
        <v>142</v>
      </c>
      <c r="L160" s="60"/>
      <c r="M160" s="199" t="s">
        <v>22</v>
      </c>
      <c r="N160" s="200" t="s">
        <v>50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220</v>
      </c>
      <c r="AT160" s="23" t="s">
        <v>138</v>
      </c>
      <c r="AU160" s="23" t="s">
        <v>88</v>
      </c>
      <c r="AY160" s="23" t="s">
        <v>136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24</v>
      </c>
      <c r="BK160" s="203">
        <f>ROUND(I160*H160,2)</f>
        <v>0</v>
      </c>
      <c r="BL160" s="23" t="s">
        <v>220</v>
      </c>
      <c r="BM160" s="23" t="s">
        <v>221</v>
      </c>
    </row>
    <row r="161" spans="2:65" s="11" customFormat="1" ht="13.5">
      <c r="B161" s="204"/>
      <c r="C161" s="205"/>
      <c r="D161" s="206" t="s">
        <v>145</v>
      </c>
      <c r="E161" s="207" t="s">
        <v>22</v>
      </c>
      <c r="F161" s="208" t="s">
        <v>146</v>
      </c>
      <c r="G161" s="205"/>
      <c r="H161" s="209" t="s">
        <v>22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145</v>
      </c>
      <c r="AU161" s="215" t="s">
        <v>88</v>
      </c>
      <c r="AV161" s="11" t="s">
        <v>24</v>
      </c>
      <c r="AW161" s="11" t="s">
        <v>43</v>
      </c>
      <c r="AX161" s="11" t="s">
        <v>79</v>
      </c>
      <c r="AY161" s="215" t="s">
        <v>136</v>
      </c>
    </row>
    <row r="162" spans="2:65" s="12" customFormat="1" ht="13.5">
      <c r="B162" s="216"/>
      <c r="C162" s="217"/>
      <c r="D162" s="206" t="s">
        <v>145</v>
      </c>
      <c r="E162" s="218" t="s">
        <v>22</v>
      </c>
      <c r="F162" s="219" t="s">
        <v>222</v>
      </c>
      <c r="G162" s="217"/>
      <c r="H162" s="220">
        <v>48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145</v>
      </c>
      <c r="AU162" s="226" t="s">
        <v>88</v>
      </c>
      <c r="AV162" s="12" t="s">
        <v>88</v>
      </c>
      <c r="AW162" s="12" t="s">
        <v>43</v>
      </c>
      <c r="AX162" s="12" t="s">
        <v>79</v>
      </c>
      <c r="AY162" s="226" t="s">
        <v>136</v>
      </c>
    </row>
    <row r="163" spans="2:65" s="13" customFormat="1" ht="13.5">
      <c r="B163" s="227"/>
      <c r="C163" s="228"/>
      <c r="D163" s="238" t="s">
        <v>145</v>
      </c>
      <c r="E163" s="239" t="s">
        <v>22</v>
      </c>
      <c r="F163" s="240" t="s">
        <v>148</v>
      </c>
      <c r="G163" s="228"/>
      <c r="H163" s="241">
        <v>48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145</v>
      </c>
      <c r="AU163" s="237" t="s">
        <v>88</v>
      </c>
      <c r="AV163" s="13" t="s">
        <v>143</v>
      </c>
      <c r="AW163" s="13" t="s">
        <v>43</v>
      </c>
      <c r="AX163" s="13" t="s">
        <v>24</v>
      </c>
      <c r="AY163" s="237" t="s">
        <v>136</v>
      </c>
    </row>
    <row r="164" spans="2:65" s="1" customFormat="1" ht="31.5" customHeight="1">
      <c r="B164" s="40"/>
      <c r="C164" s="192" t="s">
        <v>223</v>
      </c>
      <c r="D164" s="192" t="s">
        <v>138</v>
      </c>
      <c r="E164" s="193" t="s">
        <v>224</v>
      </c>
      <c r="F164" s="194" t="s">
        <v>225</v>
      </c>
      <c r="G164" s="195" t="s">
        <v>215</v>
      </c>
      <c r="H164" s="196">
        <v>10.35</v>
      </c>
      <c r="I164" s="197"/>
      <c r="J164" s="198">
        <f>ROUND(I164*H164,2)</f>
        <v>0</v>
      </c>
      <c r="K164" s="194" t="s">
        <v>142</v>
      </c>
      <c r="L164" s="60"/>
      <c r="M164" s="199" t="s">
        <v>22</v>
      </c>
      <c r="N164" s="200" t="s">
        <v>50</v>
      </c>
      <c r="O164" s="41"/>
      <c r="P164" s="201">
        <f>O164*H164</f>
        <v>0</v>
      </c>
      <c r="Q164" s="201">
        <v>2.82E-3</v>
      </c>
      <c r="R164" s="201">
        <f>Q164*H164</f>
        <v>2.9186999999999998E-2</v>
      </c>
      <c r="S164" s="201">
        <v>0.10100000000000001</v>
      </c>
      <c r="T164" s="202">
        <f>S164*H164</f>
        <v>1.04535</v>
      </c>
      <c r="AR164" s="23" t="s">
        <v>143</v>
      </c>
      <c r="AT164" s="23" t="s">
        <v>138</v>
      </c>
      <c r="AU164" s="23" t="s">
        <v>88</v>
      </c>
      <c r="AY164" s="23" t="s">
        <v>136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24</v>
      </c>
      <c r="BK164" s="203">
        <f>ROUND(I164*H164,2)</f>
        <v>0</v>
      </c>
      <c r="BL164" s="23" t="s">
        <v>143</v>
      </c>
      <c r="BM164" s="23" t="s">
        <v>226</v>
      </c>
    </row>
    <row r="165" spans="2:65" s="11" customFormat="1" ht="13.5">
      <c r="B165" s="204"/>
      <c r="C165" s="205"/>
      <c r="D165" s="206" t="s">
        <v>145</v>
      </c>
      <c r="E165" s="207" t="s">
        <v>22</v>
      </c>
      <c r="F165" s="208" t="s">
        <v>146</v>
      </c>
      <c r="G165" s="205"/>
      <c r="H165" s="209" t="s">
        <v>22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145</v>
      </c>
      <c r="AU165" s="215" t="s">
        <v>88</v>
      </c>
      <c r="AV165" s="11" t="s">
        <v>24</v>
      </c>
      <c r="AW165" s="11" t="s">
        <v>43</v>
      </c>
      <c r="AX165" s="11" t="s">
        <v>79</v>
      </c>
      <c r="AY165" s="215" t="s">
        <v>136</v>
      </c>
    </row>
    <row r="166" spans="2:65" s="12" customFormat="1" ht="13.5">
      <c r="B166" s="216"/>
      <c r="C166" s="217"/>
      <c r="D166" s="206" t="s">
        <v>145</v>
      </c>
      <c r="E166" s="218" t="s">
        <v>22</v>
      </c>
      <c r="F166" s="219" t="s">
        <v>227</v>
      </c>
      <c r="G166" s="217"/>
      <c r="H166" s="220">
        <v>2.4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145</v>
      </c>
      <c r="AU166" s="226" t="s">
        <v>88</v>
      </c>
      <c r="AV166" s="12" t="s">
        <v>88</v>
      </c>
      <c r="AW166" s="12" t="s">
        <v>43</v>
      </c>
      <c r="AX166" s="12" t="s">
        <v>79</v>
      </c>
      <c r="AY166" s="226" t="s">
        <v>136</v>
      </c>
    </row>
    <row r="167" spans="2:65" s="12" customFormat="1" ht="13.5">
      <c r="B167" s="216"/>
      <c r="C167" s="217"/>
      <c r="D167" s="206" t="s">
        <v>145</v>
      </c>
      <c r="E167" s="218" t="s">
        <v>22</v>
      </c>
      <c r="F167" s="219" t="s">
        <v>228</v>
      </c>
      <c r="G167" s="217"/>
      <c r="H167" s="220">
        <v>2.4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145</v>
      </c>
      <c r="AU167" s="226" t="s">
        <v>88</v>
      </c>
      <c r="AV167" s="12" t="s">
        <v>88</v>
      </c>
      <c r="AW167" s="12" t="s">
        <v>43</v>
      </c>
      <c r="AX167" s="12" t="s">
        <v>79</v>
      </c>
      <c r="AY167" s="226" t="s">
        <v>136</v>
      </c>
    </row>
    <row r="168" spans="2:65" s="12" customFormat="1" ht="13.5">
      <c r="B168" s="216"/>
      <c r="C168" s="217"/>
      <c r="D168" s="206" t="s">
        <v>145</v>
      </c>
      <c r="E168" s="218" t="s">
        <v>22</v>
      </c>
      <c r="F168" s="219" t="s">
        <v>229</v>
      </c>
      <c r="G168" s="217"/>
      <c r="H168" s="220">
        <v>1.35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145</v>
      </c>
      <c r="AU168" s="226" t="s">
        <v>88</v>
      </c>
      <c r="AV168" s="12" t="s">
        <v>88</v>
      </c>
      <c r="AW168" s="12" t="s">
        <v>43</v>
      </c>
      <c r="AX168" s="12" t="s">
        <v>79</v>
      </c>
      <c r="AY168" s="226" t="s">
        <v>136</v>
      </c>
    </row>
    <row r="169" spans="2:65" s="12" customFormat="1" ht="13.5">
      <c r="B169" s="216"/>
      <c r="C169" s="217"/>
      <c r="D169" s="206" t="s">
        <v>145</v>
      </c>
      <c r="E169" s="218" t="s">
        <v>22</v>
      </c>
      <c r="F169" s="219" t="s">
        <v>230</v>
      </c>
      <c r="G169" s="217"/>
      <c r="H169" s="220">
        <v>4.2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145</v>
      </c>
      <c r="AU169" s="226" t="s">
        <v>88</v>
      </c>
      <c r="AV169" s="12" t="s">
        <v>88</v>
      </c>
      <c r="AW169" s="12" t="s">
        <v>43</v>
      </c>
      <c r="AX169" s="12" t="s">
        <v>79</v>
      </c>
      <c r="AY169" s="226" t="s">
        <v>136</v>
      </c>
    </row>
    <row r="170" spans="2:65" s="13" customFormat="1" ht="13.5">
      <c r="B170" s="227"/>
      <c r="C170" s="228"/>
      <c r="D170" s="238" t="s">
        <v>145</v>
      </c>
      <c r="E170" s="239" t="s">
        <v>22</v>
      </c>
      <c r="F170" s="240" t="s">
        <v>148</v>
      </c>
      <c r="G170" s="228"/>
      <c r="H170" s="241">
        <v>10.35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145</v>
      </c>
      <c r="AU170" s="237" t="s">
        <v>88</v>
      </c>
      <c r="AV170" s="13" t="s">
        <v>143</v>
      </c>
      <c r="AW170" s="13" t="s">
        <v>43</v>
      </c>
      <c r="AX170" s="13" t="s">
        <v>24</v>
      </c>
      <c r="AY170" s="237" t="s">
        <v>136</v>
      </c>
    </row>
    <row r="171" spans="2:65" s="1" customFormat="1" ht="31.5" customHeight="1">
      <c r="B171" s="40"/>
      <c r="C171" s="192" t="s">
        <v>231</v>
      </c>
      <c r="D171" s="192" t="s">
        <v>138</v>
      </c>
      <c r="E171" s="193" t="s">
        <v>232</v>
      </c>
      <c r="F171" s="194" t="s">
        <v>233</v>
      </c>
      <c r="G171" s="195" t="s">
        <v>215</v>
      </c>
      <c r="H171" s="196">
        <v>0.6</v>
      </c>
      <c r="I171" s="197"/>
      <c r="J171" s="198">
        <f>ROUND(I171*H171,2)</f>
        <v>0</v>
      </c>
      <c r="K171" s="194" t="s">
        <v>142</v>
      </c>
      <c r="L171" s="60"/>
      <c r="M171" s="199" t="s">
        <v>22</v>
      </c>
      <c r="N171" s="200" t="s">
        <v>50</v>
      </c>
      <c r="O171" s="41"/>
      <c r="P171" s="201">
        <f>O171*H171</f>
        <v>0</v>
      </c>
      <c r="Q171" s="201">
        <v>3.14E-3</v>
      </c>
      <c r="R171" s="201">
        <f>Q171*H171</f>
        <v>1.8839999999999998E-3</v>
      </c>
      <c r="S171" s="201">
        <v>0.10100000000000001</v>
      </c>
      <c r="T171" s="202">
        <f>S171*H171</f>
        <v>6.0600000000000001E-2</v>
      </c>
      <c r="AR171" s="23" t="s">
        <v>143</v>
      </c>
      <c r="AT171" s="23" t="s">
        <v>138</v>
      </c>
      <c r="AU171" s="23" t="s">
        <v>88</v>
      </c>
      <c r="AY171" s="23" t="s">
        <v>136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24</v>
      </c>
      <c r="BK171" s="203">
        <f>ROUND(I171*H171,2)</f>
        <v>0</v>
      </c>
      <c r="BL171" s="23" t="s">
        <v>143</v>
      </c>
      <c r="BM171" s="23" t="s">
        <v>234</v>
      </c>
    </row>
    <row r="172" spans="2:65" s="11" customFormat="1" ht="13.5">
      <c r="B172" s="204"/>
      <c r="C172" s="205"/>
      <c r="D172" s="206" t="s">
        <v>145</v>
      </c>
      <c r="E172" s="207" t="s">
        <v>22</v>
      </c>
      <c r="F172" s="208" t="s">
        <v>146</v>
      </c>
      <c r="G172" s="205"/>
      <c r="H172" s="209" t="s">
        <v>22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145</v>
      </c>
      <c r="AU172" s="215" t="s">
        <v>88</v>
      </c>
      <c r="AV172" s="11" t="s">
        <v>24</v>
      </c>
      <c r="AW172" s="11" t="s">
        <v>43</v>
      </c>
      <c r="AX172" s="11" t="s">
        <v>79</v>
      </c>
      <c r="AY172" s="215" t="s">
        <v>136</v>
      </c>
    </row>
    <row r="173" spans="2:65" s="12" customFormat="1" ht="13.5">
      <c r="B173" s="216"/>
      <c r="C173" s="217"/>
      <c r="D173" s="206" t="s">
        <v>145</v>
      </c>
      <c r="E173" s="218" t="s">
        <v>22</v>
      </c>
      <c r="F173" s="219" t="s">
        <v>235</v>
      </c>
      <c r="G173" s="217"/>
      <c r="H173" s="220">
        <v>0.6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145</v>
      </c>
      <c r="AU173" s="226" t="s">
        <v>88</v>
      </c>
      <c r="AV173" s="12" t="s">
        <v>88</v>
      </c>
      <c r="AW173" s="12" t="s">
        <v>43</v>
      </c>
      <c r="AX173" s="12" t="s">
        <v>79</v>
      </c>
      <c r="AY173" s="226" t="s">
        <v>136</v>
      </c>
    </row>
    <row r="174" spans="2:65" s="13" customFormat="1" ht="13.5">
      <c r="B174" s="227"/>
      <c r="C174" s="228"/>
      <c r="D174" s="206" t="s">
        <v>145</v>
      </c>
      <c r="E174" s="229" t="s">
        <v>22</v>
      </c>
      <c r="F174" s="230" t="s">
        <v>148</v>
      </c>
      <c r="G174" s="228"/>
      <c r="H174" s="231">
        <v>0.6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145</v>
      </c>
      <c r="AU174" s="237" t="s">
        <v>88</v>
      </c>
      <c r="AV174" s="13" t="s">
        <v>143</v>
      </c>
      <c r="AW174" s="13" t="s">
        <v>43</v>
      </c>
      <c r="AX174" s="13" t="s">
        <v>24</v>
      </c>
      <c r="AY174" s="237" t="s">
        <v>136</v>
      </c>
    </row>
    <row r="175" spans="2:65" s="10" customFormat="1" ht="29.85" customHeight="1">
      <c r="B175" s="175"/>
      <c r="C175" s="176"/>
      <c r="D175" s="189" t="s">
        <v>78</v>
      </c>
      <c r="E175" s="190" t="s">
        <v>236</v>
      </c>
      <c r="F175" s="190" t="s">
        <v>237</v>
      </c>
      <c r="G175" s="176"/>
      <c r="H175" s="176"/>
      <c r="I175" s="179"/>
      <c r="J175" s="191">
        <f>BK175</f>
        <v>0</v>
      </c>
      <c r="K175" s="176"/>
      <c r="L175" s="181"/>
      <c r="M175" s="182"/>
      <c r="N175" s="183"/>
      <c r="O175" s="183"/>
      <c r="P175" s="184">
        <f>P176</f>
        <v>0</v>
      </c>
      <c r="Q175" s="183"/>
      <c r="R175" s="184">
        <f>R176</f>
        <v>0</v>
      </c>
      <c r="S175" s="183"/>
      <c r="T175" s="185">
        <f>T176</f>
        <v>0</v>
      </c>
      <c r="AR175" s="186" t="s">
        <v>24</v>
      </c>
      <c r="AT175" s="187" t="s">
        <v>78</v>
      </c>
      <c r="AU175" s="187" t="s">
        <v>24</v>
      </c>
      <c r="AY175" s="186" t="s">
        <v>136</v>
      </c>
      <c r="BK175" s="188">
        <f>BK176</f>
        <v>0</v>
      </c>
    </row>
    <row r="176" spans="2:65" s="1" customFormat="1" ht="44.25" customHeight="1">
      <c r="B176" s="40"/>
      <c r="C176" s="192" t="s">
        <v>238</v>
      </c>
      <c r="D176" s="192" t="s">
        <v>138</v>
      </c>
      <c r="E176" s="193" t="s">
        <v>239</v>
      </c>
      <c r="F176" s="194" t="s">
        <v>240</v>
      </c>
      <c r="G176" s="195" t="s">
        <v>241</v>
      </c>
      <c r="H176" s="196">
        <v>1.3</v>
      </c>
      <c r="I176" s="197"/>
      <c r="J176" s="198">
        <f>ROUND(I176*H176,2)</f>
        <v>0</v>
      </c>
      <c r="K176" s="194" t="s">
        <v>142</v>
      </c>
      <c r="L176" s="60"/>
      <c r="M176" s="199" t="s">
        <v>22</v>
      </c>
      <c r="N176" s="200" t="s">
        <v>50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143</v>
      </c>
      <c r="AT176" s="23" t="s">
        <v>138</v>
      </c>
      <c r="AU176" s="23" t="s">
        <v>88</v>
      </c>
      <c r="AY176" s="23" t="s">
        <v>136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24</v>
      </c>
      <c r="BK176" s="203">
        <f>ROUND(I176*H176,2)</f>
        <v>0</v>
      </c>
      <c r="BL176" s="23" t="s">
        <v>143</v>
      </c>
      <c r="BM176" s="23" t="s">
        <v>242</v>
      </c>
    </row>
    <row r="177" spans="2:65" s="10" customFormat="1" ht="37.35" customHeight="1">
      <c r="B177" s="175"/>
      <c r="C177" s="176"/>
      <c r="D177" s="177" t="s">
        <v>78</v>
      </c>
      <c r="E177" s="178" t="s">
        <v>243</v>
      </c>
      <c r="F177" s="178" t="s">
        <v>244</v>
      </c>
      <c r="G177" s="176"/>
      <c r="H177" s="176"/>
      <c r="I177" s="179"/>
      <c r="J177" s="180">
        <f>BK177</f>
        <v>0</v>
      </c>
      <c r="K177" s="176"/>
      <c r="L177" s="181"/>
      <c r="M177" s="182"/>
      <c r="N177" s="183"/>
      <c r="O177" s="183"/>
      <c r="P177" s="184">
        <f>P178+P202+P573+P585+P618+P651</f>
        <v>0</v>
      </c>
      <c r="Q177" s="183"/>
      <c r="R177" s="184">
        <f>R178+R202+R573+R585+R618+R651</f>
        <v>6.1670226999999969</v>
      </c>
      <c r="S177" s="183"/>
      <c r="T177" s="185">
        <f>T178+T202+T573+T585+T618+T651</f>
        <v>0.57657500000000006</v>
      </c>
      <c r="AR177" s="186" t="s">
        <v>88</v>
      </c>
      <c r="AT177" s="187" t="s">
        <v>78</v>
      </c>
      <c r="AU177" s="187" t="s">
        <v>79</v>
      </c>
      <c r="AY177" s="186" t="s">
        <v>136</v>
      </c>
      <c r="BK177" s="188">
        <f>BK178+BK202+BK573+BK585+BK618+BK651</f>
        <v>0</v>
      </c>
    </row>
    <row r="178" spans="2:65" s="10" customFormat="1" ht="19.899999999999999" customHeight="1">
      <c r="B178" s="175"/>
      <c r="C178" s="176"/>
      <c r="D178" s="189" t="s">
        <v>78</v>
      </c>
      <c r="E178" s="190" t="s">
        <v>245</v>
      </c>
      <c r="F178" s="190" t="s">
        <v>246</v>
      </c>
      <c r="G178" s="176"/>
      <c r="H178" s="176"/>
      <c r="I178" s="179"/>
      <c r="J178" s="191">
        <f>BK178</f>
        <v>0</v>
      </c>
      <c r="K178" s="176"/>
      <c r="L178" s="181"/>
      <c r="M178" s="182"/>
      <c r="N178" s="183"/>
      <c r="O178" s="183"/>
      <c r="P178" s="184">
        <f>SUM(P179:P201)</f>
        <v>0</v>
      </c>
      <c r="Q178" s="183"/>
      <c r="R178" s="184">
        <f>SUM(R179:R201)</f>
        <v>1.3739999999999999E-2</v>
      </c>
      <c r="S178" s="183"/>
      <c r="T178" s="185">
        <f>SUM(T179:T201)</f>
        <v>0</v>
      </c>
      <c r="AR178" s="186" t="s">
        <v>88</v>
      </c>
      <c r="AT178" s="187" t="s">
        <v>78</v>
      </c>
      <c r="AU178" s="187" t="s">
        <v>24</v>
      </c>
      <c r="AY178" s="186" t="s">
        <v>136</v>
      </c>
      <c r="BK178" s="188">
        <f>SUM(BK179:BK201)</f>
        <v>0</v>
      </c>
    </row>
    <row r="179" spans="2:65" s="1" customFormat="1" ht="44.25" customHeight="1">
      <c r="B179" s="40"/>
      <c r="C179" s="192" t="s">
        <v>247</v>
      </c>
      <c r="D179" s="192" t="s">
        <v>138</v>
      </c>
      <c r="E179" s="193" t="s">
        <v>248</v>
      </c>
      <c r="F179" s="194" t="s">
        <v>249</v>
      </c>
      <c r="G179" s="195" t="s">
        <v>215</v>
      </c>
      <c r="H179" s="196">
        <v>4.5</v>
      </c>
      <c r="I179" s="197"/>
      <c r="J179" s="198">
        <f>ROUND(I179*H179,2)</f>
        <v>0</v>
      </c>
      <c r="K179" s="194" t="s">
        <v>142</v>
      </c>
      <c r="L179" s="60"/>
      <c r="M179" s="199" t="s">
        <v>22</v>
      </c>
      <c r="N179" s="200" t="s">
        <v>50</v>
      </c>
      <c r="O179" s="41"/>
      <c r="P179" s="201">
        <f>O179*H179</f>
        <v>0</v>
      </c>
      <c r="Q179" s="201">
        <v>2.7999999999999998E-4</v>
      </c>
      <c r="R179" s="201">
        <f>Q179*H179</f>
        <v>1.2599999999999998E-3</v>
      </c>
      <c r="S179" s="201">
        <v>0</v>
      </c>
      <c r="T179" s="202">
        <f>S179*H179</f>
        <v>0</v>
      </c>
      <c r="AR179" s="23" t="s">
        <v>167</v>
      </c>
      <c r="AT179" s="23" t="s">
        <v>138</v>
      </c>
      <c r="AU179" s="23" t="s">
        <v>88</v>
      </c>
      <c r="AY179" s="23" t="s">
        <v>136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24</v>
      </c>
      <c r="BK179" s="203">
        <f>ROUND(I179*H179,2)</f>
        <v>0</v>
      </c>
      <c r="BL179" s="23" t="s">
        <v>167</v>
      </c>
      <c r="BM179" s="23" t="s">
        <v>250</v>
      </c>
    </row>
    <row r="180" spans="2:65" s="11" customFormat="1" ht="13.5">
      <c r="B180" s="204"/>
      <c r="C180" s="205"/>
      <c r="D180" s="206" t="s">
        <v>145</v>
      </c>
      <c r="E180" s="207" t="s">
        <v>22</v>
      </c>
      <c r="F180" s="208" t="s">
        <v>146</v>
      </c>
      <c r="G180" s="205"/>
      <c r="H180" s="209" t="s">
        <v>22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145</v>
      </c>
      <c r="AU180" s="215" t="s">
        <v>88</v>
      </c>
      <c r="AV180" s="11" t="s">
        <v>24</v>
      </c>
      <c r="AW180" s="11" t="s">
        <v>43</v>
      </c>
      <c r="AX180" s="11" t="s">
        <v>79</v>
      </c>
      <c r="AY180" s="215" t="s">
        <v>136</v>
      </c>
    </row>
    <row r="181" spans="2:65" s="12" customFormat="1" ht="13.5">
      <c r="B181" s="216"/>
      <c r="C181" s="217"/>
      <c r="D181" s="206" t="s">
        <v>145</v>
      </c>
      <c r="E181" s="218" t="s">
        <v>22</v>
      </c>
      <c r="F181" s="219" t="s">
        <v>251</v>
      </c>
      <c r="G181" s="217"/>
      <c r="H181" s="220">
        <v>3.4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145</v>
      </c>
      <c r="AU181" s="226" t="s">
        <v>88</v>
      </c>
      <c r="AV181" s="12" t="s">
        <v>88</v>
      </c>
      <c r="AW181" s="12" t="s">
        <v>43</v>
      </c>
      <c r="AX181" s="12" t="s">
        <v>79</v>
      </c>
      <c r="AY181" s="226" t="s">
        <v>136</v>
      </c>
    </row>
    <row r="182" spans="2:65" s="12" customFormat="1" ht="13.5">
      <c r="B182" s="216"/>
      <c r="C182" s="217"/>
      <c r="D182" s="206" t="s">
        <v>145</v>
      </c>
      <c r="E182" s="218" t="s">
        <v>22</v>
      </c>
      <c r="F182" s="219" t="s">
        <v>252</v>
      </c>
      <c r="G182" s="217"/>
      <c r="H182" s="220">
        <v>1.1000000000000001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145</v>
      </c>
      <c r="AU182" s="226" t="s">
        <v>88</v>
      </c>
      <c r="AV182" s="12" t="s">
        <v>88</v>
      </c>
      <c r="AW182" s="12" t="s">
        <v>43</v>
      </c>
      <c r="AX182" s="12" t="s">
        <v>79</v>
      </c>
      <c r="AY182" s="226" t="s">
        <v>136</v>
      </c>
    </row>
    <row r="183" spans="2:65" s="13" customFormat="1" ht="13.5">
      <c r="B183" s="227"/>
      <c r="C183" s="228"/>
      <c r="D183" s="238" t="s">
        <v>145</v>
      </c>
      <c r="E183" s="239" t="s">
        <v>22</v>
      </c>
      <c r="F183" s="240" t="s">
        <v>148</v>
      </c>
      <c r="G183" s="228"/>
      <c r="H183" s="241">
        <v>4.5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145</v>
      </c>
      <c r="AU183" s="237" t="s">
        <v>88</v>
      </c>
      <c r="AV183" s="13" t="s">
        <v>143</v>
      </c>
      <c r="AW183" s="13" t="s">
        <v>43</v>
      </c>
      <c r="AX183" s="13" t="s">
        <v>24</v>
      </c>
      <c r="AY183" s="237" t="s">
        <v>136</v>
      </c>
    </row>
    <row r="184" spans="2:65" s="1" customFormat="1" ht="31.5" customHeight="1">
      <c r="B184" s="40"/>
      <c r="C184" s="242" t="s">
        <v>9</v>
      </c>
      <c r="D184" s="242" t="s">
        <v>253</v>
      </c>
      <c r="E184" s="243" t="s">
        <v>254</v>
      </c>
      <c r="F184" s="244" t="s">
        <v>255</v>
      </c>
      <c r="G184" s="245" t="s">
        <v>215</v>
      </c>
      <c r="H184" s="246">
        <v>3.4</v>
      </c>
      <c r="I184" s="247"/>
      <c r="J184" s="248">
        <f>ROUND(I184*H184,2)</f>
        <v>0</v>
      </c>
      <c r="K184" s="244" t="s">
        <v>142</v>
      </c>
      <c r="L184" s="249"/>
      <c r="M184" s="250" t="s">
        <v>22</v>
      </c>
      <c r="N184" s="251" t="s">
        <v>50</v>
      </c>
      <c r="O184" s="41"/>
      <c r="P184" s="201">
        <f>O184*H184</f>
        <v>0</v>
      </c>
      <c r="Q184" s="201">
        <v>4.6999999999999999E-4</v>
      </c>
      <c r="R184" s="201">
        <f>Q184*H184</f>
        <v>1.5979999999999998E-3</v>
      </c>
      <c r="S184" s="201">
        <v>0</v>
      </c>
      <c r="T184" s="202">
        <f>S184*H184</f>
        <v>0</v>
      </c>
      <c r="AR184" s="23" t="s">
        <v>256</v>
      </c>
      <c r="AT184" s="23" t="s">
        <v>253</v>
      </c>
      <c r="AU184" s="23" t="s">
        <v>88</v>
      </c>
      <c r="AY184" s="23" t="s">
        <v>136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24</v>
      </c>
      <c r="BK184" s="203">
        <f>ROUND(I184*H184,2)</f>
        <v>0</v>
      </c>
      <c r="BL184" s="23" t="s">
        <v>167</v>
      </c>
      <c r="BM184" s="23" t="s">
        <v>257</v>
      </c>
    </row>
    <row r="185" spans="2:65" s="11" customFormat="1" ht="13.5">
      <c r="B185" s="204"/>
      <c r="C185" s="205"/>
      <c r="D185" s="206" t="s">
        <v>145</v>
      </c>
      <c r="E185" s="207" t="s">
        <v>22</v>
      </c>
      <c r="F185" s="208" t="s">
        <v>146</v>
      </c>
      <c r="G185" s="205"/>
      <c r="H185" s="209" t="s">
        <v>22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145</v>
      </c>
      <c r="AU185" s="215" t="s">
        <v>88</v>
      </c>
      <c r="AV185" s="11" t="s">
        <v>24</v>
      </c>
      <c r="AW185" s="11" t="s">
        <v>43</v>
      </c>
      <c r="AX185" s="11" t="s">
        <v>79</v>
      </c>
      <c r="AY185" s="215" t="s">
        <v>136</v>
      </c>
    </row>
    <row r="186" spans="2:65" s="12" customFormat="1" ht="13.5">
      <c r="B186" s="216"/>
      <c r="C186" s="217"/>
      <c r="D186" s="206" t="s">
        <v>145</v>
      </c>
      <c r="E186" s="218" t="s">
        <v>22</v>
      </c>
      <c r="F186" s="219" t="s">
        <v>251</v>
      </c>
      <c r="G186" s="217"/>
      <c r="H186" s="220">
        <v>3.4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145</v>
      </c>
      <c r="AU186" s="226" t="s">
        <v>88</v>
      </c>
      <c r="AV186" s="12" t="s">
        <v>88</v>
      </c>
      <c r="AW186" s="12" t="s">
        <v>43</v>
      </c>
      <c r="AX186" s="12" t="s">
        <v>79</v>
      </c>
      <c r="AY186" s="226" t="s">
        <v>136</v>
      </c>
    </row>
    <row r="187" spans="2:65" s="13" customFormat="1" ht="13.5">
      <c r="B187" s="227"/>
      <c r="C187" s="228"/>
      <c r="D187" s="238" t="s">
        <v>145</v>
      </c>
      <c r="E187" s="239" t="s">
        <v>22</v>
      </c>
      <c r="F187" s="240" t="s">
        <v>148</v>
      </c>
      <c r="G187" s="228"/>
      <c r="H187" s="241">
        <v>3.4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145</v>
      </c>
      <c r="AU187" s="237" t="s">
        <v>88</v>
      </c>
      <c r="AV187" s="13" t="s">
        <v>143</v>
      </c>
      <c r="AW187" s="13" t="s">
        <v>43</v>
      </c>
      <c r="AX187" s="13" t="s">
        <v>24</v>
      </c>
      <c r="AY187" s="237" t="s">
        <v>136</v>
      </c>
    </row>
    <row r="188" spans="2:65" s="1" customFormat="1" ht="31.5" customHeight="1">
      <c r="B188" s="40"/>
      <c r="C188" s="242" t="s">
        <v>258</v>
      </c>
      <c r="D188" s="242" t="s">
        <v>253</v>
      </c>
      <c r="E188" s="243" t="s">
        <v>259</v>
      </c>
      <c r="F188" s="244" t="s">
        <v>260</v>
      </c>
      <c r="G188" s="245" t="s">
        <v>215</v>
      </c>
      <c r="H188" s="246">
        <v>1.1000000000000001</v>
      </c>
      <c r="I188" s="247"/>
      <c r="J188" s="248">
        <f>ROUND(I188*H188,2)</f>
        <v>0</v>
      </c>
      <c r="K188" s="244" t="s">
        <v>142</v>
      </c>
      <c r="L188" s="249"/>
      <c r="M188" s="250" t="s">
        <v>22</v>
      </c>
      <c r="N188" s="251" t="s">
        <v>50</v>
      </c>
      <c r="O188" s="41"/>
      <c r="P188" s="201">
        <f>O188*H188</f>
        <v>0</v>
      </c>
      <c r="Q188" s="201">
        <v>5.5999999999999995E-4</v>
      </c>
      <c r="R188" s="201">
        <f>Q188*H188</f>
        <v>6.1600000000000001E-4</v>
      </c>
      <c r="S188" s="201">
        <v>0</v>
      </c>
      <c r="T188" s="202">
        <f>S188*H188</f>
        <v>0</v>
      </c>
      <c r="AR188" s="23" t="s">
        <v>256</v>
      </c>
      <c r="AT188" s="23" t="s">
        <v>253</v>
      </c>
      <c r="AU188" s="23" t="s">
        <v>88</v>
      </c>
      <c r="AY188" s="23" t="s">
        <v>136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24</v>
      </c>
      <c r="BK188" s="203">
        <f>ROUND(I188*H188,2)</f>
        <v>0</v>
      </c>
      <c r="BL188" s="23" t="s">
        <v>167</v>
      </c>
      <c r="BM188" s="23" t="s">
        <v>261</v>
      </c>
    </row>
    <row r="189" spans="2:65" s="11" customFormat="1" ht="13.5">
      <c r="B189" s="204"/>
      <c r="C189" s="205"/>
      <c r="D189" s="206" t="s">
        <v>145</v>
      </c>
      <c r="E189" s="207" t="s">
        <v>22</v>
      </c>
      <c r="F189" s="208" t="s">
        <v>262</v>
      </c>
      <c r="G189" s="205"/>
      <c r="H189" s="209" t="s">
        <v>22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145</v>
      </c>
      <c r="AU189" s="215" t="s">
        <v>88</v>
      </c>
      <c r="AV189" s="11" t="s">
        <v>24</v>
      </c>
      <c r="AW189" s="11" t="s">
        <v>43</v>
      </c>
      <c r="AX189" s="11" t="s">
        <v>79</v>
      </c>
      <c r="AY189" s="215" t="s">
        <v>136</v>
      </c>
    </row>
    <row r="190" spans="2:65" s="12" customFormat="1" ht="13.5">
      <c r="B190" s="216"/>
      <c r="C190" s="217"/>
      <c r="D190" s="206" t="s">
        <v>145</v>
      </c>
      <c r="E190" s="218" t="s">
        <v>22</v>
      </c>
      <c r="F190" s="219" t="s">
        <v>252</v>
      </c>
      <c r="G190" s="217"/>
      <c r="H190" s="220">
        <v>1.1000000000000001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145</v>
      </c>
      <c r="AU190" s="226" t="s">
        <v>88</v>
      </c>
      <c r="AV190" s="12" t="s">
        <v>88</v>
      </c>
      <c r="AW190" s="12" t="s">
        <v>43</v>
      </c>
      <c r="AX190" s="12" t="s">
        <v>79</v>
      </c>
      <c r="AY190" s="226" t="s">
        <v>136</v>
      </c>
    </row>
    <row r="191" spans="2:65" s="13" customFormat="1" ht="13.5">
      <c r="B191" s="227"/>
      <c r="C191" s="228"/>
      <c r="D191" s="238" t="s">
        <v>145</v>
      </c>
      <c r="E191" s="239" t="s">
        <v>22</v>
      </c>
      <c r="F191" s="240" t="s">
        <v>148</v>
      </c>
      <c r="G191" s="228"/>
      <c r="H191" s="241">
        <v>1.1000000000000001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145</v>
      </c>
      <c r="AU191" s="237" t="s">
        <v>88</v>
      </c>
      <c r="AV191" s="13" t="s">
        <v>143</v>
      </c>
      <c r="AW191" s="13" t="s">
        <v>43</v>
      </c>
      <c r="AX191" s="13" t="s">
        <v>24</v>
      </c>
      <c r="AY191" s="237" t="s">
        <v>136</v>
      </c>
    </row>
    <row r="192" spans="2:65" s="1" customFormat="1" ht="44.25" customHeight="1">
      <c r="B192" s="40"/>
      <c r="C192" s="192" t="s">
        <v>263</v>
      </c>
      <c r="D192" s="192" t="s">
        <v>138</v>
      </c>
      <c r="E192" s="193" t="s">
        <v>264</v>
      </c>
      <c r="F192" s="194" t="s">
        <v>265</v>
      </c>
      <c r="G192" s="195" t="s">
        <v>215</v>
      </c>
      <c r="H192" s="196">
        <v>8.6999999999999993</v>
      </c>
      <c r="I192" s="197"/>
      <c r="J192" s="198">
        <f>ROUND(I192*H192,2)</f>
        <v>0</v>
      </c>
      <c r="K192" s="194" t="s">
        <v>142</v>
      </c>
      <c r="L192" s="60"/>
      <c r="M192" s="199" t="s">
        <v>22</v>
      </c>
      <c r="N192" s="200" t="s">
        <v>50</v>
      </c>
      <c r="O192" s="41"/>
      <c r="P192" s="201">
        <f>O192*H192</f>
        <v>0</v>
      </c>
      <c r="Q192" s="201">
        <v>4.2000000000000002E-4</v>
      </c>
      <c r="R192" s="201">
        <f>Q192*H192</f>
        <v>3.6539999999999997E-3</v>
      </c>
      <c r="S192" s="201">
        <v>0</v>
      </c>
      <c r="T192" s="202">
        <f>S192*H192</f>
        <v>0</v>
      </c>
      <c r="AR192" s="23" t="s">
        <v>167</v>
      </c>
      <c r="AT192" s="23" t="s">
        <v>138</v>
      </c>
      <c r="AU192" s="23" t="s">
        <v>88</v>
      </c>
      <c r="AY192" s="23" t="s">
        <v>136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24</v>
      </c>
      <c r="BK192" s="203">
        <f>ROUND(I192*H192,2)</f>
        <v>0</v>
      </c>
      <c r="BL192" s="23" t="s">
        <v>167</v>
      </c>
      <c r="BM192" s="23" t="s">
        <v>266</v>
      </c>
    </row>
    <row r="193" spans="2:65" s="11" customFormat="1" ht="13.5">
      <c r="B193" s="204"/>
      <c r="C193" s="205"/>
      <c r="D193" s="206" t="s">
        <v>145</v>
      </c>
      <c r="E193" s="207" t="s">
        <v>22</v>
      </c>
      <c r="F193" s="208" t="s">
        <v>146</v>
      </c>
      <c r="G193" s="205"/>
      <c r="H193" s="209" t="s">
        <v>22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145</v>
      </c>
      <c r="AU193" s="215" t="s">
        <v>88</v>
      </c>
      <c r="AV193" s="11" t="s">
        <v>24</v>
      </c>
      <c r="AW193" s="11" t="s">
        <v>43</v>
      </c>
      <c r="AX193" s="11" t="s">
        <v>79</v>
      </c>
      <c r="AY193" s="215" t="s">
        <v>136</v>
      </c>
    </row>
    <row r="194" spans="2:65" s="12" customFormat="1" ht="13.5">
      <c r="B194" s="216"/>
      <c r="C194" s="217"/>
      <c r="D194" s="206" t="s">
        <v>145</v>
      </c>
      <c r="E194" s="218" t="s">
        <v>22</v>
      </c>
      <c r="F194" s="219" t="s">
        <v>267</v>
      </c>
      <c r="G194" s="217"/>
      <c r="H194" s="220">
        <v>8.6999999999999993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145</v>
      </c>
      <c r="AU194" s="226" t="s">
        <v>88</v>
      </c>
      <c r="AV194" s="12" t="s">
        <v>88</v>
      </c>
      <c r="AW194" s="12" t="s">
        <v>43</v>
      </c>
      <c r="AX194" s="12" t="s">
        <v>79</v>
      </c>
      <c r="AY194" s="226" t="s">
        <v>136</v>
      </c>
    </row>
    <row r="195" spans="2:65" s="13" customFormat="1" ht="13.5">
      <c r="B195" s="227"/>
      <c r="C195" s="228"/>
      <c r="D195" s="238" t="s">
        <v>145</v>
      </c>
      <c r="E195" s="239" t="s">
        <v>22</v>
      </c>
      <c r="F195" s="240" t="s">
        <v>148</v>
      </c>
      <c r="G195" s="228"/>
      <c r="H195" s="241">
        <v>8.6999999999999993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145</v>
      </c>
      <c r="AU195" s="237" t="s">
        <v>88</v>
      </c>
      <c r="AV195" s="13" t="s">
        <v>143</v>
      </c>
      <c r="AW195" s="13" t="s">
        <v>43</v>
      </c>
      <c r="AX195" s="13" t="s">
        <v>24</v>
      </c>
      <c r="AY195" s="237" t="s">
        <v>136</v>
      </c>
    </row>
    <row r="196" spans="2:65" s="1" customFormat="1" ht="31.5" customHeight="1">
      <c r="B196" s="40"/>
      <c r="C196" s="242" t="s">
        <v>268</v>
      </c>
      <c r="D196" s="242" t="s">
        <v>253</v>
      </c>
      <c r="E196" s="243" t="s">
        <v>269</v>
      </c>
      <c r="F196" s="244" t="s">
        <v>270</v>
      </c>
      <c r="G196" s="245" t="s">
        <v>215</v>
      </c>
      <c r="H196" s="246">
        <v>8.6999999999999993</v>
      </c>
      <c r="I196" s="247"/>
      <c r="J196" s="248">
        <f>ROUND(I196*H196,2)</f>
        <v>0</v>
      </c>
      <c r="K196" s="244" t="s">
        <v>142</v>
      </c>
      <c r="L196" s="249"/>
      <c r="M196" s="250" t="s">
        <v>22</v>
      </c>
      <c r="N196" s="251" t="s">
        <v>50</v>
      </c>
      <c r="O196" s="41"/>
      <c r="P196" s="201">
        <f>O196*H196</f>
        <v>0</v>
      </c>
      <c r="Q196" s="201">
        <v>7.6000000000000004E-4</v>
      </c>
      <c r="R196" s="201">
        <f>Q196*H196</f>
        <v>6.6119999999999998E-3</v>
      </c>
      <c r="S196" s="201">
        <v>0</v>
      </c>
      <c r="T196" s="202">
        <f>S196*H196</f>
        <v>0</v>
      </c>
      <c r="AR196" s="23" t="s">
        <v>256</v>
      </c>
      <c r="AT196" s="23" t="s">
        <v>253</v>
      </c>
      <c r="AU196" s="23" t="s">
        <v>88</v>
      </c>
      <c r="AY196" s="23" t="s">
        <v>136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3" t="s">
        <v>24</v>
      </c>
      <c r="BK196" s="203">
        <f>ROUND(I196*H196,2)</f>
        <v>0</v>
      </c>
      <c r="BL196" s="23" t="s">
        <v>167</v>
      </c>
      <c r="BM196" s="23" t="s">
        <v>271</v>
      </c>
    </row>
    <row r="197" spans="2:65" s="11" customFormat="1" ht="13.5">
      <c r="B197" s="204"/>
      <c r="C197" s="205"/>
      <c r="D197" s="206" t="s">
        <v>145</v>
      </c>
      <c r="E197" s="207" t="s">
        <v>22</v>
      </c>
      <c r="F197" s="208" t="s">
        <v>146</v>
      </c>
      <c r="G197" s="205"/>
      <c r="H197" s="209" t="s">
        <v>22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145</v>
      </c>
      <c r="AU197" s="215" t="s">
        <v>88</v>
      </c>
      <c r="AV197" s="11" t="s">
        <v>24</v>
      </c>
      <c r="AW197" s="11" t="s">
        <v>43</v>
      </c>
      <c r="AX197" s="11" t="s">
        <v>79</v>
      </c>
      <c r="AY197" s="215" t="s">
        <v>136</v>
      </c>
    </row>
    <row r="198" spans="2:65" s="12" customFormat="1" ht="13.5">
      <c r="B198" s="216"/>
      <c r="C198" s="217"/>
      <c r="D198" s="206" t="s">
        <v>145</v>
      </c>
      <c r="E198" s="218" t="s">
        <v>22</v>
      </c>
      <c r="F198" s="219" t="s">
        <v>267</v>
      </c>
      <c r="G198" s="217"/>
      <c r="H198" s="220">
        <v>8.6999999999999993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145</v>
      </c>
      <c r="AU198" s="226" t="s">
        <v>88</v>
      </c>
      <c r="AV198" s="12" t="s">
        <v>88</v>
      </c>
      <c r="AW198" s="12" t="s">
        <v>43</v>
      </c>
      <c r="AX198" s="12" t="s">
        <v>79</v>
      </c>
      <c r="AY198" s="226" t="s">
        <v>136</v>
      </c>
    </row>
    <row r="199" spans="2:65" s="13" customFormat="1" ht="13.5">
      <c r="B199" s="227"/>
      <c r="C199" s="228"/>
      <c r="D199" s="238" t="s">
        <v>145</v>
      </c>
      <c r="E199" s="239" t="s">
        <v>22</v>
      </c>
      <c r="F199" s="240" t="s">
        <v>148</v>
      </c>
      <c r="G199" s="228"/>
      <c r="H199" s="241">
        <v>8.6999999999999993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145</v>
      </c>
      <c r="AU199" s="237" t="s">
        <v>88</v>
      </c>
      <c r="AV199" s="13" t="s">
        <v>143</v>
      </c>
      <c r="AW199" s="13" t="s">
        <v>43</v>
      </c>
      <c r="AX199" s="13" t="s">
        <v>24</v>
      </c>
      <c r="AY199" s="237" t="s">
        <v>136</v>
      </c>
    </row>
    <row r="200" spans="2:65" s="1" customFormat="1" ht="31.5" customHeight="1">
      <c r="B200" s="40"/>
      <c r="C200" s="192" t="s">
        <v>272</v>
      </c>
      <c r="D200" s="192" t="s">
        <v>138</v>
      </c>
      <c r="E200" s="193" t="s">
        <v>273</v>
      </c>
      <c r="F200" s="194" t="s">
        <v>274</v>
      </c>
      <c r="G200" s="195" t="s">
        <v>241</v>
      </c>
      <c r="H200" s="196">
        <v>1.4E-2</v>
      </c>
      <c r="I200" s="197"/>
      <c r="J200" s="198">
        <f>ROUND(I200*H200,2)</f>
        <v>0</v>
      </c>
      <c r="K200" s="194" t="s">
        <v>142</v>
      </c>
      <c r="L200" s="60"/>
      <c r="M200" s="199" t="s">
        <v>22</v>
      </c>
      <c r="N200" s="200" t="s">
        <v>50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167</v>
      </c>
      <c r="AT200" s="23" t="s">
        <v>138</v>
      </c>
      <c r="AU200" s="23" t="s">
        <v>88</v>
      </c>
      <c r="AY200" s="23" t="s">
        <v>136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24</v>
      </c>
      <c r="BK200" s="203">
        <f>ROUND(I200*H200,2)</f>
        <v>0</v>
      </c>
      <c r="BL200" s="23" t="s">
        <v>167</v>
      </c>
      <c r="BM200" s="23" t="s">
        <v>275</v>
      </c>
    </row>
    <row r="201" spans="2:65" s="1" customFormat="1" ht="44.25" customHeight="1">
      <c r="B201" s="40"/>
      <c r="C201" s="192" t="s">
        <v>276</v>
      </c>
      <c r="D201" s="192" t="s">
        <v>138</v>
      </c>
      <c r="E201" s="193" t="s">
        <v>277</v>
      </c>
      <c r="F201" s="194" t="s">
        <v>278</v>
      </c>
      <c r="G201" s="195" t="s">
        <v>241</v>
      </c>
      <c r="H201" s="196">
        <v>1.4E-2</v>
      </c>
      <c r="I201" s="197"/>
      <c r="J201" s="198">
        <f>ROUND(I201*H201,2)</f>
        <v>0</v>
      </c>
      <c r="K201" s="194" t="s">
        <v>142</v>
      </c>
      <c r="L201" s="60"/>
      <c r="M201" s="199" t="s">
        <v>22</v>
      </c>
      <c r="N201" s="200" t="s">
        <v>50</v>
      </c>
      <c r="O201" s="4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3" t="s">
        <v>167</v>
      </c>
      <c r="AT201" s="23" t="s">
        <v>138</v>
      </c>
      <c r="AU201" s="23" t="s">
        <v>88</v>
      </c>
      <c r="AY201" s="23" t="s">
        <v>136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24</v>
      </c>
      <c r="BK201" s="203">
        <f>ROUND(I201*H201,2)</f>
        <v>0</v>
      </c>
      <c r="BL201" s="23" t="s">
        <v>167</v>
      </c>
      <c r="BM201" s="23" t="s">
        <v>279</v>
      </c>
    </row>
    <row r="202" spans="2:65" s="10" customFormat="1" ht="29.85" customHeight="1">
      <c r="B202" s="175"/>
      <c r="C202" s="176"/>
      <c r="D202" s="189" t="s">
        <v>78</v>
      </c>
      <c r="E202" s="190" t="s">
        <v>280</v>
      </c>
      <c r="F202" s="190" t="s">
        <v>281</v>
      </c>
      <c r="G202" s="176"/>
      <c r="H202" s="176"/>
      <c r="I202" s="179"/>
      <c r="J202" s="191">
        <f>BK202</f>
        <v>0</v>
      </c>
      <c r="K202" s="176"/>
      <c r="L202" s="181"/>
      <c r="M202" s="182"/>
      <c r="N202" s="183"/>
      <c r="O202" s="183"/>
      <c r="P202" s="184">
        <f>P203+SUM(P204:P564)</f>
        <v>0</v>
      </c>
      <c r="Q202" s="183"/>
      <c r="R202" s="184">
        <f>R203+SUM(R204:R564)</f>
        <v>5.9475526999999966</v>
      </c>
      <c r="S202" s="183"/>
      <c r="T202" s="185">
        <f>T203+SUM(T204:T564)</f>
        <v>0.34162000000000003</v>
      </c>
      <c r="AR202" s="186" t="s">
        <v>88</v>
      </c>
      <c r="AT202" s="187" t="s">
        <v>78</v>
      </c>
      <c r="AU202" s="187" t="s">
        <v>24</v>
      </c>
      <c r="AY202" s="186" t="s">
        <v>136</v>
      </c>
      <c r="BK202" s="188">
        <f>BK203+SUM(BK204:BK564)</f>
        <v>0</v>
      </c>
    </row>
    <row r="203" spans="2:65" s="1" customFormat="1" ht="22.5" customHeight="1">
      <c r="B203" s="40"/>
      <c r="C203" s="192" t="s">
        <v>282</v>
      </c>
      <c r="D203" s="192" t="s">
        <v>138</v>
      </c>
      <c r="E203" s="193" t="s">
        <v>283</v>
      </c>
      <c r="F203" s="194" t="s">
        <v>284</v>
      </c>
      <c r="G203" s="195" t="s">
        <v>164</v>
      </c>
      <c r="H203" s="196">
        <v>5</v>
      </c>
      <c r="I203" s="197"/>
      <c r="J203" s="198">
        <f>ROUND(I203*H203,2)</f>
        <v>0</v>
      </c>
      <c r="K203" s="194" t="s">
        <v>142</v>
      </c>
      <c r="L203" s="60"/>
      <c r="M203" s="199" t="s">
        <v>22</v>
      </c>
      <c r="N203" s="200" t="s">
        <v>50</v>
      </c>
      <c r="O203" s="4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3" t="s">
        <v>285</v>
      </c>
      <c r="AT203" s="23" t="s">
        <v>138</v>
      </c>
      <c r="AU203" s="23" t="s">
        <v>88</v>
      </c>
      <c r="AY203" s="23" t="s">
        <v>136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3" t="s">
        <v>24</v>
      </c>
      <c r="BK203" s="203">
        <f>ROUND(I203*H203,2)</f>
        <v>0</v>
      </c>
      <c r="BL203" s="23" t="s">
        <v>285</v>
      </c>
      <c r="BM203" s="23" t="s">
        <v>286</v>
      </c>
    </row>
    <row r="204" spans="2:65" s="11" customFormat="1" ht="13.5">
      <c r="B204" s="204"/>
      <c r="C204" s="205"/>
      <c r="D204" s="206" t="s">
        <v>145</v>
      </c>
      <c r="E204" s="207" t="s">
        <v>22</v>
      </c>
      <c r="F204" s="208" t="s">
        <v>287</v>
      </c>
      <c r="G204" s="205"/>
      <c r="H204" s="209" t="s">
        <v>22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145</v>
      </c>
      <c r="AU204" s="215" t="s">
        <v>88</v>
      </c>
      <c r="AV204" s="11" t="s">
        <v>24</v>
      </c>
      <c r="AW204" s="11" t="s">
        <v>43</v>
      </c>
      <c r="AX204" s="11" t="s">
        <v>79</v>
      </c>
      <c r="AY204" s="215" t="s">
        <v>136</v>
      </c>
    </row>
    <row r="205" spans="2:65" s="12" customFormat="1" ht="13.5">
      <c r="B205" s="216"/>
      <c r="C205" s="217"/>
      <c r="D205" s="206" t="s">
        <v>145</v>
      </c>
      <c r="E205" s="218" t="s">
        <v>22</v>
      </c>
      <c r="F205" s="219" t="s">
        <v>168</v>
      </c>
      <c r="G205" s="217"/>
      <c r="H205" s="220">
        <v>5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145</v>
      </c>
      <c r="AU205" s="226" t="s">
        <v>88</v>
      </c>
      <c r="AV205" s="12" t="s">
        <v>88</v>
      </c>
      <c r="AW205" s="12" t="s">
        <v>43</v>
      </c>
      <c r="AX205" s="12" t="s">
        <v>79</v>
      </c>
      <c r="AY205" s="226" t="s">
        <v>136</v>
      </c>
    </row>
    <row r="206" spans="2:65" s="13" customFormat="1" ht="13.5">
      <c r="B206" s="227"/>
      <c r="C206" s="228"/>
      <c r="D206" s="238" t="s">
        <v>145</v>
      </c>
      <c r="E206" s="239" t="s">
        <v>22</v>
      </c>
      <c r="F206" s="240" t="s">
        <v>148</v>
      </c>
      <c r="G206" s="228"/>
      <c r="H206" s="241">
        <v>5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145</v>
      </c>
      <c r="AU206" s="237" t="s">
        <v>88</v>
      </c>
      <c r="AV206" s="13" t="s">
        <v>143</v>
      </c>
      <c r="AW206" s="13" t="s">
        <v>43</v>
      </c>
      <c r="AX206" s="13" t="s">
        <v>24</v>
      </c>
      <c r="AY206" s="237" t="s">
        <v>136</v>
      </c>
    </row>
    <row r="207" spans="2:65" s="1" customFormat="1" ht="44.25" customHeight="1">
      <c r="B207" s="40"/>
      <c r="C207" s="192" t="s">
        <v>288</v>
      </c>
      <c r="D207" s="192" t="s">
        <v>138</v>
      </c>
      <c r="E207" s="193" t="s">
        <v>289</v>
      </c>
      <c r="F207" s="194" t="s">
        <v>290</v>
      </c>
      <c r="G207" s="195" t="s">
        <v>215</v>
      </c>
      <c r="H207" s="196">
        <v>77.3</v>
      </c>
      <c r="I207" s="197"/>
      <c r="J207" s="198">
        <f>ROUND(I207*H207,2)</f>
        <v>0</v>
      </c>
      <c r="K207" s="194" t="s">
        <v>142</v>
      </c>
      <c r="L207" s="60"/>
      <c r="M207" s="199" t="s">
        <v>22</v>
      </c>
      <c r="N207" s="200" t="s">
        <v>50</v>
      </c>
      <c r="O207" s="41"/>
      <c r="P207" s="201">
        <f>O207*H207</f>
        <v>0</v>
      </c>
      <c r="Q207" s="201">
        <v>3.0899999999999999E-3</v>
      </c>
      <c r="R207" s="201">
        <f>Q207*H207</f>
        <v>0.23885699999999999</v>
      </c>
      <c r="S207" s="201">
        <v>0</v>
      </c>
      <c r="T207" s="202">
        <f>S207*H207</f>
        <v>0</v>
      </c>
      <c r="AR207" s="23" t="s">
        <v>167</v>
      </c>
      <c r="AT207" s="23" t="s">
        <v>138</v>
      </c>
      <c r="AU207" s="23" t="s">
        <v>88</v>
      </c>
      <c r="AY207" s="23" t="s">
        <v>136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24</v>
      </c>
      <c r="BK207" s="203">
        <f>ROUND(I207*H207,2)</f>
        <v>0</v>
      </c>
      <c r="BL207" s="23" t="s">
        <v>167</v>
      </c>
      <c r="BM207" s="23" t="s">
        <v>291</v>
      </c>
    </row>
    <row r="208" spans="2:65" s="11" customFormat="1" ht="13.5">
      <c r="B208" s="204"/>
      <c r="C208" s="205"/>
      <c r="D208" s="206" t="s">
        <v>145</v>
      </c>
      <c r="E208" s="207" t="s">
        <v>22</v>
      </c>
      <c r="F208" s="208" t="s">
        <v>146</v>
      </c>
      <c r="G208" s="205"/>
      <c r="H208" s="209" t="s">
        <v>22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145</v>
      </c>
      <c r="AU208" s="215" t="s">
        <v>88</v>
      </c>
      <c r="AV208" s="11" t="s">
        <v>24</v>
      </c>
      <c r="AW208" s="11" t="s">
        <v>43</v>
      </c>
      <c r="AX208" s="11" t="s">
        <v>79</v>
      </c>
      <c r="AY208" s="215" t="s">
        <v>136</v>
      </c>
    </row>
    <row r="209" spans="2:65" s="12" customFormat="1" ht="27">
      <c r="B209" s="216"/>
      <c r="C209" s="217"/>
      <c r="D209" s="206" t="s">
        <v>145</v>
      </c>
      <c r="E209" s="218" t="s">
        <v>22</v>
      </c>
      <c r="F209" s="219" t="s">
        <v>292</v>
      </c>
      <c r="G209" s="217"/>
      <c r="H209" s="220">
        <v>77.3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145</v>
      </c>
      <c r="AU209" s="226" t="s">
        <v>88</v>
      </c>
      <c r="AV209" s="12" t="s">
        <v>88</v>
      </c>
      <c r="AW209" s="12" t="s">
        <v>43</v>
      </c>
      <c r="AX209" s="12" t="s">
        <v>79</v>
      </c>
      <c r="AY209" s="226" t="s">
        <v>136</v>
      </c>
    </row>
    <row r="210" spans="2:65" s="13" customFormat="1" ht="13.5">
      <c r="B210" s="227"/>
      <c r="C210" s="228"/>
      <c r="D210" s="238" t="s">
        <v>145</v>
      </c>
      <c r="E210" s="239" t="s">
        <v>22</v>
      </c>
      <c r="F210" s="240" t="s">
        <v>148</v>
      </c>
      <c r="G210" s="228"/>
      <c r="H210" s="241">
        <v>77.3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145</v>
      </c>
      <c r="AU210" s="237" t="s">
        <v>88</v>
      </c>
      <c r="AV210" s="13" t="s">
        <v>143</v>
      </c>
      <c r="AW210" s="13" t="s">
        <v>43</v>
      </c>
      <c r="AX210" s="13" t="s">
        <v>24</v>
      </c>
      <c r="AY210" s="237" t="s">
        <v>136</v>
      </c>
    </row>
    <row r="211" spans="2:65" s="1" customFormat="1" ht="44.25" customHeight="1">
      <c r="B211" s="40"/>
      <c r="C211" s="192" t="s">
        <v>293</v>
      </c>
      <c r="D211" s="192" t="s">
        <v>138</v>
      </c>
      <c r="E211" s="193" t="s">
        <v>294</v>
      </c>
      <c r="F211" s="194" t="s">
        <v>295</v>
      </c>
      <c r="G211" s="195" t="s">
        <v>215</v>
      </c>
      <c r="H211" s="196">
        <v>45.1</v>
      </c>
      <c r="I211" s="197"/>
      <c r="J211" s="198">
        <f>ROUND(I211*H211,2)</f>
        <v>0</v>
      </c>
      <c r="K211" s="194" t="s">
        <v>142</v>
      </c>
      <c r="L211" s="60"/>
      <c r="M211" s="199" t="s">
        <v>22</v>
      </c>
      <c r="N211" s="200" t="s">
        <v>50</v>
      </c>
      <c r="O211" s="41"/>
      <c r="P211" s="201">
        <f>O211*H211</f>
        <v>0</v>
      </c>
      <c r="Q211" s="201">
        <v>4.5100000000000001E-3</v>
      </c>
      <c r="R211" s="201">
        <f>Q211*H211</f>
        <v>0.203401</v>
      </c>
      <c r="S211" s="201">
        <v>0</v>
      </c>
      <c r="T211" s="202">
        <f>S211*H211</f>
        <v>0</v>
      </c>
      <c r="AR211" s="23" t="s">
        <v>167</v>
      </c>
      <c r="AT211" s="23" t="s">
        <v>138</v>
      </c>
      <c r="AU211" s="23" t="s">
        <v>88</v>
      </c>
      <c r="AY211" s="23" t="s">
        <v>136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3" t="s">
        <v>24</v>
      </c>
      <c r="BK211" s="203">
        <f>ROUND(I211*H211,2)</f>
        <v>0</v>
      </c>
      <c r="BL211" s="23" t="s">
        <v>167</v>
      </c>
      <c r="BM211" s="23" t="s">
        <v>296</v>
      </c>
    </row>
    <row r="212" spans="2:65" s="11" customFormat="1" ht="13.5">
      <c r="B212" s="204"/>
      <c r="C212" s="205"/>
      <c r="D212" s="206" t="s">
        <v>145</v>
      </c>
      <c r="E212" s="207" t="s">
        <v>22</v>
      </c>
      <c r="F212" s="208" t="s">
        <v>146</v>
      </c>
      <c r="G212" s="205"/>
      <c r="H212" s="209" t="s">
        <v>22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145</v>
      </c>
      <c r="AU212" s="215" t="s">
        <v>88</v>
      </c>
      <c r="AV212" s="11" t="s">
        <v>24</v>
      </c>
      <c r="AW212" s="11" t="s">
        <v>43</v>
      </c>
      <c r="AX212" s="11" t="s">
        <v>79</v>
      </c>
      <c r="AY212" s="215" t="s">
        <v>136</v>
      </c>
    </row>
    <row r="213" spans="2:65" s="12" customFormat="1" ht="13.5">
      <c r="B213" s="216"/>
      <c r="C213" s="217"/>
      <c r="D213" s="206" t="s">
        <v>145</v>
      </c>
      <c r="E213" s="218" t="s">
        <v>22</v>
      </c>
      <c r="F213" s="219" t="s">
        <v>297</v>
      </c>
      <c r="G213" s="217"/>
      <c r="H213" s="220">
        <v>45.1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145</v>
      </c>
      <c r="AU213" s="226" t="s">
        <v>88</v>
      </c>
      <c r="AV213" s="12" t="s">
        <v>88</v>
      </c>
      <c r="AW213" s="12" t="s">
        <v>43</v>
      </c>
      <c r="AX213" s="12" t="s">
        <v>79</v>
      </c>
      <c r="AY213" s="226" t="s">
        <v>136</v>
      </c>
    </row>
    <row r="214" spans="2:65" s="13" customFormat="1" ht="13.5">
      <c r="B214" s="227"/>
      <c r="C214" s="228"/>
      <c r="D214" s="238" t="s">
        <v>145</v>
      </c>
      <c r="E214" s="239" t="s">
        <v>22</v>
      </c>
      <c r="F214" s="240" t="s">
        <v>148</v>
      </c>
      <c r="G214" s="228"/>
      <c r="H214" s="241">
        <v>45.1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145</v>
      </c>
      <c r="AU214" s="237" t="s">
        <v>88</v>
      </c>
      <c r="AV214" s="13" t="s">
        <v>143</v>
      </c>
      <c r="AW214" s="13" t="s">
        <v>43</v>
      </c>
      <c r="AX214" s="13" t="s">
        <v>24</v>
      </c>
      <c r="AY214" s="237" t="s">
        <v>136</v>
      </c>
    </row>
    <row r="215" spans="2:65" s="1" customFormat="1" ht="44.25" customHeight="1">
      <c r="B215" s="40"/>
      <c r="C215" s="192" t="s">
        <v>298</v>
      </c>
      <c r="D215" s="192" t="s">
        <v>138</v>
      </c>
      <c r="E215" s="193" t="s">
        <v>299</v>
      </c>
      <c r="F215" s="194" t="s">
        <v>300</v>
      </c>
      <c r="G215" s="195" t="s">
        <v>215</v>
      </c>
      <c r="H215" s="196">
        <v>2.5</v>
      </c>
      <c r="I215" s="197"/>
      <c r="J215" s="198">
        <f>ROUND(I215*H215,2)</f>
        <v>0</v>
      </c>
      <c r="K215" s="194" t="s">
        <v>142</v>
      </c>
      <c r="L215" s="60"/>
      <c r="M215" s="199" t="s">
        <v>22</v>
      </c>
      <c r="N215" s="200" t="s">
        <v>50</v>
      </c>
      <c r="O215" s="41"/>
      <c r="P215" s="201">
        <f>O215*H215</f>
        <v>0</v>
      </c>
      <c r="Q215" s="201">
        <v>6.4000000000000003E-3</v>
      </c>
      <c r="R215" s="201">
        <f>Q215*H215</f>
        <v>1.6E-2</v>
      </c>
      <c r="S215" s="201">
        <v>0</v>
      </c>
      <c r="T215" s="202">
        <f>S215*H215</f>
        <v>0</v>
      </c>
      <c r="AR215" s="23" t="s">
        <v>167</v>
      </c>
      <c r="AT215" s="23" t="s">
        <v>138</v>
      </c>
      <c r="AU215" s="23" t="s">
        <v>88</v>
      </c>
      <c r="AY215" s="23" t="s">
        <v>136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3" t="s">
        <v>24</v>
      </c>
      <c r="BK215" s="203">
        <f>ROUND(I215*H215,2)</f>
        <v>0</v>
      </c>
      <c r="BL215" s="23" t="s">
        <v>167</v>
      </c>
      <c r="BM215" s="23" t="s">
        <v>301</v>
      </c>
    </row>
    <row r="216" spans="2:65" s="11" customFormat="1" ht="13.5">
      <c r="B216" s="204"/>
      <c r="C216" s="205"/>
      <c r="D216" s="206" t="s">
        <v>145</v>
      </c>
      <c r="E216" s="207" t="s">
        <v>22</v>
      </c>
      <c r="F216" s="208" t="s">
        <v>146</v>
      </c>
      <c r="G216" s="205"/>
      <c r="H216" s="209" t="s">
        <v>22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145</v>
      </c>
      <c r="AU216" s="215" t="s">
        <v>88</v>
      </c>
      <c r="AV216" s="11" t="s">
        <v>24</v>
      </c>
      <c r="AW216" s="11" t="s">
        <v>43</v>
      </c>
      <c r="AX216" s="11" t="s">
        <v>79</v>
      </c>
      <c r="AY216" s="215" t="s">
        <v>136</v>
      </c>
    </row>
    <row r="217" spans="2:65" s="12" customFormat="1" ht="13.5">
      <c r="B217" s="216"/>
      <c r="C217" s="217"/>
      <c r="D217" s="206" t="s">
        <v>145</v>
      </c>
      <c r="E217" s="218" t="s">
        <v>22</v>
      </c>
      <c r="F217" s="219" t="s">
        <v>302</v>
      </c>
      <c r="G217" s="217"/>
      <c r="H217" s="220">
        <v>2.5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145</v>
      </c>
      <c r="AU217" s="226" t="s">
        <v>88</v>
      </c>
      <c r="AV217" s="12" t="s">
        <v>88</v>
      </c>
      <c r="AW217" s="12" t="s">
        <v>43</v>
      </c>
      <c r="AX217" s="12" t="s">
        <v>79</v>
      </c>
      <c r="AY217" s="226" t="s">
        <v>136</v>
      </c>
    </row>
    <row r="218" spans="2:65" s="13" customFormat="1" ht="13.5">
      <c r="B218" s="227"/>
      <c r="C218" s="228"/>
      <c r="D218" s="238" t="s">
        <v>145</v>
      </c>
      <c r="E218" s="239" t="s">
        <v>22</v>
      </c>
      <c r="F218" s="240" t="s">
        <v>148</v>
      </c>
      <c r="G218" s="228"/>
      <c r="H218" s="241">
        <v>2.5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145</v>
      </c>
      <c r="AU218" s="237" t="s">
        <v>88</v>
      </c>
      <c r="AV218" s="13" t="s">
        <v>143</v>
      </c>
      <c r="AW218" s="13" t="s">
        <v>43</v>
      </c>
      <c r="AX218" s="13" t="s">
        <v>24</v>
      </c>
      <c r="AY218" s="237" t="s">
        <v>136</v>
      </c>
    </row>
    <row r="219" spans="2:65" s="1" customFormat="1" ht="22.5" customHeight="1">
      <c r="B219" s="40"/>
      <c r="C219" s="192" t="s">
        <v>303</v>
      </c>
      <c r="D219" s="192" t="s">
        <v>138</v>
      </c>
      <c r="E219" s="193" t="s">
        <v>304</v>
      </c>
      <c r="F219" s="194" t="s">
        <v>305</v>
      </c>
      <c r="G219" s="195" t="s">
        <v>215</v>
      </c>
      <c r="H219" s="196">
        <v>124.9</v>
      </c>
      <c r="I219" s="197"/>
      <c r="J219" s="198">
        <f>ROUND(I219*H219,2)</f>
        <v>0</v>
      </c>
      <c r="K219" s="194" t="s">
        <v>22</v>
      </c>
      <c r="L219" s="60"/>
      <c r="M219" s="199" t="s">
        <v>22</v>
      </c>
      <c r="N219" s="200" t="s">
        <v>50</v>
      </c>
      <c r="O219" s="41"/>
      <c r="P219" s="201">
        <f>O219*H219</f>
        <v>0</v>
      </c>
      <c r="Q219" s="201">
        <v>6.4000000000000003E-3</v>
      </c>
      <c r="R219" s="201">
        <f>Q219*H219</f>
        <v>0.79936000000000007</v>
      </c>
      <c r="S219" s="201">
        <v>0</v>
      </c>
      <c r="T219" s="202">
        <f>S219*H219</f>
        <v>0</v>
      </c>
      <c r="AR219" s="23" t="s">
        <v>167</v>
      </c>
      <c r="AT219" s="23" t="s">
        <v>138</v>
      </c>
      <c r="AU219" s="23" t="s">
        <v>88</v>
      </c>
      <c r="AY219" s="23" t="s">
        <v>136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24</v>
      </c>
      <c r="BK219" s="203">
        <f>ROUND(I219*H219,2)</f>
        <v>0</v>
      </c>
      <c r="BL219" s="23" t="s">
        <v>167</v>
      </c>
      <c r="BM219" s="23" t="s">
        <v>306</v>
      </c>
    </row>
    <row r="220" spans="2:65" s="11" customFormat="1" ht="13.5">
      <c r="B220" s="204"/>
      <c r="C220" s="205"/>
      <c r="D220" s="206" t="s">
        <v>145</v>
      </c>
      <c r="E220" s="207" t="s">
        <v>22</v>
      </c>
      <c r="F220" s="208" t="s">
        <v>146</v>
      </c>
      <c r="G220" s="205"/>
      <c r="H220" s="209" t="s">
        <v>22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145</v>
      </c>
      <c r="AU220" s="215" t="s">
        <v>88</v>
      </c>
      <c r="AV220" s="11" t="s">
        <v>24</v>
      </c>
      <c r="AW220" s="11" t="s">
        <v>43</v>
      </c>
      <c r="AX220" s="11" t="s">
        <v>79</v>
      </c>
      <c r="AY220" s="215" t="s">
        <v>136</v>
      </c>
    </row>
    <row r="221" spans="2:65" s="12" customFormat="1" ht="13.5">
      <c r="B221" s="216"/>
      <c r="C221" s="217"/>
      <c r="D221" s="206" t="s">
        <v>145</v>
      </c>
      <c r="E221" s="218" t="s">
        <v>22</v>
      </c>
      <c r="F221" s="219" t="s">
        <v>307</v>
      </c>
      <c r="G221" s="217"/>
      <c r="H221" s="220">
        <v>124.9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145</v>
      </c>
      <c r="AU221" s="226" t="s">
        <v>88</v>
      </c>
      <c r="AV221" s="12" t="s">
        <v>88</v>
      </c>
      <c r="AW221" s="12" t="s">
        <v>43</v>
      </c>
      <c r="AX221" s="12" t="s">
        <v>79</v>
      </c>
      <c r="AY221" s="226" t="s">
        <v>136</v>
      </c>
    </row>
    <row r="222" spans="2:65" s="13" customFormat="1" ht="13.5">
      <c r="B222" s="227"/>
      <c r="C222" s="228"/>
      <c r="D222" s="238" t="s">
        <v>145</v>
      </c>
      <c r="E222" s="239" t="s">
        <v>22</v>
      </c>
      <c r="F222" s="240" t="s">
        <v>148</v>
      </c>
      <c r="G222" s="228"/>
      <c r="H222" s="241">
        <v>124.9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145</v>
      </c>
      <c r="AU222" s="237" t="s">
        <v>88</v>
      </c>
      <c r="AV222" s="13" t="s">
        <v>143</v>
      </c>
      <c r="AW222" s="13" t="s">
        <v>43</v>
      </c>
      <c r="AX222" s="13" t="s">
        <v>24</v>
      </c>
      <c r="AY222" s="237" t="s">
        <v>136</v>
      </c>
    </row>
    <row r="223" spans="2:65" s="1" customFormat="1" ht="22.5" customHeight="1">
      <c r="B223" s="40"/>
      <c r="C223" s="192" t="s">
        <v>256</v>
      </c>
      <c r="D223" s="192" t="s">
        <v>138</v>
      </c>
      <c r="E223" s="193" t="s">
        <v>308</v>
      </c>
      <c r="F223" s="194" t="s">
        <v>309</v>
      </c>
      <c r="G223" s="195" t="s">
        <v>215</v>
      </c>
      <c r="H223" s="196">
        <v>31</v>
      </c>
      <c r="I223" s="197"/>
      <c r="J223" s="198">
        <f>ROUND(I223*H223,2)</f>
        <v>0</v>
      </c>
      <c r="K223" s="194" t="s">
        <v>142</v>
      </c>
      <c r="L223" s="60"/>
      <c r="M223" s="199" t="s">
        <v>22</v>
      </c>
      <c r="N223" s="200" t="s">
        <v>50</v>
      </c>
      <c r="O223" s="41"/>
      <c r="P223" s="201">
        <f>O223*H223</f>
        <v>0</v>
      </c>
      <c r="Q223" s="201">
        <v>0</v>
      </c>
      <c r="R223" s="201">
        <f>Q223*H223</f>
        <v>0</v>
      </c>
      <c r="S223" s="201">
        <v>1.102E-2</v>
      </c>
      <c r="T223" s="202">
        <f>S223*H223</f>
        <v>0.34162000000000003</v>
      </c>
      <c r="AR223" s="23" t="s">
        <v>167</v>
      </c>
      <c r="AT223" s="23" t="s">
        <v>138</v>
      </c>
      <c r="AU223" s="23" t="s">
        <v>88</v>
      </c>
      <c r="AY223" s="23" t="s">
        <v>136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3" t="s">
        <v>24</v>
      </c>
      <c r="BK223" s="203">
        <f>ROUND(I223*H223,2)</f>
        <v>0</v>
      </c>
      <c r="BL223" s="23" t="s">
        <v>167</v>
      </c>
      <c r="BM223" s="23" t="s">
        <v>310</v>
      </c>
    </row>
    <row r="224" spans="2:65" s="11" customFormat="1" ht="13.5">
      <c r="B224" s="204"/>
      <c r="C224" s="205"/>
      <c r="D224" s="206" t="s">
        <v>145</v>
      </c>
      <c r="E224" s="207" t="s">
        <v>22</v>
      </c>
      <c r="F224" s="208" t="s">
        <v>146</v>
      </c>
      <c r="G224" s="205"/>
      <c r="H224" s="209" t="s">
        <v>22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145</v>
      </c>
      <c r="AU224" s="215" t="s">
        <v>88</v>
      </c>
      <c r="AV224" s="11" t="s">
        <v>24</v>
      </c>
      <c r="AW224" s="11" t="s">
        <v>43</v>
      </c>
      <c r="AX224" s="11" t="s">
        <v>79</v>
      </c>
      <c r="AY224" s="215" t="s">
        <v>136</v>
      </c>
    </row>
    <row r="225" spans="2:65" s="12" customFormat="1" ht="13.5">
      <c r="B225" s="216"/>
      <c r="C225" s="217"/>
      <c r="D225" s="206" t="s">
        <v>145</v>
      </c>
      <c r="E225" s="218" t="s">
        <v>22</v>
      </c>
      <c r="F225" s="219" t="s">
        <v>303</v>
      </c>
      <c r="G225" s="217"/>
      <c r="H225" s="220">
        <v>31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145</v>
      </c>
      <c r="AU225" s="226" t="s">
        <v>88</v>
      </c>
      <c r="AV225" s="12" t="s">
        <v>88</v>
      </c>
      <c r="AW225" s="12" t="s">
        <v>43</v>
      </c>
      <c r="AX225" s="12" t="s">
        <v>79</v>
      </c>
      <c r="AY225" s="226" t="s">
        <v>136</v>
      </c>
    </row>
    <row r="226" spans="2:65" s="13" customFormat="1" ht="13.5">
      <c r="B226" s="227"/>
      <c r="C226" s="228"/>
      <c r="D226" s="238" t="s">
        <v>145</v>
      </c>
      <c r="E226" s="239" t="s">
        <v>22</v>
      </c>
      <c r="F226" s="240" t="s">
        <v>148</v>
      </c>
      <c r="G226" s="228"/>
      <c r="H226" s="241">
        <v>31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145</v>
      </c>
      <c r="AU226" s="237" t="s">
        <v>88</v>
      </c>
      <c r="AV226" s="13" t="s">
        <v>143</v>
      </c>
      <c r="AW226" s="13" t="s">
        <v>43</v>
      </c>
      <c r="AX226" s="13" t="s">
        <v>24</v>
      </c>
      <c r="AY226" s="237" t="s">
        <v>136</v>
      </c>
    </row>
    <row r="227" spans="2:65" s="1" customFormat="1" ht="22.5" customHeight="1">
      <c r="B227" s="40"/>
      <c r="C227" s="192" t="s">
        <v>311</v>
      </c>
      <c r="D227" s="192" t="s">
        <v>138</v>
      </c>
      <c r="E227" s="193" t="s">
        <v>312</v>
      </c>
      <c r="F227" s="194" t="s">
        <v>313</v>
      </c>
      <c r="G227" s="195" t="s">
        <v>164</v>
      </c>
      <c r="H227" s="196">
        <v>1</v>
      </c>
      <c r="I227" s="197"/>
      <c r="J227" s="198">
        <f>ROUND(I227*H227,2)</f>
        <v>0</v>
      </c>
      <c r="K227" s="194" t="s">
        <v>142</v>
      </c>
      <c r="L227" s="60"/>
      <c r="M227" s="199" t="s">
        <v>22</v>
      </c>
      <c r="N227" s="200" t="s">
        <v>50</v>
      </c>
      <c r="O227" s="41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3" t="s">
        <v>167</v>
      </c>
      <c r="AT227" s="23" t="s">
        <v>138</v>
      </c>
      <c r="AU227" s="23" t="s">
        <v>88</v>
      </c>
      <c r="AY227" s="23" t="s">
        <v>136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3" t="s">
        <v>24</v>
      </c>
      <c r="BK227" s="203">
        <f>ROUND(I227*H227,2)</f>
        <v>0</v>
      </c>
      <c r="BL227" s="23" t="s">
        <v>167</v>
      </c>
      <c r="BM227" s="23" t="s">
        <v>314</v>
      </c>
    </row>
    <row r="228" spans="2:65" s="11" customFormat="1" ht="13.5">
      <c r="B228" s="204"/>
      <c r="C228" s="205"/>
      <c r="D228" s="206" t="s">
        <v>145</v>
      </c>
      <c r="E228" s="207" t="s">
        <v>22</v>
      </c>
      <c r="F228" s="208" t="s">
        <v>146</v>
      </c>
      <c r="G228" s="205"/>
      <c r="H228" s="209" t="s">
        <v>22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145</v>
      </c>
      <c r="AU228" s="215" t="s">
        <v>88</v>
      </c>
      <c r="AV228" s="11" t="s">
        <v>24</v>
      </c>
      <c r="AW228" s="11" t="s">
        <v>43</v>
      </c>
      <c r="AX228" s="11" t="s">
        <v>79</v>
      </c>
      <c r="AY228" s="215" t="s">
        <v>136</v>
      </c>
    </row>
    <row r="229" spans="2:65" s="12" customFormat="1" ht="13.5">
      <c r="B229" s="216"/>
      <c r="C229" s="217"/>
      <c r="D229" s="206" t="s">
        <v>145</v>
      </c>
      <c r="E229" s="218" t="s">
        <v>22</v>
      </c>
      <c r="F229" s="219" t="s">
        <v>24</v>
      </c>
      <c r="G229" s="217"/>
      <c r="H229" s="220">
        <v>1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145</v>
      </c>
      <c r="AU229" s="226" t="s">
        <v>88</v>
      </c>
      <c r="AV229" s="12" t="s">
        <v>88</v>
      </c>
      <c r="AW229" s="12" t="s">
        <v>43</v>
      </c>
      <c r="AX229" s="12" t="s">
        <v>79</v>
      </c>
      <c r="AY229" s="226" t="s">
        <v>136</v>
      </c>
    </row>
    <row r="230" spans="2:65" s="13" customFormat="1" ht="13.5">
      <c r="B230" s="227"/>
      <c r="C230" s="228"/>
      <c r="D230" s="238" t="s">
        <v>145</v>
      </c>
      <c r="E230" s="239" t="s">
        <v>22</v>
      </c>
      <c r="F230" s="240" t="s">
        <v>148</v>
      </c>
      <c r="G230" s="228"/>
      <c r="H230" s="241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145</v>
      </c>
      <c r="AU230" s="237" t="s">
        <v>88</v>
      </c>
      <c r="AV230" s="13" t="s">
        <v>143</v>
      </c>
      <c r="AW230" s="13" t="s">
        <v>43</v>
      </c>
      <c r="AX230" s="13" t="s">
        <v>24</v>
      </c>
      <c r="AY230" s="237" t="s">
        <v>136</v>
      </c>
    </row>
    <row r="231" spans="2:65" s="1" customFormat="1" ht="22.5" customHeight="1">
      <c r="B231" s="40"/>
      <c r="C231" s="242" t="s">
        <v>315</v>
      </c>
      <c r="D231" s="242" t="s">
        <v>253</v>
      </c>
      <c r="E231" s="243" t="s">
        <v>316</v>
      </c>
      <c r="F231" s="244" t="s">
        <v>317</v>
      </c>
      <c r="G231" s="245" t="s">
        <v>164</v>
      </c>
      <c r="H231" s="246">
        <v>1</v>
      </c>
      <c r="I231" s="247"/>
      <c r="J231" s="248">
        <f>ROUND(I231*H231,2)</f>
        <v>0</v>
      </c>
      <c r="K231" s="244" t="s">
        <v>142</v>
      </c>
      <c r="L231" s="249"/>
      <c r="M231" s="250" t="s">
        <v>22</v>
      </c>
      <c r="N231" s="251" t="s">
        <v>50</v>
      </c>
      <c r="O231" s="41"/>
      <c r="P231" s="201">
        <f>O231*H231</f>
        <v>0</v>
      </c>
      <c r="Q231" s="201">
        <v>2.9999999999999997E-4</v>
      </c>
      <c r="R231" s="201">
        <f>Q231*H231</f>
        <v>2.9999999999999997E-4</v>
      </c>
      <c r="S231" s="201">
        <v>0</v>
      </c>
      <c r="T231" s="202">
        <f>S231*H231</f>
        <v>0</v>
      </c>
      <c r="AR231" s="23" t="s">
        <v>256</v>
      </c>
      <c r="AT231" s="23" t="s">
        <v>253</v>
      </c>
      <c r="AU231" s="23" t="s">
        <v>88</v>
      </c>
      <c r="AY231" s="23" t="s">
        <v>136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24</v>
      </c>
      <c r="BK231" s="203">
        <f>ROUND(I231*H231,2)</f>
        <v>0</v>
      </c>
      <c r="BL231" s="23" t="s">
        <v>167</v>
      </c>
      <c r="BM231" s="23" t="s">
        <v>318</v>
      </c>
    </row>
    <row r="232" spans="2:65" s="11" customFormat="1" ht="13.5">
      <c r="B232" s="204"/>
      <c r="C232" s="205"/>
      <c r="D232" s="206" t="s">
        <v>145</v>
      </c>
      <c r="E232" s="207" t="s">
        <v>22</v>
      </c>
      <c r="F232" s="208" t="s">
        <v>146</v>
      </c>
      <c r="G232" s="205"/>
      <c r="H232" s="209" t="s">
        <v>22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145</v>
      </c>
      <c r="AU232" s="215" t="s">
        <v>88</v>
      </c>
      <c r="AV232" s="11" t="s">
        <v>24</v>
      </c>
      <c r="AW232" s="11" t="s">
        <v>43</v>
      </c>
      <c r="AX232" s="11" t="s">
        <v>79</v>
      </c>
      <c r="AY232" s="215" t="s">
        <v>136</v>
      </c>
    </row>
    <row r="233" spans="2:65" s="12" customFormat="1" ht="13.5">
      <c r="B233" s="216"/>
      <c r="C233" s="217"/>
      <c r="D233" s="206" t="s">
        <v>145</v>
      </c>
      <c r="E233" s="218" t="s">
        <v>22</v>
      </c>
      <c r="F233" s="219" t="s">
        <v>24</v>
      </c>
      <c r="G233" s="217"/>
      <c r="H233" s="220">
        <v>1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145</v>
      </c>
      <c r="AU233" s="226" t="s">
        <v>88</v>
      </c>
      <c r="AV233" s="12" t="s">
        <v>88</v>
      </c>
      <c r="AW233" s="12" t="s">
        <v>43</v>
      </c>
      <c r="AX233" s="12" t="s">
        <v>79</v>
      </c>
      <c r="AY233" s="226" t="s">
        <v>136</v>
      </c>
    </row>
    <row r="234" spans="2:65" s="13" customFormat="1" ht="13.5">
      <c r="B234" s="227"/>
      <c r="C234" s="228"/>
      <c r="D234" s="238" t="s">
        <v>145</v>
      </c>
      <c r="E234" s="239" t="s">
        <v>22</v>
      </c>
      <c r="F234" s="240" t="s">
        <v>148</v>
      </c>
      <c r="G234" s="228"/>
      <c r="H234" s="241">
        <v>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145</v>
      </c>
      <c r="AU234" s="237" t="s">
        <v>88</v>
      </c>
      <c r="AV234" s="13" t="s">
        <v>143</v>
      </c>
      <c r="AW234" s="13" t="s">
        <v>43</v>
      </c>
      <c r="AX234" s="13" t="s">
        <v>24</v>
      </c>
      <c r="AY234" s="237" t="s">
        <v>136</v>
      </c>
    </row>
    <row r="235" spans="2:65" s="1" customFormat="1" ht="22.5" customHeight="1">
      <c r="B235" s="40"/>
      <c r="C235" s="192" t="s">
        <v>319</v>
      </c>
      <c r="D235" s="192" t="s">
        <v>138</v>
      </c>
      <c r="E235" s="193" t="s">
        <v>320</v>
      </c>
      <c r="F235" s="194" t="s">
        <v>321</v>
      </c>
      <c r="G235" s="195" t="s">
        <v>164</v>
      </c>
      <c r="H235" s="196">
        <v>72</v>
      </c>
      <c r="I235" s="197"/>
      <c r="J235" s="198">
        <f>ROUND(I235*H235,2)</f>
        <v>0</v>
      </c>
      <c r="K235" s="194" t="s">
        <v>142</v>
      </c>
      <c r="L235" s="60"/>
      <c r="M235" s="199" t="s">
        <v>22</v>
      </c>
      <c r="N235" s="200" t="s">
        <v>50</v>
      </c>
      <c r="O235" s="41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23" t="s">
        <v>167</v>
      </c>
      <c r="AT235" s="23" t="s">
        <v>138</v>
      </c>
      <c r="AU235" s="23" t="s">
        <v>88</v>
      </c>
      <c r="AY235" s="23" t="s">
        <v>136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3" t="s">
        <v>24</v>
      </c>
      <c r="BK235" s="203">
        <f>ROUND(I235*H235,2)</f>
        <v>0</v>
      </c>
      <c r="BL235" s="23" t="s">
        <v>167</v>
      </c>
      <c r="BM235" s="23" t="s">
        <v>322</v>
      </c>
    </row>
    <row r="236" spans="2:65" s="11" customFormat="1" ht="13.5">
      <c r="B236" s="204"/>
      <c r="C236" s="205"/>
      <c r="D236" s="206" t="s">
        <v>145</v>
      </c>
      <c r="E236" s="207" t="s">
        <v>22</v>
      </c>
      <c r="F236" s="208" t="s">
        <v>146</v>
      </c>
      <c r="G236" s="205"/>
      <c r="H236" s="209" t="s">
        <v>22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145</v>
      </c>
      <c r="AU236" s="215" t="s">
        <v>88</v>
      </c>
      <c r="AV236" s="11" t="s">
        <v>24</v>
      </c>
      <c r="AW236" s="11" t="s">
        <v>43</v>
      </c>
      <c r="AX236" s="11" t="s">
        <v>79</v>
      </c>
      <c r="AY236" s="215" t="s">
        <v>136</v>
      </c>
    </row>
    <row r="237" spans="2:65" s="12" customFormat="1" ht="13.5">
      <c r="B237" s="216"/>
      <c r="C237" s="217"/>
      <c r="D237" s="206" t="s">
        <v>145</v>
      </c>
      <c r="E237" s="218" t="s">
        <v>22</v>
      </c>
      <c r="F237" s="219" t="s">
        <v>323</v>
      </c>
      <c r="G237" s="217"/>
      <c r="H237" s="220">
        <v>72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145</v>
      </c>
      <c r="AU237" s="226" t="s">
        <v>88</v>
      </c>
      <c r="AV237" s="12" t="s">
        <v>88</v>
      </c>
      <c r="AW237" s="12" t="s">
        <v>43</v>
      </c>
      <c r="AX237" s="12" t="s">
        <v>79</v>
      </c>
      <c r="AY237" s="226" t="s">
        <v>136</v>
      </c>
    </row>
    <row r="238" spans="2:65" s="13" customFormat="1" ht="13.5">
      <c r="B238" s="227"/>
      <c r="C238" s="228"/>
      <c r="D238" s="238" t="s">
        <v>145</v>
      </c>
      <c r="E238" s="239" t="s">
        <v>22</v>
      </c>
      <c r="F238" s="240" t="s">
        <v>148</v>
      </c>
      <c r="G238" s="228"/>
      <c r="H238" s="241">
        <v>72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145</v>
      </c>
      <c r="AU238" s="237" t="s">
        <v>88</v>
      </c>
      <c r="AV238" s="13" t="s">
        <v>143</v>
      </c>
      <c r="AW238" s="13" t="s">
        <v>43</v>
      </c>
      <c r="AX238" s="13" t="s">
        <v>24</v>
      </c>
      <c r="AY238" s="237" t="s">
        <v>136</v>
      </c>
    </row>
    <row r="239" spans="2:65" s="1" customFormat="1" ht="31.5" customHeight="1">
      <c r="B239" s="40"/>
      <c r="C239" s="242" t="s">
        <v>324</v>
      </c>
      <c r="D239" s="242" t="s">
        <v>253</v>
      </c>
      <c r="E239" s="243" t="s">
        <v>325</v>
      </c>
      <c r="F239" s="244" t="s">
        <v>326</v>
      </c>
      <c r="G239" s="245" t="s">
        <v>164</v>
      </c>
      <c r="H239" s="246">
        <v>40</v>
      </c>
      <c r="I239" s="247"/>
      <c r="J239" s="248">
        <f>ROUND(I239*H239,2)</f>
        <v>0</v>
      </c>
      <c r="K239" s="244" t="s">
        <v>142</v>
      </c>
      <c r="L239" s="249"/>
      <c r="M239" s="250" t="s">
        <v>22</v>
      </c>
      <c r="N239" s="251" t="s">
        <v>50</v>
      </c>
      <c r="O239" s="41"/>
      <c r="P239" s="201">
        <f>O239*H239</f>
        <v>0</v>
      </c>
      <c r="Q239" s="201">
        <v>1.7000000000000001E-4</v>
      </c>
      <c r="R239" s="201">
        <f>Q239*H239</f>
        <v>6.8000000000000005E-3</v>
      </c>
      <c r="S239" s="201">
        <v>0</v>
      </c>
      <c r="T239" s="202">
        <f>S239*H239</f>
        <v>0</v>
      </c>
      <c r="AR239" s="23" t="s">
        <v>256</v>
      </c>
      <c r="AT239" s="23" t="s">
        <v>253</v>
      </c>
      <c r="AU239" s="23" t="s">
        <v>88</v>
      </c>
      <c r="AY239" s="23" t="s">
        <v>136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24</v>
      </c>
      <c r="BK239" s="203">
        <f>ROUND(I239*H239,2)</f>
        <v>0</v>
      </c>
      <c r="BL239" s="23" t="s">
        <v>167</v>
      </c>
      <c r="BM239" s="23" t="s">
        <v>327</v>
      </c>
    </row>
    <row r="240" spans="2:65" s="11" customFormat="1" ht="13.5">
      <c r="B240" s="204"/>
      <c r="C240" s="205"/>
      <c r="D240" s="206" t="s">
        <v>145</v>
      </c>
      <c r="E240" s="207" t="s">
        <v>22</v>
      </c>
      <c r="F240" s="208" t="s">
        <v>146</v>
      </c>
      <c r="G240" s="205"/>
      <c r="H240" s="209" t="s">
        <v>22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145</v>
      </c>
      <c r="AU240" s="215" t="s">
        <v>88</v>
      </c>
      <c r="AV240" s="11" t="s">
        <v>24</v>
      </c>
      <c r="AW240" s="11" t="s">
        <v>43</v>
      </c>
      <c r="AX240" s="11" t="s">
        <v>79</v>
      </c>
      <c r="AY240" s="215" t="s">
        <v>136</v>
      </c>
    </row>
    <row r="241" spans="2:65" s="12" customFormat="1" ht="13.5">
      <c r="B241" s="216"/>
      <c r="C241" s="217"/>
      <c r="D241" s="206" t="s">
        <v>145</v>
      </c>
      <c r="E241" s="218" t="s">
        <v>22</v>
      </c>
      <c r="F241" s="219" t="s">
        <v>328</v>
      </c>
      <c r="G241" s="217"/>
      <c r="H241" s="220">
        <v>40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145</v>
      </c>
      <c r="AU241" s="226" t="s">
        <v>88</v>
      </c>
      <c r="AV241" s="12" t="s">
        <v>88</v>
      </c>
      <c r="AW241" s="12" t="s">
        <v>43</v>
      </c>
      <c r="AX241" s="12" t="s">
        <v>79</v>
      </c>
      <c r="AY241" s="226" t="s">
        <v>136</v>
      </c>
    </row>
    <row r="242" spans="2:65" s="13" customFormat="1" ht="13.5">
      <c r="B242" s="227"/>
      <c r="C242" s="228"/>
      <c r="D242" s="238" t="s">
        <v>145</v>
      </c>
      <c r="E242" s="239" t="s">
        <v>22</v>
      </c>
      <c r="F242" s="240" t="s">
        <v>148</v>
      </c>
      <c r="G242" s="228"/>
      <c r="H242" s="241">
        <v>40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145</v>
      </c>
      <c r="AU242" s="237" t="s">
        <v>88</v>
      </c>
      <c r="AV242" s="13" t="s">
        <v>143</v>
      </c>
      <c r="AW242" s="13" t="s">
        <v>43</v>
      </c>
      <c r="AX242" s="13" t="s">
        <v>24</v>
      </c>
      <c r="AY242" s="237" t="s">
        <v>136</v>
      </c>
    </row>
    <row r="243" spans="2:65" s="1" customFormat="1" ht="22.5" customHeight="1">
      <c r="B243" s="40"/>
      <c r="C243" s="242" t="s">
        <v>329</v>
      </c>
      <c r="D243" s="242" t="s">
        <v>253</v>
      </c>
      <c r="E243" s="243" t="s">
        <v>330</v>
      </c>
      <c r="F243" s="244" t="s">
        <v>331</v>
      </c>
      <c r="G243" s="245" t="s">
        <v>164</v>
      </c>
      <c r="H243" s="246">
        <v>5</v>
      </c>
      <c r="I243" s="247"/>
      <c r="J243" s="248">
        <f>ROUND(I243*H243,2)</f>
        <v>0</v>
      </c>
      <c r="K243" s="244" t="s">
        <v>142</v>
      </c>
      <c r="L243" s="249"/>
      <c r="M243" s="250" t="s">
        <v>22</v>
      </c>
      <c r="N243" s="251" t="s">
        <v>50</v>
      </c>
      <c r="O243" s="41"/>
      <c r="P243" s="201">
        <f>O243*H243</f>
        <v>0</v>
      </c>
      <c r="Q243" s="201">
        <v>3.6000000000000002E-4</v>
      </c>
      <c r="R243" s="201">
        <f>Q243*H243</f>
        <v>1.8000000000000002E-3</v>
      </c>
      <c r="S243" s="201">
        <v>0</v>
      </c>
      <c r="T243" s="202">
        <f>S243*H243</f>
        <v>0</v>
      </c>
      <c r="AR243" s="23" t="s">
        <v>256</v>
      </c>
      <c r="AT243" s="23" t="s">
        <v>253</v>
      </c>
      <c r="AU243" s="23" t="s">
        <v>88</v>
      </c>
      <c r="AY243" s="23" t="s">
        <v>136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3" t="s">
        <v>24</v>
      </c>
      <c r="BK243" s="203">
        <f>ROUND(I243*H243,2)</f>
        <v>0</v>
      </c>
      <c r="BL243" s="23" t="s">
        <v>167</v>
      </c>
      <c r="BM243" s="23" t="s">
        <v>332</v>
      </c>
    </row>
    <row r="244" spans="2:65" s="11" customFormat="1" ht="13.5">
      <c r="B244" s="204"/>
      <c r="C244" s="205"/>
      <c r="D244" s="206" t="s">
        <v>145</v>
      </c>
      <c r="E244" s="207" t="s">
        <v>22</v>
      </c>
      <c r="F244" s="208" t="s">
        <v>146</v>
      </c>
      <c r="G244" s="205"/>
      <c r="H244" s="209" t="s">
        <v>22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145</v>
      </c>
      <c r="AU244" s="215" t="s">
        <v>88</v>
      </c>
      <c r="AV244" s="11" t="s">
        <v>24</v>
      </c>
      <c r="AW244" s="11" t="s">
        <v>43</v>
      </c>
      <c r="AX244" s="11" t="s">
        <v>79</v>
      </c>
      <c r="AY244" s="215" t="s">
        <v>136</v>
      </c>
    </row>
    <row r="245" spans="2:65" s="12" customFormat="1" ht="13.5">
      <c r="B245" s="216"/>
      <c r="C245" s="217"/>
      <c r="D245" s="206" t="s">
        <v>145</v>
      </c>
      <c r="E245" s="218" t="s">
        <v>22</v>
      </c>
      <c r="F245" s="219" t="s">
        <v>168</v>
      </c>
      <c r="G245" s="217"/>
      <c r="H245" s="220">
        <v>5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145</v>
      </c>
      <c r="AU245" s="226" t="s">
        <v>88</v>
      </c>
      <c r="AV245" s="12" t="s">
        <v>88</v>
      </c>
      <c r="AW245" s="12" t="s">
        <v>43</v>
      </c>
      <c r="AX245" s="12" t="s">
        <v>79</v>
      </c>
      <c r="AY245" s="226" t="s">
        <v>136</v>
      </c>
    </row>
    <row r="246" spans="2:65" s="13" customFormat="1" ht="13.5">
      <c r="B246" s="227"/>
      <c r="C246" s="228"/>
      <c r="D246" s="238" t="s">
        <v>145</v>
      </c>
      <c r="E246" s="239" t="s">
        <v>22</v>
      </c>
      <c r="F246" s="240" t="s">
        <v>148</v>
      </c>
      <c r="G246" s="228"/>
      <c r="H246" s="241">
        <v>5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145</v>
      </c>
      <c r="AU246" s="237" t="s">
        <v>88</v>
      </c>
      <c r="AV246" s="13" t="s">
        <v>143</v>
      </c>
      <c r="AW246" s="13" t="s">
        <v>43</v>
      </c>
      <c r="AX246" s="13" t="s">
        <v>24</v>
      </c>
      <c r="AY246" s="237" t="s">
        <v>136</v>
      </c>
    </row>
    <row r="247" spans="2:65" s="1" customFormat="1" ht="31.5" customHeight="1">
      <c r="B247" s="40"/>
      <c r="C247" s="242" t="s">
        <v>333</v>
      </c>
      <c r="D247" s="242" t="s">
        <v>253</v>
      </c>
      <c r="E247" s="243" t="s">
        <v>334</v>
      </c>
      <c r="F247" s="244" t="s">
        <v>335</v>
      </c>
      <c r="G247" s="245" t="s">
        <v>164</v>
      </c>
      <c r="H247" s="246">
        <v>27</v>
      </c>
      <c r="I247" s="247"/>
      <c r="J247" s="248">
        <f>ROUND(I247*H247,2)</f>
        <v>0</v>
      </c>
      <c r="K247" s="244" t="s">
        <v>142</v>
      </c>
      <c r="L247" s="249"/>
      <c r="M247" s="250" t="s">
        <v>22</v>
      </c>
      <c r="N247" s="251" t="s">
        <v>50</v>
      </c>
      <c r="O247" s="41"/>
      <c r="P247" s="201">
        <f>O247*H247</f>
        <v>0</v>
      </c>
      <c r="Q247" s="201">
        <v>9.0000000000000006E-5</v>
      </c>
      <c r="R247" s="201">
        <f>Q247*H247</f>
        <v>2.4300000000000003E-3</v>
      </c>
      <c r="S247" s="201">
        <v>0</v>
      </c>
      <c r="T247" s="202">
        <f>S247*H247</f>
        <v>0</v>
      </c>
      <c r="AR247" s="23" t="s">
        <v>256</v>
      </c>
      <c r="AT247" s="23" t="s">
        <v>253</v>
      </c>
      <c r="AU247" s="23" t="s">
        <v>88</v>
      </c>
      <c r="AY247" s="23" t="s">
        <v>136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3" t="s">
        <v>24</v>
      </c>
      <c r="BK247" s="203">
        <f>ROUND(I247*H247,2)</f>
        <v>0</v>
      </c>
      <c r="BL247" s="23" t="s">
        <v>167</v>
      </c>
      <c r="BM247" s="23" t="s">
        <v>336</v>
      </c>
    </row>
    <row r="248" spans="2:65" s="11" customFormat="1" ht="13.5">
      <c r="B248" s="204"/>
      <c r="C248" s="205"/>
      <c r="D248" s="206" t="s">
        <v>145</v>
      </c>
      <c r="E248" s="207" t="s">
        <v>22</v>
      </c>
      <c r="F248" s="208" t="s">
        <v>337</v>
      </c>
      <c r="G248" s="205"/>
      <c r="H248" s="209" t="s">
        <v>22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145</v>
      </c>
      <c r="AU248" s="215" t="s">
        <v>88</v>
      </c>
      <c r="AV248" s="11" t="s">
        <v>24</v>
      </c>
      <c r="AW248" s="11" t="s">
        <v>43</v>
      </c>
      <c r="AX248" s="11" t="s">
        <v>79</v>
      </c>
      <c r="AY248" s="215" t="s">
        <v>136</v>
      </c>
    </row>
    <row r="249" spans="2:65" s="12" customFormat="1" ht="13.5">
      <c r="B249" s="216"/>
      <c r="C249" s="217"/>
      <c r="D249" s="206" t="s">
        <v>145</v>
      </c>
      <c r="E249" s="218" t="s">
        <v>22</v>
      </c>
      <c r="F249" s="219" t="s">
        <v>282</v>
      </c>
      <c r="G249" s="217"/>
      <c r="H249" s="220">
        <v>27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145</v>
      </c>
      <c r="AU249" s="226" t="s">
        <v>88</v>
      </c>
      <c r="AV249" s="12" t="s">
        <v>88</v>
      </c>
      <c r="AW249" s="12" t="s">
        <v>43</v>
      </c>
      <c r="AX249" s="12" t="s">
        <v>79</v>
      </c>
      <c r="AY249" s="226" t="s">
        <v>136</v>
      </c>
    </row>
    <row r="250" spans="2:65" s="13" customFormat="1" ht="13.5">
      <c r="B250" s="227"/>
      <c r="C250" s="228"/>
      <c r="D250" s="238" t="s">
        <v>145</v>
      </c>
      <c r="E250" s="239" t="s">
        <v>22</v>
      </c>
      <c r="F250" s="240" t="s">
        <v>148</v>
      </c>
      <c r="G250" s="228"/>
      <c r="H250" s="241">
        <v>27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145</v>
      </c>
      <c r="AU250" s="237" t="s">
        <v>88</v>
      </c>
      <c r="AV250" s="13" t="s">
        <v>143</v>
      </c>
      <c r="AW250" s="13" t="s">
        <v>43</v>
      </c>
      <c r="AX250" s="13" t="s">
        <v>24</v>
      </c>
      <c r="AY250" s="237" t="s">
        <v>136</v>
      </c>
    </row>
    <row r="251" spans="2:65" s="1" customFormat="1" ht="22.5" customHeight="1">
      <c r="B251" s="40"/>
      <c r="C251" s="192" t="s">
        <v>338</v>
      </c>
      <c r="D251" s="192" t="s">
        <v>138</v>
      </c>
      <c r="E251" s="193" t="s">
        <v>339</v>
      </c>
      <c r="F251" s="194" t="s">
        <v>340</v>
      </c>
      <c r="G251" s="195" t="s">
        <v>164</v>
      </c>
      <c r="H251" s="196">
        <v>42</v>
      </c>
      <c r="I251" s="197"/>
      <c r="J251" s="198">
        <f>ROUND(I251*H251,2)</f>
        <v>0</v>
      </c>
      <c r="K251" s="194" t="s">
        <v>142</v>
      </c>
      <c r="L251" s="60"/>
      <c r="M251" s="199" t="s">
        <v>22</v>
      </c>
      <c r="N251" s="200" t="s">
        <v>50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167</v>
      </c>
      <c r="AT251" s="23" t="s">
        <v>138</v>
      </c>
      <c r="AU251" s="23" t="s">
        <v>88</v>
      </c>
      <c r="AY251" s="23" t="s">
        <v>136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24</v>
      </c>
      <c r="BK251" s="203">
        <f>ROUND(I251*H251,2)</f>
        <v>0</v>
      </c>
      <c r="BL251" s="23" t="s">
        <v>167</v>
      </c>
      <c r="BM251" s="23" t="s">
        <v>341</v>
      </c>
    </row>
    <row r="252" spans="2:65" s="11" customFormat="1" ht="13.5">
      <c r="B252" s="204"/>
      <c r="C252" s="205"/>
      <c r="D252" s="206" t="s">
        <v>145</v>
      </c>
      <c r="E252" s="207" t="s">
        <v>22</v>
      </c>
      <c r="F252" s="208" t="s">
        <v>146</v>
      </c>
      <c r="G252" s="205"/>
      <c r="H252" s="209" t="s">
        <v>22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145</v>
      </c>
      <c r="AU252" s="215" t="s">
        <v>88</v>
      </c>
      <c r="AV252" s="11" t="s">
        <v>24</v>
      </c>
      <c r="AW252" s="11" t="s">
        <v>43</v>
      </c>
      <c r="AX252" s="11" t="s">
        <v>79</v>
      </c>
      <c r="AY252" s="215" t="s">
        <v>136</v>
      </c>
    </row>
    <row r="253" spans="2:65" s="12" customFormat="1" ht="13.5">
      <c r="B253" s="216"/>
      <c r="C253" s="217"/>
      <c r="D253" s="206" t="s">
        <v>145</v>
      </c>
      <c r="E253" s="218" t="s">
        <v>22</v>
      </c>
      <c r="F253" s="219" t="s">
        <v>342</v>
      </c>
      <c r="G253" s="217"/>
      <c r="H253" s="220">
        <v>42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145</v>
      </c>
      <c r="AU253" s="226" t="s">
        <v>88</v>
      </c>
      <c r="AV253" s="12" t="s">
        <v>88</v>
      </c>
      <c r="AW253" s="12" t="s">
        <v>43</v>
      </c>
      <c r="AX253" s="12" t="s">
        <v>79</v>
      </c>
      <c r="AY253" s="226" t="s">
        <v>136</v>
      </c>
    </row>
    <row r="254" spans="2:65" s="13" customFormat="1" ht="13.5">
      <c r="B254" s="227"/>
      <c r="C254" s="228"/>
      <c r="D254" s="238" t="s">
        <v>145</v>
      </c>
      <c r="E254" s="239" t="s">
        <v>22</v>
      </c>
      <c r="F254" s="240" t="s">
        <v>148</v>
      </c>
      <c r="G254" s="228"/>
      <c r="H254" s="241">
        <v>42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145</v>
      </c>
      <c r="AU254" s="237" t="s">
        <v>88</v>
      </c>
      <c r="AV254" s="13" t="s">
        <v>143</v>
      </c>
      <c r="AW254" s="13" t="s">
        <v>43</v>
      </c>
      <c r="AX254" s="13" t="s">
        <v>24</v>
      </c>
      <c r="AY254" s="237" t="s">
        <v>136</v>
      </c>
    </row>
    <row r="255" spans="2:65" s="1" customFormat="1" ht="31.5" customHeight="1">
      <c r="B255" s="40"/>
      <c r="C255" s="242" t="s">
        <v>328</v>
      </c>
      <c r="D255" s="242" t="s">
        <v>253</v>
      </c>
      <c r="E255" s="243" t="s">
        <v>343</v>
      </c>
      <c r="F255" s="244" t="s">
        <v>344</v>
      </c>
      <c r="G255" s="245" t="s">
        <v>164</v>
      </c>
      <c r="H255" s="246">
        <v>17</v>
      </c>
      <c r="I255" s="247"/>
      <c r="J255" s="248">
        <f>ROUND(I255*H255,2)</f>
        <v>0</v>
      </c>
      <c r="K255" s="244" t="s">
        <v>142</v>
      </c>
      <c r="L255" s="249"/>
      <c r="M255" s="250" t="s">
        <v>22</v>
      </c>
      <c r="N255" s="251" t="s">
        <v>50</v>
      </c>
      <c r="O255" s="41"/>
      <c r="P255" s="201">
        <f>O255*H255</f>
        <v>0</v>
      </c>
      <c r="Q255" s="201">
        <v>3.6000000000000002E-4</v>
      </c>
      <c r="R255" s="201">
        <f>Q255*H255</f>
        <v>6.1200000000000004E-3</v>
      </c>
      <c r="S255" s="201">
        <v>0</v>
      </c>
      <c r="T255" s="202">
        <f>S255*H255</f>
        <v>0</v>
      </c>
      <c r="AR255" s="23" t="s">
        <v>256</v>
      </c>
      <c r="AT255" s="23" t="s">
        <v>253</v>
      </c>
      <c r="AU255" s="23" t="s">
        <v>88</v>
      </c>
      <c r="AY255" s="23" t="s">
        <v>136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24</v>
      </c>
      <c r="BK255" s="203">
        <f>ROUND(I255*H255,2)</f>
        <v>0</v>
      </c>
      <c r="BL255" s="23" t="s">
        <v>167</v>
      </c>
      <c r="BM255" s="23" t="s">
        <v>345</v>
      </c>
    </row>
    <row r="256" spans="2:65" s="11" customFormat="1" ht="13.5">
      <c r="B256" s="204"/>
      <c r="C256" s="205"/>
      <c r="D256" s="206" t="s">
        <v>145</v>
      </c>
      <c r="E256" s="207" t="s">
        <v>22</v>
      </c>
      <c r="F256" s="208" t="s">
        <v>146</v>
      </c>
      <c r="G256" s="205"/>
      <c r="H256" s="209" t="s">
        <v>22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145</v>
      </c>
      <c r="AU256" s="215" t="s">
        <v>88</v>
      </c>
      <c r="AV256" s="11" t="s">
        <v>24</v>
      </c>
      <c r="AW256" s="11" t="s">
        <v>43</v>
      </c>
      <c r="AX256" s="11" t="s">
        <v>79</v>
      </c>
      <c r="AY256" s="215" t="s">
        <v>136</v>
      </c>
    </row>
    <row r="257" spans="2:65" s="12" customFormat="1" ht="13.5">
      <c r="B257" s="216"/>
      <c r="C257" s="217"/>
      <c r="D257" s="206" t="s">
        <v>145</v>
      </c>
      <c r="E257" s="218" t="s">
        <v>22</v>
      </c>
      <c r="F257" s="219" t="s">
        <v>223</v>
      </c>
      <c r="G257" s="217"/>
      <c r="H257" s="220">
        <v>17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145</v>
      </c>
      <c r="AU257" s="226" t="s">
        <v>88</v>
      </c>
      <c r="AV257" s="12" t="s">
        <v>88</v>
      </c>
      <c r="AW257" s="12" t="s">
        <v>43</v>
      </c>
      <c r="AX257" s="12" t="s">
        <v>79</v>
      </c>
      <c r="AY257" s="226" t="s">
        <v>136</v>
      </c>
    </row>
    <row r="258" spans="2:65" s="13" customFormat="1" ht="13.5">
      <c r="B258" s="227"/>
      <c r="C258" s="228"/>
      <c r="D258" s="238" t="s">
        <v>145</v>
      </c>
      <c r="E258" s="239" t="s">
        <v>22</v>
      </c>
      <c r="F258" s="240" t="s">
        <v>148</v>
      </c>
      <c r="G258" s="228"/>
      <c r="H258" s="241">
        <v>17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AT258" s="237" t="s">
        <v>145</v>
      </c>
      <c r="AU258" s="237" t="s">
        <v>88</v>
      </c>
      <c r="AV258" s="13" t="s">
        <v>143</v>
      </c>
      <c r="AW258" s="13" t="s">
        <v>43</v>
      </c>
      <c r="AX258" s="13" t="s">
        <v>24</v>
      </c>
      <c r="AY258" s="237" t="s">
        <v>136</v>
      </c>
    </row>
    <row r="259" spans="2:65" s="1" customFormat="1" ht="44.25" customHeight="1">
      <c r="B259" s="40"/>
      <c r="C259" s="242" t="s">
        <v>346</v>
      </c>
      <c r="D259" s="242" t="s">
        <v>253</v>
      </c>
      <c r="E259" s="243" t="s">
        <v>347</v>
      </c>
      <c r="F259" s="244" t="s">
        <v>348</v>
      </c>
      <c r="G259" s="245" t="s">
        <v>164</v>
      </c>
      <c r="H259" s="246">
        <v>2</v>
      </c>
      <c r="I259" s="247"/>
      <c r="J259" s="248">
        <f>ROUND(I259*H259,2)</f>
        <v>0</v>
      </c>
      <c r="K259" s="244" t="s">
        <v>142</v>
      </c>
      <c r="L259" s="249"/>
      <c r="M259" s="250" t="s">
        <v>22</v>
      </c>
      <c r="N259" s="251" t="s">
        <v>50</v>
      </c>
      <c r="O259" s="41"/>
      <c r="P259" s="201">
        <f>O259*H259</f>
        <v>0</v>
      </c>
      <c r="Q259" s="201">
        <v>4.0000000000000002E-4</v>
      </c>
      <c r="R259" s="201">
        <f>Q259*H259</f>
        <v>8.0000000000000004E-4</v>
      </c>
      <c r="S259" s="201">
        <v>0</v>
      </c>
      <c r="T259" s="202">
        <f>S259*H259</f>
        <v>0</v>
      </c>
      <c r="AR259" s="23" t="s">
        <v>256</v>
      </c>
      <c r="AT259" s="23" t="s">
        <v>253</v>
      </c>
      <c r="AU259" s="23" t="s">
        <v>88</v>
      </c>
      <c r="AY259" s="23" t="s">
        <v>136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24</v>
      </c>
      <c r="BK259" s="203">
        <f>ROUND(I259*H259,2)</f>
        <v>0</v>
      </c>
      <c r="BL259" s="23" t="s">
        <v>167</v>
      </c>
      <c r="BM259" s="23" t="s">
        <v>349</v>
      </c>
    </row>
    <row r="260" spans="2:65" s="11" customFormat="1" ht="13.5">
      <c r="B260" s="204"/>
      <c r="C260" s="205"/>
      <c r="D260" s="206" t="s">
        <v>145</v>
      </c>
      <c r="E260" s="207" t="s">
        <v>22</v>
      </c>
      <c r="F260" s="208" t="s">
        <v>146</v>
      </c>
      <c r="G260" s="205"/>
      <c r="H260" s="209" t="s">
        <v>22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145</v>
      </c>
      <c r="AU260" s="215" t="s">
        <v>88</v>
      </c>
      <c r="AV260" s="11" t="s">
        <v>24</v>
      </c>
      <c r="AW260" s="11" t="s">
        <v>43</v>
      </c>
      <c r="AX260" s="11" t="s">
        <v>79</v>
      </c>
      <c r="AY260" s="215" t="s">
        <v>136</v>
      </c>
    </row>
    <row r="261" spans="2:65" s="12" customFormat="1" ht="13.5">
      <c r="B261" s="216"/>
      <c r="C261" s="217"/>
      <c r="D261" s="206" t="s">
        <v>145</v>
      </c>
      <c r="E261" s="218" t="s">
        <v>22</v>
      </c>
      <c r="F261" s="219" t="s">
        <v>88</v>
      </c>
      <c r="G261" s="217"/>
      <c r="H261" s="220">
        <v>2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145</v>
      </c>
      <c r="AU261" s="226" t="s">
        <v>88</v>
      </c>
      <c r="AV261" s="12" t="s">
        <v>88</v>
      </c>
      <c r="AW261" s="12" t="s">
        <v>43</v>
      </c>
      <c r="AX261" s="12" t="s">
        <v>79</v>
      </c>
      <c r="AY261" s="226" t="s">
        <v>136</v>
      </c>
    </row>
    <row r="262" spans="2:65" s="13" customFormat="1" ht="13.5">
      <c r="B262" s="227"/>
      <c r="C262" s="228"/>
      <c r="D262" s="238" t="s">
        <v>145</v>
      </c>
      <c r="E262" s="239" t="s">
        <v>22</v>
      </c>
      <c r="F262" s="240" t="s">
        <v>148</v>
      </c>
      <c r="G262" s="228"/>
      <c r="H262" s="241">
        <v>2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145</v>
      </c>
      <c r="AU262" s="237" t="s">
        <v>88</v>
      </c>
      <c r="AV262" s="13" t="s">
        <v>143</v>
      </c>
      <c r="AW262" s="13" t="s">
        <v>43</v>
      </c>
      <c r="AX262" s="13" t="s">
        <v>24</v>
      </c>
      <c r="AY262" s="237" t="s">
        <v>136</v>
      </c>
    </row>
    <row r="263" spans="2:65" s="1" customFormat="1" ht="44.25" customHeight="1">
      <c r="B263" s="40"/>
      <c r="C263" s="242" t="s">
        <v>350</v>
      </c>
      <c r="D263" s="242" t="s">
        <v>253</v>
      </c>
      <c r="E263" s="243" t="s">
        <v>351</v>
      </c>
      <c r="F263" s="244" t="s">
        <v>352</v>
      </c>
      <c r="G263" s="245" t="s">
        <v>164</v>
      </c>
      <c r="H263" s="246">
        <v>1</v>
      </c>
      <c r="I263" s="247"/>
      <c r="J263" s="248">
        <f>ROUND(I263*H263,2)</f>
        <v>0</v>
      </c>
      <c r="K263" s="244" t="s">
        <v>142</v>
      </c>
      <c r="L263" s="249"/>
      <c r="M263" s="250" t="s">
        <v>22</v>
      </c>
      <c r="N263" s="251" t="s">
        <v>50</v>
      </c>
      <c r="O263" s="41"/>
      <c r="P263" s="201">
        <f>O263*H263</f>
        <v>0</v>
      </c>
      <c r="Q263" s="201">
        <v>9.0000000000000006E-5</v>
      </c>
      <c r="R263" s="201">
        <f>Q263*H263</f>
        <v>9.0000000000000006E-5</v>
      </c>
      <c r="S263" s="201">
        <v>0</v>
      </c>
      <c r="T263" s="202">
        <f>S263*H263</f>
        <v>0</v>
      </c>
      <c r="AR263" s="23" t="s">
        <v>256</v>
      </c>
      <c r="AT263" s="23" t="s">
        <v>253</v>
      </c>
      <c r="AU263" s="23" t="s">
        <v>88</v>
      </c>
      <c r="AY263" s="23" t="s">
        <v>136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3" t="s">
        <v>24</v>
      </c>
      <c r="BK263" s="203">
        <f>ROUND(I263*H263,2)</f>
        <v>0</v>
      </c>
      <c r="BL263" s="23" t="s">
        <v>167</v>
      </c>
      <c r="BM263" s="23" t="s">
        <v>353</v>
      </c>
    </row>
    <row r="264" spans="2:65" s="11" customFormat="1" ht="13.5">
      <c r="B264" s="204"/>
      <c r="C264" s="205"/>
      <c r="D264" s="206" t="s">
        <v>145</v>
      </c>
      <c r="E264" s="207" t="s">
        <v>22</v>
      </c>
      <c r="F264" s="208" t="s">
        <v>146</v>
      </c>
      <c r="G264" s="205"/>
      <c r="H264" s="209" t="s">
        <v>22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145</v>
      </c>
      <c r="AU264" s="215" t="s">
        <v>88</v>
      </c>
      <c r="AV264" s="11" t="s">
        <v>24</v>
      </c>
      <c r="AW264" s="11" t="s">
        <v>43</v>
      </c>
      <c r="AX264" s="11" t="s">
        <v>79</v>
      </c>
      <c r="AY264" s="215" t="s">
        <v>136</v>
      </c>
    </row>
    <row r="265" spans="2:65" s="12" customFormat="1" ht="13.5">
      <c r="B265" s="216"/>
      <c r="C265" s="217"/>
      <c r="D265" s="206" t="s">
        <v>145</v>
      </c>
      <c r="E265" s="218" t="s">
        <v>22</v>
      </c>
      <c r="F265" s="219" t="s">
        <v>24</v>
      </c>
      <c r="G265" s="217"/>
      <c r="H265" s="220">
        <v>1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145</v>
      </c>
      <c r="AU265" s="226" t="s">
        <v>88</v>
      </c>
      <c r="AV265" s="12" t="s">
        <v>88</v>
      </c>
      <c r="AW265" s="12" t="s">
        <v>43</v>
      </c>
      <c r="AX265" s="12" t="s">
        <v>79</v>
      </c>
      <c r="AY265" s="226" t="s">
        <v>136</v>
      </c>
    </row>
    <row r="266" spans="2:65" s="13" customFormat="1" ht="13.5">
      <c r="B266" s="227"/>
      <c r="C266" s="228"/>
      <c r="D266" s="238" t="s">
        <v>145</v>
      </c>
      <c r="E266" s="239" t="s">
        <v>22</v>
      </c>
      <c r="F266" s="240" t="s">
        <v>148</v>
      </c>
      <c r="G266" s="228"/>
      <c r="H266" s="241">
        <v>1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145</v>
      </c>
      <c r="AU266" s="237" t="s">
        <v>88</v>
      </c>
      <c r="AV266" s="13" t="s">
        <v>143</v>
      </c>
      <c r="AW266" s="13" t="s">
        <v>43</v>
      </c>
      <c r="AX266" s="13" t="s">
        <v>24</v>
      </c>
      <c r="AY266" s="237" t="s">
        <v>136</v>
      </c>
    </row>
    <row r="267" spans="2:65" s="1" customFormat="1" ht="22.5" customHeight="1">
      <c r="B267" s="40"/>
      <c r="C267" s="242" t="s">
        <v>354</v>
      </c>
      <c r="D267" s="242" t="s">
        <v>253</v>
      </c>
      <c r="E267" s="243" t="s">
        <v>355</v>
      </c>
      <c r="F267" s="244" t="s">
        <v>356</v>
      </c>
      <c r="G267" s="245" t="s">
        <v>164</v>
      </c>
      <c r="H267" s="246">
        <v>6</v>
      </c>
      <c r="I267" s="247"/>
      <c r="J267" s="248">
        <f>ROUND(I267*H267,2)</f>
        <v>0</v>
      </c>
      <c r="K267" s="244" t="s">
        <v>142</v>
      </c>
      <c r="L267" s="249"/>
      <c r="M267" s="250" t="s">
        <v>22</v>
      </c>
      <c r="N267" s="251" t="s">
        <v>50</v>
      </c>
      <c r="O267" s="41"/>
      <c r="P267" s="201">
        <f>O267*H267</f>
        <v>0</v>
      </c>
      <c r="Q267" s="201">
        <v>7.9000000000000001E-4</v>
      </c>
      <c r="R267" s="201">
        <f>Q267*H267</f>
        <v>4.7400000000000003E-3</v>
      </c>
      <c r="S267" s="201">
        <v>0</v>
      </c>
      <c r="T267" s="202">
        <f>S267*H267</f>
        <v>0</v>
      </c>
      <c r="AR267" s="23" t="s">
        <v>256</v>
      </c>
      <c r="AT267" s="23" t="s">
        <v>253</v>
      </c>
      <c r="AU267" s="23" t="s">
        <v>88</v>
      </c>
      <c r="AY267" s="23" t="s">
        <v>136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24</v>
      </c>
      <c r="BK267" s="203">
        <f>ROUND(I267*H267,2)</f>
        <v>0</v>
      </c>
      <c r="BL267" s="23" t="s">
        <v>167</v>
      </c>
      <c r="BM267" s="23" t="s">
        <v>357</v>
      </c>
    </row>
    <row r="268" spans="2:65" s="11" customFormat="1" ht="13.5">
      <c r="B268" s="204"/>
      <c r="C268" s="205"/>
      <c r="D268" s="206" t="s">
        <v>145</v>
      </c>
      <c r="E268" s="207" t="s">
        <v>22</v>
      </c>
      <c r="F268" s="208" t="s">
        <v>146</v>
      </c>
      <c r="G268" s="205"/>
      <c r="H268" s="209" t="s">
        <v>22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145</v>
      </c>
      <c r="AU268" s="215" t="s">
        <v>88</v>
      </c>
      <c r="AV268" s="11" t="s">
        <v>24</v>
      </c>
      <c r="AW268" s="11" t="s">
        <v>43</v>
      </c>
      <c r="AX268" s="11" t="s">
        <v>79</v>
      </c>
      <c r="AY268" s="215" t="s">
        <v>136</v>
      </c>
    </row>
    <row r="269" spans="2:65" s="12" customFormat="1" ht="13.5">
      <c r="B269" s="216"/>
      <c r="C269" s="217"/>
      <c r="D269" s="206" t="s">
        <v>145</v>
      </c>
      <c r="E269" s="218" t="s">
        <v>22</v>
      </c>
      <c r="F269" s="219" t="s">
        <v>160</v>
      </c>
      <c r="G269" s="217"/>
      <c r="H269" s="220">
        <v>6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145</v>
      </c>
      <c r="AU269" s="226" t="s">
        <v>88</v>
      </c>
      <c r="AV269" s="12" t="s">
        <v>88</v>
      </c>
      <c r="AW269" s="12" t="s">
        <v>43</v>
      </c>
      <c r="AX269" s="12" t="s">
        <v>79</v>
      </c>
      <c r="AY269" s="226" t="s">
        <v>136</v>
      </c>
    </row>
    <row r="270" spans="2:65" s="13" customFormat="1" ht="13.5">
      <c r="B270" s="227"/>
      <c r="C270" s="228"/>
      <c r="D270" s="238" t="s">
        <v>145</v>
      </c>
      <c r="E270" s="239" t="s">
        <v>22</v>
      </c>
      <c r="F270" s="240" t="s">
        <v>148</v>
      </c>
      <c r="G270" s="228"/>
      <c r="H270" s="241">
        <v>6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145</v>
      </c>
      <c r="AU270" s="237" t="s">
        <v>88</v>
      </c>
      <c r="AV270" s="13" t="s">
        <v>143</v>
      </c>
      <c r="AW270" s="13" t="s">
        <v>43</v>
      </c>
      <c r="AX270" s="13" t="s">
        <v>24</v>
      </c>
      <c r="AY270" s="237" t="s">
        <v>136</v>
      </c>
    </row>
    <row r="271" spans="2:65" s="1" customFormat="1" ht="31.5" customHeight="1">
      <c r="B271" s="40"/>
      <c r="C271" s="242" t="s">
        <v>358</v>
      </c>
      <c r="D271" s="242" t="s">
        <v>253</v>
      </c>
      <c r="E271" s="243" t="s">
        <v>359</v>
      </c>
      <c r="F271" s="244" t="s">
        <v>360</v>
      </c>
      <c r="G271" s="245" t="s">
        <v>164</v>
      </c>
      <c r="H271" s="246">
        <v>16</v>
      </c>
      <c r="I271" s="247"/>
      <c r="J271" s="248">
        <f>ROUND(I271*H271,2)</f>
        <v>0</v>
      </c>
      <c r="K271" s="244" t="s">
        <v>142</v>
      </c>
      <c r="L271" s="249"/>
      <c r="M271" s="250" t="s">
        <v>22</v>
      </c>
      <c r="N271" s="251" t="s">
        <v>50</v>
      </c>
      <c r="O271" s="41"/>
      <c r="P271" s="201">
        <f>O271*H271</f>
        <v>0</v>
      </c>
      <c r="Q271" s="201">
        <v>1.8000000000000001E-4</v>
      </c>
      <c r="R271" s="201">
        <f>Q271*H271</f>
        <v>2.8800000000000002E-3</v>
      </c>
      <c r="S271" s="201">
        <v>0</v>
      </c>
      <c r="T271" s="202">
        <f>S271*H271</f>
        <v>0</v>
      </c>
      <c r="AR271" s="23" t="s">
        <v>256</v>
      </c>
      <c r="AT271" s="23" t="s">
        <v>253</v>
      </c>
      <c r="AU271" s="23" t="s">
        <v>88</v>
      </c>
      <c r="AY271" s="23" t="s">
        <v>136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3" t="s">
        <v>24</v>
      </c>
      <c r="BK271" s="203">
        <f>ROUND(I271*H271,2)</f>
        <v>0</v>
      </c>
      <c r="BL271" s="23" t="s">
        <v>167</v>
      </c>
      <c r="BM271" s="23" t="s">
        <v>361</v>
      </c>
    </row>
    <row r="272" spans="2:65" s="11" customFormat="1" ht="13.5">
      <c r="B272" s="204"/>
      <c r="C272" s="205"/>
      <c r="D272" s="206" t="s">
        <v>145</v>
      </c>
      <c r="E272" s="207" t="s">
        <v>22</v>
      </c>
      <c r="F272" s="208" t="s">
        <v>146</v>
      </c>
      <c r="G272" s="205"/>
      <c r="H272" s="209" t="s">
        <v>22</v>
      </c>
      <c r="I272" s="210"/>
      <c r="J272" s="205"/>
      <c r="K272" s="205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145</v>
      </c>
      <c r="AU272" s="215" t="s">
        <v>88</v>
      </c>
      <c r="AV272" s="11" t="s">
        <v>24</v>
      </c>
      <c r="AW272" s="11" t="s">
        <v>43</v>
      </c>
      <c r="AX272" s="11" t="s">
        <v>79</v>
      </c>
      <c r="AY272" s="215" t="s">
        <v>136</v>
      </c>
    </row>
    <row r="273" spans="2:65" s="12" customFormat="1" ht="13.5">
      <c r="B273" s="216"/>
      <c r="C273" s="217"/>
      <c r="D273" s="206" t="s">
        <v>145</v>
      </c>
      <c r="E273" s="218" t="s">
        <v>22</v>
      </c>
      <c r="F273" s="219" t="s">
        <v>167</v>
      </c>
      <c r="G273" s="217"/>
      <c r="H273" s="220">
        <v>16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145</v>
      </c>
      <c r="AU273" s="226" t="s">
        <v>88</v>
      </c>
      <c r="AV273" s="12" t="s">
        <v>88</v>
      </c>
      <c r="AW273" s="12" t="s">
        <v>43</v>
      </c>
      <c r="AX273" s="12" t="s">
        <v>79</v>
      </c>
      <c r="AY273" s="226" t="s">
        <v>136</v>
      </c>
    </row>
    <row r="274" spans="2:65" s="13" customFormat="1" ht="13.5">
      <c r="B274" s="227"/>
      <c r="C274" s="228"/>
      <c r="D274" s="238" t="s">
        <v>145</v>
      </c>
      <c r="E274" s="239" t="s">
        <v>22</v>
      </c>
      <c r="F274" s="240" t="s">
        <v>148</v>
      </c>
      <c r="G274" s="228"/>
      <c r="H274" s="241">
        <v>16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145</v>
      </c>
      <c r="AU274" s="237" t="s">
        <v>88</v>
      </c>
      <c r="AV274" s="13" t="s">
        <v>143</v>
      </c>
      <c r="AW274" s="13" t="s">
        <v>43</v>
      </c>
      <c r="AX274" s="13" t="s">
        <v>24</v>
      </c>
      <c r="AY274" s="237" t="s">
        <v>136</v>
      </c>
    </row>
    <row r="275" spans="2:65" s="1" customFormat="1" ht="22.5" customHeight="1">
      <c r="B275" s="40"/>
      <c r="C275" s="192" t="s">
        <v>362</v>
      </c>
      <c r="D275" s="192" t="s">
        <v>138</v>
      </c>
      <c r="E275" s="193" t="s">
        <v>363</v>
      </c>
      <c r="F275" s="194" t="s">
        <v>364</v>
      </c>
      <c r="G275" s="195" t="s">
        <v>164</v>
      </c>
      <c r="H275" s="196">
        <v>35</v>
      </c>
      <c r="I275" s="197"/>
      <c r="J275" s="198">
        <f>ROUND(I275*H275,2)</f>
        <v>0</v>
      </c>
      <c r="K275" s="194" t="s">
        <v>142</v>
      </c>
      <c r="L275" s="60"/>
      <c r="M275" s="199" t="s">
        <v>22</v>
      </c>
      <c r="N275" s="200" t="s">
        <v>50</v>
      </c>
      <c r="O275" s="41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AR275" s="23" t="s">
        <v>167</v>
      </c>
      <c r="AT275" s="23" t="s">
        <v>138</v>
      </c>
      <c r="AU275" s="23" t="s">
        <v>88</v>
      </c>
      <c r="AY275" s="23" t="s">
        <v>136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24</v>
      </c>
      <c r="BK275" s="203">
        <f>ROUND(I275*H275,2)</f>
        <v>0</v>
      </c>
      <c r="BL275" s="23" t="s">
        <v>167</v>
      </c>
      <c r="BM275" s="23" t="s">
        <v>365</v>
      </c>
    </row>
    <row r="276" spans="2:65" s="11" customFormat="1" ht="13.5">
      <c r="B276" s="204"/>
      <c r="C276" s="205"/>
      <c r="D276" s="206" t="s">
        <v>145</v>
      </c>
      <c r="E276" s="207" t="s">
        <v>22</v>
      </c>
      <c r="F276" s="208" t="s">
        <v>146</v>
      </c>
      <c r="G276" s="205"/>
      <c r="H276" s="209" t="s">
        <v>22</v>
      </c>
      <c r="I276" s="210"/>
      <c r="J276" s="205"/>
      <c r="K276" s="205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145</v>
      </c>
      <c r="AU276" s="215" t="s">
        <v>88</v>
      </c>
      <c r="AV276" s="11" t="s">
        <v>24</v>
      </c>
      <c r="AW276" s="11" t="s">
        <v>43</v>
      </c>
      <c r="AX276" s="11" t="s">
        <v>79</v>
      </c>
      <c r="AY276" s="215" t="s">
        <v>136</v>
      </c>
    </row>
    <row r="277" spans="2:65" s="12" customFormat="1" ht="13.5">
      <c r="B277" s="216"/>
      <c r="C277" s="217"/>
      <c r="D277" s="206" t="s">
        <v>145</v>
      </c>
      <c r="E277" s="218" t="s">
        <v>22</v>
      </c>
      <c r="F277" s="219" t="s">
        <v>366</v>
      </c>
      <c r="G277" s="217"/>
      <c r="H277" s="220">
        <v>35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145</v>
      </c>
      <c r="AU277" s="226" t="s">
        <v>88</v>
      </c>
      <c r="AV277" s="12" t="s">
        <v>88</v>
      </c>
      <c r="AW277" s="12" t="s">
        <v>43</v>
      </c>
      <c r="AX277" s="12" t="s">
        <v>79</v>
      </c>
      <c r="AY277" s="226" t="s">
        <v>136</v>
      </c>
    </row>
    <row r="278" spans="2:65" s="13" customFormat="1" ht="13.5">
      <c r="B278" s="227"/>
      <c r="C278" s="228"/>
      <c r="D278" s="238" t="s">
        <v>145</v>
      </c>
      <c r="E278" s="239" t="s">
        <v>22</v>
      </c>
      <c r="F278" s="240" t="s">
        <v>148</v>
      </c>
      <c r="G278" s="228"/>
      <c r="H278" s="241">
        <v>35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145</v>
      </c>
      <c r="AU278" s="237" t="s">
        <v>88</v>
      </c>
      <c r="AV278" s="13" t="s">
        <v>143</v>
      </c>
      <c r="AW278" s="13" t="s">
        <v>43</v>
      </c>
      <c r="AX278" s="13" t="s">
        <v>24</v>
      </c>
      <c r="AY278" s="237" t="s">
        <v>136</v>
      </c>
    </row>
    <row r="279" spans="2:65" s="1" customFormat="1" ht="31.5" customHeight="1">
      <c r="B279" s="40"/>
      <c r="C279" s="242" t="s">
        <v>367</v>
      </c>
      <c r="D279" s="242" t="s">
        <v>253</v>
      </c>
      <c r="E279" s="243" t="s">
        <v>368</v>
      </c>
      <c r="F279" s="244" t="s">
        <v>369</v>
      </c>
      <c r="G279" s="245" t="s">
        <v>164</v>
      </c>
      <c r="H279" s="246">
        <v>18</v>
      </c>
      <c r="I279" s="247"/>
      <c r="J279" s="248">
        <f>ROUND(I279*H279,2)</f>
        <v>0</v>
      </c>
      <c r="K279" s="244" t="s">
        <v>142</v>
      </c>
      <c r="L279" s="249"/>
      <c r="M279" s="250" t="s">
        <v>22</v>
      </c>
      <c r="N279" s="251" t="s">
        <v>50</v>
      </c>
      <c r="O279" s="41"/>
      <c r="P279" s="201">
        <f>O279*H279</f>
        <v>0</v>
      </c>
      <c r="Q279" s="201">
        <v>5.4000000000000001E-4</v>
      </c>
      <c r="R279" s="201">
        <f>Q279*H279</f>
        <v>9.7199999999999995E-3</v>
      </c>
      <c r="S279" s="201">
        <v>0</v>
      </c>
      <c r="T279" s="202">
        <f>S279*H279</f>
        <v>0</v>
      </c>
      <c r="AR279" s="23" t="s">
        <v>256</v>
      </c>
      <c r="AT279" s="23" t="s">
        <v>253</v>
      </c>
      <c r="AU279" s="23" t="s">
        <v>88</v>
      </c>
      <c r="AY279" s="23" t="s">
        <v>136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24</v>
      </c>
      <c r="BK279" s="203">
        <f>ROUND(I279*H279,2)</f>
        <v>0</v>
      </c>
      <c r="BL279" s="23" t="s">
        <v>167</v>
      </c>
      <c r="BM279" s="23" t="s">
        <v>370</v>
      </c>
    </row>
    <row r="280" spans="2:65" s="11" customFormat="1" ht="13.5">
      <c r="B280" s="204"/>
      <c r="C280" s="205"/>
      <c r="D280" s="206" t="s">
        <v>145</v>
      </c>
      <c r="E280" s="207" t="s">
        <v>22</v>
      </c>
      <c r="F280" s="208" t="s">
        <v>146</v>
      </c>
      <c r="G280" s="205"/>
      <c r="H280" s="209" t="s">
        <v>22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145</v>
      </c>
      <c r="AU280" s="215" t="s">
        <v>88</v>
      </c>
      <c r="AV280" s="11" t="s">
        <v>24</v>
      </c>
      <c r="AW280" s="11" t="s">
        <v>43</v>
      </c>
      <c r="AX280" s="11" t="s">
        <v>79</v>
      </c>
      <c r="AY280" s="215" t="s">
        <v>136</v>
      </c>
    </row>
    <row r="281" spans="2:65" s="12" customFormat="1" ht="13.5">
      <c r="B281" s="216"/>
      <c r="C281" s="217"/>
      <c r="D281" s="206" t="s">
        <v>145</v>
      </c>
      <c r="E281" s="218" t="s">
        <v>22</v>
      </c>
      <c r="F281" s="219" t="s">
        <v>231</v>
      </c>
      <c r="G281" s="217"/>
      <c r="H281" s="220">
        <v>18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145</v>
      </c>
      <c r="AU281" s="226" t="s">
        <v>88</v>
      </c>
      <c r="AV281" s="12" t="s">
        <v>88</v>
      </c>
      <c r="AW281" s="12" t="s">
        <v>43</v>
      </c>
      <c r="AX281" s="12" t="s">
        <v>79</v>
      </c>
      <c r="AY281" s="226" t="s">
        <v>136</v>
      </c>
    </row>
    <row r="282" spans="2:65" s="13" customFormat="1" ht="13.5">
      <c r="B282" s="227"/>
      <c r="C282" s="228"/>
      <c r="D282" s="238" t="s">
        <v>145</v>
      </c>
      <c r="E282" s="239" t="s">
        <v>22</v>
      </c>
      <c r="F282" s="240" t="s">
        <v>148</v>
      </c>
      <c r="G282" s="228"/>
      <c r="H282" s="241">
        <v>18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AT282" s="237" t="s">
        <v>145</v>
      </c>
      <c r="AU282" s="237" t="s">
        <v>88</v>
      </c>
      <c r="AV282" s="13" t="s">
        <v>143</v>
      </c>
      <c r="AW282" s="13" t="s">
        <v>43</v>
      </c>
      <c r="AX282" s="13" t="s">
        <v>24</v>
      </c>
      <c r="AY282" s="237" t="s">
        <v>136</v>
      </c>
    </row>
    <row r="283" spans="2:65" s="1" customFormat="1" ht="44.25" customHeight="1">
      <c r="B283" s="40"/>
      <c r="C283" s="242" t="s">
        <v>371</v>
      </c>
      <c r="D283" s="242" t="s">
        <v>253</v>
      </c>
      <c r="E283" s="243" t="s">
        <v>372</v>
      </c>
      <c r="F283" s="244" t="s">
        <v>373</v>
      </c>
      <c r="G283" s="245" t="s">
        <v>164</v>
      </c>
      <c r="H283" s="246">
        <v>2</v>
      </c>
      <c r="I283" s="247"/>
      <c r="J283" s="248">
        <f>ROUND(I283*H283,2)</f>
        <v>0</v>
      </c>
      <c r="K283" s="244" t="s">
        <v>142</v>
      </c>
      <c r="L283" s="249"/>
      <c r="M283" s="250" t="s">
        <v>22</v>
      </c>
      <c r="N283" s="251" t="s">
        <v>50</v>
      </c>
      <c r="O283" s="41"/>
      <c r="P283" s="201">
        <f>O283*H283</f>
        <v>0</v>
      </c>
      <c r="Q283" s="201">
        <v>6.4000000000000005E-4</v>
      </c>
      <c r="R283" s="201">
        <f>Q283*H283</f>
        <v>1.2800000000000001E-3</v>
      </c>
      <c r="S283" s="201">
        <v>0</v>
      </c>
      <c r="T283" s="202">
        <f>S283*H283</f>
        <v>0</v>
      </c>
      <c r="AR283" s="23" t="s">
        <v>256</v>
      </c>
      <c r="AT283" s="23" t="s">
        <v>253</v>
      </c>
      <c r="AU283" s="23" t="s">
        <v>88</v>
      </c>
      <c r="AY283" s="23" t="s">
        <v>136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3" t="s">
        <v>24</v>
      </c>
      <c r="BK283" s="203">
        <f>ROUND(I283*H283,2)</f>
        <v>0</v>
      </c>
      <c r="BL283" s="23" t="s">
        <v>167</v>
      </c>
      <c r="BM283" s="23" t="s">
        <v>374</v>
      </c>
    </row>
    <row r="284" spans="2:65" s="11" customFormat="1" ht="13.5">
      <c r="B284" s="204"/>
      <c r="C284" s="205"/>
      <c r="D284" s="206" t="s">
        <v>145</v>
      </c>
      <c r="E284" s="207" t="s">
        <v>22</v>
      </c>
      <c r="F284" s="208" t="s">
        <v>146</v>
      </c>
      <c r="G284" s="205"/>
      <c r="H284" s="209" t="s">
        <v>22</v>
      </c>
      <c r="I284" s="210"/>
      <c r="J284" s="205"/>
      <c r="K284" s="205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145</v>
      </c>
      <c r="AU284" s="215" t="s">
        <v>88</v>
      </c>
      <c r="AV284" s="11" t="s">
        <v>24</v>
      </c>
      <c r="AW284" s="11" t="s">
        <v>43</v>
      </c>
      <c r="AX284" s="11" t="s">
        <v>79</v>
      </c>
      <c r="AY284" s="215" t="s">
        <v>136</v>
      </c>
    </row>
    <row r="285" spans="2:65" s="12" customFormat="1" ht="13.5">
      <c r="B285" s="216"/>
      <c r="C285" s="217"/>
      <c r="D285" s="206" t="s">
        <v>145</v>
      </c>
      <c r="E285" s="218" t="s">
        <v>22</v>
      </c>
      <c r="F285" s="219" t="s">
        <v>88</v>
      </c>
      <c r="G285" s="217"/>
      <c r="H285" s="220">
        <v>2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145</v>
      </c>
      <c r="AU285" s="226" t="s">
        <v>88</v>
      </c>
      <c r="AV285" s="12" t="s">
        <v>88</v>
      </c>
      <c r="AW285" s="12" t="s">
        <v>43</v>
      </c>
      <c r="AX285" s="12" t="s">
        <v>79</v>
      </c>
      <c r="AY285" s="226" t="s">
        <v>136</v>
      </c>
    </row>
    <row r="286" spans="2:65" s="13" customFormat="1" ht="13.5">
      <c r="B286" s="227"/>
      <c r="C286" s="228"/>
      <c r="D286" s="238" t="s">
        <v>145</v>
      </c>
      <c r="E286" s="239" t="s">
        <v>22</v>
      </c>
      <c r="F286" s="240" t="s">
        <v>148</v>
      </c>
      <c r="G286" s="228"/>
      <c r="H286" s="241">
        <v>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145</v>
      </c>
      <c r="AU286" s="237" t="s">
        <v>88</v>
      </c>
      <c r="AV286" s="13" t="s">
        <v>143</v>
      </c>
      <c r="AW286" s="13" t="s">
        <v>43</v>
      </c>
      <c r="AX286" s="13" t="s">
        <v>24</v>
      </c>
      <c r="AY286" s="237" t="s">
        <v>136</v>
      </c>
    </row>
    <row r="287" spans="2:65" s="1" customFormat="1" ht="44.25" customHeight="1">
      <c r="B287" s="40"/>
      <c r="C287" s="242" t="s">
        <v>222</v>
      </c>
      <c r="D287" s="242" t="s">
        <v>253</v>
      </c>
      <c r="E287" s="243" t="s">
        <v>375</v>
      </c>
      <c r="F287" s="244" t="s">
        <v>376</v>
      </c>
      <c r="G287" s="245" t="s">
        <v>164</v>
      </c>
      <c r="H287" s="246">
        <v>1</v>
      </c>
      <c r="I287" s="247"/>
      <c r="J287" s="248">
        <f>ROUND(I287*H287,2)</f>
        <v>0</v>
      </c>
      <c r="K287" s="244" t="s">
        <v>142</v>
      </c>
      <c r="L287" s="249"/>
      <c r="M287" s="250" t="s">
        <v>22</v>
      </c>
      <c r="N287" s="251" t="s">
        <v>50</v>
      </c>
      <c r="O287" s="41"/>
      <c r="P287" s="201">
        <f>O287*H287</f>
        <v>0</v>
      </c>
      <c r="Q287" s="201">
        <v>2.0000000000000001E-4</v>
      </c>
      <c r="R287" s="201">
        <f>Q287*H287</f>
        <v>2.0000000000000001E-4</v>
      </c>
      <c r="S287" s="201">
        <v>0</v>
      </c>
      <c r="T287" s="202">
        <f>S287*H287</f>
        <v>0</v>
      </c>
      <c r="AR287" s="23" t="s">
        <v>256</v>
      </c>
      <c r="AT287" s="23" t="s">
        <v>253</v>
      </c>
      <c r="AU287" s="23" t="s">
        <v>88</v>
      </c>
      <c r="AY287" s="23" t="s">
        <v>136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24</v>
      </c>
      <c r="BK287" s="203">
        <f>ROUND(I287*H287,2)</f>
        <v>0</v>
      </c>
      <c r="BL287" s="23" t="s">
        <v>167</v>
      </c>
      <c r="BM287" s="23" t="s">
        <v>377</v>
      </c>
    </row>
    <row r="288" spans="2:65" s="11" customFormat="1" ht="13.5">
      <c r="B288" s="204"/>
      <c r="C288" s="205"/>
      <c r="D288" s="206" t="s">
        <v>145</v>
      </c>
      <c r="E288" s="207" t="s">
        <v>22</v>
      </c>
      <c r="F288" s="208" t="s">
        <v>146</v>
      </c>
      <c r="G288" s="205"/>
      <c r="H288" s="209" t="s">
        <v>22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145</v>
      </c>
      <c r="AU288" s="215" t="s">
        <v>88</v>
      </c>
      <c r="AV288" s="11" t="s">
        <v>24</v>
      </c>
      <c r="AW288" s="11" t="s">
        <v>43</v>
      </c>
      <c r="AX288" s="11" t="s">
        <v>79</v>
      </c>
      <c r="AY288" s="215" t="s">
        <v>136</v>
      </c>
    </row>
    <row r="289" spans="2:65" s="12" customFormat="1" ht="13.5">
      <c r="B289" s="216"/>
      <c r="C289" s="217"/>
      <c r="D289" s="206" t="s">
        <v>145</v>
      </c>
      <c r="E289" s="218" t="s">
        <v>22</v>
      </c>
      <c r="F289" s="219" t="s">
        <v>24</v>
      </c>
      <c r="G289" s="217"/>
      <c r="H289" s="220">
        <v>1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145</v>
      </c>
      <c r="AU289" s="226" t="s">
        <v>88</v>
      </c>
      <c r="AV289" s="12" t="s">
        <v>88</v>
      </c>
      <c r="AW289" s="12" t="s">
        <v>43</v>
      </c>
      <c r="AX289" s="12" t="s">
        <v>79</v>
      </c>
      <c r="AY289" s="226" t="s">
        <v>136</v>
      </c>
    </row>
    <row r="290" spans="2:65" s="13" customFormat="1" ht="13.5">
      <c r="B290" s="227"/>
      <c r="C290" s="228"/>
      <c r="D290" s="238" t="s">
        <v>145</v>
      </c>
      <c r="E290" s="239" t="s">
        <v>22</v>
      </c>
      <c r="F290" s="240" t="s">
        <v>148</v>
      </c>
      <c r="G290" s="228"/>
      <c r="H290" s="241">
        <v>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145</v>
      </c>
      <c r="AU290" s="237" t="s">
        <v>88</v>
      </c>
      <c r="AV290" s="13" t="s">
        <v>143</v>
      </c>
      <c r="AW290" s="13" t="s">
        <v>43</v>
      </c>
      <c r="AX290" s="13" t="s">
        <v>24</v>
      </c>
      <c r="AY290" s="237" t="s">
        <v>136</v>
      </c>
    </row>
    <row r="291" spans="2:65" s="1" customFormat="1" ht="44.25" customHeight="1">
      <c r="B291" s="40"/>
      <c r="C291" s="242" t="s">
        <v>378</v>
      </c>
      <c r="D291" s="242" t="s">
        <v>253</v>
      </c>
      <c r="E291" s="243" t="s">
        <v>379</v>
      </c>
      <c r="F291" s="244" t="s">
        <v>380</v>
      </c>
      <c r="G291" s="245" t="s">
        <v>164</v>
      </c>
      <c r="H291" s="246">
        <v>2</v>
      </c>
      <c r="I291" s="247"/>
      <c r="J291" s="248">
        <f>ROUND(I291*H291,2)</f>
        <v>0</v>
      </c>
      <c r="K291" s="244" t="s">
        <v>22</v>
      </c>
      <c r="L291" s="249"/>
      <c r="M291" s="250" t="s">
        <v>22</v>
      </c>
      <c r="N291" s="251" t="s">
        <v>50</v>
      </c>
      <c r="O291" s="41"/>
      <c r="P291" s="201">
        <f>O291*H291</f>
        <v>0</v>
      </c>
      <c r="Q291" s="201">
        <v>2.0000000000000001E-4</v>
      </c>
      <c r="R291" s="201">
        <f>Q291*H291</f>
        <v>4.0000000000000002E-4</v>
      </c>
      <c r="S291" s="201">
        <v>0</v>
      </c>
      <c r="T291" s="202">
        <f>S291*H291</f>
        <v>0</v>
      </c>
      <c r="AR291" s="23" t="s">
        <v>256</v>
      </c>
      <c r="AT291" s="23" t="s">
        <v>253</v>
      </c>
      <c r="AU291" s="23" t="s">
        <v>88</v>
      </c>
      <c r="AY291" s="23" t="s">
        <v>136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3" t="s">
        <v>24</v>
      </c>
      <c r="BK291" s="203">
        <f>ROUND(I291*H291,2)</f>
        <v>0</v>
      </c>
      <c r="BL291" s="23" t="s">
        <v>167</v>
      </c>
      <c r="BM291" s="23" t="s">
        <v>381</v>
      </c>
    </row>
    <row r="292" spans="2:65" s="11" customFormat="1" ht="13.5">
      <c r="B292" s="204"/>
      <c r="C292" s="205"/>
      <c r="D292" s="206" t="s">
        <v>145</v>
      </c>
      <c r="E292" s="207" t="s">
        <v>22</v>
      </c>
      <c r="F292" s="208" t="s">
        <v>146</v>
      </c>
      <c r="G292" s="205"/>
      <c r="H292" s="209" t="s">
        <v>22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145</v>
      </c>
      <c r="AU292" s="215" t="s">
        <v>88</v>
      </c>
      <c r="AV292" s="11" t="s">
        <v>24</v>
      </c>
      <c r="AW292" s="11" t="s">
        <v>43</v>
      </c>
      <c r="AX292" s="11" t="s">
        <v>79</v>
      </c>
      <c r="AY292" s="215" t="s">
        <v>136</v>
      </c>
    </row>
    <row r="293" spans="2:65" s="12" customFormat="1" ht="13.5">
      <c r="B293" s="216"/>
      <c r="C293" s="217"/>
      <c r="D293" s="206" t="s">
        <v>145</v>
      </c>
      <c r="E293" s="218" t="s">
        <v>22</v>
      </c>
      <c r="F293" s="219" t="s">
        <v>88</v>
      </c>
      <c r="G293" s="217"/>
      <c r="H293" s="220">
        <v>2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145</v>
      </c>
      <c r="AU293" s="226" t="s">
        <v>88</v>
      </c>
      <c r="AV293" s="12" t="s">
        <v>88</v>
      </c>
      <c r="AW293" s="12" t="s">
        <v>43</v>
      </c>
      <c r="AX293" s="12" t="s">
        <v>79</v>
      </c>
      <c r="AY293" s="226" t="s">
        <v>136</v>
      </c>
    </row>
    <row r="294" spans="2:65" s="13" customFormat="1" ht="13.5">
      <c r="B294" s="227"/>
      <c r="C294" s="228"/>
      <c r="D294" s="238" t="s">
        <v>145</v>
      </c>
      <c r="E294" s="239" t="s">
        <v>22</v>
      </c>
      <c r="F294" s="240" t="s">
        <v>148</v>
      </c>
      <c r="G294" s="228"/>
      <c r="H294" s="241">
        <v>2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145</v>
      </c>
      <c r="AU294" s="237" t="s">
        <v>88</v>
      </c>
      <c r="AV294" s="13" t="s">
        <v>143</v>
      </c>
      <c r="AW294" s="13" t="s">
        <v>43</v>
      </c>
      <c r="AX294" s="13" t="s">
        <v>24</v>
      </c>
      <c r="AY294" s="237" t="s">
        <v>136</v>
      </c>
    </row>
    <row r="295" spans="2:65" s="1" customFormat="1" ht="44.25" customHeight="1">
      <c r="B295" s="40"/>
      <c r="C295" s="242" t="s">
        <v>382</v>
      </c>
      <c r="D295" s="242" t="s">
        <v>253</v>
      </c>
      <c r="E295" s="243" t="s">
        <v>383</v>
      </c>
      <c r="F295" s="244" t="s">
        <v>384</v>
      </c>
      <c r="G295" s="245" t="s">
        <v>164</v>
      </c>
      <c r="H295" s="246">
        <v>1</v>
      </c>
      <c r="I295" s="247"/>
      <c r="J295" s="248">
        <f>ROUND(I295*H295,2)</f>
        <v>0</v>
      </c>
      <c r="K295" s="244" t="s">
        <v>22</v>
      </c>
      <c r="L295" s="249"/>
      <c r="M295" s="250" t="s">
        <v>22</v>
      </c>
      <c r="N295" s="251" t="s">
        <v>50</v>
      </c>
      <c r="O295" s="41"/>
      <c r="P295" s="201">
        <f>O295*H295</f>
        <v>0</v>
      </c>
      <c r="Q295" s="201">
        <v>2.0000000000000001E-4</v>
      </c>
      <c r="R295" s="201">
        <f>Q295*H295</f>
        <v>2.0000000000000001E-4</v>
      </c>
      <c r="S295" s="201">
        <v>0</v>
      </c>
      <c r="T295" s="202">
        <f>S295*H295</f>
        <v>0</v>
      </c>
      <c r="AR295" s="23" t="s">
        <v>256</v>
      </c>
      <c r="AT295" s="23" t="s">
        <v>253</v>
      </c>
      <c r="AU295" s="23" t="s">
        <v>88</v>
      </c>
      <c r="AY295" s="23" t="s">
        <v>136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3" t="s">
        <v>24</v>
      </c>
      <c r="BK295" s="203">
        <f>ROUND(I295*H295,2)</f>
        <v>0</v>
      </c>
      <c r="BL295" s="23" t="s">
        <v>167</v>
      </c>
      <c r="BM295" s="23" t="s">
        <v>385</v>
      </c>
    </row>
    <row r="296" spans="2:65" s="11" customFormat="1" ht="13.5">
      <c r="B296" s="204"/>
      <c r="C296" s="205"/>
      <c r="D296" s="206" t="s">
        <v>145</v>
      </c>
      <c r="E296" s="207" t="s">
        <v>22</v>
      </c>
      <c r="F296" s="208" t="s">
        <v>146</v>
      </c>
      <c r="G296" s="205"/>
      <c r="H296" s="209" t="s">
        <v>22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145</v>
      </c>
      <c r="AU296" s="215" t="s">
        <v>88</v>
      </c>
      <c r="AV296" s="11" t="s">
        <v>24</v>
      </c>
      <c r="AW296" s="11" t="s">
        <v>43</v>
      </c>
      <c r="AX296" s="11" t="s">
        <v>79</v>
      </c>
      <c r="AY296" s="215" t="s">
        <v>136</v>
      </c>
    </row>
    <row r="297" spans="2:65" s="12" customFormat="1" ht="13.5">
      <c r="B297" s="216"/>
      <c r="C297" s="217"/>
      <c r="D297" s="206" t="s">
        <v>145</v>
      </c>
      <c r="E297" s="218" t="s">
        <v>22</v>
      </c>
      <c r="F297" s="219" t="s">
        <v>24</v>
      </c>
      <c r="G297" s="217"/>
      <c r="H297" s="220">
        <v>1</v>
      </c>
      <c r="I297" s="221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145</v>
      </c>
      <c r="AU297" s="226" t="s">
        <v>88</v>
      </c>
      <c r="AV297" s="12" t="s">
        <v>88</v>
      </c>
      <c r="AW297" s="12" t="s">
        <v>43</v>
      </c>
      <c r="AX297" s="12" t="s">
        <v>79</v>
      </c>
      <c r="AY297" s="226" t="s">
        <v>136</v>
      </c>
    </row>
    <row r="298" spans="2:65" s="13" customFormat="1" ht="13.5">
      <c r="B298" s="227"/>
      <c r="C298" s="228"/>
      <c r="D298" s="238" t="s">
        <v>145</v>
      </c>
      <c r="E298" s="239" t="s">
        <v>22</v>
      </c>
      <c r="F298" s="240" t="s">
        <v>148</v>
      </c>
      <c r="G298" s="228"/>
      <c r="H298" s="241">
        <v>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AT298" s="237" t="s">
        <v>145</v>
      </c>
      <c r="AU298" s="237" t="s">
        <v>88</v>
      </c>
      <c r="AV298" s="13" t="s">
        <v>143</v>
      </c>
      <c r="AW298" s="13" t="s">
        <v>43</v>
      </c>
      <c r="AX298" s="13" t="s">
        <v>24</v>
      </c>
      <c r="AY298" s="237" t="s">
        <v>136</v>
      </c>
    </row>
    <row r="299" spans="2:65" s="1" customFormat="1" ht="22.5" customHeight="1">
      <c r="B299" s="40"/>
      <c r="C299" s="242" t="s">
        <v>386</v>
      </c>
      <c r="D299" s="242" t="s">
        <v>253</v>
      </c>
      <c r="E299" s="243" t="s">
        <v>387</v>
      </c>
      <c r="F299" s="244" t="s">
        <v>388</v>
      </c>
      <c r="G299" s="245" t="s">
        <v>164</v>
      </c>
      <c r="H299" s="246">
        <v>3</v>
      </c>
      <c r="I299" s="247"/>
      <c r="J299" s="248">
        <f>ROUND(I299*H299,2)</f>
        <v>0</v>
      </c>
      <c r="K299" s="244" t="s">
        <v>142</v>
      </c>
      <c r="L299" s="249"/>
      <c r="M299" s="250" t="s">
        <v>22</v>
      </c>
      <c r="N299" s="251" t="s">
        <v>50</v>
      </c>
      <c r="O299" s="41"/>
      <c r="P299" s="201">
        <f>O299*H299</f>
        <v>0</v>
      </c>
      <c r="Q299" s="201">
        <v>1.1000000000000001E-3</v>
      </c>
      <c r="R299" s="201">
        <f>Q299*H299</f>
        <v>3.3E-3</v>
      </c>
      <c r="S299" s="201">
        <v>0</v>
      </c>
      <c r="T299" s="202">
        <f>S299*H299</f>
        <v>0</v>
      </c>
      <c r="AR299" s="23" t="s">
        <v>256</v>
      </c>
      <c r="AT299" s="23" t="s">
        <v>253</v>
      </c>
      <c r="AU299" s="23" t="s">
        <v>88</v>
      </c>
      <c r="AY299" s="23" t="s">
        <v>136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24</v>
      </c>
      <c r="BK299" s="203">
        <f>ROUND(I299*H299,2)</f>
        <v>0</v>
      </c>
      <c r="BL299" s="23" t="s">
        <v>167</v>
      </c>
      <c r="BM299" s="23" t="s">
        <v>389</v>
      </c>
    </row>
    <row r="300" spans="2:65" s="11" customFormat="1" ht="13.5">
      <c r="B300" s="204"/>
      <c r="C300" s="205"/>
      <c r="D300" s="206" t="s">
        <v>145</v>
      </c>
      <c r="E300" s="207" t="s">
        <v>22</v>
      </c>
      <c r="F300" s="208" t="s">
        <v>146</v>
      </c>
      <c r="G300" s="205"/>
      <c r="H300" s="209" t="s">
        <v>22</v>
      </c>
      <c r="I300" s="210"/>
      <c r="J300" s="205"/>
      <c r="K300" s="205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145</v>
      </c>
      <c r="AU300" s="215" t="s">
        <v>88</v>
      </c>
      <c r="AV300" s="11" t="s">
        <v>24</v>
      </c>
      <c r="AW300" s="11" t="s">
        <v>43</v>
      </c>
      <c r="AX300" s="11" t="s">
        <v>79</v>
      </c>
      <c r="AY300" s="215" t="s">
        <v>136</v>
      </c>
    </row>
    <row r="301" spans="2:65" s="12" customFormat="1" ht="13.5">
      <c r="B301" s="216"/>
      <c r="C301" s="217"/>
      <c r="D301" s="206" t="s">
        <v>145</v>
      </c>
      <c r="E301" s="218" t="s">
        <v>22</v>
      </c>
      <c r="F301" s="219" t="s">
        <v>149</v>
      </c>
      <c r="G301" s="217"/>
      <c r="H301" s="220">
        <v>3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145</v>
      </c>
      <c r="AU301" s="226" t="s">
        <v>88</v>
      </c>
      <c r="AV301" s="12" t="s">
        <v>88</v>
      </c>
      <c r="AW301" s="12" t="s">
        <v>43</v>
      </c>
      <c r="AX301" s="12" t="s">
        <v>79</v>
      </c>
      <c r="AY301" s="226" t="s">
        <v>136</v>
      </c>
    </row>
    <row r="302" spans="2:65" s="13" customFormat="1" ht="13.5">
      <c r="B302" s="227"/>
      <c r="C302" s="228"/>
      <c r="D302" s="238" t="s">
        <v>145</v>
      </c>
      <c r="E302" s="239" t="s">
        <v>22</v>
      </c>
      <c r="F302" s="240" t="s">
        <v>148</v>
      </c>
      <c r="G302" s="228"/>
      <c r="H302" s="241">
        <v>3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145</v>
      </c>
      <c r="AU302" s="237" t="s">
        <v>88</v>
      </c>
      <c r="AV302" s="13" t="s">
        <v>143</v>
      </c>
      <c r="AW302" s="13" t="s">
        <v>43</v>
      </c>
      <c r="AX302" s="13" t="s">
        <v>24</v>
      </c>
      <c r="AY302" s="237" t="s">
        <v>136</v>
      </c>
    </row>
    <row r="303" spans="2:65" s="1" customFormat="1" ht="31.5" customHeight="1">
      <c r="B303" s="40"/>
      <c r="C303" s="242" t="s">
        <v>390</v>
      </c>
      <c r="D303" s="242" t="s">
        <v>253</v>
      </c>
      <c r="E303" s="243" t="s">
        <v>391</v>
      </c>
      <c r="F303" s="244" t="s">
        <v>392</v>
      </c>
      <c r="G303" s="245" t="s">
        <v>164</v>
      </c>
      <c r="H303" s="246">
        <v>8</v>
      </c>
      <c r="I303" s="247"/>
      <c r="J303" s="248">
        <f>ROUND(I303*H303,2)</f>
        <v>0</v>
      </c>
      <c r="K303" s="244" t="s">
        <v>142</v>
      </c>
      <c r="L303" s="249"/>
      <c r="M303" s="250" t="s">
        <v>22</v>
      </c>
      <c r="N303" s="251" t="s">
        <v>50</v>
      </c>
      <c r="O303" s="41"/>
      <c r="P303" s="201">
        <f>O303*H303</f>
        <v>0</v>
      </c>
      <c r="Q303" s="201">
        <v>2.4000000000000001E-4</v>
      </c>
      <c r="R303" s="201">
        <f>Q303*H303</f>
        <v>1.92E-3</v>
      </c>
      <c r="S303" s="201">
        <v>0</v>
      </c>
      <c r="T303" s="202">
        <f>S303*H303</f>
        <v>0</v>
      </c>
      <c r="AR303" s="23" t="s">
        <v>256</v>
      </c>
      <c r="AT303" s="23" t="s">
        <v>253</v>
      </c>
      <c r="AU303" s="23" t="s">
        <v>88</v>
      </c>
      <c r="AY303" s="23" t="s">
        <v>136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3" t="s">
        <v>24</v>
      </c>
      <c r="BK303" s="203">
        <f>ROUND(I303*H303,2)</f>
        <v>0</v>
      </c>
      <c r="BL303" s="23" t="s">
        <v>167</v>
      </c>
      <c r="BM303" s="23" t="s">
        <v>393</v>
      </c>
    </row>
    <row r="304" spans="2:65" s="11" customFormat="1" ht="13.5">
      <c r="B304" s="204"/>
      <c r="C304" s="205"/>
      <c r="D304" s="206" t="s">
        <v>145</v>
      </c>
      <c r="E304" s="207" t="s">
        <v>22</v>
      </c>
      <c r="F304" s="208" t="s">
        <v>262</v>
      </c>
      <c r="G304" s="205"/>
      <c r="H304" s="209" t="s">
        <v>22</v>
      </c>
      <c r="I304" s="210"/>
      <c r="J304" s="205"/>
      <c r="K304" s="205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145</v>
      </c>
      <c r="AU304" s="215" t="s">
        <v>88</v>
      </c>
      <c r="AV304" s="11" t="s">
        <v>24</v>
      </c>
      <c r="AW304" s="11" t="s">
        <v>43</v>
      </c>
      <c r="AX304" s="11" t="s">
        <v>79</v>
      </c>
      <c r="AY304" s="215" t="s">
        <v>136</v>
      </c>
    </row>
    <row r="305" spans="2:65" s="12" customFormat="1" ht="13.5">
      <c r="B305" s="216"/>
      <c r="C305" s="217"/>
      <c r="D305" s="206" t="s">
        <v>145</v>
      </c>
      <c r="E305" s="218" t="s">
        <v>22</v>
      </c>
      <c r="F305" s="219" t="s">
        <v>172</v>
      </c>
      <c r="G305" s="217"/>
      <c r="H305" s="220">
        <v>8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145</v>
      </c>
      <c r="AU305" s="226" t="s">
        <v>88</v>
      </c>
      <c r="AV305" s="12" t="s">
        <v>88</v>
      </c>
      <c r="AW305" s="12" t="s">
        <v>43</v>
      </c>
      <c r="AX305" s="12" t="s">
        <v>79</v>
      </c>
      <c r="AY305" s="226" t="s">
        <v>136</v>
      </c>
    </row>
    <row r="306" spans="2:65" s="13" customFormat="1" ht="13.5">
      <c r="B306" s="227"/>
      <c r="C306" s="228"/>
      <c r="D306" s="238" t="s">
        <v>145</v>
      </c>
      <c r="E306" s="239" t="s">
        <v>22</v>
      </c>
      <c r="F306" s="240" t="s">
        <v>148</v>
      </c>
      <c r="G306" s="228"/>
      <c r="H306" s="241">
        <v>8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145</v>
      </c>
      <c r="AU306" s="237" t="s">
        <v>88</v>
      </c>
      <c r="AV306" s="13" t="s">
        <v>143</v>
      </c>
      <c r="AW306" s="13" t="s">
        <v>43</v>
      </c>
      <c r="AX306" s="13" t="s">
        <v>24</v>
      </c>
      <c r="AY306" s="237" t="s">
        <v>136</v>
      </c>
    </row>
    <row r="307" spans="2:65" s="1" customFormat="1" ht="22.5" customHeight="1">
      <c r="B307" s="40"/>
      <c r="C307" s="192" t="s">
        <v>394</v>
      </c>
      <c r="D307" s="192" t="s">
        <v>138</v>
      </c>
      <c r="E307" s="193" t="s">
        <v>395</v>
      </c>
      <c r="F307" s="194" t="s">
        <v>396</v>
      </c>
      <c r="G307" s="195" t="s">
        <v>164</v>
      </c>
      <c r="H307" s="196">
        <v>36</v>
      </c>
      <c r="I307" s="197"/>
      <c r="J307" s="198">
        <f>ROUND(I307*H307,2)</f>
        <v>0</v>
      </c>
      <c r="K307" s="194" t="s">
        <v>142</v>
      </c>
      <c r="L307" s="60"/>
      <c r="M307" s="199" t="s">
        <v>22</v>
      </c>
      <c r="N307" s="200" t="s">
        <v>50</v>
      </c>
      <c r="O307" s="41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AR307" s="23" t="s">
        <v>167</v>
      </c>
      <c r="AT307" s="23" t="s">
        <v>138</v>
      </c>
      <c r="AU307" s="23" t="s">
        <v>88</v>
      </c>
      <c r="AY307" s="23" t="s">
        <v>136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23" t="s">
        <v>24</v>
      </c>
      <c r="BK307" s="203">
        <f>ROUND(I307*H307,2)</f>
        <v>0</v>
      </c>
      <c r="BL307" s="23" t="s">
        <v>167</v>
      </c>
      <c r="BM307" s="23" t="s">
        <v>397</v>
      </c>
    </row>
    <row r="308" spans="2:65" s="11" customFormat="1" ht="13.5">
      <c r="B308" s="204"/>
      <c r="C308" s="205"/>
      <c r="D308" s="206" t="s">
        <v>145</v>
      </c>
      <c r="E308" s="207" t="s">
        <v>22</v>
      </c>
      <c r="F308" s="208" t="s">
        <v>146</v>
      </c>
      <c r="G308" s="205"/>
      <c r="H308" s="209" t="s">
        <v>22</v>
      </c>
      <c r="I308" s="210"/>
      <c r="J308" s="205"/>
      <c r="K308" s="205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145</v>
      </c>
      <c r="AU308" s="215" t="s">
        <v>88</v>
      </c>
      <c r="AV308" s="11" t="s">
        <v>24</v>
      </c>
      <c r="AW308" s="11" t="s">
        <v>43</v>
      </c>
      <c r="AX308" s="11" t="s">
        <v>79</v>
      </c>
      <c r="AY308" s="215" t="s">
        <v>136</v>
      </c>
    </row>
    <row r="309" spans="2:65" s="12" customFormat="1" ht="13.5">
      <c r="B309" s="216"/>
      <c r="C309" s="217"/>
      <c r="D309" s="206" t="s">
        <v>145</v>
      </c>
      <c r="E309" s="218" t="s">
        <v>22</v>
      </c>
      <c r="F309" s="219" t="s">
        <v>398</v>
      </c>
      <c r="G309" s="217"/>
      <c r="H309" s="220">
        <v>36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145</v>
      </c>
      <c r="AU309" s="226" t="s">
        <v>88</v>
      </c>
      <c r="AV309" s="12" t="s">
        <v>88</v>
      </c>
      <c r="AW309" s="12" t="s">
        <v>43</v>
      </c>
      <c r="AX309" s="12" t="s">
        <v>79</v>
      </c>
      <c r="AY309" s="226" t="s">
        <v>136</v>
      </c>
    </row>
    <row r="310" spans="2:65" s="13" customFormat="1" ht="13.5">
      <c r="B310" s="227"/>
      <c r="C310" s="228"/>
      <c r="D310" s="238" t="s">
        <v>145</v>
      </c>
      <c r="E310" s="239" t="s">
        <v>22</v>
      </c>
      <c r="F310" s="240" t="s">
        <v>148</v>
      </c>
      <c r="G310" s="228"/>
      <c r="H310" s="241">
        <v>36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145</v>
      </c>
      <c r="AU310" s="237" t="s">
        <v>88</v>
      </c>
      <c r="AV310" s="13" t="s">
        <v>143</v>
      </c>
      <c r="AW310" s="13" t="s">
        <v>43</v>
      </c>
      <c r="AX310" s="13" t="s">
        <v>24</v>
      </c>
      <c r="AY310" s="237" t="s">
        <v>136</v>
      </c>
    </row>
    <row r="311" spans="2:65" s="1" customFormat="1" ht="31.5" customHeight="1">
      <c r="B311" s="40"/>
      <c r="C311" s="242" t="s">
        <v>399</v>
      </c>
      <c r="D311" s="242" t="s">
        <v>253</v>
      </c>
      <c r="E311" s="243" t="s">
        <v>400</v>
      </c>
      <c r="F311" s="244" t="s">
        <v>401</v>
      </c>
      <c r="G311" s="245" t="s">
        <v>164</v>
      </c>
      <c r="H311" s="246">
        <v>14</v>
      </c>
      <c r="I311" s="247"/>
      <c r="J311" s="248">
        <f>ROUND(I311*H311,2)</f>
        <v>0</v>
      </c>
      <c r="K311" s="244" t="s">
        <v>142</v>
      </c>
      <c r="L311" s="249"/>
      <c r="M311" s="250" t="s">
        <v>22</v>
      </c>
      <c r="N311" s="251" t="s">
        <v>50</v>
      </c>
      <c r="O311" s="41"/>
      <c r="P311" s="201">
        <f>O311*H311</f>
        <v>0</v>
      </c>
      <c r="Q311" s="201">
        <v>8.1999999999999998E-4</v>
      </c>
      <c r="R311" s="201">
        <f>Q311*H311</f>
        <v>1.1480000000000001E-2</v>
      </c>
      <c r="S311" s="201">
        <v>0</v>
      </c>
      <c r="T311" s="202">
        <f>S311*H311</f>
        <v>0</v>
      </c>
      <c r="AR311" s="23" t="s">
        <v>256</v>
      </c>
      <c r="AT311" s="23" t="s">
        <v>253</v>
      </c>
      <c r="AU311" s="23" t="s">
        <v>88</v>
      </c>
      <c r="AY311" s="23" t="s">
        <v>136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3" t="s">
        <v>24</v>
      </c>
      <c r="BK311" s="203">
        <f>ROUND(I311*H311,2)</f>
        <v>0</v>
      </c>
      <c r="BL311" s="23" t="s">
        <v>167</v>
      </c>
      <c r="BM311" s="23" t="s">
        <v>402</v>
      </c>
    </row>
    <row r="312" spans="2:65" s="11" customFormat="1" ht="13.5">
      <c r="B312" s="204"/>
      <c r="C312" s="205"/>
      <c r="D312" s="206" t="s">
        <v>145</v>
      </c>
      <c r="E312" s="207" t="s">
        <v>22</v>
      </c>
      <c r="F312" s="208" t="s">
        <v>146</v>
      </c>
      <c r="G312" s="205"/>
      <c r="H312" s="209" t="s">
        <v>22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145</v>
      </c>
      <c r="AU312" s="215" t="s">
        <v>88</v>
      </c>
      <c r="AV312" s="11" t="s">
        <v>24</v>
      </c>
      <c r="AW312" s="11" t="s">
        <v>43</v>
      </c>
      <c r="AX312" s="11" t="s">
        <v>79</v>
      </c>
      <c r="AY312" s="215" t="s">
        <v>136</v>
      </c>
    </row>
    <row r="313" spans="2:65" s="12" customFormat="1" ht="13.5">
      <c r="B313" s="216"/>
      <c r="C313" s="217"/>
      <c r="D313" s="206" t="s">
        <v>145</v>
      </c>
      <c r="E313" s="218" t="s">
        <v>22</v>
      </c>
      <c r="F313" s="219" t="s">
        <v>208</v>
      </c>
      <c r="G313" s="217"/>
      <c r="H313" s="220">
        <v>14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145</v>
      </c>
      <c r="AU313" s="226" t="s">
        <v>88</v>
      </c>
      <c r="AV313" s="12" t="s">
        <v>88</v>
      </c>
      <c r="AW313" s="12" t="s">
        <v>43</v>
      </c>
      <c r="AX313" s="12" t="s">
        <v>79</v>
      </c>
      <c r="AY313" s="226" t="s">
        <v>136</v>
      </c>
    </row>
    <row r="314" spans="2:65" s="13" customFormat="1" ht="13.5">
      <c r="B314" s="227"/>
      <c r="C314" s="228"/>
      <c r="D314" s="238" t="s">
        <v>145</v>
      </c>
      <c r="E314" s="239" t="s">
        <v>22</v>
      </c>
      <c r="F314" s="240" t="s">
        <v>148</v>
      </c>
      <c r="G314" s="228"/>
      <c r="H314" s="241">
        <v>14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145</v>
      </c>
      <c r="AU314" s="237" t="s">
        <v>88</v>
      </c>
      <c r="AV314" s="13" t="s">
        <v>143</v>
      </c>
      <c r="AW314" s="13" t="s">
        <v>43</v>
      </c>
      <c r="AX314" s="13" t="s">
        <v>24</v>
      </c>
      <c r="AY314" s="237" t="s">
        <v>136</v>
      </c>
    </row>
    <row r="315" spans="2:65" s="1" customFormat="1" ht="44.25" customHeight="1">
      <c r="B315" s="40"/>
      <c r="C315" s="242" t="s">
        <v>403</v>
      </c>
      <c r="D315" s="242" t="s">
        <v>253</v>
      </c>
      <c r="E315" s="243" t="s">
        <v>404</v>
      </c>
      <c r="F315" s="244" t="s">
        <v>405</v>
      </c>
      <c r="G315" s="245" t="s">
        <v>164</v>
      </c>
      <c r="H315" s="246">
        <v>1</v>
      </c>
      <c r="I315" s="247"/>
      <c r="J315" s="248">
        <f>ROUND(I315*H315,2)</f>
        <v>0</v>
      </c>
      <c r="K315" s="244" t="s">
        <v>142</v>
      </c>
      <c r="L315" s="249"/>
      <c r="M315" s="250" t="s">
        <v>22</v>
      </c>
      <c r="N315" s="251" t="s">
        <v>50</v>
      </c>
      <c r="O315" s="41"/>
      <c r="P315" s="201">
        <f>O315*H315</f>
        <v>0</v>
      </c>
      <c r="Q315" s="201">
        <v>9.8999999999999999E-4</v>
      </c>
      <c r="R315" s="201">
        <f>Q315*H315</f>
        <v>9.8999999999999999E-4</v>
      </c>
      <c r="S315" s="201">
        <v>0</v>
      </c>
      <c r="T315" s="202">
        <f>S315*H315</f>
        <v>0</v>
      </c>
      <c r="AR315" s="23" t="s">
        <v>256</v>
      </c>
      <c r="AT315" s="23" t="s">
        <v>253</v>
      </c>
      <c r="AU315" s="23" t="s">
        <v>88</v>
      </c>
      <c r="AY315" s="23" t="s">
        <v>136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3" t="s">
        <v>24</v>
      </c>
      <c r="BK315" s="203">
        <f>ROUND(I315*H315,2)</f>
        <v>0</v>
      </c>
      <c r="BL315" s="23" t="s">
        <v>167</v>
      </c>
      <c r="BM315" s="23" t="s">
        <v>406</v>
      </c>
    </row>
    <row r="316" spans="2:65" s="11" customFormat="1" ht="13.5">
      <c r="B316" s="204"/>
      <c r="C316" s="205"/>
      <c r="D316" s="206" t="s">
        <v>145</v>
      </c>
      <c r="E316" s="207" t="s">
        <v>22</v>
      </c>
      <c r="F316" s="208" t="s">
        <v>146</v>
      </c>
      <c r="G316" s="205"/>
      <c r="H316" s="209" t="s">
        <v>22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145</v>
      </c>
      <c r="AU316" s="215" t="s">
        <v>88</v>
      </c>
      <c r="AV316" s="11" t="s">
        <v>24</v>
      </c>
      <c r="AW316" s="11" t="s">
        <v>43</v>
      </c>
      <c r="AX316" s="11" t="s">
        <v>79</v>
      </c>
      <c r="AY316" s="215" t="s">
        <v>136</v>
      </c>
    </row>
    <row r="317" spans="2:65" s="12" customFormat="1" ht="13.5">
      <c r="B317" s="216"/>
      <c r="C317" s="217"/>
      <c r="D317" s="206" t="s">
        <v>145</v>
      </c>
      <c r="E317" s="218" t="s">
        <v>22</v>
      </c>
      <c r="F317" s="219" t="s">
        <v>24</v>
      </c>
      <c r="G317" s="217"/>
      <c r="H317" s="220">
        <v>1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145</v>
      </c>
      <c r="AU317" s="226" t="s">
        <v>88</v>
      </c>
      <c r="AV317" s="12" t="s">
        <v>88</v>
      </c>
      <c r="AW317" s="12" t="s">
        <v>43</v>
      </c>
      <c r="AX317" s="12" t="s">
        <v>79</v>
      </c>
      <c r="AY317" s="226" t="s">
        <v>136</v>
      </c>
    </row>
    <row r="318" spans="2:65" s="13" customFormat="1" ht="13.5">
      <c r="B318" s="227"/>
      <c r="C318" s="228"/>
      <c r="D318" s="238" t="s">
        <v>145</v>
      </c>
      <c r="E318" s="239" t="s">
        <v>22</v>
      </c>
      <c r="F318" s="240" t="s">
        <v>148</v>
      </c>
      <c r="G318" s="228"/>
      <c r="H318" s="241">
        <v>1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145</v>
      </c>
      <c r="AU318" s="237" t="s">
        <v>88</v>
      </c>
      <c r="AV318" s="13" t="s">
        <v>143</v>
      </c>
      <c r="AW318" s="13" t="s">
        <v>43</v>
      </c>
      <c r="AX318" s="13" t="s">
        <v>24</v>
      </c>
      <c r="AY318" s="237" t="s">
        <v>136</v>
      </c>
    </row>
    <row r="319" spans="2:65" s="1" customFormat="1" ht="44.25" customHeight="1">
      <c r="B319" s="40"/>
      <c r="C319" s="242" t="s">
        <v>407</v>
      </c>
      <c r="D319" s="242" t="s">
        <v>253</v>
      </c>
      <c r="E319" s="243" t="s">
        <v>408</v>
      </c>
      <c r="F319" s="244" t="s">
        <v>409</v>
      </c>
      <c r="G319" s="245" t="s">
        <v>164</v>
      </c>
      <c r="H319" s="246">
        <v>1</v>
      </c>
      <c r="I319" s="247"/>
      <c r="J319" s="248">
        <f>ROUND(I319*H319,2)</f>
        <v>0</v>
      </c>
      <c r="K319" s="244" t="s">
        <v>142</v>
      </c>
      <c r="L319" s="249"/>
      <c r="M319" s="250" t="s">
        <v>22</v>
      </c>
      <c r="N319" s="251" t="s">
        <v>50</v>
      </c>
      <c r="O319" s="41"/>
      <c r="P319" s="201">
        <f>O319*H319</f>
        <v>0</v>
      </c>
      <c r="Q319" s="201">
        <v>2.7999999999999998E-4</v>
      </c>
      <c r="R319" s="201">
        <f>Q319*H319</f>
        <v>2.7999999999999998E-4</v>
      </c>
      <c r="S319" s="201">
        <v>0</v>
      </c>
      <c r="T319" s="202">
        <f>S319*H319</f>
        <v>0</v>
      </c>
      <c r="AR319" s="23" t="s">
        <v>256</v>
      </c>
      <c r="AT319" s="23" t="s">
        <v>253</v>
      </c>
      <c r="AU319" s="23" t="s">
        <v>88</v>
      </c>
      <c r="AY319" s="23" t="s">
        <v>136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3" t="s">
        <v>24</v>
      </c>
      <c r="BK319" s="203">
        <f>ROUND(I319*H319,2)</f>
        <v>0</v>
      </c>
      <c r="BL319" s="23" t="s">
        <v>167</v>
      </c>
      <c r="BM319" s="23" t="s">
        <v>410</v>
      </c>
    </row>
    <row r="320" spans="2:65" s="11" customFormat="1" ht="13.5">
      <c r="B320" s="204"/>
      <c r="C320" s="205"/>
      <c r="D320" s="206" t="s">
        <v>145</v>
      </c>
      <c r="E320" s="207" t="s">
        <v>22</v>
      </c>
      <c r="F320" s="208" t="s">
        <v>146</v>
      </c>
      <c r="G320" s="205"/>
      <c r="H320" s="209" t="s">
        <v>22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145</v>
      </c>
      <c r="AU320" s="215" t="s">
        <v>88</v>
      </c>
      <c r="AV320" s="11" t="s">
        <v>24</v>
      </c>
      <c r="AW320" s="11" t="s">
        <v>43</v>
      </c>
      <c r="AX320" s="11" t="s">
        <v>79</v>
      </c>
      <c r="AY320" s="215" t="s">
        <v>136</v>
      </c>
    </row>
    <row r="321" spans="2:65" s="12" customFormat="1" ht="13.5">
      <c r="B321" s="216"/>
      <c r="C321" s="217"/>
      <c r="D321" s="206" t="s">
        <v>145</v>
      </c>
      <c r="E321" s="218" t="s">
        <v>22</v>
      </c>
      <c r="F321" s="219" t="s">
        <v>24</v>
      </c>
      <c r="G321" s="217"/>
      <c r="H321" s="220">
        <v>1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145</v>
      </c>
      <c r="AU321" s="226" t="s">
        <v>88</v>
      </c>
      <c r="AV321" s="12" t="s">
        <v>88</v>
      </c>
      <c r="AW321" s="12" t="s">
        <v>43</v>
      </c>
      <c r="AX321" s="12" t="s">
        <v>79</v>
      </c>
      <c r="AY321" s="226" t="s">
        <v>136</v>
      </c>
    </row>
    <row r="322" spans="2:65" s="13" customFormat="1" ht="13.5">
      <c r="B322" s="227"/>
      <c r="C322" s="228"/>
      <c r="D322" s="238" t="s">
        <v>145</v>
      </c>
      <c r="E322" s="239" t="s">
        <v>22</v>
      </c>
      <c r="F322" s="240" t="s">
        <v>148</v>
      </c>
      <c r="G322" s="228"/>
      <c r="H322" s="241">
        <v>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145</v>
      </c>
      <c r="AU322" s="237" t="s">
        <v>88</v>
      </c>
      <c r="AV322" s="13" t="s">
        <v>143</v>
      </c>
      <c r="AW322" s="13" t="s">
        <v>43</v>
      </c>
      <c r="AX322" s="13" t="s">
        <v>24</v>
      </c>
      <c r="AY322" s="237" t="s">
        <v>136</v>
      </c>
    </row>
    <row r="323" spans="2:65" s="1" customFormat="1" ht="44.25" customHeight="1">
      <c r="B323" s="40"/>
      <c r="C323" s="242" t="s">
        <v>411</v>
      </c>
      <c r="D323" s="242" t="s">
        <v>253</v>
      </c>
      <c r="E323" s="243" t="s">
        <v>412</v>
      </c>
      <c r="F323" s="244" t="s">
        <v>413</v>
      </c>
      <c r="G323" s="245" t="s">
        <v>164</v>
      </c>
      <c r="H323" s="246">
        <v>2</v>
      </c>
      <c r="I323" s="247"/>
      <c r="J323" s="248">
        <f>ROUND(I323*H323,2)</f>
        <v>0</v>
      </c>
      <c r="K323" s="244" t="s">
        <v>142</v>
      </c>
      <c r="L323" s="249"/>
      <c r="M323" s="250" t="s">
        <v>22</v>
      </c>
      <c r="N323" s="251" t="s">
        <v>50</v>
      </c>
      <c r="O323" s="41"/>
      <c r="P323" s="201">
        <f>O323*H323</f>
        <v>0</v>
      </c>
      <c r="Q323" s="201">
        <v>2.0000000000000001E-4</v>
      </c>
      <c r="R323" s="201">
        <f>Q323*H323</f>
        <v>4.0000000000000002E-4</v>
      </c>
      <c r="S323" s="201">
        <v>0</v>
      </c>
      <c r="T323" s="202">
        <f>S323*H323</f>
        <v>0</v>
      </c>
      <c r="AR323" s="23" t="s">
        <v>256</v>
      </c>
      <c r="AT323" s="23" t="s">
        <v>253</v>
      </c>
      <c r="AU323" s="23" t="s">
        <v>88</v>
      </c>
      <c r="AY323" s="23" t="s">
        <v>136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3" t="s">
        <v>24</v>
      </c>
      <c r="BK323" s="203">
        <f>ROUND(I323*H323,2)</f>
        <v>0</v>
      </c>
      <c r="BL323" s="23" t="s">
        <v>167</v>
      </c>
      <c r="BM323" s="23" t="s">
        <v>414</v>
      </c>
    </row>
    <row r="324" spans="2:65" s="11" customFormat="1" ht="13.5">
      <c r="B324" s="204"/>
      <c r="C324" s="205"/>
      <c r="D324" s="206" t="s">
        <v>145</v>
      </c>
      <c r="E324" s="207" t="s">
        <v>22</v>
      </c>
      <c r="F324" s="208" t="s">
        <v>146</v>
      </c>
      <c r="G324" s="205"/>
      <c r="H324" s="209" t="s">
        <v>22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145</v>
      </c>
      <c r="AU324" s="215" t="s">
        <v>88</v>
      </c>
      <c r="AV324" s="11" t="s">
        <v>24</v>
      </c>
      <c r="AW324" s="11" t="s">
        <v>43</v>
      </c>
      <c r="AX324" s="11" t="s">
        <v>79</v>
      </c>
      <c r="AY324" s="215" t="s">
        <v>136</v>
      </c>
    </row>
    <row r="325" spans="2:65" s="12" customFormat="1" ht="13.5">
      <c r="B325" s="216"/>
      <c r="C325" s="217"/>
      <c r="D325" s="206" t="s">
        <v>145</v>
      </c>
      <c r="E325" s="218" t="s">
        <v>22</v>
      </c>
      <c r="F325" s="219" t="s">
        <v>88</v>
      </c>
      <c r="G325" s="217"/>
      <c r="H325" s="220">
        <v>2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145</v>
      </c>
      <c r="AU325" s="226" t="s">
        <v>88</v>
      </c>
      <c r="AV325" s="12" t="s">
        <v>88</v>
      </c>
      <c r="AW325" s="12" t="s">
        <v>43</v>
      </c>
      <c r="AX325" s="12" t="s">
        <v>79</v>
      </c>
      <c r="AY325" s="226" t="s">
        <v>136</v>
      </c>
    </row>
    <row r="326" spans="2:65" s="13" customFormat="1" ht="13.5">
      <c r="B326" s="227"/>
      <c r="C326" s="228"/>
      <c r="D326" s="238" t="s">
        <v>145</v>
      </c>
      <c r="E326" s="239" t="s">
        <v>22</v>
      </c>
      <c r="F326" s="240" t="s">
        <v>148</v>
      </c>
      <c r="G326" s="228"/>
      <c r="H326" s="241">
        <v>2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AT326" s="237" t="s">
        <v>145</v>
      </c>
      <c r="AU326" s="237" t="s">
        <v>88</v>
      </c>
      <c r="AV326" s="13" t="s">
        <v>143</v>
      </c>
      <c r="AW326" s="13" t="s">
        <v>43</v>
      </c>
      <c r="AX326" s="13" t="s">
        <v>24</v>
      </c>
      <c r="AY326" s="237" t="s">
        <v>136</v>
      </c>
    </row>
    <row r="327" spans="2:65" s="1" customFormat="1" ht="22.5" customHeight="1">
      <c r="B327" s="40"/>
      <c r="C327" s="242" t="s">
        <v>415</v>
      </c>
      <c r="D327" s="242" t="s">
        <v>253</v>
      </c>
      <c r="E327" s="243" t="s">
        <v>416</v>
      </c>
      <c r="F327" s="244" t="s">
        <v>417</v>
      </c>
      <c r="G327" s="245" t="s">
        <v>164</v>
      </c>
      <c r="H327" s="246">
        <v>2</v>
      </c>
      <c r="I327" s="247"/>
      <c r="J327" s="248">
        <f>ROUND(I327*H327,2)</f>
        <v>0</v>
      </c>
      <c r="K327" s="244" t="s">
        <v>22</v>
      </c>
      <c r="L327" s="249"/>
      <c r="M327" s="250" t="s">
        <v>22</v>
      </c>
      <c r="N327" s="251" t="s">
        <v>50</v>
      </c>
      <c r="O327" s="41"/>
      <c r="P327" s="201">
        <f>O327*H327</f>
        <v>0</v>
      </c>
      <c r="Q327" s="201">
        <v>1.1000000000000001E-3</v>
      </c>
      <c r="R327" s="201">
        <f>Q327*H327</f>
        <v>2.2000000000000001E-3</v>
      </c>
      <c r="S327" s="201">
        <v>0</v>
      </c>
      <c r="T327" s="202">
        <f>S327*H327</f>
        <v>0</v>
      </c>
      <c r="AR327" s="23" t="s">
        <v>256</v>
      </c>
      <c r="AT327" s="23" t="s">
        <v>253</v>
      </c>
      <c r="AU327" s="23" t="s">
        <v>88</v>
      </c>
      <c r="AY327" s="23" t="s">
        <v>136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3" t="s">
        <v>24</v>
      </c>
      <c r="BK327" s="203">
        <f>ROUND(I327*H327,2)</f>
        <v>0</v>
      </c>
      <c r="BL327" s="23" t="s">
        <v>167</v>
      </c>
      <c r="BM327" s="23" t="s">
        <v>418</v>
      </c>
    </row>
    <row r="328" spans="2:65" s="11" customFormat="1" ht="13.5">
      <c r="B328" s="204"/>
      <c r="C328" s="205"/>
      <c r="D328" s="206" t="s">
        <v>145</v>
      </c>
      <c r="E328" s="207" t="s">
        <v>22</v>
      </c>
      <c r="F328" s="208" t="s">
        <v>146</v>
      </c>
      <c r="G328" s="205"/>
      <c r="H328" s="209" t="s">
        <v>22</v>
      </c>
      <c r="I328" s="210"/>
      <c r="J328" s="205"/>
      <c r="K328" s="205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145</v>
      </c>
      <c r="AU328" s="215" t="s">
        <v>88</v>
      </c>
      <c r="AV328" s="11" t="s">
        <v>24</v>
      </c>
      <c r="AW328" s="11" t="s">
        <v>43</v>
      </c>
      <c r="AX328" s="11" t="s">
        <v>79</v>
      </c>
      <c r="AY328" s="215" t="s">
        <v>136</v>
      </c>
    </row>
    <row r="329" spans="2:65" s="12" customFormat="1" ht="13.5">
      <c r="B329" s="216"/>
      <c r="C329" s="217"/>
      <c r="D329" s="206" t="s">
        <v>145</v>
      </c>
      <c r="E329" s="218" t="s">
        <v>22</v>
      </c>
      <c r="F329" s="219" t="s">
        <v>88</v>
      </c>
      <c r="G329" s="217"/>
      <c r="H329" s="220">
        <v>2</v>
      </c>
      <c r="I329" s="221"/>
      <c r="J329" s="217"/>
      <c r="K329" s="217"/>
      <c r="L329" s="222"/>
      <c r="M329" s="223"/>
      <c r="N329" s="224"/>
      <c r="O329" s="224"/>
      <c r="P329" s="224"/>
      <c r="Q329" s="224"/>
      <c r="R329" s="224"/>
      <c r="S329" s="224"/>
      <c r="T329" s="225"/>
      <c r="AT329" s="226" t="s">
        <v>145</v>
      </c>
      <c r="AU329" s="226" t="s">
        <v>88</v>
      </c>
      <c r="AV329" s="12" t="s">
        <v>88</v>
      </c>
      <c r="AW329" s="12" t="s">
        <v>43</v>
      </c>
      <c r="AX329" s="12" t="s">
        <v>79</v>
      </c>
      <c r="AY329" s="226" t="s">
        <v>136</v>
      </c>
    </row>
    <row r="330" spans="2:65" s="13" customFormat="1" ht="13.5">
      <c r="B330" s="227"/>
      <c r="C330" s="228"/>
      <c r="D330" s="238" t="s">
        <v>145</v>
      </c>
      <c r="E330" s="239" t="s">
        <v>22</v>
      </c>
      <c r="F330" s="240" t="s">
        <v>148</v>
      </c>
      <c r="G330" s="228"/>
      <c r="H330" s="241">
        <v>2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145</v>
      </c>
      <c r="AU330" s="237" t="s">
        <v>88</v>
      </c>
      <c r="AV330" s="13" t="s">
        <v>143</v>
      </c>
      <c r="AW330" s="13" t="s">
        <v>43</v>
      </c>
      <c r="AX330" s="13" t="s">
        <v>24</v>
      </c>
      <c r="AY330" s="237" t="s">
        <v>136</v>
      </c>
    </row>
    <row r="331" spans="2:65" s="1" customFormat="1" ht="31.5" customHeight="1">
      <c r="B331" s="40"/>
      <c r="C331" s="242" t="s">
        <v>419</v>
      </c>
      <c r="D331" s="242" t="s">
        <v>253</v>
      </c>
      <c r="E331" s="243" t="s">
        <v>420</v>
      </c>
      <c r="F331" s="244" t="s">
        <v>421</v>
      </c>
      <c r="G331" s="245" t="s">
        <v>164</v>
      </c>
      <c r="H331" s="246">
        <v>16</v>
      </c>
      <c r="I331" s="247"/>
      <c r="J331" s="248">
        <f>ROUND(I331*H331,2)</f>
        <v>0</v>
      </c>
      <c r="K331" s="244" t="s">
        <v>142</v>
      </c>
      <c r="L331" s="249"/>
      <c r="M331" s="250" t="s">
        <v>22</v>
      </c>
      <c r="N331" s="251" t="s">
        <v>50</v>
      </c>
      <c r="O331" s="41"/>
      <c r="P331" s="201">
        <f>O331*H331</f>
        <v>0</v>
      </c>
      <c r="Q331" s="201">
        <v>4.0999999999999999E-4</v>
      </c>
      <c r="R331" s="201">
        <f>Q331*H331</f>
        <v>6.5599999999999999E-3</v>
      </c>
      <c r="S331" s="201">
        <v>0</v>
      </c>
      <c r="T331" s="202">
        <f>S331*H331</f>
        <v>0</v>
      </c>
      <c r="AR331" s="23" t="s">
        <v>256</v>
      </c>
      <c r="AT331" s="23" t="s">
        <v>253</v>
      </c>
      <c r="AU331" s="23" t="s">
        <v>88</v>
      </c>
      <c r="AY331" s="23" t="s">
        <v>136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3" t="s">
        <v>24</v>
      </c>
      <c r="BK331" s="203">
        <f>ROUND(I331*H331,2)</f>
        <v>0</v>
      </c>
      <c r="BL331" s="23" t="s">
        <v>167</v>
      </c>
      <c r="BM331" s="23" t="s">
        <v>422</v>
      </c>
    </row>
    <row r="332" spans="2:65" s="11" customFormat="1" ht="13.5">
      <c r="B332" s="204"/>
      <c r="C332" s="205"/>
      <c r="D332" s="206" t="s">
        <v>145</v>
      </c>
      <c r="E332" s="207" t="s">
        <v>22</v>
      </c>
      <c r="F332" s="208" t="s">
        <v>262</v>
      </c>
      <c r="G332" s="205"/>
      <c r="H332" s="209" t="s">
        <v>22</v>
      </c>
      <c r="I332" s="210"/>
      <c r="J332" s="205"/>
      <c r="K332" s="205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145</v>
      </c>
      <c r="AU332" s="215" t="s">
        <v>88</v>
      </c>
      <c r="AV332" s="11" t="s">
        <v>24</v>
      </c>
      <c r="AW332" s="11" t="s">
        <v>43</v>
      </c>
      <c r="AX332" s="11" t="s">
        <v>79</v>
      </c>
      <c r="AY332" s="215" t="s">
        <v>136</v>
      </c>
    </row>
    <row r="333" spans="2:65" s="12" customFormat="1" ht="13.5">
      <c r="B333" s="216"/>
      <c r="C333" s="217"/>
      <c r="D333" s="206" t="s">
        <v>145</v>
      </c>
      <c r="E333" s="218" t="s">
        <v>22</v>
      </c>
      <c r="F333" s="219" t="s">
        <v>167</v>
      </c>
      <c r="G333" s="217"/>
      <c r="H333" s="220">
        <v>16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145</v>
      </c>
      <c r="AU333" s="226" t="s">
        <v>88</v>
      </c>
      <c r="AV333" s="12" t="s">
        <v>88</v>
      </c>
      <c r="AW333" s="12" t="s">
        <v>43</v>
      </c>
      <c r="AX333" s="12" t="s">
        <v>79</v>
      </c>
      <c r="AY333" s="226" t="s">
        <v>136</v>
      </c>
    </row>
    <row r="334" spans="2:65" s="13" customFormat="1" ht="13.5">
      <c r="B334" s="227"/>
      <c r="C334" s="228"/>
      <c r="D334" s="238" t="s">
        <v>145</v>
      </c>
      <c r="E334" s="239" t="s">
        <v>22</v>
      </c>
      <c r="F334" s="240" t="s">
        <v>148</v>
      </c>
      <c r="G334" s="228"/>
      <c r="H334" s="241">
        <v>16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145</v>
      </c>
      <c r="AU334" s="237" t="s">
        <v>88</v>
      </c>
      <c r="AV334" s="13" t="s">
        <v>143</v>
      </c>
      <c r="AW334" s="13" t="s">
        <v>43</v>
      </c>
      <c r="AX334" s="13" t="s">
        <v>24</v>
      </c>
      <c r="AY334" s="237" t="s">
        <v>136</v>
      </c>
    </row>
    <row r="335" spans="2:65" s="1" customFormat="1" ht="22.5" customHeight="1">
      <c r="B335" s="40"/>
      <c r="C335" s="192" t="s">
        <v>423</v>
      </c>
      <c r="D335" s="192" t="s">
        <v>138</v>
      </c>
      <c r="E335" s="193" t="s">
        <v>424</v>
      </c>
      <c r="F335" s="194" t="s">
        <v>425</v>
      </c>
      <c r="G335" s="195" t="s">
        <v>164</v>
      </c>
      <c r="H335" s="196">
        <v>31</v>
      </c>
      <c r="I335" s="197"/>
      <c r="J335" s="198">
        <f>ROUND(I335*H335,2)</f>
        <v>0</v>
      </c>
      <c r="K335" s="194" t="s">
        <v>142</v>
      </c>
      <c r="L335" s="60"/>
      <c r="M335" s="199" t="s">
        <v>22</v>
      </c>
      <c r="N335" s="200" t="s">
        <v>50</v>
      </c>
      <c r="O335" s="41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AR335" s="23" t="s">
        <v>167</v>
      </c>
      <c r="AT335" s="23" t="s">
        <v>138</v>
      </c>
      <c r="AU335" s="23" t="s">
        <v>88</v>
      </c>
      <c r="AY335" s="23" t="s">
        <v>136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3" t="s">
        <v>24</v>
      </c>
      <c r="BK335" s="203">
        <f>ROUND(I335*H335,2)</f>
        <v>0</v>
      </c>
      <c r="BL335" s="23" t="s">
        <v>167</v>
      </c>
      <c r="BM335" s="23" t="s">
        <v>426</v>
      </c>
    </row>
    <row r="336" spans="2:65" s="11" customFormat="1" ht="13.5">
      <c r="B336" s="204"/>
      <c r="C336" s="205"/>
      <c r="D336" s="206" t="s">
        <v>145</v>
      </c>
      <c r="E336" s="207" t="s">
        <v>22</v>
      </c>
      <c r="F336" s="208" t="s">
        <v>146</v>
      </c>
      <c r="G336" s="205"/>
      <c r="H336" s="209" t="s">
        <v>22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145</v>
      </c>
      <c r="AU336" s="215" t="s">
        <v>88</v>
      </c>
      <c r="AV336" s="11" t="s">
        <v>24</v>
      </c>
      <c r="AW336" s="11" t="s">
        <v>43</v>
      </c>
      <c r="AX336" s="11" t="s">
        <v>79</v>
      </c>
      <c r="AY336" s="215" t="s">
        <v>136</v>
      </c>
    </row>
    <row r="337" spans="2:65" s="12" customFormat="1" ht="13.5">
      <c r="B337" s="216"/>
      <c r="C337" s="217"/>
      <c r="D337" s="206" t="s">
        <v>145</v>
      </c>
      <c r="E337" s="218" t="s">
        <v>22</v>
      </c>
      <c r="F337" s="219" t="s">
        <v>427</v>
      </c>
      <c r="G337" s="217"/>
      <c r="H337" s="220">
        <v>31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145</v>
      </c>
      <c r="AU337" s="226" t="s">
        <v>88</v>
      </c>
      <c r="AV337" s="12" t="s">
        <v>88</v>
      </c>
      <c r="AW337" s="12" t="s">
        <v>43</v>
      </c>
      <c r="AX337" s="12" t="s">
        <v>79</v>
      </c>
      <c r="AY337" s="226" t="s">
        <v>136</v>
      </c>
    </row>
    <row r="338" spans="2:65" s="13" customFormat="1" ht="13.5">
      <c r="B338" s="227"/>
      <c r="C338" s="228"/>
      <c r="D338" s="238" t="s">
        <v>145</v>
      </c>
      <c r="E338" s="239" t="s">
        <v>22</v>
      </c>
      <c r="F338" s="240" t="s">
        <v>148</v>
      </c>
      <c r="G338" s="228"/>
      <c r="H338" s="241">
        <v>31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AT338" s="237" t="s">
        <v>145</v>
      </c>
      <c r="AU338" s="237" t="s">
        <v>88</v>
      </c>
      <c r="AV338" s="13" t="s">
        <v>143</v>
      </c>
      <c r="AW338" s="13" t="s">
        <v>43</v>
      </c>
      <c r="AX338" s="13" t="s">
        <v>24</v>
      </c>
      <c r="AY338" s="237" t="s">
        <v>136</v>
      </c>
    </row>
    <row r="339" spans="2:65" s="1" customFormat="1" ht="31.5" customHeight="1">
      <c r="B339" s="40"/>
      <c r="C339" s="242" t="s">
        <v>428</v>
      </c>
      <c r="D339" s="242" t="s">
        <v>253</v>
      </c>
      <c r="E339" s="243" t="s">
        <v>429</v>
      </c>
      <c r="F339" s="244" t="s">
        <v>430</v>
      </c>
      <c r="G339" s="245" t="s">
        <v>164</v>
      </c>
      <c r="H339" s="246">
        <v>13</v>
      </c>
      <c r="I339" s="247"/>
      <c r="J339" s="248">
        <f>ROUND(I339*H339,2)</f>
        <v>0</v>
      </c>
      <c r="K339" s="244" t="s">
        <v>142</v>
      </c>
      <c r="L339" s="249"/>
      <c r="M339" s="250" t="s">
        <v>22</v>
      </c>
      <c r="N339" s="251" t="s">
        <v>50</v>
      </c>
      <c r="O339" s="41"/>
      <c r="P339" s="201">
        <f>O339*H339</f>
        <v>0</v>
      </c>
      <c r="Q339" s="201">
        <v>1.82E-3</v>
      </c>
      <c r="R339" s="201">
        <f>Q339*H339</f>
        <v>2.366E-2</v>
      </c>
      <c r="S339" s="201">
        <v>0</v>
      </c>
      <c r="T339" s="202">
        <f>S339*H339</f>
        <v>0</v>
      </c>
      <c r="AR339" s="23" t="s">
        <v>256</v>
      </c>
      <c r="AT339" s="23" t="s">
        <v>253</v>
      </c>
      <c r="AU339" s="23" t="s">
        <v>88</v>
      </c>
      <c r="AY339" s="23" t="s">
        <v>136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3" t="s">
        <v>24</v>
      </c>
      <c r="BK339" s="203">
        <f>ROUND(I339*H339,2)</f>
        <v>0</v>
      </c>
      <c r="BL339" s="23" t="s">
        <v>167</v>
      </c>
      <c r="BM339" s="23" t="s">
        <v>431</v>
      </c>
    </row>
    <row r="340" spans="2:65" s="11" customFormat="1" ht="13.5">
      <c r="B340" s="204"/>
      <c r="C340" s="205"/>
      <c r="D340" s="206" t="s">
        <v>145</v>
      </c>
      <c r="E340" s="207" t="s">
        <v>22</v>
      </c>
      <c r="F340" s="208" t="s">
        <v>146</v>
      </c>
      <c r="G340" s="205"/>
      <c r="H340" s="209" t="s">
        <v>22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145</v>
      </c>
      <c r="AU340" s="215" t="s">
        <v>88</v>
      </c>
      <c r="AV340" s="11" t="s">
        <v>24</v>
      </c>
      <c r="AW340" s="11" t="s">
        <v>43</v>
      </c>
      <c r="AX340" s="11" t="s">
        <v>79</v>
      </c>
      <c r="AY340" s="215" t="s">
        <v>136</v>
      </c>
    </row>
    <row r="341" spans="2:65" s="12" customFormat="1" ht="13.5">
      <c r="B341" s="216"/>
      <c r="C341" s="217"/>
      <c r="D341" s="206" t="s">
        <v>145</v>
      </c>
      <c r="E341" s="218" t="s">
        <v>22</v>
      </c>
      <c r="F341" s="219" t="s">
        <v>203</v>
      </c>
      <c r="G341" s="217"/>
      <c r="H341" s="220">
        <v>13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145</v>
      </c>
      <c r="AU341" s="226" t="s">
        <v>88</v>
      </c>
      <c r="AV341" s="12" t="s">
        <v>88</v>
      </c>
      <c r="AW341" s="12" t="s">
        <v>43</v>
      </c>
      <c r="AX341" s="12" t="s">
        <v>79</v>
      </c>
      <c r="AY341" s="226" t="s">
        <v>136</v>
      </c>
    </row>
    <row r="342" spans="2:65" s="13" customFormat="1" ht="13.5">
      <c r="B342" s="227"/>
      <c r="C342" s="228"/>
      <c r="D342" s="238" t="s">
        <v>145</v>
      </c>
      <c r="E342" s="239" t="s">
        <v>22</v>
      </c>
      <c r="F342" s="240" t="s">
        <v>148</v>
      </c>
      <c r="G342" s="228"/>
      <c r="H342" s="241">
        <v>13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AT342" s="237" t="s">
        <v>145</v>
      </c>
      <c r="AU342" s="237" t="s">
        <v>88</v>
      </c>
      <c r="AV342" s="13" t="s">
        <v>143</v>
      </c>
      <c r="AW342" s="13" t="s">
        <v>43</v>
      </c>
      <c r="AX342" s="13" t="s">
        <v>24</v>
      </c>
      <c r="AY342" s="237" t="s">
        <v>136</v>
      </c>
    </row>
    <row r="343" spans="2:65" s="1" customFormat="1" ht="44.25" customHeight="1">
      <c r="B343" s="40"/>
      <c r="C343" s="242" t="s">
        <v>432</v>
      </c>
      <c r="D343" s="242" t="s">
        <v>253</v>
      </c>
      <c r="E343" s="243" t="s">
        <v>433</v>
      </c>
      <c r="F343" s="244" t="s">
        <v>434</v>
      </c>
      <c r="G343" s="245" t="s">
        <v>164</v>
      </c>
      <c r="H343" s="246">
        <v>3</v>
      </c>
      <c r="I343" s="247"/>
      <c r="J343" s="248">
        <f>ROUND(I343*H343,2)</f>
        <v>0</v>
      </c>
      <c r="K343" s="244" t="s">
        <v>142</v>
      </c>
      <c r="L343" s="249"/>
      <c r="M343" s="250" t="s">
        <v>22</v>
      </c>
      <c r="N343" s="251" t="s">
        <v>50</v>
      </c>
      <c r="O343" s="41"/>
      <c r="P343" s="201">
        <f>O343*H343</f>
        <v>0</v>
      </c>
      <c r="Q343" s="201">
        <v>1.7799999999999999E-3</v>
      </c>
      <c r="R343" s="201">
        <f>Q343*H343</f>
        <v>5.3399999999999993E-3</v>
      </c>
      <c r="S343" s="201">
        <v>0</v>
      </c>
      <c r="T343" s="202">
        <f>S343*H343</f>
        <v>0</v>
      </c>
      <c r="AR343" s="23" t="s">
        <v>256</v>
      </c>
      <c r="AT343" s="23" t="s">
        <v>253</v>
      </c>
      <c r="AU343" s="23" t="s">
        <v>88</v>
      </c>
      <c r="AY343" s="23" t="s">
        <v>136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3" t="s">
        <v>24</v>
      </c>
      <c r="BK343" s="203">
        <f>ROUND(I343*H343,2)</f>
        <v>0</v>
      </c>
      <c r="BL343" s="23" t="s">
        <v>167</v>
      </c>
      <c r="BM343" s="23" t="s">
        <v>435</v>
      </c>
    </row>
    <row r="344" spans="2:65" s="11" customFormat="1" ht="13.5">
      <c r="B344" s="204"/>
      <c r="C344" s="205"/>
      <c r="D344" s="206" t="s">
        <v>145</v>
      </c>
      <c r="E344" s="207" t="s">
        <v>22</v>
      </c>
      <c r="F344" s="208" t="s">
        <v>146</v>
      </c>
      <c r="G344" s="205"/>
      <c r="H344" s="209" t="s">
        <v>22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145</v>
      </c>
      <c r="AU344" s="215" t="s">
        <v>88</v>
      </c>
      <c r="AV344" s="11" t="s">
        <v>24</v>
      </c>
      <c r="AW344" s="11" t="s">
        <v>43</v>
      </c>
      <c r="AX344" s="11" t="s">
        <v>79</v>
      </c>
      <c r="AY344" s="215" t="s">
        <v>136</v>
      </c>
    </row>
    <row r="345" spans="2:65" s="12" customFormat="1" ht="13.5">
      <c r="B345" s="216"/>
      <c r="C345" s="217"/>
      <c r="D345" s="206" t="s">
        <v>145</v>
      </c>
      <c r="E345" s="218" t="s">
        <v>22</v>
      </c>
      <c r="F345" s="219" t="s">
        <v>149</v>
      </c>
      <c r="G345" s="217"/>
      <c r="H345" s="220">
        <v>3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145</v>
      </c>
      <c r="AU345" s="226" t="s">
        <v>88</v>
      </c>
      <c r="AV345" s="12" t="s">
        <v>88</v>
      </c>
      <c r="AW345" s="12" t="s">
        <v>43</v>
      </c>
      <c r="AX345" s="12" t="s">
        <v>79</v>
      </c>
      <c r="AY345" s="226" t="s">
        <v>136</v>
      </c>
    </row>
    <row r="346" spans="2:65" s="13" customFormat="1" ht="13.5">
      <c r="B346" s="227"/>
      <c r="C346" s="228"/>
      <c r="D346" s="238" t="s">
        <v>145</v>
      </c>
      <c r="E346" s="239" t="s">
        <v>22</v>
      </c>
      <c r="F346" s="240" t="s">
        <v>148</v>
      </c>
      <c r="G346" s="228"/>
      <c r="H346" s="241">
        <v>3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AT346" s="237" t="s">
        <v>145</v>
      </c>
      <c r="AU346" s="237" t="s">
        <v>88</v>
      </c>
      <c r="AV346" s="13" t="s">
        <v>143</v>
      </c>
      <c r="AW346" s="13" t="s">
        <v>43</v>
      </c>
      <c r="AX346" s="13" t="s">
        <v>24</v>
      </c>
      <c r="AY346" s="237" t="s">
        <v>136</v>
      </c>
    </row>
    <row r="347" spans="2:65" s="1" customFormat="1" ht="44.25" customHeight="1">
      <c r="B347" s="40"/>
      <c r="C347" s="242" t="s">
        <v>436</v>
      </c>
      <c r="D347" s="242" t="s">
        <v>253</v>
      </c>
      <c r="E347" s="243" t="s">
        <v>437</v>
      </c>
      <c r="F347" s="244" t="s">
        <v>438</v>
      </c>
      <c r="G347" s="245" t="s">
        <v>164</v>
      </c>
      <c r="H347" s="246">
        <v>2</v>
      </c>
      <c r="I347" s="247"/>
      <c r="J347" s="248">
        <f>ROUND(I347*H347,2)</f>
        <v>0</v>
      </c>
      <c r="K347" s="244" t="s">
        <v>142</v>
      </c>
      <c r="L347" s="249"/>
      <c r="M347" s="250" t="s">
        <v>22</v>
      </c>
      <c r="N347" s="251" t="s">
        <v>50</v>
      </c>
      <c r="O347" s="41"/>
      <c r="P347" s="201">
        <f>O347*H347</f>
        <v>0</v>
      </c>
      <c r="Q347" s="201">
        <v>5.0000000000000001E-4</v>
      </c>
      <c r="R347" s="201">
        <f>Q347*H347</f>
        <v>1E-3</v>
      </c>
      <c r="S347" s="201">
        <v>0</v>
      </c>
      <c r="T347" s="202">
        <f>S347*H347</f>
        <v>0</v>
      </c>
      <c r="AR347" s="23" t="s">
        <v>256</v>
      </c>
      <c r="AT347" s="23" t="s">
        <v>253</v>
      </c>
      <c r="AU347" s="23" t="s">
        <v>88</v>
      </c>
      <c r="AY347" s="23" t="s">
        <v>136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24</v>
      </c>
      <c r="BK347" s="203">
        <f>ROUND(I347*H347,2)</f>
        <v>0</v>
      </c>
      <c r="BL347" s="23" t="s">
        <v>167</v>
      </c>
      <c r="BM347" s="23" t="s">
        <v>439</v>
      </c>
    </row>
    <row r="348" spans="2:65" s="11" customFormat="1" ht="13.5">
      <c r="B348" s="204"/>
      <c r="C348" s="205"/>
      <c r="D348" s="206" t="s">
        <v>145</v>
      </c>
      <c r="E348" s="207" t="s">
        <v>22</v>
      </c>
      <c r="F348" s="208" t="s">
        <v>146</v>
      </c>
      <c r="G348" s="205"/>
      <c r="H348" s="209" t="s">
        <v>22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145</v>
      </c>
      <c r="AU348" s="215" t="s">
        <v>88</v>
      </c>
      <c r="AV348" s="11" t="s">
        <v>24</v>
      </c>
      <c r="AW348" s="11" t="s">
        <v>43</v>
      </c>
      <c r="AX348" s="11" t="s">
        <v>79</v>
      </c>
      <c r="AY348" s="215" t="s">
        <v>136</v>
      </c>
    </row>
    <row r="349" spans="2:65" s="12" customFormat="1" ht="13.5">
      <c r="B349" s="216"/>
      <c r="C349" s="217"/>
      <c r="D349" s="206" t="s">
        <v>145</v>
      </c>
      <c r="E349" s="218" t="s">
        <v>22</v>
      </c>
      <c r="F349" s="219" t="s">
        <v>88</v>
      </c>
      <c r="G349" s="217"/>
      <c r="H349" s="220">
        <v>2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145</v>
      </c>
      <c r="AU349" s="226" t="s">
        <v>88</v>
      </c>
      <c r="AV349" s="12" t="s">
        <v>88</v>
      </c>
      <c r="AW349" s="12" t="s">
        <v>43</v>
      </c>
      <c r="AX349" s="12" t="s">
        <v>79</v>
      </c>
      <c r="AY349" s="226" t="s">
        <v>136</v>
      </c>
    </row>
    <row r="350" spans="2:65" s="13" customFormat="1" ht="13.5">
      <c r="B350" s="227"/>
      <c r="C350" s="228"/>
      <c r="D350" s="238" t="s">
        <v>145</v>
      </c>
      <c r="E350" s="239" t="s">
        <v>22</v>
      </c>
      <c r="F350" s="240" t="s">
        <v>148</v>
      </c>
      <c r="G350" s="228"/>
      <c r="H350" s="241">
        <v>2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AT350" s="237" t="s">
        <v>145</v>
      </c>
      <c r="AU350" s="237" t="s">
        <v>88</v>
      </c>
      <c r="AV350" s="13" t="s">
        <v>143</v>
      </c>
      <c r="AW350" s="13" t="s">
        <v>43</v>
      </c>
      <c r="AX350" s="13" t="s">
        <v>24</v>
      </c>
      <c r="AY350" s="237" t="s">
        <v>136</v>
      </c>
    </row>
    <row r="351" spans="2:65" s="1" customFormat="1" ht="44.25" customHeight="1">
      <c r="B351" s="40"/>
      <c r="C351" s="242" t="s">
        <v>165</v>
      </c>
      <c r="D351" s="242" t="s">
        <v>253</v>
      </c>
      <c r="E351" s="243" t="s">
        <v>440</v>
      </c>
      <c r="F351" s="244" t="s">
        <v>441</v>
      </c>
      <c r="G351" s="245" t="s">
        <v>164</v>
      </c>
      <c r="H351" s="246">
        <v>2</v>
      </c>
      <c r="I351" s="247"/>
      <c r="J351" s="248">
        <f>ROUND(I351*H351,2)</f>
        <v>0</v>
      </c>
      <c r="K351" s="244" t="s">
        <v>22</v>
      </c>
      <c r="L351" s="249"/>
      <c r="M351" s="250" t="s">
        <v>22</v>
      </c>
      <c r="N351" s="251" t="s">
        <v>50</v>
      </c>
      <c r="O351" s="41"/>
      <c r="P351" s="201">
        <f>O351*H351</f>
        <v>0</v>
      </c>
      <c r="Q351" s="201">
        <v>5.0000000000000001E-4</v>
      </c>
      <c r="R351" s="201">
        <f>Q351*H351</f>
        <v>1E-3</v>
      </c>
      <c r="S351" s="201">
        <v>0</v>
      </c>
      <c r="T351" s="202">
        <f>S351*H351</f>
        <v>0</v>
      </c>
      <c r="AR351" s="23" t="s">
        <v>256</v>
      </c>
      <c r="AT351" s="23" t="s">
        <v>253</v>
      </c>
      <c r="AU351" s="23" t="s">
        <v>88</v>
      </c>
      <c r="AY351" s="23" t="s">
        <v>136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3" t="s">
        <v>24</v>
      </c>
      <c r="BK351" s="203">
        <f>ROUND(I351*H351,2)</f>
        <v>0</v>
      </c>
      <c r="BL351" s="23" t="s">
        <v>167</v>
      </c>
      <c r="BM351" s="23" t="s">
        <v>442</v>
      </c>
    </row>
    <row r="352" spans="2:65" s="11" customFormat="1" ht="13.5">
      <c r="B352" s="204"/>
      <c r="C352" s="205"/>
      <c r="D352" s="206" t="s">
        <v>145</v>
      </c>
      <c r="E352" s="207" t="s">
        <v>22</v>
      </c>
      <c r="F352" s="208" t="s">
        <v>146</v>
      </c>
      <c r="G352" s="205"/>
      <c r="H352" s="209" t="s">
        <v>22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145</v>
      </c>
      <c r="AU352" s="215" t="s">
        <v>88</v>
      </c>
      <c r="AV352" s="11" t="s">
        <v>24</v>
      </c>
      <c r="AW352" s="11" t="s">
        <v>43</v>
      </c>
      <c r="AX352" s="11" t="s">
        <v>79</v>
      </c>
      <c r="AY352" s="215" t="s">
        <v>136</v>
      </c>
    </row>
    <row r="353" spans="2:65" s="12" customFormat="1" ht="13.5">
      <c r="B353" s="216"/>
      <c r="C353" s="217"/>
      <c r="D353" s="206" t="s">
        <v>145</v>
      </c>
      <c r="E353" s="218" t="s">
        <v>22</v>
      </c>
      <c r="F353" s="219" t="s">
        <v>88</v>
      </c>
      <c r="G353" s="217"/>
      <c r="H353" s="220">
        <v>2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145</v>
      </c>
      <c r="AU353" s="226" t="s">
        <v>88</v>
      </c>
      <c r="AV353" s="12" t="s">
        <v>88</v>
      </c>
      <c r="AW353" s="12" t="s">
        <v>43</v>
      </c>
      <c r="AX353" s="12" t="s">
        <v>79</v>
      </c>
      <c r="AY353" s="226" t="s">
        <v>136</v>
      </c>
    </row>
    <row r="354" spans="2:65" s="13" customFormat="1" ht="13.5">
      <c r="B354" s="227"/>
      <c r="C354" s="228"/>
      <c r="D354" s="238" t="s">
        <v>145</v>
      </c>
      <c r="E354" s="239" t="s">
        <v>22</v>
      </c>
      <c r="F354" s="240" t="s">
        <v>148</v>
      </c>
      <c r="G354" s="228"/>
      <c r="H354" s="241">
        <v>2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145</v>
      </c>
      <c r="AU354" s="237" t="s">
        <v>88</v>
      </c>
      <c r="AV354" s="13" t="s">
        <v>143</v>
      </c>
      <c r="AW354" s="13" t="s">
        <v>43</v>
      </c>
      <c r="AX354" s="13" t="s">
        <v>24</v>
      </c>
      <c r="AY354" s="237" t="s">
        <v>136</v>
      </c>
    </row>
    <row r="355" spans="2:65" s="1" customFormat="1" ht="31.5" customHeight="1">
      <c r="B355" s="40"/>
      <c r="C355" s="242" t="s">
        <v>443</v>
      </c>
      <c r="D355" s="242" t="s">
        <v>253</v>
      </c>
      <c r="E355" s="243" t="s">
        <v>444</v>
      </c>
      <c r="F355" s="244" t="s">
        <v>445</v>
      </c>
      <c r="G355" s="245" t="s">
        <v>164</v>
      </c>
      <c r="H355" s="246">
        <v>11</v>
      </c>
      <c r="I355" s="247"/>
      <c r="J355" s="248">
        <f>ROUND(I355*H355,2)</f>
        <v>0</v>
      </c>
      <c r="K355" s="244" t="s">
        <v>142</v>
      </c>
      <c r="L355" s="249"/>
      <c r="M355" s="250" t="s">
        <v>22</v>
      </c>
      <c r="N355" s="251" t="s">
        <v>50</v>
      </c>
      <c r="O355" s="41"/>
      <c r="P355" s="201">
        <f>O355*H355</f>
        <v>0</v>
      </c>
      <c r="Q355" s="201">
        <v>6.7000000000000002E-4</v>
      </c>
      <c r="R355" s="201">
        <f>Q355*H355</f>
        <v>7.3699999999999998E-3</v>
      </c>
      <c r="S355" s="201">
        <v>0</v>
      </c>
      <c r="T355" s="202">
        <f>S355*H355</f>
        <v>0</v>
      </c>
      <c r="AR355" s="23" t="s">
        <v>256</v>
      </c>
      <c r="AT355" s="23" t="s">
        <v>253</v>
      </c>
      <c r="AU355" s="23" t="s">
        <v>88</v>
      </c>
      <c r="AY355" s="23" t="s">
        <v>136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3" t="s">
        <v>24</v>
      </c>
      <c r="BK355" s="203">
        <f>ROUND(I355*H355,2)</f>
        <v>0</v>
      </c>
      <c r="BL355" s="23" t="s">
        <v>167</v>
      </c>
      <c r="BM355" s="23" t="s">
        <v>446</v>
      </c>
    </row>
    <row r="356" spans="2:65" s="11" customFormat="1" ht="13.5">
      <c r="B356" s="204"/>
      <c r="C356" s="205"/>
      <c r="D356" s="206" t="s">
        <v>145</v>
      </c>
      <c r="E356" s="207" t="s">
        <v>22</v>
      </c>
      <c r="F356" s="208" t="s">
        <v>146</v>
      </c>
      <c r="G356" s="205"/>
      <c r="H356" s="209" t="s">
        <v>22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145</v>
      </c>
      <c r="AU356" s="215" t="s">
        <v>88</v>
      </c>
      <c r="AV356" s="11" t="s">
        <v>24</v>
      </c>
      <c r="AW356" s="11" t="s">
        <v>43</v>
      </c>
      <c r="AX356" s="11" t="s">
        <v>79</v>
      </c>
      <c r="AY356" s="215" t="s">
        <v>136</v>
      </c>
    </row>
    <row r="357" spans="2:65" s="12" customFormat="1" ht="13.5">
      <c r="B357" s="216"/>
      <c r="C357" s="217"/>
      <c r="D357" s="206" t="s">
        <v>145</v>
      </c>
      <c r="E357" s="218" t="s">
        <v>22</v>
      </c>
      <c r="F357" s="219" t="s">
        <v>190</v>
      </c>
      <c r="G357" s="217"/>
      <c r="H357" s="220">
        <v>11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145</v>
      </c>
      <c r="AU357" s="226" t="s">
        <v>88</v>
      </c>
      <c r="AV357" s="12" t="s">
        <v>88</v>
      </c>
      <c r="AW357" s="12" t="s">
        <v>43</v>
      </c>
      <c r="AX357" s="12" t="s">
        <v>79</v>
      </c>
      <c r="AY357" s="226" t="s">
        <v>136</v>
      </c>
    </row>
    <row r="358" spans="2:65" s="13" customFormat="1" ht="13.5">
      <c r="B358" s="227"/>
      <c r="C358" s="228"/>
      <c r="D358" s="238" t="s">
        <v>145</v>
      </c>
      <c r="E358" s="239" t="s">
        <v>22</v>
      </c>
      <c r="F358" s="240" t="s">
        <v>148</v>
      </c>
      <c r="G358" s="228"/>
      <c r="H358" s="241">
        <v>11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145</v>
      </c>
      <c r="AU358" s="237" t="s">
        <v>88</v>
      </c>
      <c r="AV358" s="13" t="s">
        <v>143</v>
      </c>
      <c r="AW358" s="13" t="s">
        <v>43</v>
      </c>
      <c r="AX358" s="13" t="s">
        <v>24</v>
      </c>
      <c r="AY358" s="237" t="s">
        <v>136</v>
      </c>
    </row>
    <row r="359" spans="2:65" s="1" customFormat="1" ht="31.5" customHeight="1">
      <c r="B359" s="40"/>
      <c r="C359" s="192" t="s">
        <v>447</v>
      </c>
      <c r="D359" s="192" t="s">
        <v>138</v>
      </c>
      <c r="E359" s="193" t="s">
        <v>448</v>
      </c>
      <c r="F359" s="194" t="s">
        <v>449</v>
      </c>
      <c r="G359" s="195" t="s">
        <v>215</v>
      </c>
      <c r="H359" s="196">
        <v>110.9</v>
      </c>
      <c r="I359" s="197"/>
      <c r="J359" s="198">
        <f>ROUND(I359*H359,2)</f>
        <v>0</v>
      </c>
      <c r="K359" s="194" t="s">
        <v>142</v>
      </c>
      <c r="L359" s="60"/>
      <c r="M359" s="199" t="s">
        <v>22</v>
      </c>
      <c r="N359" s="200" t="s">
        <v>50</v>
      </c>
      <c r="O359" s="41"/>
      <c r="P359" s="201">
        <f>O359*H359</f>
        <v>0</v>
      </c>
      <c r="Q359" s="201">
        <v>3.5000000000000001E-3</v>
      </c>
      <c r="R359" s="201">
        <f>Q359*H359</f>
        <v>0.38815000000000005</v>
      </c>
      <c r="S359" s="201">
        <v>0</v>
      </c>
      <c r="T359" s="202">
        <f>S359*H359</f>
        <v>0</v>
      </c>
      <c r="AR359" s="23" t="s">
        <v>167</v>
      </c>
      <c r="AT359" s="23" t="s">
        <v>138</v>
      </c>
      <c r="AU359" s="23" t="s">
        <v>88</v>
      </c>
      <c r="AY359" s="23" t="s">
        <v>136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3" t="s">
        <v>24</v>
      </c>
      <c r="BK359" s="203">
        <f>ROUND(I359*H359,2)</f>
        <v>0</v>
      </c>
      <c r="BL359" s="23" t="s">
        <v>167</v>
      </c>
      <c r="BM359" s="23" t="s">
        <v>450</v>
      </c>
    </row>
    <row r="360" spans="2:65" s="11" customFormat="1" ht="13.5">
      <c r="B360" s="204"/>
      <c r="C360" s="205"/>
      <c r="D360" s="206" t="s">
        <v>145</v>
      </c>
      <c r="E360" s="207" t="s">
        <v>22</v>
      </c>
      <c r="F360" s="208" t="s">
        <v>337</v>
      </c>
      <c r="G360" s="205"/>
      <c r="H360" s="209" t="s">
        <v>22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145</v>
      </c>
      <c r="AU360" s="215" t="s">
        <v>88</v>
      </c>
      <c r="AV360" s="11" t="s">
        <v>24</v>
      </c>
      <c r="AW360" s="11" t="s">
        <v>43</v>
      </c>
      <c r="AX360" s="11" t="s">
        <v>79</v>
      </c>
      <c r="AY360" s="215" t="s">
        <v>136</v>
      </c>
    </row>
    <row r="361" spans="2:65" s="12" customFormat="1" ht="27">
      <c r="B361" s="216"/>
      <c r="C361" s="217"/>
      <c r="D361" s="206" t="s">
        <v>145</v>
      </c>
      <c r="E361" s="218" t="s">
        <v>22</v>
      </c>
      <c r="F361" s="219" t="s">
        <v>451</v>
      </c>
      <c r="G361" s="217"/>
      <c r="H361" s="220">
        <v>110.9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AT361" s="226" t="s">
        <v>145</v>
      </c>
      <c r="AU361" s="226" t="s">
        <v>88</v>
      </c>
      <c r="AV361" s="12" t="s">
        <v>88</v>
      </c>
      <c r="AW361" s="12" t="s">
        <v>43</v>
      </c>
      <c r="AX361" s="12" t="s">
        <v>79</v>
      </c>
      <c r="AY361" s="226" t="s">
        <v>136</v>
      </c>
    </row>
    <row r="362" spans="2:65" s="13" customFormat="1" ht="13.5">
      <c r="B362" s="227"/>
      <c r="C362" s="228"/>
      <c r="D362" s="238" t="s">
        <v>145</v>
      </c>
      <c r="E362" s="239" t="s">
        <v>22</v>
      </c>
      <c r="F362" s="240" t="s">
        <v>148</v>
      </c>
      <c r="G362" s="228"/>
      <c r="H362" s="241">
        <v>110.9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AT362" s="237" t="s">
        <v>145</v>
      </c>
      <c r="AU362" s="237" t="s">
        <v>88</v>
      </c>
      <c r="AV362" s="13" t="s">
        <v>143</v>
      </c>
      <c r="AW362" s="13" t="s">
        <v>43</v>
      </c>
      <c r="AX362" s="13" t="s">
        <v>24</v>
      </c>
      <c r="AY362" s="237" t="s">
        <v>136</v>
      </c>
    </row>
    <row r="363" spans="2:65" s="1" customFormat="1" ht="31.5" customHeight="1">
      <c r="B363" s="40"/>
      <c r="C363" s="192" t="s">
        <v>452</v>
      </c>
      <c r="D363" s="192" t="s">
        <v>138</v>
      </c>
      <c r="E363" s="193" t="s">
        <v>453</v>
      </c>
      <c r="F363" s="194" t="s">
        <v>454</v>
      </c>
      <c r="G363" s="195" t="s">
        <v>215</v>
      </c>
      <c r="H363" s="196">
        <v>66.599999999999994</v>
      </c>
      <c r="I363" s="197"/>
      <c r="J363" s="198">
        <f>ROUND(I363*H363,2)</f>
        <v>0</v>
      </c>
      <c r="K363" s="194" t="s">
        <v>142</v>
      </c>
      <c r="L363" s="60"/>
      <c r="M363" s="199" t="s">
        <v>22</v>
      </c>
      <c r="N363" s="200" t="s">
        <v>50</v>
      </c>
      <c r="O363" s="41"/>
      <c r="P363" s="201">
        <f>O363*H363</f>
        <v>0</v>
      </c>
      <c r="Q363" s="201">
        <v>5.8599999999999998E-3</v>
      </c>
      <c r="R363" s="201">
        <f>Q363*H363</f>
        <v>0.39027599999999996</v>
      </c>
      <c r="S363" s="201">
        <v>0</v>
      </c>
      <c r="T363" s="202">
        <f>S363*H363</f>
        <v>0</v>
      </c>
      <c r="AR363" s="23" t="s">
        <v>167</v>
      </c>
      <c r="AT363" s="23" t="s">
        <v>138</v>
      </c>
      <c r="AU363" s="23" t="s">
        <v>88</v>
      </c>
      <c r="AY363" s="23" t="s">
        <v>136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3" t="s">
        <v>24</v>
      </c>
      <c r="BK363" s="203">
        <f>ROUND(I363*H363,2)</f>
        <v>0</v>
      </c>
      <c r="BL363" s="23" t="s">
        <v>167</v>
      </c>
      <c r="BM363" s="23" t="s">
        <v>455</v>
      </c>
    </row>
    <row r="364" spans="2:65" s="11" customFormat="1" ht="13.5">
      <c r="B364" s="204"/>
      <c r="C364" s="205"/>
      <c r="D364" s="206" t="s">
        <v>145</v>
      </c>
      <c r="E364" s="207" t="s">
        <v>22</v>
      </c>
      <c r="F364" s="208" t="s">
        <v>146</v>
      </c>
      <c r="G364" s="205"/>
      <c r="H364" s="209" t="s">
        <v>22</v>
      </c>
      <c r="I364" s="210"/>
      <c r="J364" s="205"/>
      <c r="K364" s="205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145</v>
      </c>
      <c r="AU364" s="215" t="s">
        <v>88</v>
      </c>
      <c r="AV364" s="11" t="s">
        <v>24</v>
      </c>
      <c r="AW364" s="11" t="s">
        <v>43</v>
      </c>
      <c r="AX364" s="11" t="s">
        <v>79</v>
      </c>
      <c r="AY364" s="215" t="s">
        <v>136</v>
      </c>
    </row>
    <row r="365" spans="2:65" s="12" customFormat="1" ht="13.5">
      <c r="B365" s="216"/>
      <c r="C365" s="217"/>
      <c r="D365" s="206" t="s">
        <v>145</v>
      </c>
      <c r="E365" s="218" t="s">
        <v>22</v>
      </c>
      <c r="F365" s="219" t="s">
        <v>456</v>
      </c>
      <c r="G365" s="217"/>
      <c r="H365" s="220">
        <v>66.599999999999994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145</v>
      </c>
      <c r="AU365" s="226" t="s">
        <v>88</v>
      </c>
      <c r="AV365" s="12" t="s">
        <v>88</v>
      </c>
      <c r="AW365" s="12" t="s">
        <v>43</v>
      </c>
      <c r="AX365" s="12" t="s">
        <v>79</v>
      </c>
      <c r="AY365" s="226" t="s">
        <v>136</v>
      </c>
    </row>
    <row r="366" spans="2:65" s="13" customFormat="1" ht="13.5">
      <c r="B366" s="227"/>
      <c r="C366" s="228"/>
      <c r="D366" s="238" t="s">
        <v>145</v>
      </c>
      <c r="E366" s="239" t="s">
        <v>22</v>
      </c>
      <c r="F366" s="240" t="s">
        <v>148</v>
      </c>
      <c r="G366" s="228"/>
      <c r="H366" s="241">
        <v>66.599999999999994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AT366" s="237" t="s">
        <v>145</v>
      </c>
      <c r="AU366" s="237" t="s">
        <v>88</v>
      </c>
      <c r="AV366" s="13" t="s">
        <v>143</v>
      </c>
      <c r="AW366" s="13" t="s">
        <v>43</v>
      </c>
      <c r="AX366" s="13" t="s">
        <v>24</v>
      </c>
      <c r="AY366" s="237" t="s">
        <v>136</v>
      </c>
    </row>
    <row r="367" spans="2:65" s="1" customFormat="1" ht="31.5" customHeight="1">
      <c r="B367" s="40"/>
      <c r="C367" s="192" t="s">
        <v>457</v>
      </c>
      <c r="D367" s="192" t="s">
        <v>138</v>
      </c>
      <c r="E367" s="193" t="s">
        <v>458</v>
      </c>
      <c r="F367" s="194" t="s">
        <v>459</v>
      </c>
      <c r="G367" s="195" t="s">
        <v>215</v>
      </c>
      <c r="H367" s="196">
        <v>32.9</v>
      </c>
      <c r="I367" s="197"/>
      <c r="J367" s="198">
        <f>ROUND(I367*H367,2)</f>
        <v>0</v>
      </c>
      <c r="K367" s="194" t="s">
        <v>142</v>
      </c>
      <c r="L367" s="60"/>
      <c r="M367" s="199" t="s">
        <v>22</v>
      </c>
      <c r="N367" s="200" t="s">
        <v>50</v>
      </c>
      <c r="O367" s="41"/>
      <c r="P367" s="201">
        <f>O367*H367</f>
        <v>0</v>
      </c>
      <c r="Q367" s="201">
        <v>1.4840000000000001E-2</v>
      </c>
      <c r="R367" s="201">
        <f>Q367*H367</f>
        <v>0.488236</v>
      </c>
      <c r="S367" s="201">
        <v>0</v>
      </c>
      <c r="T367" s="202">
        <f>S367*H367</f>
        <v>0</v>
      </c>
      <c r="AR367" s="23" t="s">
        <v>167</v>
      </c>
      <c r="AT367" s="23" t="s">
        <v>138</v>
      </c>
      <c r="AU367" s="23" t="s">
        <v>88</v>
      </c>
      <c r="AY367" s="23" t="s">
        <v>136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3" t="s">
        <v>24</v>
      </c>
      <c r="BK367" s="203">
        <f>ROUND(I367*H367,2)</f>
        <v>0</v>
      </c>
      <c r="BL367" s="23" t="s">
        <v>167</v>
      </c>
      <c r="BM367" s="23" t="s">
        <v>460</v>
      </c>
    </row>
    <row r="368" spans="2:65" s="11" customFormat="1" ht="13.5">
      <c r="B368" s="204"/>
      <c r="C368" s="205"/>
      <c r="D368" s="206" t="s">
        <v>145</v>
      </c>
      <c r="E368" s="207" t="s">
        <v>22</v>
      </c>
      <c r="F368" s="208" t="s">
        <v>262</v>
      </c>
      <c r="G368" s="205"/>
      <c r="H368" s="209" t="s">
        <v>22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145</v>
      </c>
      <c r="AU368" s="215" t="s">
        <v>88</v>
      </c>
      <c r="AV368" s="11" t="s">
        <v>24</v>
      </c>
      <c r="AW368" s="11" t="s">
        <v>43</v>
      </c>
      <c r="AX368" s="11" t="s">
        <v>79</v>
      </c>
      <c r="AY368" s="215" t="s">
        <v>136</v>
      </c>
    </row>
    <row r="369" spans="2:65" s="12" customFormat="1" ht="13.5">
      <c r="B369" s="216"/>
      <c r="C369" s="217"/>
      <c r="D369" s="206" t="s">
        <v>145</v>
      </c>
      <c r="E369" s="218" t="s">
        <v>22</v>
      </c>
      <c r="F369" s="219" t="s">
        <v>461</v>
      </c>
      <c r="G369" s="217"/>
      <c r="H369" s="220">
        <v>32.9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145</v>
      </c>
      <c r="AU369" s="226" t="s">
        <v>88</v>
      </c>
      <c r="AV369" s="12" t="s">
        <v>88</v>
      </c>
      <c r="AW369" s="12" t="s">
        <v>43</v>
      </c>
      <c r="AX369" s="12" t="s">
        <v>79</v>
      </c>
      <c r="AY369" s="226" t="s">
        <v>136</v>
      </c>
    </row>
    <row r="370" spans="2:65" s="13" customFormat="1" ht="13.5">
      <c r="B370" s="227"/>
      <c r="C370" s="228"/>
      <c r="D370" s="238" t="s">
        <v>145</v>
      </c>
      <c r="E370" s="239" t="s">
        <v>22</v>
      </c>
      <c r="F370" s="240" t="s">
        <v>148</v>
      </c>
      <c r="G370" s="228"/>
      <c r="H370" s="241">
        <v>32.9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145</v>
      </c>
      <c r="AU370" s="237" t="s">
        <v>88</v>
      </c>
      <c r="AV370" s="13" t="s">
        <v>143</v>
      </c>
      <c r="AW370" s="13" t="s">
        <v>43</v>
      </c>
      <c r="AX370" s="13" t="s">
        <v>24</v>
      </c>
      <c r="AY370" s="237" t="s">
        <v>136</v>
      </c>
    </row>
    <row r="371" spans="2:65" s="1" customFormat="1" ht="31.5" customHeight="1">
      <c r="B371" s="40"/>
      <c r="C371" s="192" t="s">
        <v>462</v>
      </c>
      <c r="D371" s="192" t="s">
        <v>138</v>
      </c>
      <c r="E371" s="193" t="s">
        <v>463</v>
      </c>
      <c r="F371" s="194" t="s">
        <v>464</v>
      </c>
      <c r="G371" s="195" t="s">
        <v>215</v>
      </c>
      <c r="H371" s="196">
        <v>65.099999999999994</v>
      </c>
      <c r="I371" s="197"/>
      <c r="J371" s="198">
        <f>ROUND(I371*H371,2)</f>
        <v>0</v>
      </c>
      <c r="K371" s="194" t="s">
        <v>142</v>
      </c>
      <c r="L371" s="60"/>
      <c r="M371" s="199" t="s">
        <v>22</v>
      </c>
      <c r="N371" s="200" t="s">
        <v>50</v>
      </c>
      <c r="O371" s="41"/>
      <c r="P371" s="201">
        <f>O371*H371</f>
        <v>0</v>
      </c>
      <c r="Q371" s="201">
        <v>2.29E-2</v>
      </c>
      <c r="R371" s="201">
        <f>Q371*H371</f>
        <v>1.4907899999999998</v>
      </c>
      <c r="S371" s="201">
        <v>0</v>
      </c>
      <c r="T371" s="202">
        <f>S371*H371</f>
        <v>0</v>
      </c>
      <c r="AR371" s="23" t="s">
        <v>167</v>
      </c>
      <c r="AT371" s="23" t="s">
        <v>138</v>
      </c>
      <c r="AU371" s="23" t="s">
        <v>88</v>
      </c>
      <c r="AY371" s="23" t="s">
        <v>136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3" t="s">
        <v>24</v>
      </c>
      <c r="BK371" s="203">
        <f>ROUND(I371*H371,2)</f>
        <v>0</v>
      </c>
      <c r="BL371" s="23" t="s">
        <v>167</v>
      </c>
      <c r="BM371" s="23" t="s">
        <v>465</v>
      </c>
    </row>
    <row r="372" spans="2:65" s="11" customFormat="1" ht="13.5">
      <c r="B372" s="204"/>
      <c r="C372" s="205"/>
      <c r="D372" s="206" t="s">
        <v>145</v>
      </c>
      <c r="E372" s="207" t="s">
        <v>22</v>
      </c>
      <c r="F372" s="208" t="s">
        <v>262</v>
      </c>
      <c r="G372" s="205"/>
      <c r="H372" s="209" t="s">
        <v>22</v>
      </c>
      <c r="I372" s="210"/>
      <c r="J372" s="205"/>
      <c r="K372" s="205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145</v>
      </c>
      <c r="AU372" s="215" t="s">
        <v>88</v>
      </c>
      <c r="AV372" s="11" t="s">
        <v>24</v>
      </c>
      <c r="AW372" s="11" t="s">
        <v>43</v>
      </c>
      <c r="AX372" s="11" t="s">
        <v>79</v>
      </c>
      <c r="AY372" s="215" t="s">
        <v>136</v>
      </c>
    </row>
    <row r="373" spans="2:65" s="12" customFormat="1" ht="13.5">
      <c r="B373" s="216"/>
      <c r="C373" s="217"/>
      <c r="D373" s="206" t="s">
        <v>145</v>
      </c>
      <c r="E373" s="218" t="s">
        <v>22</v>
      </c>
      <c r="F373" s="219" t="s">
        <v>466</v>
      </c>
      <c r="G373" s="217"/>
      <c r="H373" s="220">
        <v>65.099999999999994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145</v>
      </c>
      <c r="AU373" s="226" t="s">
        <v>88</v>
      </c>
      <c r="AV373" s="12" t="s">
        <v>88</v>
      </c>
      <c r="AW373" s="12" t="s">
        <v>43</v>
      </c>
      <c r="AX373" s="12" t="s">
        <v>79</v>
      </c>
      <c r="AY373" s="226" t="s">
        <v>136</v>
      </c>
    </row>
    <row r="374" spans="2:65" s="13" customFormat="1" ht="13.5">
      <c r="B374" s="227"/>
      <c r="C374" s="228"/>
      <c r="D374" s="238" t="s">
        <v>145</v>
      </c>
      <c r="E374" s="239" t="s">
        <v>22</v>
      </c>
      <c r="F374" s="240" t="s">
        <v>148</v>
      </c>
      <c r="G374" s="228"/>
      <c r="H374" s="241">
        <v>65.099999999999994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AT374" s="237" t="s">
        <v>145</v>
      </c>
      <c r="AU374" s="237" t="s">
        <v>88</v>
      </c>
      <c r="AV374" s="13" t="s">
        <v>143</v>
      </c>
      <c r="AW374" s="13" t="s">
        <v>43</v>
      </c>
      <c r="AX374" s="13" t="s">
        <v>24</v>
      </c>
      <c r="AY374" s="237" t="s">
        <v>136</v>
      </c>
    </row>
    <row r="375" spans="2:65" s="1" customFormat="1" ht="31.5" customHeight="1">
      <c r="B375" s="40"/>
      <c r="C375" s="192" t="s">
        <v>467</v>
      </c>
      <c r="D375" s="192" t="s">
        <v>138</v>
      </c>
      <c r="E375" s="193" t="s">
        <v>468</v>
      </c>
      <c r="F375" s="194" t="s">
        <v>469</v>
      </c>
      <c r="G375" s="195" t="s">
        <v>215</v>
      </c>
      <c r="H375" s="196">
        <v>46.6</v>
      </c>
      <c r="I375" s="197"/>
      <c r="J375" s="198">
        <f>ROUND(I375*H375,2)</f>
        <v>0</v>
      </c>
      <c r="K375" s="194" t="s">
        <v>142</v>
      </c>
      <c r="L375" s="60"/>
      <c r="M375" s="199" t="s">
        <v>22</v>
      </c>
      <c r="N375" s="200" t="s">
        <v>50</v>
      </c>
      <c r="O375" s="41"/>
      <c r="P375" s="201">
        <f>O375*H375</f>
        <v>0</v>
      </c>
      <c r="Q375" s="201">
        <v>2.5340000000000001E-2</v>
      </c>
      <c r="R375" s="201">
        <f>Q375*H375</f>
        <v>1.180844</v>
      </c>
      <c r="S375" s="201">
        <v>0</v>
      </c>
      <c r="T375" s="202">
        <f>S375*H375</f>
        <v>0</v>
      </c>
      <c r="AR375" s="23" t="s">
        <v>167</v>
      </c>
      <c r="AT375" s="23" t="s">
        <v>138</v>
      </c>
      <c r="AU375" s="23" t="s">
        <v>88</v>
      </c>
      <c r="AY375" s="23" t="s">
        <v>136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23" t="s">
        <v>24</v>
      </c>
      <c r="BK375" s="203">
        <f>ROUND(I375*H375,2)</f>
        <v>0</v>
      </c>
      <c r="BL375" s="23" t="s">
        <v>167</v>
      </c>
      <c r="BM375" s="23" t="s">
        <v>470</v>
      </c>
    </row>
    <row r="376" spans="2:65" s="11" customFormat="1" ht="13.5">
      <c r="B376" s="204"/>
      <c r="C376" s="205"/>
      <c r="D376" s="206" t="s">
        <v>145</v>
      </c>
      <c r="E376" s="207" t="s">
        <v>22</v>
      </c>
      <c r="F376" s="208" t="s">
        <v>146</v>
      </c>
      <c r="G376" s="205"/>
      <c r="H376" s="209" t="s">
        <v>22</v>
      </c>
      <c r="I376" s="210"/>
      <c r="J376" s="205"/>
      <c r="K376" s="205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145</v>
      </c>
      <c r="AU376" s="215" t="s">
        <v>88</v>
      </c>
      <c r="AV376" s="11" t="s">
        <v>24</v>
      </c>
      <c r="AW376" s="11" t="s">
        <v>43</v>
      </c>
      <c r="AX376" s="11" t="s">
        <v>79</v>
      </c>
      <c r="AY376" s="215" t="s">
        <v>136</v>
      </c>
    </row>
    <row r="377" spans="2:65" s="12" customFormat="1" ht="13.5">
      <c r="B377" s="216"/>
      <c r="C377" s="217"/>
      <c r="D377" s="206" t="s">
        <v>145</v>
      </c>
      <c r="E377" s="218" t="s">
        <v>22</v>
      </c>
      <c r="F377" s="219" t="s">
        <v>471</v>
      </c>
      <c r="G377" s="217"/>
      <c r="H377" s="220">
        <v>46.6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145</v>
      </c>
      <c r="AU377" s="226" t="s">
        <v>88</v>
      </c>
      <c r="AV377" s="12" t="s">
        <v>88</v>
      </c>
      <c r="AW377" s="12" t="s">
        <v>43</v>
      </c>
      <c r="AX377" s="12" t="s">
        <v>79</v>
      </c>
      <c r="AY377" s="226" t="s">
        <v>136</v>
      </c>
    </row>
    <row r="378" spans="2:65" s="13" customFormat="1" ht="13.5">
      <c r="B378" s="227"/>
      <c r="C378" s="228"/>
      <c r="D378" s="238" t="s">
        <v>145</v>
      </c>
      <c r="E378" s="239" t="s">
        <v>22</v>
      </c>
      <c r="F378" s="240" t="s">
        <v>148</v>
      </c>
      <c r="G378" s="228"/>
      <c r="H378" s="241">
        <v>46.6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AT378" s="237" t="s">
        <v>145</v>
      </c>
      <c r="AU378" s="237" t="s">
        <v>88</v>
      </c>
      <c r="AV378" s="13" t="s">
        <v>143</v>
      </c>
      <c r="AW378" s="13" t="s">
        <v>43</v>
      </c>
      <c r="AX378" s="13" t="s">
        <v>24</v>
      </c>
      <c r="AY378" s="237" t="s">
        <v>136</v>
      </c>
    </row>
    <row r="379" spans="2:65" s="1" customFormat="1" ht="22.5" customHeight="1">
      <c r="B379" s="40"/>
      <c r="C379" s="192" t="s">
        <v>472</v>
      </c>
      <c r="D379" s="192" t="s">
        <v>138</v>
      </c>
      <c r="E379" s="193" t="s">
        <v>473</v>
      </c>
      <c r="F379" s="194" t="s">
        <v>474</v>
      </c>
      <c r="G379" s="195" t="s">
        <v>475</v>
      </c>
      <c r="H379" s="196">
        <v>9</v>
      </c>
      <c r="I379" s="197"/>
      <c r="J379" s="198">
        <f>ROUND(I379*H379,2)</f>
        <v>0</v>
      </c>
      <c r="K379" s="194" t="s">
        <v>22</v>
      </c>
      <c r="L379" s="60"/>
      <c r="M379" s="199" t="s">
        <v>22</v>
      </c>
      <c r="N379" s="200" t="s">
        <v>50</v>
      </c>
      <c r="O379" s="41"/>
      <c r="P379" s="201">
        <f>O379*H379</f>
        <v>0</v>
      </c>
      <c r="Q379" s="201">
        <v>3.5000000000000001E-3</v>
      </c>
      <c r="R379" s="201">
        <f>Q379*H379</f>
        <v>3.15E-2</v>
      </c>
      <c r="S379" s="201">
        <v>0</v>
      </c>
      <c r="T379" s="202">
        <f>S379*H379</f>
        <v>0</v>
      </c>
      <c r="AR379" s="23" t="s">
        <v>167</v>
      </c>
      <c r="AT379" s="23" t="s">
        <v>138</v>
      </c>
      <c r="AU379" s="23" t="s">
        <v>88</v>
      </c>
      <c r="AY379" s="23" t="s">
        <v>136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3" t="s">
        <v>24</v>
      </c>
      <c r="BK379" s="203">
        <f>ROUND(I379*H379,2)</f>
        <v>0</v>
      </c>
      <c r="BL379" s="23" t="s">
        <v>167</v>
      </c>
      <c r="BM379" s="23" t="s">
        <v>476</v>
      </c>
    </row>
    <row r="380" spans="2:65" s="11" customFormat="1" ht="13.5">
      <c r="B380" s="204"/>
      <c r="C380" s="205"/>
      <c r="D380" s="206" t="s">
        <v>145</v>
      </c>
      <c r="E380" s="207" t="s">
        <v>22</v>
      </c>
      <c r="F380" s="208" t="s">
        <v>477</v>
      </c>
      <c r="G380" s="205"/>
      <c r="H380" s="209" t="s">
        <v>22</v>
      </c>
      <c r="I380" s="210"/>
      <c r="J380" s="205"/>
      <c r="K380" s="205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145</v>
      </c>
      <c r="AU380" s="215" t="s">
        <v>88</v>
      </c>
      <c r="AV380" s="11" t="s">
        <v>24</v>
      </c>
      <c r="AW380" s="11" t="s">
        <v>43</v>
      </c>
      <c r="AX380" s="11" t="s">
        <v>79</v>
      </c>
      <c r="AY380" s="215" t="s">
        <v>136</v>
      </c>
    </row>
    <row r="381" spans="2:65" s="12" customFormat="1" ht="13.5">
      <c r="B381" s="216"/>
      <c r="C381" s="217"/>
      <c r="D381" s="206" t="s">
        <v>145</v>
      </c>
      <c r="E381" s="218" t="s">
        <v>22</v>
      </c>
      <c r="F381" s="219" t="s">
        <v>183</v>
      </c>
      <c r="G381" s="217"/>
      <c r="H381" s="220">
        <v>9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145</v>
      </c>
      <c r="AU381" s="226" t="s">
        <v>88</v>
      </c>
      <c r="AV381" s="12" t="s">
        <v>88</v>
      </c>
      <c r="AW381" s="12" t="s">
        <v>43</v>
      </c>
      <c r="AX381" s="12" t="s">
        <v>79</v>
      </c>
      <c r="AY381" s="226" t="s">
        <v>136</v>
      </c>
    </row>
    <row r="382" spans="2:65" s="13" customFormat="1" ht="13.5">
      <c r="B382" s="227"/>
      <c r="C382" s="228"/>
      <c r="D382" s="238" t="s">
        <v>145</v>
      </c>
      <c r="E382" s="239" t="s">
        <v>22</v>
      </c>
      <c r="F382" s="240" t="s">
        <v>148</v>
      </c>
      <c r="G382" s="228"/>
      <c r="H382" s="241">
        <v>9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145</v>
      </c>
      <c r="AU382" s="237" t="s">
        <v>88</v>
      </c>
      <c r="AV382" s="13" t="s">
        <v>143</v>
      </c>
      <c r="AW382" s="13" t="s">
        <v>43</v>
      </c>
      <c r="AX382" s="13" t="s">
        <v>24</v>
      </c>
      <c r="AY382" s="237" t="s">
        <v>136</v>
      </c>
    </row>
    <row r="383" spans="2:65" s="1" customFormat="1" ht="44.25" customHeight="1">
      <c r="B383" s="40"/>
      <c r="C383" s="192" t="s">
        <v>478</v>
      </c>
      <c r="D383" s="192" t="s">
        <v>138</v>
      </c>
      <c r="E383" s="193" t="s">
        <v>479</v>
      </c>
      <c r="F383" s="194" t="s">
        <v>480</v>
      </c>
      <c r="G383" s="195" t="s">
        <v>215</v>
      </c>
      <c r="H383" s="196">
        <v>77.3</v>
      </c>
      <c r="I383" s="197"/>
      <c r="J383" s="198">
        <f>ROUND(I383*H383,2)</f>
        <v>0</v>
      </c>
      <c r="K383" s="194" t="s">
        <v>22</v>
      </c>
      <c r="L383" s="60"/>
      <c r="M383" s="199" t="s">
        <v>22</v>
      </c>
      <c r="N383" s="200" t="s">
        <v>50</v>
      </c>
      <c r="O383" s="41"/>
      <c r="P383" s="201">
        <f>O383*H383</f>
        <v>0</v>
      </c>
      <c r="Q383" s="201">
        <v>5.0000000000000002E-5</v>
      </c>
      <c r="R383" s="201">
        <f>Q383*H383</f>
        <v>3.8649999999999999E-3</v>
      </c>
      <c r="S383" s="201">
        <v>0</v>
      </c>
      <c r="T383" s="202">
        <f>S383*H383</f>
        <v>0</v>
      </c>
      <c r="AR383" s="23" t="s">
        <v>167</v>
      </c>
      <c r="AT383" s="23" t="s">
        <v>138</v>
      </c>
      <c r="AU383" s="23" t="s">
        <v>88</v>
      </c>
      <c r="AY383" s="23" t="s">
        <v>136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3" t="s">
        <v>24</v>
      </c>
      <c r="BK383" s="203">
        <f>ROUND(I383*H383,2)</f>
        <v>0</v>
      </c>
      <c r="BL383" s="23" t="s">
        <v>167</v>
      </c>
      <c r="BM383" s="23" t="s">
        <v>481</v>
      </c>
    </row>
    <row r="384" spans="2:65" s="11" customFormat="1" ht="13.5">
      <c r="B384" s="204"/>
      <c r="C384" s="205"/>
      <c r="D384" s="206" t="s">
        <v>145</v>
      </c>
      <c r="E384" s="207" t="s">
        <v>22</v>
      </c>
      <c r="F384" s="208" t="s">
        <v>146</v>
      </c>
      <c r="G384" s="205"/>
      <c r="H384" s="209" t="s">
        <v>22</v>
      </c>
      <c r="I384" s="210"/>
      <c r="J384" s="205"/>
      <c r="K384" s="205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145</v>
      </c>
      <c r="AU384" s="215" t="s">
        <v>88</v>
      </c>
      <c r="AV384" s="11" t="s">
        <v>24</v>
      </c>
      <c r="AW384" s="11" t="s">
        <v>43</v>
      </c>
      <c r="AX384" s="11" t="s">
        <v>79</v>
      </c>
      <c r="AY384" s="215" t="s">
        <v>136</v>
      </c>
    </row>
    <row r="385" spans="2:65" s="12" customFormat="1" ht="27">
      <c r="B385" s="216"/>
      <c r="C385" s="217"/>
      <c r="D385" s="206" t="s">
        <v>145</v>
      </c>
      <c r="E385" s="218" t="s">
        <v>22</v>
      </c>
      <c r="F385" s="219" t="s">
        <v>292</v>
      </c>
      <c r="G385" s="217"/>
      <c r="H385" s="220">
        <v>77.3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AT385" s="226" t="s">
        <v>145</v>
      </c>
      <c r="AU385" s="226" t="s">
        <v>88</v>
      </c>
      <c r="AV385" s="12" t="s">
        <v>88</v>
      </c>
      <c r="AW385" s="12" t="s">
        <v>43</v>
      </c>
      <c r="AX385" s="12" t="s">
        <v>79</v>
      </c>
      <c r="AY385" s="226" t="s">
        <v>136</v>
      </c>
    </row>
    <row r="386" spans="2:65" s="13" customFormat="1" ht="13.5">
      <c r="B386" s="227"/>
      <c r="C386" s="228"/>
      <c r="D386" s="238" t="s">
        <v>145</v>
      </c>
      <c r="E386" s="239" t="s">
        <v>22</v>
      </c>
      <c r="F386" s="240" t="s">
        <v>148</v>
      </c>
      <c r="G386" s="228"/>
      <c r="H386" s="241">
        <v>77.3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AT386" s="237" t="s">
        <v>145</v>
      </c>
      <c r="AU386" s="237" t="s">
        <v>88</v>
      </c>
      <c r="AV386" s="13" t="s">
        <v>143</v>
      </c>
      <c r="AW386" s="13" t="s">
        <v>43</v>
      </c>
      <c r="AX386" s="13" t="s">
        <v>24</v>
      </c>
      <c r="AY386" s="237" t="s">
        <v>136</v>
      </c>
    </row>
    <row r="387" spans="2:65" s="1" customFormat="1" ht="44.25" customHeight="1">
      <c r="B387" s="40"/>
      <c r="C387" s="192" t="s">
        <v>482</v>
      </c>
      <c r="D387" s="192" t="s">
        <v>138</v>
      </c>
      <c r="E387" s="193" t="s">
        <v>483</v>
      </c>
      <c r="F387" s="194" t="s">
        <v>484</v>
      </c>
      <c r="G387" s="195" t="s">
        <v>215</v>
      </c>
      <c r="H387" s="196">
        <v>156</v>
      </c>
      <c r="I387" s="197"/>
      <c r="J387" s="198">
        <f>ROUND(I387*H387,2)</f>
        <v>0</v>
      </c>
      <c r="K387" s="194" t="s">
        <v>22</v>
      </c>
      <c r="L387" s="60"/>
      <c r="M387" s="199" t="s">
        <v>22</v>
      </c>
      <c r="N387" s="200" t="s">
        <v>50</v>
      </c>
      <c r="O387" s="41"/>
      <c r="P387" s="201">
        <f>O387*H387</f>
        <v>0</v>
      </c>
      <c r="Q387" s="201">
        <v>5.0000000000000002E-5</v>
      </c>
      <c r="R387" s="201">
        <f>Q387*H387</f>
        <v>7.8000000000000005E-3</v>
      </c>
      <c r="S387" s="201">
        <v>0</v>
      </c>
      <c r="T387" s="202">
        <f>S387*H387</f>
        <v>0</v>
      </c>
      <c r="AR387" s="23" t="s">
        <v>167</v>
      </c>
      <c r="AT387" s="23" t="s">
        <v>138</v>
      </c>
      <c r="AU387" s="23" t="s">
        <v>88</v>
      </c>
      <c r="AY387" s="23" t="s">
        <v>136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3" t="s">
        <v>24</v>
      </c>
      <c r="BK387" s="203">
        <f>ROUND(I387*H387,2)</f>
        <v>0</v>
      </c>
      <c r="BL387" s="23" t="s">
        <v>167</v>
      </c>
      <c r="BM387" s="23" t="s">
        <v>485</v>
      </c>
    </row>
    <row r="388" spans="2:65" s="11" customFormat="1" ht="13.5">
      <c r="B388" s="204"/>
      <c r="C388" s="205"/>
      <c r="D388" s="206" t="s">
        <v>145</v>
      </c>
      <c r="E388" s="207" t="s">
        <v>22</v>
      </c>
      <c r="F388" s="208" t="s">
        <v>146</v>
      </c>
      <c r="G388" s="205"/>
      <c r="H388" s="209" t="s">
        <v>22</v>
      </c>
      <c r="I388" s="210"/>
      <c r="J388" s="205"/>
      <c r="K388" s="205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145</v>
      </c>
      <c r="AU388" s="215" t="s">
        <v>88</v>
      </c>
      <c r="AV388" s="11" t="s">
        <v>24</v>
      </c>
      <c r="AW388" s="11" t="s">
        <v>43</v>
      </c>
      <c r="AX388" s="11" t="s">
        <v>79</v>
      </c>
      <c r="AY388" s="215" t="s">
        <v>136</v>
      </c>
    </row>
    <row r="389" spans="2:65" s="12" customFormat="1" ht="13.5">
      <c r="B389" s="216"/>
      <c r="C389" s="217"/>
      <c r="D389" s="206" t="s">
        <v>145</v>
      </c>
      <c r="E389" s="218" t="s">
        <v>22</v>
      </c>
      <c r="F389" s="219" t="s">
        <v>297</v>
      </c>
      <c r="G389" s="217"/>
      <c r="H389" s="220">
        <v>45.1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145</v>
      </c>
      <c r="AU389" s="226" t="s">
        <v>88</v>
      </c>
      <c r="AV389" s="12" t="s">
        <v>88</v>
      </c>
      <c r="AW389" s="12" t="s">
        <v>43</v>
      </c>
      <c r="AX389" s="12" t="s">
        <v>79</v>
      </c>
      <c r="AY389" s="226" t="s">
        <v>136</v>
      </c>
    </row>
    <row r="390" spans="2:65" s="12" customFormat="1" ht="27">
      <c r="B390" s="216"/>
      <c r="C390" s="217"/>
      <c r="D390" s="206" t="s">
        <v>145</v>
      </c>
      <c r="E390" s="218" t="s">
        <v>22</v>
      </c>
      <c r="F390" s="219" t="s">
        <v>451</v>
      </c>
      <c r="G390" s="217"/>
      <c r="H390" s="220">
        <v>110.9</v>
      </c>
      <c r="I390" s="221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AT390" s="226" t="s">
        <v>145</v>
      </c>
      <c r="AU390" s="226" t="s">
        <v>88</v>
      </c>
      <c r="AV390" s="12" t="s">
        <v>88</v>
      </c>
      <c r="AW390" s="12" t="s">
        <v>43</v>
      </c>
      <c r="AX390" s="12" t="s">
        <v>79</v>
      </c>
      <c r="AY390" s="226" t="s">
        <v>136</v>
      </c>
    </row>
    <row r="391" spans="2:65" s="13" customFormat="1" ht="13.5">
      <c r="B391" s="227"/>
      <c r="C391" s="228"/>
      <c r="D391" s="238" t="s">
        <v>145</v>
      </c>
      <c r="E391" s="239" t="s">
        <v>22</v>
      </c>
      <c r="F391" s="240" t="s">
        <v>148</v>
      </c>
      <c r="G391" s="228"/>
      <c r="H391" s="241">
        <v>156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AT391" s="237" t="s">
        <v>145</v>
      </c>
      <c r="AU391" s="237" t="s">
        <v>88</v>
      </c>
      <c r="AV391" s="13" t="s">
        <v>143</v>
      </c>
      <c r="AW391" s="13" t="s">
        <v>43</v>
      </c>
      <c r="AX391" s="13" t="s">
        <v>24</v>
      </c>
      <c r="AY391" s="237" t="s">
        <v>136</v>
      </c>
    </row>
    <row r="392" spans="2:65" s="1" customFormat="1" ht="44.25" customHeight="1">
      <c r="B392" s="40"/>
      <c r="C392" s="192" t="s">
        <v>486</v>
      </c>
      <c r="D392" s="192" t="s">
        <v>138</v>
      </c>
      <c r="E392" s="193" t="s">
        <v>487</v>
      </c>
      <c r="F392" s="194" t="s">
        <v>488</v>
      </c>
      <c r="G392" s="195" t="s">
        <v>215</v>
      </c>
      <c r="H392" s="196">
        <v>69.099999999999994</v>
      </c>
      <c r="I392" s="197"/>
      <c r="J392" s="198">
        <f>ROUND(I392*H392,2)</f>
        <v>0</v>
      </c>
      <c r="K392" s="194" t="s">
        <v>22</v>
      </c>
      <c r="L392" s="60"/>
      <c r="M392" s="199" t="s">
        <v>22</v>
      </c>
      <c r="N392" s="200" t="s">
        <v>50</v>
      </c>
      <c r="O392" s="41"/>
      <c r="P392" s="201">
        <f>O392*H392</f>
        <v>0</v>
      </c>
      <c r="Q392" s="201">
        <v>5.0000000000000002E-5</v>
      </c>
      <c r="R392" s="201">
        <f>Q392*H392</f>
        <v>3.4549999999999997E-3</v>
      </c>
      <c r="S392" s="201">
        <v>0</v>
      </c>
      <c r="T392" s="202">
        <f>S392*H392</f>
        <v>0</v>
      </c>
      <c r="AR392" s="23" t="s">
        <v>167</v>
      </c>
      <c r="AT392" s="23" t="s">
        <v>138</v>
      </c>
      <c r="AU392" s="23" t="s">
        <v>88</v>
      </c>
      <c r="AY392" s="23" t="s">
        <v>136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3" t="s">
        <v>24</v>
      </c>
      <c r="BK392" s="203">
        <f>ROUND(I392*H392,2)</f>
        <v>0</v>
      </c>
      <c r="BL392" s="23" t="s">
        <v>167</v>
      </c>
      <c r="BM392" s="23" t="s">
        <v>489</v>
      </c>
    </row>
    <row r="393" spans="2:65" s="11" customFormat="1" ht="13.5">
      <c r="B393" s="204"/>
      <c r="C393" s="205"/>
      <c r="D393" s="206" t="s">
        <v>145</v>
      </c>
      <c r="E393" s="207" t="s">
        <v>22</v>
      </c>
      <c r="F393" s="208" t="s">
        <v>146</v>
      </c>
      <c r="G393" s="205"/>
      <c r="H393" s="209" t="s">
        <v>22</v>
      </c>
      <c r="I393" s="210"/>
      <c r="J393" s="205"/>
      <c r="K393" s="205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145</v>
      </c>
      <c r="AU393" s="215" t="s">
        <v>88</v>
      </c>
      <c r="AV393" s="11" t="s">
        <v>24</v>
      </c>
      <c r="AW393" s="11" t="s">
        <v>43</v>
      </c>
      <c r="AX393" s="11" t="s">
        <v>79</v>
      </c>
      <c r="AY393" s="215" t="s">
        <v>136</v>
      </c>
    </row>
    <row r="394" spans="2:65" s="12" customFormat="1" ht="13.5">
      <c r="B394" s="216"/>
      <c r="C394" s="217"/>
      <c r="D394" s="206" t="s">
        <v>145</v>
      </c>
      <c r="E394" s="218" t="s">
        <v>22</v>
      </c>
      <c r="F394" s="219" t="s">
        <v>302</v>
      </c>
      <c r="G394" s="217"/>
      <c r="H394" s="220">
        <v>2.5</v>
      </c>
      <c r="I394" s="221"/>
      <c r="J394" s="217"/>
      <c r="K394" s="217"/>
      <c r="L394" s="222"/>
      <c r="M394" s="223"/>
      <c r="N394" s="224"/>
      <c r="O394" s="224"/>
      <c r="P394" s="224"/>
      <c r="Q394" s="224"/>
      <c r="R394" s="224"/>
      <c r="S394" s="224"/>
      <c r="T394" s="225"/>
      <c r="AT394" s="226" t="s">
        <v>145</v>
      </c>
      <c r="AU394" s="226" t="s">
        <v>88</v>
      </c>
      <c r="AV394" s="12" t="s">
        <v>88</v>
      </c>
      <c r="AW394" s="12" t="s">
        <v>43</v>
      </c>
      <c r="AX394" s="12" t="s">
        <v>79</v>
      </c>
      <c r="AY394" s="226" t="s">
        <v>136</v>
      </c>
    </row>
    <row r="395" spans="2:65" s="12" customFormat="1" ht="13.5">
      <c r="B395" s="216"/>
      <c r="C395" s="217"/>
      <c r="D395" s="206" t="s">
        <v>145</v>
      </c>
      <c r="E395" s="218" t="s">
        <v>22</v>
      </c>
      <c r="F395" s="219" t="s">
        <v>456</v>
      </c>
      <c r="G395" s="217"/>
      <c r="H395" s="220">
        <v>66.599999999999994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145</v>
      </c>
      <c r="AU395" s="226" t="s">
        <v>88</v>
      </c>
      <c r="AV395" s="12" t="s">
        <v>88</v>
      </c>
      <c r="AW395" s="12" t="s">
        <v>43</v>
      </c>
      <c r="AX395" s="12" t="s">
        <v>79</v>
      </c>
      <c r="AY395" s="226" t="s">
        <v>136</v>
      </c>
    </row>
    <row r="396" spans="2:65" s="13" customFormat="1" ht="13.5">
      <c r="B396" s="227"/>
      <c r="C396" s="228"/>
      <c r="D396" s="238" t="s">
        <v>145</v>
      </c>
      <c r="E396" s="239" t="s">
        <v>22</v>
      </c>
      <c r="F396" s="240" t="s">
        <v>148</v>
      </c>
      <c r="G396" s="228"/>
      <c r="H396" s="241">
        <v>69.099999999999994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AT396" s="237" t="s">
        <v>145</v>
      </c>
      <c r="AU396" s="237" t="s">
        <v>88</v>
      </c>
      <c r="AV396" s="13" t="s">
        <v>143</v>
      </c>
      <c r="AW396" s="13" t="s">
        <v>43</v>
      </c>
      <c r="AX396" s="13" t="s">
        <v>24</v>
      </c>
      <c r="AY396" s="237" t="s">
        <v>136</v>
      </c>
    </row>
    <row r="397" spans="2:65" s="1" customFormat="1" ht="44.25" customHeight="1">
      <c r="B397" s="40"/>
      <c r="C397" s="192" t="s">
        <v>490</v>
      </c>
      <c r="D397" s="192" t="s">
        <v>138</v>
      </c>
      <c r="E397" s="193" t="s">
        <v>491</v>
      </c>
      <c r="F397" s="194" t="s">
        <v>492</v>
      </c>
      <c r="G397" s="195" t="s">
        <v>215</v>
      </c>
      <c r="H397" s="196">
        <v>32.9</v>
      </c>
      <c r="I397" s="197"/>
      <c r="J397" s="198">
        <f>ROUND(I397*H397,2)</f>
        <v>0</v>
      </c>
      <c r="K397" s="194" t="s">
        <v>22</v>
      </c>
      <c r="L397" s="60"/>
      <c r="M397" s="199" t="s">
        <v>22</v>
      </c>
      <c r="N397" s="200" t="s">
        <v>50</v>
      </c>
      <c r="O397" s="41"/>
      <c r="P397" s="201">
        <f>O397*H397</f>
        <v>0</v>
      </c>
      <c r="Q397" s="201">
        <v>6.0000000000000002E-5</v>
      </c>
      <c r="R397" s="201">
        <f>Q397*H397</f>
        <v>1.9740000000000001E-3</v>
      </c>
      <c r="S397" s="201">
        <v>0</v>
      </c>
      <c r="T397" s="202">
        <f>S397*H397</f>
        <v>0</v>
      </c>
      <c r="AR397" s="23" t="s">
        <v>167</v>
      </c>
      <c r="AT397" s="23" t="s">
        <v>138</v>
      </c>
      <c r="AU397" s="23" t="s">
        <v>88</v>
      </c>
      <c r="AY397" s="23" t="s">
        <v>136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23" t="s">
        <v>24</v>
      </c>
      <c r="BK397" s="203">
        <f>ROUND(I397*H397,2)</f>
        <v>0</v>
      </c>
      <c r="BL397" s="23" t="s">
        <v>167</v>
      </c>
      <c r="BM397" s="23" t="s">
        <v>493</v>
      </c>
    </row>
    <row r="398" spans="2:65" s="11" customFormat="1" ht="13.5">
      <c r="B398" s="204"/>
      <c r="C398" s="205"/>
      <c r="D398" s="206" t="s">
        <v>145</v>
      </c>
      <c r="E398" s="207" t="s">
        <v>22</v>
      </c>
      <c r="F398" s="208" t="s">
        <v>262</v>
      </c>
      <c r="G398" s="205"/>
      <c r="H398" s="209" t="s">
        <v>22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145</v>
      </c>
      <c r="AU398" s="215" t="s">
        <v>88</v>
      </c>
      <c r="AV398" s="11" t="s">
        <v>24</v>
      </c>
      <c r="AW398" s="11" t="s">
        <v>43</v>
      </c>
      <c r="AX398" s="11" t="s">
        <v>79</v>
      </c>
      <c r="AY398" s="215" t="s">
        <v>136</v>
      </c>
    </row>
    <row r="399" spans="2:65" s="12" customFormat="1" ht="13.5">
      <c r="B399" s="216"/>
      <c r="C399" s="217"/>
      <c r="D399" s="206" t="s">
        <v>145</v>
      </c>
      <c r="E399" s="218" t="s">
        <v>22</v>
      </c>
      <c r="F399" s="219" t="s">
        <v>461</v>
      </c>
      <c r="G399" s="217"/>
      <c r="H399" s="220">
        <v>32.9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145</v>
      </c>
      <c r="AU399" s="226" t="s">
        <v>88</v>
      </c>
      <c r="AV399" s="12" t="s">
        <v>88</v>
      </c>
      <c r="AW399" s="12" t="s">
        <v>43</v>
      </c>
      <c r="AX399" s="12" t="s">
        <v>79</v>
      </c>
      <c r="AY399" s="226" t="s">
        <v>136</v>
      </c>
    </row>
    <row r="400" spans="2:65" s="13" customFormat="1" ht="13.5">
      <c r="B400" s="227"/>
      <c r="C400" s="228"/>
      <c r="D400" s="238" t="s">
        <v>145</v>
      </c>
      <c r="E400" s="239" t="s">
        <v>22</v>
      </c>
      <c r="F400" s="240" t="s">
        <v>148</v>
      </c>
      <c r="G400" s="228"/>
      <c r="H400" s="241">
        <v>32.9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AT400" s="237" t="s">
        <v>145</v>
      </c>
      <c r="AU400" s="237" t="s">
        <v>88</v>
      </c>
      <c r="AV400" s="13" t="s">
        <v>143</v>
      </c>
      <c r="AW400" s="13" t="s">
        <v>43</v>
      </c>
      <c r="AX400" s="13" t="s">
        <v>24</v>
      </c>
      <c r="AY400" s="237" t="s">
        <v>136</v>
      </c>
    </row>
    <row r="401" spans="2:65" s="1" customFormat="1" ht="44.25" customHeight="1">
      <c r="B401" s="40"/>
      <c r="C401" s="192" t="s">
        <v>494</v>
      </c>
      <c r="D401" s="192" t="s">
        <v>138</v>
      </c>
      <c r="E401" s="193" t="s">
        <v>495</v>
      </c>
      <c r="F401" s="194" t="s">
        <v>496</v>
      </c>
      <c r="G401" s="195" t="s">
        <v>215</v>
      </c>
      <c r="H401" s="196">
        <v>65.099999999999994</v>
      </c>
      <c r="I401" s="197"/>
      <c r="J401" s="198">
        <f>ROUND(I401*H401,2)</f>
        <v>0</v>
      </c>
      <c r="K401" s="194" t="s">
        <v>22</v>
      </c>
      <c r="L401" s="60"/>
      <c r="M401" s="199" t="s">
        <v>22</v>
      </c>
      <c r="N401" s="200" t="s">
        <v>50</v>
      </c>
      <c r="O401" s="41"/>
      <c r="P401" s="201">
        <f>O401*H401</f>
        <v>0</v>
      </c>
      <c r="Q401" s="201">
        <v>5.0000000000000002E-5</v>
      </c>
      <c r="R401" s="201">
        <f>Q401*H401</f>
        <v>3.2550000000000001E-3</v>
      </c>
      <c r="S401" s="201">
        <v>0</v>
      </c>
      <c r="T401" s="202">
        <f>S401*H401</f>
        <v>0</v>
      </c>
      <c r="AR401" s="23" t="s">
        <v>167</v>
      </c>
      <c r="AT401" s="23" t="s">
        <v>138</v>
      </c>
      <c r="AU401" s="23" t="s">
        <v>88</v>
      </c>
      <c r="AY401" s="23" t="s">
        <v>136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23" t="s">
        <v>24</v>
      </c>
      <c r="BK401" s="203">
        <f>ROUND(I401*H401,2)</f>
        <v>0</v>
      </c>
      <c r="BL401" s="23" t="s">
        <v>167</v>
      </c>
      <c r="BM401" s="23" t="s">
        <v>497</v>
      </c>
    </row>
    <row r="402" spans="2:65" s="11" customFormat="1" ht="13.5">
      <c r="B402" s="204"/>
      <c r="C402" s="205"/>
      <c r="D402" s="206" t="s">
        <v>145</v>
      </c>
      <c r="E402" s="207" t="s">
        <v>22</v>
      </c>
      <c r="F402" s="208" t="s">
        <v>262</v>
      </c>
      <c r="G402" s="205"/>
      <c r="H402" s="209" t="s">
        <v>22</v>
      </c>
      <c r="I402" s="210"/>
      <c r="J402" s="205"/>
      <c r="K402" s="205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145</v>
      </c>
      <c r="AU402" s="215" t="s">
        <v>88</v>
      </c>
      <c r="AV402" s="11" t="s">
        <v>24</v>
      </c>
      <c r="AW402" s="11" t="s">
        <v>43</v>
      </c>
      <c r="AX402" s="11" t="s">
        <v>79</v>
      </c>
      <c r="AY402" s="215" t="s">
        <v>136</v>
      </c>
    </row>
    <row r="403" spans="2:65" s="12" customFormat="1" ht="13.5">
      <c r="B403" s="216"/>
      <c r="C403" s="217"/>
      <c r="D403" s="206" t="s">
        <v>145</v>
      </c>
      <c r="E403" s="218" t="s">
        <v>22</v>
      </c>
      <c r="F403" s="219" t="s">
        <v>466</v>
      </c>
      <c r="G403" s="217"/>
      <c r="H403" s="220">
        <v>65.099999999999994</v>
      </c>
      <c r="I403" s="221"/>
      <c r="J403" s="217"/>
      <c r="K403" s="217"/>
      <c r="L403" s="222"/>
      <c r="M403" s="223"/>
      <c r="N403" s="224"/>
      <c r="O403" s="224"/>
      <c r="P403" s="224"/>
      <c r="Q403" s="224"/>
      <c r="R403" s="224"/>
      <c r="S403" s="224"/>
      <c r="T403" s="225"/>
      <c r="AT403" s="226" t="s">
        <v>145</v>
      </c>
      <c r="AU403" s="226" t="s">
        <v>88</v>
      </c>
      <c r="AV403" s="12" t="s">
        <v>88</v>
      </c>
      <c r="AW403" s="12" t="s">
        <v>43</v>
      </c>
      <c r="AX403" s="12" t="s">
        <v>79</v>
      </c>
      <c r="AY403" s="226" t="s">
        <v>136</v>
      </c>
    </row>
    <row r="404" spans="2:65" s="13" customFormat="1" ht="13.5">
      <c r="B404" s="227"/>
      <c r="C404" s="228"/>
      <c r="D404" s="238" t="s">
        <v>145</v>
      </c>
      <c r="E404" s="239" t="s">
        <v>22</v>
      </c>
      <c r="F404" s="240" t="s">
        <v>148</v>
      </c>
      <c r="G404" s="228"/>
      <c r="H404" s="241">
        <v>65.099999999999994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AT404" s="237" t="s">
        <v>145</v>
      </c>
      <c r="AU404" s="237" t="s">
        <v>88</v>
      </c>
      <c r="AV404" s="13" t="s">
        <v>143</v>
      </c>
      <c r="AW404" s="13" t="s">
        <v>43</v>
      </c>
      <c r="AX404" s="13" t="s">
        <v>24</v>
      </c>
      <c r="AY404" s="237" t="s">
        <v>136</v>
      </c>
    </row>
    <row r="405" spans="2:65" s="1" customFormat="1" ht="57" customHeight="1">
      <c r="B405" s="40"/>
      <c r="C405" s="192" t="s">
        <v>498</v>
      </c>
      <c r="D405" s="192" t="s">
        <v>138</v>
      </c>
      <c r="E405" s="193" t="s">
        <v>499</v>
      </c>
      <c r="F405" s="194" t="s">
        <v>500</v>
      </c>
      <c r="G405" s="195" t="s">
        <v>215</v>
      </c>
      <c r="H405" s="196">
        <v>46.6</v>
      </c>
      <c r="I405" s="197"/>
      <c r="J405" s="198">
        <f>ROUND(I405*H405,2)</f>
        <v>0</v>
      </c>
      <c r="K405" s="194" t="s">
        <v>22</v>
      </c>
      <c r="L405" s="60"/>
      <c r="M405" s="199" t="s">
        <v>22</v>
      </c>
      <c r="N405" s="200" t="s">
        <v>50</v>
      </c>
      <c r="O405" s="41"/>
      <c r="P405" s="201">
        <f>O405*H405</f>
        <v>0</v>
      </c>
      <c r="Q405" s="201">
        <v>5.0000000000000002E-5</v>
      </c>
      <c r="R405" s="201">
        <f>Q405*H405</f>
        <v>2.33E-3</v>
      </c>
      <c r="S405" s="201">
        <v>0</v>
      </c>
      <c r="T405" s="202">
        <f>S405*H405</f>
        <v>0</v>
      </c>
      <c r="AR405" s="23" t="s">
        <v>167</v>
      </c>
      <c r="AT405" s="23" t="s">
        <v>138</v>
      </c>
      <c r="AU405" s="23" t="s">
        <v>88</v>
      </c>
      <c r="AY405" s="23" t="s">
        <v>136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3" t="s">
        <v>24</v>
      </c>
      <c r="BK405" s="203">
        <f>ROUND(I405*H405,2)</f>
        <v>0</v>
      </c>
      <c r="BL405" s="23" t="s">
        <v>167</v>
      </c>
      <c r="BM405" s="23" t="s">
        <v>501</v>
      </c>
    </row>
    <row r="406" spans="2:65" s="11" customFormat="1" ht="13.5">
      <c r="B406" s="204"/>
      <c r="C406" s="205"/>
      <c r="D406" s="206" t="s">
        <v>145</v>
      </c>
      <c r="E406" s="207" t="s">
        <v>22</v>
      </c>
      <c r="F406" s="208" t="s">
        <v>146</v>
      </c>
      <c r="G406" s="205"/>
      <c r="H406" s="209" t="s">
        <v>22</v>
      </c>
      <c r="I406" s="210"/>
      <c r="J406" s="205"/>
      <c r="K406" s="205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145</v>
      </c>
      <c r="AU406" s="215" t="s">
        <v>88</v>
      </c>
      <c r="AV406" s="11" t="s">
        <v>24</v>
      </c>
      <c r="AW406" s="11" t="s">
        <v>43</v>
      </c>
      <c r="AX406" s="11" t="s">
        <v>79</v>
      </c>
      <c r="AY406" s="215" t="s">
        <v>136</v>
      </c>
    </row>
    <row r="407" spans="2:65" s="12" customFormat="1" ht="13.5">
      <c r="B407" s="216"/>
      <c r="C407" s="217"/>
      <c r="D407" s="206" t="s">
        <v>145</v>
      </c>
      <c r="E407" s="218" t="s">
        <v>22</v>
      </c>
      <c r="F407" s="219" t="s">
        <v>471</v>
      </c>
      <c r="G407" s="217"/>
      <c r="H407" s="220">
        <v>46.6</v>
      </c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AT407" s="226" t="s">
        <v>145</v>
      </c>
      <c r="AU407" s="226" t="s">
        <v>88</v>
      </c>
      <c r="AV407" s="12" t="s">
        <v>88</v>
      </c>
      <c r="AW407" s="12" t="s">
        <v>43</v>
      </c>
      <c r="AX407" s="12" t="s">
        <v>79</v>
      </c>
      <c r="AY407" s="226" t="s">
        <v>136</v>
      </c>
    </row>
    <row r="408" spans="2:65" s="13" customFormat="1" ht="13.5">
      <c r="B408" s="227"/>
      <c r="C408" s="228"/>
      <c r="D408" s="238" t="s">
        <v>145</v>
      </c>
      <c r="E408" s="239" t="s">
        <v>22</v>
      </c>
      <c r="F408" s="240" t="s">
        <v>148</v>
      </c>
      <c r="G408" s="228"/>
      <c r="H408" s="241">
        <v>46.6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AT408" s="237" t="s">
        <v>145</v>
      </c>
      <c r="AU408" s="237" t="s">
        <v>88</v>
      </c>
      <c r="AV408" s="13" t="s">
        <v>143</v>
      </c>
      <c r="AW408" s="13" t="s">
        <v>43</v>
      </c>
      <c r="AX408" s="13" t="s">
        <v>24</v>
      </c>
      <c r="AY408" s="237" t="s">
        <v>136</v>
      </c>
    </row>
    <row r="409" spans="2:65" s="1" customFormat="1" ht="44.25" customHeight="1">
      <c r="B409" s="40"/>
      <c r="C409" s="192" t="s">
        <v>502</v>
      </c>
      <c r="D409" s="192" t="s">
        <v>138</v>
      </c>
      <c r="E409" s="193" t="s">
        <v>503</v>
      </c>
      <c r="F409" s="194" t="s">
        <v>504</v>
      </c>
      <c r="G409" s="195" t="s">
        <v>215</v>
      </c>
      <c r="H409" s="196">
        <v>66.3</v>
      </c>
      <c r="I409" s="197"/>
      <c r="J409" s="198">
        <f>ROUND(I409*H409,2)</f>
        <v>0</v>
      </c>
      <c r="K409" s="194" t="s">
        <v>142</v>
      </c>
      <c r="L409" s="60"/>
      <c r="M409" s="199" t="s">
        <v>22</v>
      </c>
      <c r="N409" s="200" t="s">
        <v>50</v>
      </c>
      <c r="O409" s="41"/>
      <c r="P409" s="201">
        <f>O409*H409</f>
        <v>0</v>
      </c>
      <c r="Q409" s="201">
        <v>6.9999999999999994E-5</v>
      </c>
      <c r="R409" s="201">
        <f>Q409*H409</f>
        <v>4.6409999999999993E-3</v>
      </c>
      <c r="S409" s="201">
        <v>0</v>
      </c>
      <c r="T409" s="202">
        <f>S409*H409</f>
        <v>0</v>
      </c>
      <c r="AR409" s="23" t="s">
        <v>167</v>
      </c>
      <c r="AT409" s="23" t="s">
        <v>138</v>
      </c>
      <c r="AU409" s="23" t="s">
        <v>88</v>
      </c>
      <c r="AY409" s="23" t="s">
        <v>136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3" t="s">
        <v>24</v>
      </c>
      <c r="BK409" s="203">
        <f>ROUND(I409*H409,2)</f>
        <v>0</v>
      </c>
      <c r="BL409" s="23" t="s">
        <v>167</v>
      </c>
      <c r="BM409" s="23" t="s">
        <v>505</v>
      </c>
    </row>
    <row r="410" spans="2:65" s="11" customFormat="1" ht="13.5">
      <c r="B410" s="204"/>
      <c r="C410" s="205"/>
      <c r="D410" s="206" t="s">
        <v>145</v>
      </c>
      <c r="E410" s="207" t="s">
        <v>22</v>
      </c>
      <c r="F410" s="208" t="s">
        <v>146</v>
      </c>
      <c r="G410" s="205"/>
      <c r="H410" s="209" t="s">
        <v>22</v>
      </c>
      <c r="I410" s="210"/>
      <c r="J410" s="205"/>
      <c r="K410" s="205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145</v>
      </c>
      <c r="AU410" s="215" t="s">
        <v>88</v>
      </c>
      <c r="AV410" s="11" t="s">
        <v>24</v>
      </c>
      <c r="AW410" s="11" t="s">
        <v>43</v>
      </c>
      <c r="AX410" s="11" t="s">
        <v>79</v>
      </c>
      <c r="AY410" s="215" t="s">
        <v>136</v>
      </c>
    </row>
    <row r="411" spans="2:65" s="12" customFormat="1" ht="27">
      <c r="B411" s="216"/>
      <c r="C411" s="217"/>
      <c r="D411" s="206" t="s">
        <v>145</v>
      </c>
      <c r="E411" s="218" t="s">
        <v>22</v>
      </c>
      <c r="F411" s="219" t="s">
        <v>506</v>
      </c>
      <c r="G411" s="217"/>
      <c r="H411" s="220">
        <v>66.3</v>
      </c>
      <c r="I411" s="221"/>
      <c r="J411" s="217"/>
      <c r="K411" s="217"/>
      <c r="L411" s="222"/>
      <c r="M411" s="223"/>
      <c r="N411" s="224"/>
      <c r="O411" s="224"/>
      <c r="P411" s="224"/>
      <c r="Q411" s="224"/>
      <c r="R411" s="224"/>
      <c r="S411" s="224"/>
      <c r="T411" s="225"/>
      <c r="AT411" s="226" t="s">
        <v>145</v>
      </c>
      <c r="AU411" s="226" t="s">
        <v>88</v>
      </c>
      <c r="AV411" s="12" t="s">
        <v>88</v>
      </c>
      <c r="AW411" s="12" t="s">
        <v>43</v>
      </c>
      <c r="AX411" s="12" t="s">
        <v>79</v>
      </c>
      <c r="AY411" s="226" t="s">
        <v>136</v>
      </c>
    </row>
    <row r="412" spans="2:65" s="13" customFormat="1" ht="13.5">
      <c r="B412" s="227"/>
      <c r="C412" s="228"/>
      <c r="D412" s="238" t="s">
        <v>145</v>
      </c>
      <c r="E412" s="239" t="s">
        <v>22</v>
      </c>
      <c r="F412" s="240" t="s">
        <v>148</v>
      </c>
      <c r="G412" s="228"/>
      <c r="H412" s="241">
        <v>66.3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145</v>
      </c>
      <c r="AU412" s="237" t="s">
        <v>88</v>
      </c>
      <c r="AV412" s="13" t="s">
        <v>143</v>
      </c>
      <c r="AW412" s="13" t="s">
        <v>43</v>
      </c>
      <c r="AX412" s="13" t="s">
        <v>24</v>
      </c>
      <c r="AY412" s="237" t="s">
        <v>136</v>
      </c>
    </row>
    <row r="413" spans="2:65" s="1" customFormat="1" ht="44.25" customHeight="1">
      <c r="B413" s="40"/>
      <c r="C413" s="192" t="s">
        <v>507</v>
      </c>
      <c r="D413" s="192" t="s">
        <v>138</v>
      </c>
      <c r="E413" s="193" t="s">
        <v>508</v>
      </c>
      <c r="F413" s="194" t="s">
        <v>509</v>
      </c>
      <c r="G413" s="195" t="s">
        <v>215</v>
      </c>
      <c r="H413" s="196">
        <v>91</v>
      </c>
      <c r="I413" s="197"/>
      <c r="J413" s="198">
        <f>ROUND(I413*H413,2)</f>
        <v>0</v>
      </c>
      <c r="K413" s="194" t="s">
        <v>142</v>
      </c>
      <c r="L413" s="60"/>
      <c r="M413" s="199" t="s">
        <v>22</v>
      </c>
      <c r="N413" s="200" t="s">
        <v>50</v>
      </c>
      <c r="O413" s="41"/>
      <c r="P413" s="201">
        <f>O413*H413</f>
        <v>0</v>
      </c>
      <c r="Q413" s="201">
        <v>8.0000000000000007E-5</v>
      </c>
      <c r="R413" s="201">
        <f>Q413*H413</f>
        <v>7.2800000000000009E-3</v>
      </c>
      <c r="S413" s="201">
        <v>0</v>
      </c>
      <c r="T413" s="202">
        <f>S413*H413</f>
        <v>0</v>
      </c>
      <c r="AR413" s="23" t="s">
        <v>167</v>
      </c>
      <c r="AT413" s="23" t="s">
        <v>138</v>
      </c>
      <c r="AU413" s="23" t="s">
        <v>88</v>
      </c>
      <c r="AY413" s="23" t="s">
        <v>136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3" t="s">
        <v>24</v>
      </c>
      <c r="BK413" s="203">
        <f>ROUND(I413*H413,2)</f>
        <v>0</v>
      </c>
      <c r="BL413" s="23" t="s">
        <v>167</v>
      </c>
      <c r="BM413" s="23" t="s">
        <v>510</v>
      </c>
    </row>
    <row r="414" spans="2:65" s="11" customFormat="1" ht="13.5">
      <c r="B414" s="204"/>
      <c r="C414" s="205"/>
      <c r="D414" s="206" t="s">
        <v>145</v>
      </c>
      <c r="E414" s="207" t="s">
        <v>22</v>
      </c>
      <c r="F414" s="208" t="s">
        <v>146</v>
      </c>
      <c r="G414" s="205"/>
      <c r="H414" s="209" t="s">
        <v>22</v>
      </c>
      <c r="I414" s="210"/>
      <c r="J414" s="205"/>
      <c r="K414" s="205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145</v>
      </c>
      <c r="AU414" s="215" t="s">
        <v>88</v>
      </c>
      <c r="AV414" s="11" t="s">
        <v>24</v>
      </c>
      <c r="AW414" s="11" t="s">
        <v>43</v>
      </c>
      <c r="AX414" s="11" t="s">
        <v>79</v>
      </c>
      <c r="AY414" s="215" t="s">
        <v>136</v>
      </c>
    </row>
    <row r="415" spans="2:65" s="12" customFormat="1" ht="13.5">
      <c r="B415" s="216"/>
      <c r="C415" s="217"/>
      <c r="D415" s="206" t="s">
        <v>145</v>
      </c>
      <c r="E415" s="218" t="s">
        <v>22</v>
      </c>
      <c r="F415" s="219" t="s">
        <v>511</v>
      </c>
      <c r="G415" s="217"/>
      <c r="H415" s="220">
        <v>22.6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145</v>
      </c>
      <c r="AU415" s="226" t="s">
        <v>88</v>
      </c>
      <c r="AV415" s="12" t="s">
        <v>88</v>
      </c>
      <c r="AW415" s="12" t="s">
        <v>43</v>
      </c>
      <c r="AX415" s="12" t="s">
        <v>79</v>
      </c>
      <c r="AY415" s="226" t="s">
        <v>136</v>
      </c>
    </row>
    <row r="416" spans="2:65" s="12" customFormat="1" ht="27">
      <c r="B416" s="216"/>
      <c r="C416" s="217"/>
      <c r="D416" s="206" t="s">
        <v>145</v>
      </c>
      <c r="E416" s="218" t="s">
        <v>22</v>
      </c>
      <c r="F416" s="219" t="s">
        <v>512</v>
      </c>
      <c r="G416" s="217"/>
      <c r="H416" s="220">
        <v>65.900000000000006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AT416" s="226" t="s">
        <v>145</v>
      </c>
      <c r="AU416" s="226" t="s">
        <v>88</v>
      </c>
      <c r="AV416" s="12" t="s">
        <v>88</v>
      </c>
      <c r="AW416" s="12" t="s">
        <v>43</v>
      </c>
      <c r="AX416" s="12" t="s">
        <v>79</v>
      </c>
      <c r="AY416" s="226" t="s">
        <v>136</v>
      </c>
    </row>
    <row r="417" spans="2:65" s="12" customFormat="1" ht="13.5">
      <c r="B417" s="216"/>
      <c r="C417" s="217"/>
      <c r="D417" s="206" t="s">
        <v>145</v>
      </c>
      <c r="E417" s="218" t="s">
        <v>22</v>
      </c>
      <c r="F417" s="219" t="s">
        <v>302</v>
      </c>
      <c r="G417" s="217"/>
      <c r="H417" s="220">
        <v>2.5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145</v>
      </c>
      <c r="AU417" s="226" t="s">
        <v>88</v>
      </c>
      <c r="AV417" s="12" t="s">
        <v>88</v>
      </c>
      <c r="AW417" s="12" t="s">
        <v>43</v>
      </c>
      <c r="AX417" s="12" t="s">
        <v>79</v>
      </c>
      <c r="AY417" s="226" t="s">
        <v>136</v>
      </c>
    </row>
    <row r="418" spans="2:65" s="13" customFormat="1" ht="13.5">
      <c r="B418" s="227"/>
      <c r="C418" s="228"/>
      <c r="D418" s="238" t="s">
        <v>145</v>
      </c>
      <c r="E418" s="239" t="s">
        <v>22</v>
      </c>
      <c r="F418" s="240" t="s">
        <v>148</v>
      </c>
      <c r="G418" s="228"/>
      <c r="H418" s="241">
        <v>91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AT418" s="237" t="s">
        <v>145</v>
      </c>
      <c r="AU418" s="237" t="s">
        <v>88</v>
      </c>
      <c r="AV418" s="13" t="s">
        <v>143</v>
      </c>
      <c r="AW418" s="13" t="s">
        <v>43</v>
      </c>
      <c r="AX418" s="13" t="s">
        <v>24</v>
      </c>
      <c r="AY418" s="237" t="s">
        <v>136</v>
      </c>
    </row>
    <row r="419" spans="2:65" s="1" customFormat="1" ht="44.25" customHeight="1">
      <c r="B419" s="40"/>
      <c r="C419" s="192" t="s">
        <v>513</v>
      </c>
      <c r="D419" s="192" t="s">
        <v>138</v>
      </c>
      <c r="E419" s="193" t="s">
        <v>514</v>
      </c>
      <c r="F419" s="194" t="s">
        <v>515</v>
      </c>
      <c r="G419" s="195" t="s">
        <v>215</v>
      </c>
      <c r="H419" s="196">
        <v>10.8</v>
      </c>
      <c r="I419" s="197"/>
      <c r="J419" s="198">
        <f>ROUND(I419*H419,2)</f>
        <v>0</v>
      </c>
      <c r="K419" s="194" t="s">
        <v>142</v>
      </c>
      <c r="L419" s="60"/>
      <c r="M419" s="199" t="s">
        <v>22</v>
      </c>
      <c r="N419" s="200" t="s">
        <v>50</v>
      </c>
      <c r="O419" s="41"/>
      <c r="P419" s="201">
        <f>O419*H419</f>
        <v>0</v>
      </c>
      <c r="Q419" s="201">
        <v>1E-4</v>
      </c>
      <c r="R419" s="201">
        <f>Q419*H419</f>
        <v>1.0800000000000002E-3</v>
      </c>
      <c r="S419" s="201">
        <v>0</v>
      </c>
      <c r="T419" s="202">
        <f>S419*H419</f>
        <v>0</v>
      </c>
      <c r="AR419" s="23" t="s">
        <v>167</v>
      </c>
      <c r="AT419" s="23" t="s">
        <v>138</v>
      </c>
      <c r="AU419" s="23" t="s">
        <v>88</v>
      </c>
      <c r="AY419" s="23" t="s">
        <v>136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23" t="s">
        <v>24</v>
      </c>
      <c r="BK419" s="203">
        <f>ROUND(I419*H419,2)</f>
        <v>0</v>
      </c>
      <c r="BL419" s="23" t="s">
        <v>167</v>
      </c>
      <c r="BM419" s="23" t="s">
        <v>516</v>
      </c>
    </row>
    <row r="420" spans="2:65" s="11" customFormat="1" ht="13.5">
      <c r="B420" s="204"/>
      <c r="C420" s="205"/>
      <c r="D420" s="206" t="s">
        <v>145</v>
      </c>
      <c r="E420" s="207" t="s">
        <v>22</v>
      </c>
      <c r="F420" s="208" t="s">
        <v>146</v>
      </c>
      <c r="G420" s="205"/>
      <c r="H420" s="209" t="s">
        <v>22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145</v>
      </c>
      <c r="AU420" s="215" t="s">
        <v>88</v>
      </c>
      <c r="AV420" s="11" t="s">
        <v>24</v>
      </c>
      <c r="AW420" s="11" t="s">
        <v>43</v>
      </c>
      <c r="AX420" s="11" t="s">
        <v>79</v>
      </c>
      <c r="AY420" s="215" t="s">
        <v>136</v>
      </c>
    </row>
    <row r="421" spans="2:65" s="12" customFormat="1" ht="13.5">
      <c r="B421" s="216"/>
      <c r="C421" s="217"/>
      <c r="D421" s="206" t="s">
        <v>145</v>
      </c>
      <c r="E421" s="218" t="s">
        <v>22</v>
      </c>
      <c r="F421" s="219" t="s">
        <v>517</v>
      </c>
      <c r="G421" s="217"/>
      <c r="H421" s="220">
        <v>10.8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145</v>
      </c>
      <c r="AU421" s="226" t="s">
        <v>88</v>
      </c>
      <c r="AV421" s="12" t="s">
        <v>88</v>
      </c>
      <c r="AW421" s="12" t="s">
        <v>43</v>
      </c>
      <c r="AX421" s="12" t="s">
        <v>79</v>
      </c>
      <c r="AY421" s="226" t="s">
        <v>136</v>
      </c>
    </row>
    <row r="422" spans="2:65" s="13" customFormat="1" ht="13.5">
      <c r="B422" s="227"/>
      <c r="C422" s="228"/>
      <c r="D422" s="238" t="s">
        <v>145</v>
      </c>
      <c r="E422" s="239" t="s">
        <v>22</v>
      </c>
      <c r="F422" s="240" t="s">
        <v>148</v>
      </c>
      <c r="G422" s="228"/>
      <c r="H422" s="241">
        <v>10.8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AT422" s="237" t="s">
        <v>145</v>
      </c>
      <c r="AU422" s="237" t="s">
        <v>88</v>
      </c>
      <c r="AV422" s="13" t="s">
        <v>143</v>
      </c>
      <c r="AW422" s="13" t="s">
        <v>43</v>
      </c>
      <c r="AX422" s="13" t="s">
        <v>24</v>
      </c>
      <c r="AY422" s="237" t="s">
        <v>136</v>
      </c>
    </row>
    <row r="423" spans="2:65" s="1" customFormat="1" ht="44.25" customHeight="1">
      <c r="B423" s="40"/>
      <c r="C423" s="192" t="s">
        <v>518</v>
      </c>
      <c r="D423" s="192" t="s">
        <v>138</v>
      </c>
      <c r="E423" s="193" t="s">
        <v>519</v>
      </c>
      <c r="F423" s="194" t="s">
        <v>520</v>
      </c>
      <c r="G423" s="195" t="s">
        <v>215</v>
      </c>
      <c r="H423" s="196">
        <v>56.1</v>
      </c>
      <c r="I423" s="197"/>
      <c r="J423" s="198">
        <f>ROUND(I423*H423,2)</f>
        <v>0</v>
      </c>
      <c r="K423" s="194" t="s">
        <v>142</v>
      </c>
      <c r="L423" s="60"/>
      <c r="M423" s="199" t="s">
        <v>22</v>
      </c>
      <c r="N423" s="200" t="s">
        <v>50</v>
      </c>
      <c r="O423" s="41"/>
      <c r="P423" s="201">
        <f>O423*H423</f>
        <v>0</v>
      </c>
      <c r="Q423" s="201">
        <v>1.4999999999999999E-4</v>
      </c>
      <c r="R423" s="201">
        <f>Q423*H423</f>
        <v>8.4149999999999989E-3</v>
      </c>
      <c r="S423" s="201">
        <v>0</v>
      </c>
      <c r="T423" s="202">
        <f>S423*H423</f>
        <v>0</v>
      </c>
      <c r="AR423" s="23" t="s">
        <v>167</v>
      </c>
      <c r="AT423" s="23" t="s">
        <v>138</v>
      </c>
      <c r="AU423" s="23" t="s">
        <v>88</v>
      </c>
      <c r="AY423" s="23" t="s">
        <v>136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24</v>
      </c>
      <c r="BK423" s="203">
        <f>ROUND(I423*H423,2)</f>
        <v>0</v>
      </c>
      <c r="BL423" s="23" t="s">
        <v>167</v>
      </c>
      <c r="BM423" s="23" t="s">
        <v>521</v>
      </c>
    </row>
    <row r="424" spans="2:65" s="11" customFormat="1" ht="13.5">
      <c r="B424" s="204"/>
      <c r="C424" s="205"/>
      <c r="D424" s="206" t="s">
        <v>145</v>
      </c>
      <c r="E424" s="207" t="s">
        <v>22</v>
      </c>
      <c r="F424" s="208" t="s">
        <v>262</v>
      </c>
      <c r="G424" s="205"/>
      <c r="H424" s="209" t="s">
        <v>22</v>
      </c>
      <c r="I424" s="210"/>
      <c r="J424" s="205"/>
      <c r="K424" s="205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145</v>
      </c>
      <c r="AU424" s="215" t="s">
        <v>88</v>
      </c>
      <c r="AV424" s="11" t="s">
        <v>24</v>
      </c>
      <c r="AW424" s="11" t="s">
        <v>43</v>
      </c>
      <c r="AX424" s="11" t="s">
        <v>79</v>
      </c>
      <c r="AY424" s="215" t="s">
        <v>136</v>
      </c>
    </row>
    <row r="425" spans="2:65" s="12" customFormat="1" ht="13.5">
      <c r="B425" s="216"/>
      <c r="C425" s="217"/>
      <c r="D425" s="206" t="s">
        <v>145</v>
      </c>
      <c r="E425" s="218" t="s">
        <v>22</v>
      </c>
      <c r="F425" s="219" t="s">
        <v>522</v>
      </c>
      <c r="G425" s="217"/>
      <c r="H425" s="220">
        <v>56.1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145</v>
      </c>
      <c r="AU425" s="226" t="s">
        <v>88</v>
      </c>
      <c r="AV425" s="12" t="s">
        <v>88</v>
      </c>
      <c r="AW425" s="12" t="s">
        <v>43</v>
      </c>
      <c r="AX425" s="12" t="s">
        <v>79</v>
      </c>
      <c r="AY425" s="226" t="s">
        <v>136</v>
      </c>
    </row>
    <row r="426" spans="2:65" s="13" customFormat="1" ht="13.5">
      <c r="B426" s="227"/>
      <c r="C426" s="228"/>
      <c r="D426" s="238" t="s">
        <v>145</v>
      </c>
      <c r="E426" s="239" t="s">
        <v>22</v>
      </c>
      <c r="F426" s="240" t="s">
        <v>148</v>
      </c>
      <c r="G426" s="228"/>
      <c r="H426" s="241">
        <v>56.1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145</v>
      </c>
      <c r="AU426" s="237" t="s">
        <v>88</v>
      </c>
      <c r="AV426" s="13" t="s">
        <v>143</v>
      </c>
      <c r="AW426" s="13" t="s">
        <v>43</v>
      </c>
      <c r="AX426" s="13" t="s">
        <v>24</v>
      </c>
      <c r="AY426" s="237" t="s">
        <v>136</v>
      </c>
    </row>
    <row r="427" spans="2:65" s="1" customFormat="1" ht="44.25" customHeight="1">
      <c r="B427" s="40"/>
      <c r="C427" s="192" t="s">
        <v>523</v>
      </c>
      <c r="D427" s="192" t="s">
        <v>138</v>
      </c>
      <c r="E427" s="193" t="s">
        <v>524</v>
      </c>
      <c r="F427" s="194" t="s">
        <v>525</v>
      </c>
      <c r="G427" s="195" t="s">
        <v>215</v>
      </c>
      <c r="H427" s="196">
        <v>15.1</v>
      </c>
      <c r="I427" s="197"/>
      <c r="J427" s="198">
        <f>ROUND(I427*H427,2)</f>
        <v>0</v>
      </c>
      <c r="K427" s="194" t="s">
        <v>142</v>
      </c>
      <c r="L427" s="60"/>
      <c r="M427" s="199" t="s">
        <v>22</v>
      </c>
      <c r="N427" s="200" t="s">
        <v>50</v>
      </c>
      <c r="O427" s="41"/>
      <c r="P427" s="201">
        <f>O427*H427</f>
        <v>0</v>
      </c>
      <c r="Q427" s="201">
        <v>2.0000000000000001E-4</v>
      </c>
      <c r="R427" s="201">
        <f>Q427*H427</f>
        <v>3.0200000000000001E-3</v>
      </c>
      <c r="S427" s="201">
        <v>0</v>
      </c>
      <c r="T427" s="202">
        <f>S427*H427</f>
        <v>0</v>
      </c>
      <c r="AR427" s="23" t="s">
        <v>167</v>
      </c>
      <c r="AT427" s="23" t="s">
        <v>138</v>
      </c>
      <c r="AU427" s="23" t="s">
        <v>88</v>
      </c>
      <c r="AY427" s="23" t="s">
        <v>136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23" t="s">
        <v>24</v>
      </c>
      <c r="BK427" s="203">
        <f>ROUND(I427*H427,2)</f>
        <v>0</v>
      </c>
      <c r="BL427" s="23" t="s">
        <v>167</v>
      </c>
      <c r="BM427" s="23" t="s">
        <v>526</v>
      </c>
    </row>
    <row r="428" spans="2:65" s="11" customFormat="1" ht="13.5">
      <c r="B428" s="204"/>
      <c r="C428" s="205"/>
      <c r="D428" s="206" t="s">
        <v>145</v>
      </c>
      <c r="E428" s="207" t="s">
        <v>22</v>
      </c>
      <c r="F428" s="208" t="s">
        <v>146</v>
      </c>
      <c r="G428" s="205"/>
      <c r="H428" s="209" t="s">
        <v>22</v>
      </c>
      <c r="I428" s="210"/>
      <c r="J428" s="205"/>
      <c r="K428" s="205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145</v>
      </c>
      <c r="AU428" s="215" t="s">
        <v>88</v>
      </c>
      <c r="AV428" s="11" t="s">
        <v>24</v>
      </c>
      <c r="AW428" s="11" t="s">
        <v>43</v>
      </c>
      <c r="AX428" s="11" t="s">
        <v>79</v>
      </c>
      <c r="AY428" s="215" t="s">
        <v>136</v>
      </c>
    </row>
    <row r="429" spans="2:65" s="12" customFormat="1" ht="13.5">
      <c r="B429" s="216"/>
      <c r="C429" s="217"/>
      <c r="D429" s="206" t="s">
        <v>145</v>
      </c>
      <c r="E429" s="218" t="s">
        <v>22</v>
      </c>
      <c r="F429" s="219" t="s">
        <v>527</v>
      </c>
      <c r="G429" s="217"/>
      <c r="H429" s="220">
        <v>15.1</v>
      </c>
      <c r="I429" s="221"/>
      <c r="J429" s="217"/>
      <c r="K429" s="217"/>
      <c r="L429" s="222"/>
      <c r="M429" s="223"/>
      <c r="N429" s="224"/>
      <c r="O429" s="224"/>
      <c r="P429" s="224"/>
      <c r="Q429" s="224"/>
      <c r="R429" s="224"/>
      <c r="S429" s="224"/>
      <c r="T429" s="225"/>
      <c r="AT429" s="226" t="s">
        <v>145</v>
      </c>
      <c r="AU429" s="226" t="s">
        <v>88</v>
      </c>
      <c r="AV429" s="12" t="s">
        <v>88</v>
      </c>
      <c r="AW429" s="12" t="s">
        <v>43</v>
      </c>
      <c r="AX429" s="12" t="s">
        <v>79</v>
      </c>
      <c r="AY429" s="226" t="s">
        <v>136</v>
      </c>
    </row>
    <row r="430" spans="2:65" s="13" customFormat="1" ht="13.5">
      <c r="B430" s="227"/>
      <c r="C430" s="228"/>
      <c r="D430" s="238" t="s">
        <v>145</v>
      </c>
      <c r="E430" s="239" t="s">
        <v>22</v>
      </c>
      <c r="F430" s="240" t="s">
        <v>148</v>
      </c>
      <c r="G430" s="228"/>
      <c r="H430" s="241">
        <v>15.1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145</v>
      </c>
      <c r="AU430" s="237" t="s">
        <v>88</v>
      </c>
      <c r="AV430" s="13" t="s">
        <v>143</v>
      </c>
      <c r="AW430" s="13" t="s">
        <v>43</v>
      </c>
      <c r="AX430" s="13" t="s">
        <v>24</v>
      </c>
      <c r="AY430" s="237" t="s">
        <v>136</v>
      </c>
    </row>
    <row r="431" spans="2:65" s="1" customFormat="1" ht="44.25" customHeight="1">
      <c r="B431" s="40"/>
      <c r="C431" s="192" t="s">
        <v>528</v>
      </c>
      <c r="D431" s="192" t="s">
        <v>138</v>
      </c>
      <c r="E431" s="193" t="s">
        <v>529</v>
      </c>
      <c r="F431" s="194" t="s">
        <v>530</v>
      </c>
      <c r="G431" s="195" t="s">
        <v>215</v>
      </c>
      <c r="H431" s="196">
        <v>78.5</v>
      </c>
      <c r="I431" s="197"/>
      <c r="J431" s="198">
        <f>ROUND(I431*H431,2)</f>
        <v>0</v>
      </c>
      <c r="K431" s="194" t="s">
        <v>142</v>
      </c>
      <c r="L431" s="60"/>
      <c r="M431" s="199" t="s">
        <v>22</v>
      </c>
      <c r="N431" s="200" t="s">
        <v>50</v>
      </c>
      <c r="O431" s="41"/>
      <c r="P431" s="201">
        <f>O431*H431</f>
        <v>0</v>
      </c>
      <c r="Q431" s="201">
        <v>1.9000000000000001E-4</v>
      </c>
      <c r="R431" s="201">
        <f>Q431*H431</f>
        <v>1.4915000000000001E-2</v>
      </c>
      <c r="S431" s="201">
        <v>0</v>
      </c>
      <c r="T431" s="202">
        <f>S431*H431</f>
        <v>0</v>
      </c>
      <c r="AR431" s="23" t="s">
        <v>167</v>
      </c>
      <c r="AT431" s="23" t="s">
        <v>138</v>
      </c>
      <c r="AU431" s="23" t="s">
        <v>88</v>
      </c>
      <c r="AY431" s="23" t="s">
        <v>136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23" t="s">
        <v>24</v>
      </c>
      <c r="BK431" s="203">
        <f>ROUND(I431*H431,2)</f>
        <v>0</v>
      </c>
      <c r="BL431" s="23" t="s">
        <v>167</v>
      </c>
      <c r="BM431" s="23" t="s">
        <v>531</v>
      </c>
    </row>
    <row r="432" spans="2:65" s="11" customFormat="1" ht="13.5">
      <c r="B432" s="204"/>
      <c r="C432" s="205"/>
      <c r="D432" s="206" t="s">
        <v>145</v>
      </c>
      <c r="E432" s="207" t="s">
        <v>22</v>
      </c>
      <c r="F432" s="208" t="s">
        <v>146</v>
      </c>
      <c r="G432" s="205"/>
      <c r="H432" s="209" t="s">
        <v>22</v>
      </c>
      <c r="I432" s="210"/>
      <c r="J432" s="205"/>
      <c r="K432" s="205"/>
      <c r="L432" s="211"/>
      <c r="M432" s="212"/>
      <c r="N432" s="213"/>
      <c r="O432" s="213"/>
      <c r="P432" s="213"/>
      <c r="Q432" s="213"/>
      <c r="R432" s="213"/>
      <c r="S432" s="213"/>
      <c r="T432" s="214"/>
      <c r="AT432" s="215" t="s">
        <v>145</v>
      </c>
      <c r="AU432" s="215" t="s">
        <v>88</v>
      </c>
      <c r="AV432" s="11" t="s">
        <v>24</v>
      </c>
      <c r="AW432" s="11" t="s">
        <v>43</v>
      </c>
      <c r="AX432" s="11" t="s">
        <v>79</v>
      </c>
      <c r="AY432" s="215" t="s">
        <v>136</v>
      </c>
    </row>
    <row r="433" spans="2:65" s="12" customFormat="1" ht="13.5">
      <c r="B433" s="216"/>
      <c r="C433" s="217"/>
      <c r="D433" s="206" t="s">
        <v>145</v>
      </c>
      <c r="E433" s="218" t="s">
        <v>22</v>
      </c>
      <c r="F433" s="219" t="s">
        <v>532</v>
      </c>
      <c r="G433" s="217"/>
      <c r="H433" s="220">
        <v>5.5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145</v>
      </c>
      <c r="AU433" s="226" t="s">
        <v>88</v>
      </c>
      <c r="AV433" s="12" t="s">
        <v>88</v>
      </c>
      <c r="AW433" s="12" t="s">
        <v>43</v>
      </c>
      <c r="AX433" s="12" t="s">
        <v>79</v>
      </c>
      <c r="AY433" s="226" t="s">
        <v>136</v>
      </c>
    </row>
    <row r="434" spans="2:65" s="12" customFormat="1" ht="13.5">
      <c r="B434" s="216"/>
      <c r="C434" s="217"/>
      <c r="D434" s="206" t="s">
        <v>145</v>
      </c>
      <c r="E434" s="218" t="s">
        <v>22</v>
      </c>
      <c r="F434" s="219" t="s">
        <v>362</v>
      </c>
      <c r="G434" s="217"/>
      <c r="H434" s="220">
        <v>45</v>
      </c>
      <c r="I434" s="221"/>
      <c r="J434" s="217"/>
      <c r="K434" s="217"/>
      <c r="L434" s="222"/>
      <c r="M434" s="223"/>
      <c r="N434" s="224"/>
      <c r="O434" s="224"/>
      <c r="P434" s="224"/>
      <c r="Q434" s="224"/>
      <c r="R434" s="224"/>
      <c r="S434" s="224"/>
      <c r="T434" s="225"/>
      <c r="AT434" s="226" t="s">
        <v>145</v>
      </c>
      <c r="AU434" s="226" t="s">
        <v>88</v>
      </c>
      <c r="AV434" s="12" t="s">
        <v>88</v>
      </c>
      <c r="AW434" s="12" t="s">
        <v>43</v>
      </c>
      <c r="AX434" s="12" t="s">
        <v>79</v>
      </c>
      <c r="AY434" s="226" t="s">
        <v>136</v>
      </c>
    </row>
    <row r="435" spans="2:65" s="12" customFormat="1" ht="13.5">
      <c r="B435" s="216"/>
      <c r="C435" s="217"/>
      <c r="D435" s="206" t="s">
        <v>145</v>
      </c>
      <c r="E435" s="218" t="s">
        <v>22</v>
      </c>
      <c r="F435" s="219" t="s">
        <v>223</v>
      </c>
      <c r="G435" s="217"/>
      <c r="H435" s="220">
        <v>17</v>
      </c>
      <c r="I435" s="221"/>
      <c r="J435" s="217"/>
      <c r="K435" s="217"/>
      <c r="L435" s="222"/>
      <c r="M435" s="223"/>
      <c r="N435" s="224"/>
      <c r="O435" s="224"/>
      <c r="P435" s="224"/>
      <c r="Q435" s="224"/>
      <c r="R435" s="224"/>
      <c r="S435" s="224"/>
      <c r="T435" s="225"/>
      <c r="AT435" s="226" t="s">
        <v>145</v>
      </c>
      <c r="AU435" s="226" t="s">
        <v>88</v>
      </c>
      <c r="AV435" s="12" t="s">
        <v>88</v>
      </c>
      <c r="AW435" s="12" t="s">
        <v>43</v>
      </c>
      <c r="AX435" s="12" t="s">
        <v>79</v>
      </c>
      <c r="AY435" s="226" t="s">
        <v>136</v>
      </c>
    </row>
    <row r="436" spans="2:65" s="12" customFormat="1" ht="13.5">
      <c r="B436" s="216"/>
      <c r="C436" s="217"/>
      <c r="D436" s="206" t="s">
        <v>145</v>
      </c>
      <c r="E436" s="218" t="s">
        <v>22</v>
      </c>
      <c r="F436" s="219" t="s">
        <v>190</v>
      </c>
      <c r="G436" s="217"/>
      <c r="H436" s="220">
        <v>11</v>
      </c>
      <c r="I436" s="221"/>
      <c r="J436" s="217"/>
      <c r="K436" s="217"/>
      <c r="L436" s="222"/>
      <c r="M436" s="223"/>
      <c r="N436" s="224"/>
      <c r="O436" s="224"/>
      <c r="P436" s="224"/>
      <c r="Q436" s="224"/>
      <c r="R436" s="224"/>
      <c r="S436" s="224"/>
      <c r="T436" s="225"/>
      <c r="AT436" s="226" t="s">
        <v>145</v>
      </c>
      <c r="AU436" s="226" t="s">
        <v>88</v>
      </c>
      <c r="AV436" s="12" t="s">
        <v>88</v>
      </c>
      <c r="AW436" s="12" t="s">
        <v>43</v>
      </c>
      <c r="AX436" s="12" t="s">
        <v>79</v>
      </c>
      <c r="AY436" s="226" t="s">
        <v>136</v>
      </c>
    </row>
    <row r="437" spans="2:65" s="13" customFormat="1" ht="13.5">
      <c r="B437" s="227"/>
      <c r="C437" s="228"/>
      <c r="D437" s="238" t="s">
        <v>145</v>
      </c>
      <c r="E437" s="239" t="s">
        <v>22</v>
      </c>
      <c r="F437" s="240" t="s">
        <v>148</v>
      </c>
      <c r="G437" s="228"/>
      <c r="H437" s="241">
        <v>78.5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AT437" s="237" t="s">
        <v>145</v>
      </c>
      <c r="AU437" s="237" t="s">
        <v>88</v>
      </c>
      <c r="AV437" s="13" t="s">
        <v>143</v>
      </c>
      <c r="AW437" s="13" t="s">
        <v>43</v>
      </c>
      <c r="AX437" s="13" t="s">
        <v>24</v>
      </c>
      <c r="AY437" s="237" t="s">
        <v>136</v>
      </c>
    </row>
    <row r="438" spans="2:65" s="1" customFormat="1" ht="44.25" customHeight="1">
      <c r="B438" s="40"/>
      <c r="C438" s="192" t="s">
        <v>533</v>
      </c>
      <c r="D438" s="192" t="s">
        <v>138</v>
      </c>
      <c r="E438" s="193" t="s">
        <v>534</v>
      </c>
      <c r="F438" s="194" t="s">
        <v>535</v>
      </c>
      <c r="G438" s="195" t="s">
        <v>215</v>
      </c>
      <c r="H438" s="196">
        <v>93.2</v>
      </c>
      <c r="I438" s="197"/>
      <c r="J438" s="198">
        <f>ROUND(I438*H438,2)</f>
        <v>0</v>
      </c>
      <c r="K438" s="194" t="s">
        <v>142</v>
      </c>
      <c r="L438" s="60"/>
      <c r="M438" s="199" t="s">
        <v>22</v>
      </c>
      <c r="N438" s="200" t="s">
        <v>50</v>
      </c>
      <c r="O438" s="41"/>
      <c r="P438" s="201">
        <f>O438*H438</f>
        <v>0</v>
      </c>
      <c r="Q438" s="201">
        <v>2.4000000000000001E-4</v>
      </c>
      <c r="R438" s="201">
        <f>Q438*H438</f>
        <v>2.2368000000000002E-2</v>
      </c>
      <c r="S438" s="201">
        <v>0</v>
      </c>
      <c r="T438" s="202">
        <f>S438*H438</f>
        <v>0</v>
      </c>
      <c r="AR438" s="23" t="s">
        <v>167</v>
      </c>
      <c r="AT438" s="23" t="s">
        <v>138</v>
      </c>
      <c r="AU438" s="23" t="s">
        <v>88</v>
      </c>
      <c r="AY438" s="23" t="s">
        <v>136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3" t="s">
        <v>24</v>
      </c>
      <c r="BK438" s="203">
        <f>ROUND(I438*H438,2)</f>
        <v>0</v>
      </c>
      <c r="BL438" s="23" t="s">
        <v>167</v>
      </c>
      <c r="BM438" s="23" t="s">
        <v>536</v>
      </c>
    </row>
    <row r="439" spans="2:65" s="11" customFormat="1" ht="13.5">
      <c r="B439" s="204"/>
      <c r="C439" s="205"/>
      <c r="D439" s="206" t="s">
        <v>145</v>
      </c>
      <c r="E439" s="207" t="s">
        <v>22</v>
      </c>
      <c r="F439" s="208" t="s">
        <v>146</v>
      </c>
      <c r="G439" s="205"/>
      <c r="H439" s="209" t="s">
        <v>22</v>
      </c>
      <c r="I439" s="210"/>
      <c r="J439" s="205"/>
      <c r="K439" s="205"/>
      <c r="L439" s="211"/>
      <c r="M439" s="212"/>
      <c r="N439" s="213"/>
      <c r="O439" s="213"/>
      <c r="P439" s="213"/>
      <c r="Q439" s="213"/>
      <c r="R439" s="213"/>
      <c r="S439" s="213"/>
      <c r="T439" s="214"/>
      <c r="AT439" s="215" t="s">
        <v>145</v>
      </c>
      <c r="AU439" s="215" t="s">
        <v>88</v>
      </c>
      <c r="AV439" s="11" t="s">
        <v>24</v>
      </c>
      <c r="AW439" s="11" t="s">
        <v>43</v>
      </c>
      <c r="AX439" s="11" t="s">
        <v>79</v>
      </c>
      <c r="AY439" s="215" t="s">
        <v>136</v>
      </c>
    </row>
    <row r="440" spans="2:65" s="12" customFormat="1" ht="13.5">
      <c r="B440" s="216"/>
      <c r="C440" s="217"/>
      <c r="D440" s="206" t="s">
        <v>145</v>
      </c>
      <c r="E440" s="218" t="s">
        <v>22</v>
      </c>
      <c r="F440" s="219" t="s">
        <v>537</v>
      </c>
      <c r="G440" s="217"/>
      <c r="H440" s="220">
        <v>9.6</v>
      </c>
      <c r="I440" s="221"/>
      <c r="J440" s="217"/>
      <c r="K440" s="217"/>
      <c r="L440" s="222"/>
      <c r="M440" s="223"/>
      <c r="N440" s="224"/>
      <c r="O440" s="224"/>
      <c r="P440" s="224"/>
      <c r="Q440" s="224"/>
      <c r="R440" s="224"/>
      <c r="S440" s="224"/>
      <c r="T440" s="225"/>
      <c r="AT440" s="226" t="s">
        <v>145</v>
      </c>
      <c r="AU440" s="226" t="s">
        <v>88</v>
      </c>
      <c r="AV440" s="12" t="s">
        <v>88</v>
      </c>
      <c r="AW440" s="12" t="s">
        <v>43</v>
      </c>
      <c r="AX440" s="12" t="s">
        <v>79</v>
      </c>
      <c r="AY440" s="226" t="s">
        <v>136</v>
      </c>
    </row>
    <row r="441" spans="2:65" s="12" customFormat="1" ht="13.5">
      <c r="B441" s="216"/>
      <c r="C441" s="217"/>
      <c r="D441" s="206" t="s">
        <v>145</v>
      </c>
      <c r="E441" s="218" t="s">
        <v>22</v>
      </c>
      <c r="F441" s="219" t="s">
        <v>538</v>
      </c>
      <c r="G441" s="217"/>
      <c r="H441" s="220">
        <v>53.6</v>
      </c>
      <c r="I441" s="221"/>
      <c r="J441" s="217"/>
      <c r="K441" s="217"/>
      <c r="L441" s="222"/>
      <c r="M441" s="223"/>
      <c r="N441" s="224"/>
      <c r="O441" s="224"/>
      <c r="P441" s="224"/>
      <c r="Q441" s="224"/>
      <c r="R441" s="224"/>
      <c r="S441" s="224"/>
      <c r="T441" s="225"/>
      <c r="AT441" s="226" t="s">
        <v>145</v>
      </c>
      <c r="AU441" s="226" t="s">
        <v>88</v>
      </c>
      <c r="AV441" s="12" t="s">
        <v>88</v>
      </c>
      <c r="AW441" s="12" t="s">
        <v>43</v>
      </c>
      <c r="AX441" s="12" t="s">
        <v>79</v>
      </c>
      <c r="AY441" s="226" t="s">
        <v>136</v>
      </c>
    </row>
    <row r="442" spans="2:65" s="12" customFormat="1" ht="13.5">
      <c r="B442" s="216"/>
      <c r="C442" s="217"/>
      <c r="D442" s="206" t="s">
        <v>145</v>
      </c>
      <c r="E442" s="218" t="s">
        <v>22</v>
      </c>
      <c r="F442" s="219" t="s">
        <v>9</v>
      </c>
      <c r="G442" s="217"/>
      <c r="H442" s="220">
        <v>21</v>
      </c>
      <c r="I442" s="221"/>
      <c r="J442" s="217"/>
      <c r="K442" s="217"/>
      <c r="L442" s="222"/>
      <c r="M442" s="223"/>
      <c r="N442" s="224"/>
      <c r="O442" s="224"/>
      <c r="P442" s="224"/>
      <c r="Q442" s="224"/>
      <c r="R442" s="224"/>
      <c r="S442" s="224"/>
      <c r="T442" s="225"/>
      <c r="AT442" s="226" t="s">
        <v>145</v>
      </c>
      <c r="AU442" s="226" t="s">
        <v>88</v>
      </c>
      <c r="AV442" s="12" t="s">
        <v>88</v>
      </c>
      <c r="AW442" s="12" t="s">
        <v>43</v>
      </c>
      <c r="AX442" s="12" t="s">
        <v>79</v>
      </c>
      <c r="AY442" s="226" t="s">
        <v>136</v>
      </c>
    </row>
    <row r="443" spans="2:65" s="12" customFormat="1" ht="13.5">
      <c r="B443" s="216"/>
      <c r="C443" s="217"/>
      <c r="D443" s="206" t="s">
        <v>145</v>
      </c>
      <c r="E443" s="218" t="s">
        <v>22</v>
      </c>
      <c r="F443" s="219" t="s">
        <v>183</v>
      </c>
      <c r="G443" s="217"/>
      <c r="H443" s="220">
        <v>9</v>
      </c>
      <c r="I443" s="221"/>
      <c r="J443" s="217"/>
      <c r="K443" s="217"/>
      <c r="L443" s="222"/>
      <c r="M443" s="223"/>
      <c r="N443" s="224"/>
      <c r="O443" s="224"/>
      <c r="P443" s="224"/>
      <c r="Q443" s="224"/>
      <c r="R443" s="224"/>
      <c r="S443" s="224"/>
      <c r="T443" s="225"/>
      <c r="AT443" s="226" t="s">
        <v>145</v>
      </c>
      <c r="AU443" s="226" t="s">
        <v>88</v>
      </c>
      <c r="AV443" s="12" t="s">
        <v>88</v>
      </c>
      <c r="AW443" s="12" t="s">
        <v>43</v>
      </c>
      <c r="AX443" s="12" t="s">
        <v>79</v>
      </c>
      <c r="AY443" s="226" t="s">
        <v>136</v>
      </c>
    </row>
    <row r="444" spans="2:65" s="13" customFormat="1" ht="13.5">
      <c r="B444" s="227"/>
      <c r="C444" s="228"/>
      <c r="D444" s="238" t="s">
        <v>145</v>
      </c>
      <c r="E444" s="239" t="s">
        <v>22</v>
      </c>
      <c r="F444" s="240" t="s">
        <v>148</v>
      </c>
      <c r="G444" s="228"/>
      <c r="H444" s="241">
        <v>93.2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AT444" s="237" t="s">
        <v>145</v>
      </c>
      <c r="AU444" s="237" t="s">
        <v>88</v>
      </c>
      <c r="AV444" s="13" t="s">
        <v>143</v>
      </c>
      <c r="AW444" s="13" t="s">
        <v>43</v>
      </c>
      <c r="AX444" s="13" t="s">
        <v>24</v>
      </c>
      <c r="AY444" s="237" t="s">
        <v>136</v>
      </c>
    </row>
    <row r="445" spans="2:65" s="1" customFormat="1" ht="44.25" customHeight="1">
      <c r="B445" s="40"/>
      <c r="C445" s="192" t="s">
        <v>539</v>
      </c>
      <c r="D445" s="192" t="s">
        <v>138</v>
      </c>
      <c r="E445" s="193" t="s">
        <v>540</v>
      </c>
      <c r="F445" s="194" t="s">
        <v>541</v>
      </c>
      <c r="G445" s="195" t="s">
        <v>215</v>
      </c>
      <c r="H445" s="196">
        <v>22.8</v>
      </c>
      <c r="I445" s="197"/>
      <c r="J445" s="198">
        <f>ROUND(I445*H445,2)</f>
        <v>0</v>
      </c>
      <c r="K445" s="194" t="s">
        <v>142</v>
      </c>
      <c r="L445" s="60"/>
      <c r="M445" s="199" t="s">
        <v>22</v>
      </c>
      <c r="N445" s="200" t="s">
        <v>50</v>
      </c>
      <c r="O445" s="41"/>
      <c r="P445" s="201">
        <f>O445*H445</f>
        <v>0</v>
      </c>
      <c r="Q445" s="201">
        <v>3.1E-4</v>
      </c>
      <c r="R445" s="201">
        <f>Q445*H445</f>
        <v>7.0680000000000005E-3</v>
      </c>
      <c r="S445" s="201">
        <v>0</v>
      </c>
      <c r="T445" s="202">
        <f>S445*H445</f>
        <v>0</v>
      </c>
      <c r="AR445" s="23" t="s">
        <v>167</v>
      </c>
      <c r="AT445" s="23" t="s">
        <v>138</v>
      </c>
      <c r="AU445" s="23" t="s">
        <v>88</v>
      </c>
      <c r="AY445" s="23" t="s">
        <v>136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3" t="s">
        <v>24</v>
      </c>
      <c r="BK445" s="203">
        <f>ROUND(I445*H445,2)</f>
        <v>0</v>
      </c>
      <c r="BL445" s="23" t="s">
        <v>167</v>
      </c>
      <c r="BM445" s="23" t="s">
        <v>542</v>
      </c>
    </row>
    <row r="446" spans="2:65" s="11" customFormat="1" ht="13.5">
      <c r="B446" s="204"/>
      <c r="C446" s="205"/>
      <c r="D446" s="206" t="s">
        <v>145</v>
      </c>
      <c r="E446" s="207" t="s">
        <v>22</v>
      </c>
      <c r="F446" s="208" t="s">
        <v>146</v>
      </c>
      <c r="G446" s="205"/>
      <c r="H446" s="209" t="s">
        <v>22</v>
      </c>
      <c r="I446" s="210"/>
      <c r="J446" s="205"/>
      <c r="K446" s="205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145</v>
      </c>
      <c r="AU446" s="215" t="s">
        <v>88</v>
      </c>
      <c r="AV446" s="11" t="s">
        <v>24</v>
      </c>
      <c r="AW446" s="11" t="s">
        <v>43</v>
      </c>
      <c r="AX446" s="11" t="s">
        <v>79</v>
      </c>
      <c r="AY446" s="215" t="s">
        <v>136</v>
      </c>
    </row>
    <row r="447" spans="2:65" s="12" customFormat="1" ht="13.5">
      <c r="B447" s="216"/>
      <c r="C447" s="217"/>
      <c r="D447" s="206" t="s">
        <v>145</v>
      </c>
      <c r="E447" s="218" t="s">
        <v>22</v>
      </c>
      <c r="F447" s="219" t="s">
        <v>543</v>
      </c>
      <c r="G447" s="217"/>
      <c r="H447" s="220">
        <v>5.8</v>
      </c>
      <c r="I447" s="221"/>
      <c r="J447" s="217"/>
      <c r="K447" s="217"/>
      <c r="L447" s="222"/>
      <c r="M447" s="223"/>
      <c r="N447" s="224"/>
      <c r="O447" s="224"/>
      <c r="P447" s="224"/>
      <c r="Q447" s="224"/>
      <c r="R447" s="224"/>
      <c r="S447" s="224"/>
      <c r="T447" s="225"/>
      <c r="AT447" s="226" t="s">
        <v>145</v>
      </c>
      <c r="AU447" s="226" t="s">
        <v>88</v>
      </c>
      <c r="AV447" s="12" t="s">
        <v>88</v>
      </c>
      <c r="AW447" s="12" t="s">
        <v>43</v>
      </c>
      <c r="AX447" s="12" t="s">
        <v>79</v>
      </c>
      <c r="AY447" s="226" t="s">
        <v>136</v>
      </c>
    </row>
    <row r="448" spans="2:65" s="12" customFormat="1" ht="13.5">
      <c r="B448" s="216"/>
      <c r="C448" s="217"/>
      <c r="D448" s="206" t="s">
        <v>145</v>
      </c>
      <c r="E448" s="218" t="s">
        <v>22</v>
      </c>
      <c r="F448" s="219" t="s">
        <v>223</v>
      </c>
      <c r="G448" s="217"/>
      <c r="H448" s="220">
        <v>17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AT448" s="226" t="s">
        <v>145</v>
      </c>
      <c r="AU448" s="226" t="s">
        <v>88</v>
      </c>
      <c r="AV448" s="12" t="s">
        <v>88</v>
      </c>
      <c r="AW448" s="12" t="s">
        <v>43</v>
      </c>
      <c r="AX448" s="12" t="s">
        <v>79</v>
      </c>
      <c r="AY448" s="226" t="s">
        <v>136</v>
      </c>
    </row>
    <row r="449" spans="2:65" s="13" customFormat="1" ht="13.5">
      <c r="B449" s="227"/>
      <c r="C449" s="228"/>
      <c r="D449" s="238" t="s">
        <v>145</v>
      </c>
      <c r="E449" s="239" t="s">
        <v>22</v>
      </c>
      <c r="F449" s="240" t="s">
        <v>148</v>
      </c>
      <c r="G449" s="228"/>
      <c r="H449" s="241">
        <v>22.8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145</v>
      </c>
      <c r="AU449" s="237" t="s">
        <v>88</v>
      </c>
      <c r="AV449" s="13" t="s">
        <v>143</v>
      </c>
      <c r="AW449" s="13" t="s">
        <v>43</v>
      </c>
      <c r="AX449" s="13" t="s">
        <v>24</v>
      </c>
      <c r="AY449" s="237" t="s">
        <v>136</v>
      </c>
    </row>
    <row r="450" spans="2:65" s="1" customFormat="1" ht="22.5" customHeight="1">
      <c r="B450" s="40"/>
      <c r="C450" s="192" t="s">
        <v>544</v>
      </c>
      <c r="D450" s="192" t="s">
        <v>138</v>
      </c>
      <c r="E450" s="193" t="s">
        <v>545</v>
      </c>
      <c r="F450" s="194" t="s">
        <v>546</v>
      </c>
      <c r="G450" s="195" t="s">
        <v>164</v>
      </c>
      <c r="H450" s="196">
        <v>9</v>
      </c>
      <c r="I450" s="197"/>
      <c r="J450" s="198">
        <f>ROUND(I450*H450,2)</f>
        <v>0</v>
      </c>
      <c r="K450" s="194" t="s">
        <v>142</v>
      </c>
      <c r="L450" s="60"/>
      <c r="M450" s="199" t="s">
        <v>22</v>
      </c>
      <c r="N450" s="200" t="s">
        <v>50</v>
      </c>
      <c r="O450" s="41"/>
      <c r="P450" s="201">
        <f>O450*H450</f>
        <v>0</v>
      </c>
      <c r="Q450" s="201">
        <v>0</v>
      </c>
      <c r="R450" s="201">
        <f>Q450*H450</f>
        <v>0</v>
      </c>
      <c r="S450" s="201">
        <v>0</v>
      </c>
      <c r="T450" s="202">
        <f>S450*H450</f>
        <v>0</v>
      </c>
      <c r="AR450" s="23" t="s">
        <v>167</v>
      </c>
      <c r="AT450" s="23" t="s">
        <v>138</v>
      </c>
      <c r="AU450" s="23" t="s">
        <v>88</v>
      </c>
      <c r="AY450" s="23" t="s">
        <v>136</v>
      </c>
      <c r="BE450" s="203">
        <f>IF(N450="základní",J450,0)</f>
        <v>0</v>
      </c>
      <c r="BF450" s="203">
        <f>IF(N450="snížená",J450,0)</f>
        <v>0</v>
      </c>
      <c r="BG450" s="203">
        <f>IF(N450="zákl. přenesená",J450,0)</f>
        <v>0</v>
      </c>
      <c r="BH450" s="203">
        <f>IF(N450="sníž. přenesená",J450,0)</f>
        <v>0</v>
      </c>
      <c r="BI450" s="203">
        <f>IF(N450="nulová",J450,0)</f>
        <v>0</v>
      </c>
      <c r="BJ450" s="23" t="s">
        <v>24</v>
      </c>
      <c r="BK450" s="203">
        <f>ROUND(I450*H450,2)</f>
        <v>0</v>
      </c>
      <c r="BL450" s="23" t="s">
        <v>167</v>
      </c>
      <c r="BM450" s="23" t="s">
        <v>547</v>
      </c>
    </row>
    <row r="451" spans="2:65" s="11" customFormat="1" ht="13.5">
      <c r="B451" s="204"/>
      <c r="C451" s="205"/>
      <c r="D451" s="206" t="s">
        <v>145</v>
      </c>
      <c r="E451" s="207" t="s">
        <v>22</v>
      </c>
      <c r="F451" s="208" t="s">
        <v>146</v>
      </c>
      <c r="G451" s="205"/>
      <c r="H451" s="209" t="s">
        <v>22</v>
      </c>
      <c r="I451" s="210"/>
      <c r="J451" s="205"/>
      <c r="K451" s="205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145</v>
      </c>
      <c r="AU451" s="215" t="s">
        <v>88</v>
      </c>
      <c r="AV451" s="11" t="s">
        <v>24</v>
      </c>
      <c r="AW451" s="11" t="s">
        <v>43</v>
      </c>
      <c r="AX451" s="11" t="s">
        <v>79</v>
      </c>
      <c r="AY451" s="215" t="s">
        <v>136</v>
      </c>
    </row>
    <row r="452" spans="2:65" s="12" customFormat="1" ht="13.5">
      <c r="B452" s="216"/>
      <c r="C452" s="217"/>
      <c r="D452" s="206" t="s">
        <v>145</v>
      </c>
      <c r="E452" s="218" t="s">
        <v>22</v>
      </c>
      <c r="F452" s="219" t="s">
        <v>183</v>
      </c>
      <c r="G452" s="217"/>
      <c r="H452" s="220">
        <v>9</v>
      </c>
      <c r="I452" s="221"/>
      <c r="J452" s="217"/>
      <c r="K452" s="217"/>
      <c r="L452" s="222"/>
      <c r="M452" s="223"/>
      <c r="N452" s="224"/>
      <c r="O452" s="224"/>
      <c r="P452" s="224"/>
      <c r="Q452" s="224"/>
      <c r="R452" s="224"/>
      <c r="S452" s="224"/>
      <c r="T452" s="225"/>
      <c r="AT452" s="226" t="s">
        <v>145</v>
      </c>
      <c r="AU452" s="226" t="s">
        <v>88</v>
      </c>
      <c r="AV452" s="12" t="s">
        <v>88</v>
      </c>
      <c r="AW452" s="12" t="s">
        <v>43</v>
      </c>
      <c r="AX452" s="12" t="s">
        <v>79</v>
      </c>
      <c r="AY452" s="226" t="s">
        <v>136</v>
      </c>
    </row>
    <row r="453" spans="2:65" s="13" customFormat="1" ht="13.5">
      <c r="B453" s="227"/>
      <c r="C453" s="228"/>
      <c r="D453" s="238" t="s">
        <v>145</v>
      </c>
      <c r="E453" s="239" t="s">
        <v>22</v>
      </c>
      <c r="F453" s="240" t="s">
        <v>148</v>
      </c>
      <c r="G453" s="228"/>
      <c r="H453" s="241">
        <v>9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AT453" s="237" t="s">
        <v>145</v>
      </c>
      <c r="AU453" s="237" t="s">
        <v>88</v>
      </c>
      <c r="AV453" s="13" t="s">
        <v>143</v>
      </c>
      <c r="AW453" s="13" t="s">
        <v>43</v>
      </c>
      <c r="AX453" s="13" t="s">
        <v>24</v>
      </c>
      <c r="AY453" s="237" t="s">
        <v>136</v>
      </c>
    </row>
    <row r="454" spans="2:65" s="1" customFormat="1" ht="31.5" customHeight="1">
      <c r="B454" s="40"/>
      <c r="C454" s="192" t="s">
        <v>548</v>
      </c>
      <c r="D454" s="192" t="s">
        <v>138</v>
      </c>
      <c r="E454" s="193" t="s">
        <v>549</v>
      </c>
      <c r="F454" s="194" t="s">
        <v>550</v>
      </c>
      <c r="G454" s="195" t="s">
        <v>164</v>
      </c>
      <c r="H454" s="196">
        <v>16</v>
      </c>
      <c r="I454" s="197"/>
      <c r="J454" s="198">
        <f>ROUND(I454*H454,2)</f>
        <v>0</v>
      </c>
      <c r="K454" s="194" t="s">
        <v>142</v>
      </c>
      <c r="L454" s="60"/>
      <c r="M454" s="199" t="s">
        <v>22</v>
      </c>
      <c r="N454" s="200" t="s">
        <v>50</v>
      </c>
      <c r="O454" s="41"/>
      <c r="P454" s="201">
        <f>O454*H454</f>
        <v>0</v>
      </c>
      <c r="Q454" s="201">
        <v>0</v>
      </c>
      <c r="R454" s="201">
        <f>Q454*H454</f>
        <v>0</v>
      </c>
      <c r="S454" s="201">
        <v>0</v>
      </c>
      <c r="T454" s="202">
        <f>S454*H454</f>
        <v>0</v>
      </c>
      <c r="AR454" s="23" t="s">
        <v>167</v>
      </c>
      <c r="AT454" s="23" t="s">
        <v>138</v>
      </c>
      <c r="AU454" s="23" t="s">
        <v>88</v>
      </c>
      <c r="AY454" s="23" t="s">
        <v>136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23" t="s">
        <v>24</v>
      </c>
      <c r="BK454" s="203">
        <f>ROUND(I454*H454,2)</f>
        <v>0</v>
      </c>
      <c r="BL454" s="23" t="s">
        <v>167</v>
      </c>
      <c r="BM454" s="23" t="s">
        <v>551</v>
      </c>
    </row>
    <row r="455" spans="2:65" s="11" customFormat="1" ht="13.5">
      <c r="B455" s="204"/>
      <c r="C455" s="205"/>
      <c r="D455" s="206" t="s">
        <v>145</v>
      </c>
      <c r="E455" s="207" t="s">
        <v>22</v>
      </c>
      <c r="F455" s="208" t="s">
        <v>146</v>
      </c>
      <c r="G455" s="205"/>
      <c r="H455" s="209" t="s">
        <v>22</v>
      </c>
      <c r="I455" s="210"/>
      <c r="J455" s="205"/>
      <c r="K455" s="205"/>
      <c r="L455" s="211"/>
      <c r="M455" s="212"/>
      <c r="N455" s="213"/>
      <c r="O455" s="213"/>
      <c r="P455" s="213"/>
      <c r="Q455" s="213"/>
      <c r="R455" s="213"/>
      <c r="S455" s="213"/>
      <c r="T455" s="214"/>
      <c r="AT455" s="215" t="s">
        <v>145</v>
      </c>
      <c r="AU455" s="215" t="s">
        <v>88</v>
      </c>
      <c r="AV455" s="11" t="s">
        <v>24</v>
      </c>
      <c r="AW455" s="11" t="s">
        <v>43</v>
      </c>
      <c r="AX455" s="11" t="s">
        <v>79</v>
      </c>
      <c r="AY455" s="215" t="s">
        <v>136</v>
      </c>
    </row>
    <row r="456" spans="2:65" s="12" customFormat="1" ht="13.5">
      <c r="B456" s="216"/>
      <c r="C456" s="217"/>
      <c r="D456" s="206" t="s">
        <v>145</v>
      </c>
      <c r="E456" s="218" t="s">
        <v>22</v>
      </c>
      <c r="F456" s="219" t="s">
        <v>195</v>
      </c>
      <c r="G456" s="217"/>
      <c r="H456" s="220">
        <v>16</v>
      </c>
      <c r="I456" s="221"/>
      <c r="J456" s="217"/>
      <c r="K456" s="217"/>
      <c r="L456" s="222"/>
      <c r="M456" s="223"/>
      <c r="N456" s="224"/>
      <c r="O456" s="224"/>
      <c r="P456" s="224"/>
      <c r="Q456" s="224"/>
      <c r="R456" s="224"/>
      <c r="S456" s="224"/>
      <c r="T456" s="225"/>
      <c r="AT456" s="226" t="s">
        <v>145</v>
      </c>
      <c r="AU456" s="226" t="s">
        <v>88</v>
      </c>
      <c r="AV456" s="12" t="s">
        <v>88</v>
      </c>
      <c r="AW456" s="12" t="s">
        <v>43</v>
      </c>
      <c r="AX456" s="12" t="s">
        <v>79</v>
      </c>
      <c r="AY456" s="226" t="s">
        <v>136</v>
      </c>
    </row>
    <row r="457" spans="2:65" s="13" customFormat="1" ht="13.5">
      <c r="B457" s="227"/>
      <c r="C457" s="228"/>
      <c r="D457" s="238" t="s">
        <v>145</v>
      </c>
      <c r="E457" s="239" t="s">
        <v>22</v>
      </c>
      <c r="F457" s="240" t="s">
        <v>148</v>
      </c>
      <c r="G457" s="228"/>
      <c r="H457" s="241">
        <v>16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AT457" s="237" t="s">
        <v>145</v>
      </c>
      <c r="AU457" s="237" t="s">
        <v>88</v>
      </c>
      <c r="AV457" s="13" t="s">
        <v>143</v>
      </c>
      <c r="AW457" s="13" t="s">
        <v>43</v>
      </c>
      <c r="AX457" s="13" t="s">
        <v>24</v>
      </c>
      <c r="AY457" s="237" t="s">
        <v>136</v>
      </c>
    </row>
    <row r="458" spans="2:65" s="1" customFormat="1" ht="22.5" customHeight="1">
      <c r="B458" s="40"/>
      <c r="C458" s="192" t="s">
        <v>552</v>
      </c>
      <c r="D458" s="192" t="s">
        <v>138</v>
      </c>
      <c r="E458" s="193" t="s">
        <v>553</v>
      </c>
      <c r="F458" s="194" t="s">
        <v>554</v>
      </c>
      <c r="G458" s="195" t="s">
        <v>164</v>
      </c>
      <c r="H458" s="196">
        <v>2</v>
      </c>
      <c r="I458" s="197"/>
      <c r="J458" s="198">
        <f>ROUND(I458*H458,2)</f>
        <v>0</v>
      </c>
      <c r="K458" s="194" t="s">
        <v>22</v>
      </c>
      <c r="L458" s="60"/>
      <c r="M458" s="199" t="s">
        <v>22</v>
      </c>
      <c r="N458" s="200" t="s">
        <v>50</v>
      </c>
      <c r="O458" s="41"/>
      <c r="P458" s="201">
        <f>O458*H458</f>
        <v>0</v>
      </c>
      <c r="Q458" s="201">
        <v>1.67E-3</v>
      </c>
      <c r="R458" s="201">
        <f>Q458*H458</f>
        <v>3.3400000000000001E-3</v>
      </c>
      <c r="S458" s="201">
        <v>0</v>
      </c>
      <c r="T458" s="202">
        <f>S458*H458</f>
        <v>0</v>
      </c>
      <c r="AR458" s="23" t="s">
        <v>167</v>
      </c>
      <c r="AT458" s="23" t="s">
        <v>138</v>
      </c>
      <c r="AU458" s="23" t="s">
        <v>88</v>
      </c>
      <c r="AY458" s="23" t="s">
        <v>136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3" t="s">
        <v>24</v>
      </c>
      <c r="BK458" s="203">
        <f>ROUND(I458*H458,2)</f>
        <v>0</v>
      </c>
      <c r="BL458" s="23" t="s">
        <v>167</v>
      </c>
      <c r="BM458" s="23" t="s">
        <v>555</v>
      </c>
    </row>
    <row r="459" spans="2:65" s="11" customFormat="1" ht="13.5">
      <c r="B459" s="204"/>
      <c r="C459" s="205"/>
      <c r="D459" s="206" t="s">
        <v>145</v>
      </c>
      <c r="E459" s="207" t="s">
        <v>22</v>
      </c>
      <c r="F459" s="208" t="s">
        <v>556</v>
      </c>
      <c r="G459" s="205"/>
      <c r="H459" s="209" t="s">
        <v>22</v>
      </c>
      <c r="I459" s="210"/>
      <c r="J459" s="205"/>
      <c r="K459" s="205"/>
      <c r="L459" s="211"/>
      <c r="M459" s="212"/>
      <c r="N459" s="213"/>
      <c r="O459" s="213"/>
      <c r="P459" s="213"/>
      <c r="Q459" s="213"/>
      <c r="R459" s="213"/>
      <c r="S459" s="213"/>
      <c r="T459" s="214"/>
      <c r="AT459" s="215" t="s">
        <v>145</v>
      </c>
      <c r="AU459" s="215" t="s">
        <v>88</v>
      </c>
      <c r="AV459" s="11" t="s">
        <v>24</v>
      </c>
      <c r="AW459" s="11" t="s">
        <v>43</v>
      </c>
      <c r="AX459" s="11" t="s">
        <v>79</v>
      </c>
      <c r="AY459" s="215" t="s">
        <v>136</v>
      </c>
    </row>
    <row r="460" spans="2:65" s="12" customFormat="1" ht="13.5">
      <c r="B460" s="216"/>
      <c r="C460" s="217"/>
      <c r="D460" s="206" t="s">
        <v>145</v>
      </c>
      <c r="E460" s="218" t="s">
        <v>22</v>
      </c>
      <c r="F460" s="219" t="s">
        <v>88</v>
      </c>
      <c r="G460" s="217"/>
      <c r="H460" s="220">
        <v>2</v>
      </c>
      <c r="I460" s="221"/>
      <c r="J460" s="217"/>
      <c r="K460" s="217"/>
      <c r="L460" s="222"/>
      <c r="M460" s="223"/>
      <c r="N460" s="224"/>
      <c r="O460" s="224"/>
      <c r="P460" s="224"/>
      <c r="Q460" s="224"/>
      <c r="R460" s="224"/>
      <c r="S460" s="224"/>
      <c r="T460" s="225"/>
      <c r="AT460" s="226" t="s">
        <v>145</v>
      </c>
      <c r="AU460" s="226" t="s">
        <v>88</v>
      </c>
      <c r="AV460" s="12" t="s">
        <v>88</v>
      </c>
      <c r="AW460" s="12" t="s">
        <v>43</v>
      </c>
      <c r="AX460" s="12" t="s">
        <v>79</v>
      </c>
      <c r="AY460" s="226" t="s">
        <v>136</v>
      </c>
    </row>
    <row r="461" spans="2:65" s="13" customFormat="1" ht="13.5">
      <c r="B461" s="227"/>
      <c r="C461" s="228"/>
      <c r="D461" s="238" t="s">
        <v>145</v>
      </c>
      <c r="E461" s="239" t="s">
        <v>22</v>
      </c>
      <c r="F461" s="240" t="s">
        <v>148</v>
      </c>
      <c r="G461" s="228"/>
      <c r="H461" s="241">
        <v>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AT461" s="237" t="s">
        <v>145</v>
      </c>
      <c r="AU461" s="237" t="s">
        <v>88</v>
      </c>
      <c r="AV461" s="13" t="s">
        <v>143</v>
      </c>
      <c r="AW461" s="13" t="s">
        <v>43</v>
      </c>
      <c r="AX461" s="13" t="s">
        <v>24</v>
      </c>
      <c r="AY461" s="237" t="s">
        <v>136</v>
      </c>
    </row>
    <row r="462" spans="2:65" s="1" customFormat="1" ht="22.5" customHeight="1">
      <c r="B462" s="40"/>
      <c r="C462" s="192" t="s">
        <v>557</v>
      </c>
      <c r="D462" s="192" t="s">
        <v>138</v>
      </c>
      <c r="E462" s="193" t="s">
        <v>558</v>
      </c>
      <c r="F462" s="194" t="s">
        <v>559</v>
      </c>
      <c r="G462" s="195" t="s">
        <v>164</v>
      </c>
      <c r="H462" s="196">
        <v>3</v>
      </c>
      <c r="I462" s="197"/>
      <c r="J462" s="198">
        <f>ROUND(I462*H462,2)</f>
        <v>0</v>
      </c>
      <c r="K462" s="194" t="s">
        <v>142</v>
      </c>
      <c r="L462" s="60"/>
      <c r="M462" s="199" t="s">
        <v>22</v>
      </c>
      <c r="N462" s="200" t="s">
        <v>50</v>
      </c>
      <c r="O462" s="41"/>
      <c r="P462" s="201">
        <f>O462*H462</f>
        <v>0</v>
      </c>
      <c r="Q462" s="201">
        <v>1.393E-2</v>
      </c>
      <c r="R462" s="201">
        <f>Q462*H462</f>
        <v>4.1790000000000001E-2</v>
      </c>
      <c r="S462" s="201">
        <v>0</v>
      </c>
      <c r="T462" s="202">
        <f>S462*H462</f>
        <v>0</v>
      </c>
      <c r="AR462" s="23" t="s">
        <v>167</v>
      </c>
      <c r="AT462" s="23" t="s">
        <v>138</v>
      </c>
      <c r="AU462" s="23" t="s">
        <v>88</v>
      </c>
      <c r="AY462" s="23" t="s">
        <v>136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3" t="s">
        <v>24</v>
      </c>
      <c r="BK462" s="203">
        <f>ROUND(I462*H462,2)</f>
        <v>0</v>
      </c>
      <c r="BL462" s="23" t="s">
        <v>167</v>
      </c>
      <c r="BM462" s="23" t="s">
        <v>560</v>
      </c>
    </row>
    <row r="463" spans="2:65" s="11" customFormat="1" ht="13.5">
      <c r="B463" s="204"/>
      <c r="C463" s="205"/>
      <c r="D463" s="206" t="s">
        <v>145</v>
      </c>
      <c r="E463" s="207" t="s">
        <v>22</v>
      </c>
      <c r="F463" s="208" t="s">
        <v>561</v>
      </c>
      <c r="G463" s="205"/>
      <c r="H463" s="209" t="s">
        <v>22</v>
      </c>
      <c r="I463" s="210"/>
      <c r="J463" s="205"/>
      <c r="K463" s="205"/>
      <c r="L463" s="211"/>
      <c r="M463" s="212"/>
      <c r="N463" s="213"/>
      <c r="O463" s="213"/>
      <c r="P463" s="213"/>
      <c r="Q463" s="213"/>
      <c r="R463" s="213"/>
      <c r="S463" s="213"/>
      <c r="T463" s="214"/>
      <c r="AT463" s="215" t="s">
        <v>145</v>
      </c>
      <c r="AU463" s="215" t="s">
        <v>88</v>
      </c>
      <c r="AV463" s="11" t="s">
        <v>24</v>
      </c>
      <c r="AW463" s="11" t="s">
        <v>43</v>
      </c>
      <c r="AX463" s="11" t="s">
        <v>79</v>
      </c>
      <c r="AY463" s="215" t="s">
        <v>136</v>
      </c>
    </row>
    <row r="464" spans="2:65" s="12" customFormat="1" ht="13.5">
      <c r="B464" s="216"/>
      <c r="C464" s="217"/>
      <c r="D464" s="206" t="s">
        <v>145</v>
      </c>
      <c r="E464" s="218" t="s">
        <v>22</v>
      </c>
      <c r="F464" s="219" t="s">
        <v>562</v>
      </c>
      <c r="G464" s="217"/>
      <c r="H464" s="220">
        <v>3</v>
      </c>
      <c r="I464" s="221"/>
      <c r="J464" s="217"/>
      <c r="K464" s="217"/>
      <c r="L464" s="222"/>
      <c r="M464" s="223"/>
      <c r="N464" s="224"/>
      <c r="O464" s="224"/>
      <c r="P464" s="224"/>
      <c r="Q464" s="224"/>
      <c r="R464" s="224"/>
      <c r="S464" s="224"/>
      <c r="T464" s="225"/>
      <c r="AT464" s="226" t="s">
        <v>145</v>
      </c>
      <c r="AU464" s="226" t="s">
        <v>88</v>
      </c>
      <c r="AV464" s="12" t="s">
        <v>88</v>
      </c>
      <c r="AW464" s="12" t="s">
        <v>43</v>
      </c>
      <c r="AX464" s="12" t="s">
        <v>79</v>
      </c>
      <c r="AY464" s="226" t="s">
        <v>136</v>
      </c>
    </row>
    <row r="465" spans="2:65" s="13" customFormat="1" ht="13.5">
      <c r="B465" s="227"/>
      <c r="C465" s="228"/>
      <c r="D465" s="238" t="s">
        <v>145</v>
      </c>
      <c r="E465" s="239" t="s">
        <v>22</v>
      </c>
      <c r="F465" s="240" t="s">
        <v>148</v>
      </c>
      <c r="G465" s="228"/>
      <c r="H465" s="241">
        <v>3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145</v>
      </c>
      <c r="AU465" s="237" t="s">
        <v>88</v>
      </c>
      <c r="AV465" s="13" t="s">
        <v>143</v>
      </c>
      <c r="AW465" s="13" t="s">
        <v>43</v>
      </c>
      <c r="AX465" s="13" t="s">
        <v>24</v>
      </c>
      <c r="AY465" s="237" t="s">
        <v>136</v>
      </c>
    </row>
    <row r="466" spans="2:65" s="1" customFormat="1" ht="22.5" customHeight="1">
      <c r="B466" s="40"/>
      <c r="C466" s="242" t="s">
        <v>563</v>
      </c>
      <c r="D466" s="242" t="s">
        <v>253</v>
      </c>
      <c r="E466" s="243" t="s">
        <v>564</v>
      </c>
      <c r="F466" s="244" t="s">
        <v>565</v>
      </c>
      <c r="G466" s="245" t="s">
        <v>164</v>
      </c>
      <c r="H466" s="246">
        <v>1</v>
      </c>
      <c r="I466" s="247"/>
      <c r="J466" s="248">
        <f>ROUND(I466*H466,2)</f>
        <v>0</v>
      </c>
      <c r="K466" s="244" t="s">
        <v>142</v>
      </c>
      <c r="L466" s="249"/>
      <c r="M466" s="250" t="s">
        <v>22</v>
      </c>
      <c r="N466" s="251" t="s">
        <v>50</v>
      </c>
      <c r="O466" s="41"/>
      <c r="P466" s="201">
        <f>O466*H466</f>
        <v>0</v>
      </c>
      <c r="Q466" s="201">
        <v>3.4599999999999999E-2</v>
      </c>
      <c r="R466" s="201">
        <f>Q466*H466</f>
        <v>3.4599999999999999E-2</v>
      </c>
      <c r="S466" s="201">
        <v>0</v>
      </c>
      <c r="T466" s="202">
        <f>S466*H466</f>
        <v>0</v>
      </c>
      <c r="AR466" s="23" t="s">
        <v>256</v>
      </c>
      <c r="AT466" s="23" t="s">
        <v>253</v>
      </c>
      <c r="AU466" s="23" t="s">
        <v>88</v>
      </c>
      <c r="AY466" s="23" t="s">
        <v>136</v>
      </c>
      <c r="BE466" s="203">
        <f>IF(N466="základní",J466,0)</f>
        <v>0</v>
      </c>
      <c r="BF466" s="203">
        <f>IF(N466="snížená",J466,0)</f>
        <v>0</v>
      </c>
      <c r="BG466" s="203">
        <f>IF(N466="zákl. přenesená",J466,0)</f>
        <v>0</v>
      </c>
      <c r="BH466" s="203">
        <f>IF(N466="sníž. přenesená",J466,0)</f>
        <v>0</v>
      </c>
      <c r="BI466" s="203">
        <f>IF(N466="nulová",J466,0)</f>
        <v>0</v>
      </c>
      <c r="BJ466" s="23" t="s">
        <v>24</v>
      </c>
      <c r="BK466" s="203">
        <f>ROUND(I466*H466,2)</f>
        <v>0</v>
      </c>
      <c r="BL466" s="23" t="s">
        <v>167</v>
      </c>
      <c r="BM466" s="23" t="s">
        <v>566</v>
      </c>
    </row>
    <row r="467" spans="2:65" s="11" customFormat="1" ht="13.5">
      <c r="B467" s="204"/>
      <c r="C467" s="205"/>
      <c r="D467" s="206" t="s">
        <v>145</v>
      </c>
      <c r="E467" s="207" t="s">
        <v>22</v>
      </c>
      <c r="F467" s="208" t="s">
        <v>561</v>
      </c>
      <c r="G467" s="205"/>
      <c r="H467" s="209" t="s">
        <v>22</v>
      </c>
      <c r="I467" s="210"/>
      <c r="J467" s="205"/>
      <c r="K467" s="205"/>
      <c r="L467" s="211"/>
      <c r="M467" s="212"/>
      <c r="N467" s="213"/>
      <c r="O467" s="213"/>
      <c r="P467" s="213"/>
      <c r="Q467" s="213"/>
      <c r="R467" s="213"/>
      <c r="S467" s="213"/>
      <c r="T467" s="214"/>
      <c r="AT467" s="215" t="s">
        <v>145</v>
      </c>
      <c r="AU467" s="215" t="s">
        <v>88</v>
      </c>
      <c r="AV467" s="11" t="s">
        <v>24</v>
      </c>
      <c r="AW467" s="11" t="s">
        <v>43</v>
      </c>
      <c r="AX467" s="11" t="s">
        <v>79</v>
      </c>
      <c r="AY467" s="215" t="s">
        <v>136</v>
      </c>
    </row>
    <row r="468" spans="2:65" s="12" customFormat="1" ht="13.5">
      <c r="B468" s="216"/>
      <c r="C468" s="217"/>
      <c r="D468" s="206" t="s">
        <v>145</v>
      </c>
      <c r="E468" s="218" t="s">
        <v>22</v>
      </c>
      <c r="F468" s="219" t="s">
        <v>24</v>
      </c>
      <c r="G468" s="217"/>
      <c r="H468" s="220">
        <v>1</v>
      </c>
      <c r="I468" s="221"/>
      <c r="J468" s="217"/>
      <c r="K468" s="217"/>
      <c r="L468" s="222"/>
      <c r="M468" s="223"/>
      <c r="N468" s="224"/>
      <c r="O468" s="224"/>
      <c r="P468" s="224"/>
      <c r="Q468" s="224"/>
      <c r="R468" s="224"/>
      <c r="S468" s="224"/>
      <c r="T468" s="225"/>
      <c r="AT468" s="226" t="s">
        <v>145</v>
      </c>
      <c r="AU468" s="226" t="s">
        <v>88</v>
      </c>
      <c r="AV468" s="12" t="s">
        <v>88</v>
      </c>
      <c r="AW468" s="12" t="s">
        <v>43</v>
      </c>
      <c r="AX468" s="12" t="s">
        <v>79</v>
      </c>
      <c r="AY468" s="226" t="s">
        <v>136</v>
      </c>
    </row>
    <row r="469" spans="2:65" s="13" customFormat="1" ht="13.5">
      <c r="B469" s="227"/>
      <c r="C469" s="228"/>
      <c r="D469" s="238" t="s">
        <v>145</v>
      </c>
      <c r="E469" s="239" t="s">
        <v>22</v>
      </c>
      <c r="F469" s="240" t="s">
        <v>148</v>
      </c>
      <c r="G469" s="228"/>
      <c r="H469" s="241">
        <v>1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AT469" s="237" t="s">
        <v>145</v>
      </c>
      <c r="AU469" s="237" t="s">
        <v>88</v>
      </c>
      <c r="AV469" s="13" t="s">
        <v>143</v>
      </c>
      <c r="AW469" s="13" t="s">
        <v>43</v>
      </c>
      <c r="AX469" s="13" t="s">
        <v>24</v>
      </c>
      <c r="AY469" s="237" t="s">
        <v>136</v>
      </c>
    </row>
    <row r="470" spans="2:65" s="1" customFormat="1" ht="22.5" customHeight="1">
      <c r="B470" s="40"/>
      <c r="C470" s="242" t="s">
        <v>567</v>
      </c>
      <c r="D470" s="242" t="s">
        <v>253</v>
      </c>
      <c r="E470" s="243" t="s">
        <v>568</v>
      </c>
      <c r="F470" s="244" t="s">
        <v>569</v>
      </c>
      <c r="G470" s="245" t="s">
        <v>164</v>
      </c>
      <c r="H470" s="246">
        <v>1</v>
      </c>
      <c r="I470" s="247"/>
      <c r="J470" s="248">
        <f>ROUND(I470*H470,2)</f>
        <v>0</v>
      </c>
      <c r="K470" s="244" t="s">
        <v>142</v>
      </c>
      <c r="L470" s="249"/>
      <c r="M470" s="250" t="s">
        <v>22</v>
      </c>
      <c r="N470" s="251" t="s">
        <v>50</v>
      </c>
      <c r="O470" s="41"/>
      <c r="P470" s="201">
        <f>O470*H470</f>
        <v>0</v>
      </c>
      <c r="Q470" s="201">
        <v>2.63E-2</v>
      </c>
      <c r="R470" s="201">
        <f>Q470*H470</f>
        <v>2.63E-2</v>
      </c>
      <c r="S470" s="201">
        <v>0</v>
      </c>
      <c r="T470" s="202">
        <f>S470*H470</f>
        <v>0</v>
      </c>
      <c r="AR470" s="23" t="s">
        <v>256</v>
      </c>
      <c r="AT470" s="23" t="s">
        <v>253</v>
      </c>
      <c r="AU470" s="23" t="s">
        <v>88</v>
      </c>
      <c r="AY470" s="23" t="s">
        <v>136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24</v>
      </c>
      <c r="BK470" s="203">
        <f>ROUND(I470*H470,2)</f>
        <v>0</v>
      </c>
      <c r="BL470" s="23" t="s">
        <v>167</v>
      </c>
      <c r="BM470" s="23" t="s">
        <v>570</v>
      </c>
    </row>
    <row r="471" spans="2:65" s="11" customFormat="1" ht="13.5">
      <c r="B471" s="204"/>
      <c r="C471" s="205"/>
      <c r="D471" s="206" t="s">
        <v>145</v>
      </c>
      <c r="E471" s="207" t="s">
        <v>22</v>
      </c>
      <c r="F471" s="208" t="s">
        <v>561</v>
      </c>
      <c r="G471" s="205"/>
      <c r="H471" s="209" t="s">
        <v>22</v>
      </c>
      <c r="I471" s="210"/>
      <c r="J471" s="205"/>
      <c r="K471" s="205"/>
      <c r="L471" s="211"/>
      <c r="M471" s="212"/>
      <c r="N471" s="213"/>
      <c r="O471" s="213"/>
      <c r="P471" s="213"/>
      <c r="Q471" s="213"/>
      <c r="R471" s="213"/>
      <c r="S471" s="213"/>
      <c r="T471" s="214"/>
      <c r="AT471" s="215" t="s">
        <v>145</v>
      </c>
      <c r="AU471" s="215" t="s">
        <v>88</v>
      </c>
      <c r="AV471" s="11" t="s">
        <v>24</v>
      </c>
      <c r="AW471" s="11" t="s">
        <v>43</v>
      </c>
      <c r="AX471" s="11" t="s">
        <v>79</v>
      </c>
      <c r="AY471" s="215" t="s">
        <v>136</v>
      </c>
    </row>
    <row r="472" spans="2:65" s="12" customFormat="1" ht="13.5">
      <c r="B472" s="216"/>
      <c r="C472" s="217"/>
      <c r="D472" s="206" t="s">
        <v>145</v>
      </c>
      <c r="E472" s="218" t="s">
        <v>22</v>
      </c>
      <c r="F472" s="219" t="s">
        <v>24</v>
      </c>
      <c r="G472" s="217"/>
      <c r="H472" s="220">
        <v>1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145</v>
      </c>
      <c r="AU472" s="226" t="s">
        <v>88</v>
      </c>
      <c r="AV472" s="12" t="s">
        <v>88</v>
      </c>
      <c r="AW472" s="12" t="s">
        <v>43</v>
      </c>
      <c r="AX472" s="12" t="s">
        <v>79</v>
      </c>
      <c r="AY472" s="226" t="s">
        <v>136</v>
      </c>
    </row>
    <row r="473" spans="2:65" s="13" customFormat="1" ht="13.5">
      <c r="B473" s="227"/>
      <c r="C473" s="228"/>
      <c r="D473" s="238" t="s">
        <v>145</v>
      </c>
      <c r="E473" s="239" t="s">
        <v>22</v>
      </c>
      <c r="F473" s="240" t="s">
        <v>148</v>
      </c>
      <c r="G473" s="228"/>
      <c r="H473" s="241">
        <v>1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AT473" s="237" t="s">
        <v>145</v>
      </c>
      <c r="AU473" s="237" t="s">
        <v>88</v>
      </c>
      <c r="AV473" s="13" t="s">
        <v>143</v>
      </c>
      <c r="AW473" s="13" t="s">
        <v>43</v>
      </c>
      <c r="AX473" s="13" t="s">
        <v>24</v>
      </c>
      <c r="AY473" s="237" t="s">
        <v>136</v>
      </c>
    </row>
    <row r="474" spans="2:65" s="1" customFormat="1" ht="44.25" customHeight="1">
      <c r="B474" s="40"/>
      <c r="C474" s="242" t="s">
        <v>571</v>
      </c>
      <c r="D474" s="242" t="s">
        <v>253</v>
      </c>
      <c r="E474" s="243" t="s">
        <v>572</v>
      </c>
      <c r="F474" s="244" t="s">
        <v>573</v>
      </c>
      <c r="G474" s="245" t="s">
        <v>164</v>
      </c>
      <c r="H474" s="246">
        <v>1</v>
      </c>
      <c r="I474" s="247"/>
      <c r="J474" s="248">
        <f>ROUND(I474*H474,2)</f>
        <v>0</v>
      </c>
      <c r="K474" s="244" t="s">
        <v>142</v>
      </c>
      <c r="L474" s="249"/>
      <c r="M474" s="250" t="s">
        <v>22</v>
      </c>
      <c r="N474" s="251" t="s">
        <v>50</v>
      </c>
      <c r="O474" s="41"/>
      <c r="P474" s="201">
        <f>O474*H474</f>
        <v>0</v>
      </c>
      <c r="Q474" s="201">
        <v>4.0000000000000001E-3</v>
      </c>
      <c r="R474" s="201">
        <f>Q474*H474</f>
        <v>4.0000000000000001E-3</v>
      </c>
      <c r="S474" s="201">
        <v>0</v>
      </c>
      <c r="T474" s="202">
        <f>S474*H474</f>
        <v>0</v>
      </c>
      <c r="AR474" s="23" t="s">
        <v>256</v>
      </c>
      <c r="AT474" s="23" t="s">
        <v>253</v>
      </c>
      <c r="AU474" s="23" t="s">
        <v>88</v>
      </c>
      <c r="AY474" s="23" t="s">
        <v>136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3" t="s">
        <v>24</v>
      </c>
      <c r="BK474" s="203">
        <f>ROUND(I474*H474,2)</f>
        <v>0</v>
      </c>
      <c r="BL474" s="23" t="s">
        <v>167</v>
      </c>
      <c r="BM474" s="23" t="s">
        <v>574</v>
      </c>
    </row>
    <row r="475" spans="2:65" s="11" customFormat="1" ht="13.5">
      <c r="B475" s="204"/>
      <c r="C475" s="205"/>
      <c r="D475" s="206" t="s">
        <v>145</v>
      </c>
      <c r="E475" s="207" t="s">
        <v>22</v>
      </c>
      <c r="F475" s="208" t="s">
        <v>561</v>
      </c>
      <c r="G475" s="205"/>
      <c r="H475" s="209" t="s">
        <v>22</v>
      </c>
      <c r="I475" s="210"/>
      <c r="J475" s="205"/>
      <c r="K475" s="205"/>
      <c r="L475" s="211"/>
      <c r="M475" s="212"/>
      <c r="N475" s="213"/>
      <c r="O475" s="213"/>
      <c r="P475" s="213"/>
      <c r="Q475" s="213"/>
      <c r="R475" s="213"/>
      <c r="S475" s="213"/>
      <c r="T475" s="214"/>
      <c r="AT475" s="215" t="s">
        <v>145</v>
      </c>
      <c r="AU475" s="215" t="s">
        <v>88</v>
      </c>
      <c r="AV475" s="11" t="s">
        <v>24</v>
      </c>
      <c r="AW475" s="11" t="s">
        <v>43</v>
      </c>
      <c r="AX475" s="11" t="s">
        <v>79</v>
      </c>
      <c r="AY475" s="215" t="s">
        <v>136</v>
      </c>
    </row>
    <row r="476" spans="2:65" s="12" customFormat="1" ht="13.5">
      <c r="B476" s="216"/>
      <c r="C476" s="217"/>
      <c r="D476" s="206" t="s">
        <v>145</v>
      </c>
      <c r="E476" s="218" t="s">
        <v>22</v>
      </c>
      <c r="F476" s="219" t="s">
        <v>24</v>
      </c>
      <c r="G476" s="217"/>
      <c r="H476" s="220">
        <v>1</v>
      </c>
      <c r="I476" s="221"/>
      <c r="J476" s="217"/>
      <c r="K476" s="217"/>
      <c r="L476" s="222"/>
      <c r="M476" s="223"/>
      <c r="N476" s="224"/>
      <c r="O476" s="224"/>
      <c r="P476" s="224"/>
      <c r="Q476" s="224"/>
      <c r="R476" s="224"/>
      <c r="S476" s="224"/>
      <c r="T476" s="225"/>
      <c r="AT476" s="226" t="s">
        <v>145</v>
      </c>
      <c r="AU476" s="226" t="s">
        <v>88</v>
      </c>
      <c r="AV476" s="12" t="s">
        <v>88</v>
      </c>
      <c r="AW476" s="12" t="s">
        <v>43</v>
      </c>
      <c r="AX476" s="12" t="s">
        <v>79</v>
      </c>
      <c r="AY476" s="226" t="s">
        <v>136</v>
      </c>
    </row>
    <row r="477" spans="2:65" s="13" customFormat="1" ht="13.5">
      <c r="B477" s="227"/>
      <c r="C477" s="228"/>
      <c r="D477" s="238" t="s">
        <v>145</v>
      </c>
      <c r="E477" s="239" t="s">
        <v>22</v>
      </c>
      <c r="F477" s="240" t="s">
        <v>148</v>
      </c>
      <c r="G477" s="228"/>
      <c r="H477" s="241">
        <v>1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AT477" s="237" t="s">
        <v>145</v>
      </c>
      <c r="AU477" s="237" t="s">
        <v>88</v>
      </c>
      <c r="AV477" s="13" t="s">
        <v>143</v>
      </c>
      <c r="AW477" s="13" t="s">
        <v>43</v>
      </c>
      <c r="AX477" s="13" t="s">
        <v>24</v>
      </c>
      <c r="AY477" s="237" t="s">
        <v>136</v>
      </c>
    </row>
    <row r="478" spans="2:65" s="1" customFormat="1" ht="44.25" customHeight="1">
      <c r="B478" s="40"/>
      <c r="C478" s="242" t="s">
        <v>575</v>
      </c>
      <c r="D478" s="242" t="s">
        <v>253</v>
      </c>
      <c r="E478" s="243" t="s">
        <v>576</v>
      </c>
      <c r="F478" s="244" t="s">
        <v>577</v>
      </c>
      <c r="G478" s="245" t="s">
        <v>164</v>
      </c>
      <c r="H478" s="246">
        <v>1</v>
      </c>
      <c r="I478" s="247"/>
      <c r="J478" s="248">
        <f>ROUND(I478*H478,2)</f>
        <v>0</v>
      </c>
      <c r="K478" s="244" t="s">
        <v>142</v>
      </c>
      <c r="L478" s="249"/>
      <c r="M478" s="250" t="s">
        <v>22</v>
      </c>
      <c r="N478" s="251" t="s">
        <v>50</v>
      </c>
      <c r="O478" s="41"/>
      <c r="P478" s="201">
        <f>O478*H478</f>
        <v>0</v>
      </c>
      <c r="Q478" s="201">
        <v>6.4000000000000005E-4</v>
      </c>
      <c r="R478" s="201">
        <f>Q478*H478</f>
        <v>6.4000000000000005E-4</v>
      </c>
      <c r="S478" s="201">
        <v>0</v>
      </c>
      <c r="T478" s="202">
        <f>S478*H478</f>
        <v>0</v>
      </c>
      <c r="AR478" s="23" t="s">
        <v>256</v>
      </c>
      <c r="AT478" s="23" t="s">
        <v>253</v>
      </c>
      <c r="AU478" s="23" t="s">
        <v>88</v>
      </c>
      <c r="AY478" s="23" t="s">
        <v>136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3" t="s">
        <v>24</v>
      </c>
      <c r="BK478" s="203">
        <f>ROUND(I478*H478,2)</f>
        <v>0</v>
      </c>
      <c r="BL478" s="23" t="s">
        <v>167</v>
      </c>
      <c r="BM478" s="23" t="s">
        <v>578</v>
      </c>
    </row>
    <row r="479" spans="2:65" s="11" customFormat="1" ht="13.5">
      <c r="B479" s="204"/>
      <c r="C479" s="205"/>
      <c r="D479" s="206" t="s">
        <v>145</v>
      </c>
      <c r="E479" s="207" t="s">
        <v>22</v>
      </c>
      <c r="F479" s="208" t="s">
        <v>561</v>
      </c>
      <c r="G479" s="205"/>
      <c r="H479" s="209" t="s">
        <v>22</v>
      </c>
      <c r="I479" s="210"/>
      <c r="J479" s="205"/>
      <c r="K479" s="205"/>
      <c r="L479" s="211"/>
      <c r="M479" s="212"/>
      <c r="N479" s="213"/>
      <c r="O479" s="213"/>
      <c r="P479" s="213"/>
      <c r="Q479" s="213"/>
      <c r="R479" s="213"/>
      <c r="S479" s="213"/>
      <c r="T479" s="214"/>
      <c r="AT479" s="215" t="s">
        <v>145</v>
      </c>
      <c r="AU479" s="215" t="s">
        <v>88</v>
      </c>
      <c r="AV479" s="11" t="s">
        <v>24</v>
      </c>
      <c r="AW479" s="11" t="s">
        <v>43</v>
      </c>
      <c r="AX479" s="11" t="s">
        <v>79</v>
      </c>
      <c r="AY479" s="215" t="s">
        <v>136</v>
      </c>
    </row>
    <row r="480" spans="2:65" s="12" customFormat="1" ht="13.5">
      <c r="B480" s="216"/>
      <c r="C480" s="217"/>
      <c r="D480" s="206" t="s">
        <v>145</v>
      </c>
      <c r="E480" s="218" t="s">
        <v>22</v>
      </c>
      <c r="F480" s="219" t="s">
        <v>24</v>
      </c>
      <c r="G480" s="217"/>
      <c r="H480" s="220">
        <v>1</v>
      </c>
      <c r="I480" s="221"/>
      <c r="J480" s="217"/>
      <c r="K480" s="217"/>
      <c r="L480" s="222"/>
      <c r="M480" s="223"/>
      <c r="N480" s="224"/>
      <c r="O480" s="224"/>
      <c r="P480" s="224"/>
      <c r="Q480" s="224"/>
      <c r="R480" s="224"/>
      <c r="S480" s="224"/>
      <c r="T480" s="225"/>
      <c r="AT480" s="226" t="s">
        <v>145</v>
      </c>
      <c r="AU480" s="226" t="s">
        <v>88</v>
      </c>
      <c r="AV480" s="12" t="s">
        <v>88</v>
      </c>
      <c r="AW480" s="12" t="s">
        <v>43</v>
      </c>
      <c r="AX480" s="12" t="s">
        <v>79</v>
      </c>
      <c r="AY480" s="226" t="s">
        <v>136</v>
      </c>
    </row>
    <row r="481" spans="2:65" s="13" customFormat="1" ht="13.5">
      <c r="B481" s="227"/>
      <c r="C481" s="228"/>
      <c r="D481" s="238" t="s">
        <v>145</v>
      </c>
      <c r="E481" s="239" t="s">
        <v>22</v>
      </c>
      <c r="F481" s="240" t="s">
        <v>148</v>
      </c>
      <c r="G481" s="228"/>
      <c r="H481" s="241">
        <v>1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AT481" s="237" t="s">
        <v>145</v>
      </c>
      <c r="AU481" s="237" t="s">
        <v>88</v>
      </c>
      <c r="AV481" s="13" t="s">
        <v>143</v>
      </c>
      <c r="AW481" s="13" t="s">
        <v>43</v>
      </c>
      <c r="AX481" s="13" t="s">
        <v>24</v>
      </c>
      <c r="AY481" s="237" t="s">
        <v>136</v>
      </c>
    </row>
    <row r="482" spans="2:65" s="1" customFormat="1" ht="22.5" customHeight="1">
      <c r="B482" s="40"/>
      <c r="C482" s="192" t="s">
        <v>579</v>
      </c>
      <c r="D482" s="192" t="s">
        <v>138</v>
      </c>
      <c r="E482" s="193" t="s">
        <v>580</v>
      </c>
      <c r="F482" s="194" t="s">
        <v>581</v>
      </c>
      <c r="G482" s="195" t="s">
        <v>164</v>
      </c>
      <c r="H482" s="196">
        <v>1</v>
      </c>
      <c r="I482" s="197"/>
      <c r="J482" s="198">
        <f>ROUND(I482*H482,2)</f>
        <v>0</v>
      </c>
      <c r="K482" s="194" t="s">
        <v>142</v>
      </c>
      <c r="L482" s="60"/>
      <c r="M482" s="199" t="s">
        <v>22</v>
      </c>
      <c r="N482" s="200" t="s">
        <v>50</v>
      </c>
      <c r="O482" s="41"/>
      <c r="P482" s="201">
        <f>O482*H482</f>
        <v>0</v>
      </c>
      <c r="Q482" s="201">
        <v>7.6000000000000004E-4</v>
      </c>
      <c r="R482" s="201">
        <f>Q482*H482</f>
        <v>7.6000000000000004E-4</v>
      </c>
      <c r="S482" s="201">
        <v>0</v>
      </c>
      <c r="T482" s="202">
        <f>S482*H482</f>
        <v>0</v>
      </c>
      <c r="AR482" s="23" t="s">
        <v>167</v>
      </c>
      <c r="AT482" s="23" t="s">
        <v>138</v>
      </c>
      <c r="AU482" s="23" t="s">
        <v>88</v>
      </c>
      <c r="AY482" s="23" t="s">
        <v>136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23" t="s">
        <v>24</v>
      </c>
      <c r="BK482" s="203">
        <f>ROUND(I482*H482,2)</f>
        <v>0</v>
      </c>
      <c r="BL482" s="23" t="s">
        <v>167</v>
      </c>
      <c r="BM482" s="23" t="s">
        <v>582</v>
      </c>
    </row>
    <row r="483" spans="2:65" s="11" customFormat="1" ht="13.5">
      <c r="B483" s="204"/>
      <c r="C483" s="205"/>
      <c r="D483" s="206" t="s">
        <v>145</v>
      </c>
      <c r="E483" s="207" t="s">
        <v>22</v>
      </c>
      <c r="F483" s="208" t="s">
        <v>146</v>
      </c>
      <c r="G483" s="205"/>
      <c r="H483" s="209" t="s">
        <v>22</v>
      </c>
      <c r="I483" s="210"/>
      <c r="J483" s="205"/>
      <c r="K483" s="205"/>
      <c r="L483" s="211"/>
      <c r="M483" s="212"/>
      <c r="N483" s="213"/>
      <c r="O483" s="213"/>
      <c r="P483" s="213"/>
      <c r="Q483" s="213"/>
      <c r="R483" s="213"/>
      <c r="S483" s="213"/>
      <c r="T483" s="214"/>
      <c r="AT483" s="215" t="s">
        <v>145</v>
      </c>
      <c r="AU483" s="215" t="s">
        <v>88</v>
      </c>
      <c r="AV483" s="11" t="s">
        <v>24</v>
      </c>
      <c r="AW483" s="11" t="s">
        <v>43</v>
      </c>
      <c r="AX483" s="11" t="s">
        <v>79</v>
      </c>
      <c r="AY483" s="215" t="s">
        <v>136</v>
      </c>
    </row>
    <row r="484" spans="2:65" s="12" customFormat="1" ht="13.5">
      <c r="B484" s="216"/>
      <c r="C484" s="217"/>
      <c r="D484" s="206" t="s">
        <v>145</v>
      </c>
      <c r="E484" s="218" t="s">
        <v>22</v>
      </c>
      <c r="F484" s="219" t="s">
        <v>24</v>
      </c>
      <c r="G484" s="217"/>
      <c r="H484" s="220">
        <v>1</v>
      </c>
      <c r="I484" s="221"/>
      <c r="J484" s="217"/>
      <c r="K484" s="217"/>
      <c r="L484" s="222"/>
      <c r="M484" s="223"/>
      <c r="N484" s="224"/>
      <c r="O484" s="224"/>
      <c r="P484" s="224"/>
      <c r="Q484" s="224"/>
      <c r="R484" s="224"/>
      <c r="S484" s="224"/>
      <c r="T484" s="225"/>
      <c r="AT484" s="226" t="s">
        <v>145</v>
      </c>
      <c r="AU484" s="226" t="s">
        <v>88</v>
      </c>
      <c r="AV484" s="12" t="s">
        <v>88</v>
      </c>
      <c r="AW484" s="12" t="s">
        <v>43</v>
      </c>
      <c r="AX484" s="12" t="s">
        <v>79</v>
      </c>
      <c r="AY484" s="226" t="s">
        <v>136</v>
      </c>
    </row>
    <row r="485" spans="2:65" s="13" customFormat="1" ht="13.5">
      <c r="B485" s="227"/>
      <c r="C485" s="228"/>
      <c r="D485" s="238" t="s">
        <v>145</v>
      </c>
      <c r="E485" s="239" t="s">
        <v>22</v>
      </c>
      <c r="F485" s="240" t="s">
        <v>148</v>
      </c>
      <c r="G485" s="228"/>
      <c r="H485" s="241">
        <v>1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AT485" s="237" t="s">
        <v>145</v>
      </c>
      <c r="AU485" s="237" t="s">
        <v>88</v>
      </c>
      <c r="AV485" s="13" t="s">
        <v>143</v>
      </c>
      <c r="AW485" s="13" t="s">
        <v>43</v>
      </c>
      <c r="AX485" s="13" t="s">
        <v>24</v>
      </c>
      <c r="AY485" s="237" t="s">
        <v>136</v>
      </c>
    </row>
    <row r="486" spans="2:65" s="1" customFormat="1" ht="22.5" customHeight="1">
      <c r="B486" s="40"/>
      <c r="C486" s="192" t="s">
        <v>583</v>
      </c>
      <c r="D486" s="192" t="s">
        <v>138</v>
      </c>
      <c r="E486" s="193" t="s">
        <v>584</v>
      </c>
      <c r="F486" s="194" t="s">
        <v>585</v>
      </c>
      <c r="G486" s="195" t="s">
        <v>164</v>
      </c>
      <c r="H486" s="196">
        <v>1</v>
      </c>
      <c r="I486" s="197"/>
      <c r="J486" s="198">
        <f>ROUND(I486*H486,2)</f>
        <v>0</v>
      </c>
      <c r="K486" s="194" t="s">
        <v>142</v>
      </c>
      <c r="L486" s="60"/>
      <c r="M486" s="199" t="s">
        <v>22</v>
      </c>
      <c r="N486" s="200" t="s">
        <v>50</v>
      </c>
      <c r="O486" s="41"/>
      <c r="P486" s="201">
        <f>O486*H486</f>
        <v>0</v>
      </c>
      <c r="Q486" s="201">
        <v>5.0000000000000001E-4</v>
      </c>
      <c r="R486" s="201">
        <f>Q486*H486</f>
        <v>5.0000000000000001E-4</v>
      </c>
      <c r="S486" s="201">
        <v>0</v>
      </c>
      <c r="T486" s="202">
        <f>S486*H486</f>
        <v>0</v>
      </c>
      <c r="AR486" s="23" t="s">
        <v>167</v>
      </c>
      <c r="AT486" s="23" t="s">
        <v>138</v>
      </c>
      <c r="AU486" s="23" t="s">
        <v>88</v>
      </c>
      <c r="AY486" s="23" t="s">
        <v>136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3" t="s">
        <v>24</v>
      </c>
      <c r="BK486" s="203">
        <f>ROUND(I486*H486,2)</f>
        <v>0</v>
      </c>
      <c r="BL486" s="23" t="s">
        <v>167</v>
      </c>
      <c r="BM486" s="23" t="s">
        <v>586</v>
      </c>
    </row>
    <row r="487" spans="2:65" s="11" customFormat="1" ht="13.5">
      <c r="B487" s="204"/>
      <c r="C487" s="205"/>
      <c r="D487" s="206" t="s">
        <v>145</v>
      </c>
      <c r="E487" s="207" t="s">
        <v>22</v>
      </c>
      <c r="F487" s="208" t="s">
        <v>146</v>
      </c>
      <c r="G487" s="205"/>
      <c r="H487" s="209" t="s">
        <v>22</v>
      </c>
      <c r="I487" s="210"/>
      <c r="J487" s="205"/>
      <c r="K487" s="205"/>
      <c r="L487" s="211"/>
      <c r="M487" s="212"/>
      <c r="N487" s="213"/>
      <c r="O487" s="213"/>
      <c r="P487" s="213"/>
      <c r="Q487" s="213"/>
      <c r="R487" s="213"/>
      <c r="S487" s="213"/>
      <c r="T487" s="214"/>
      <c r="AT487" s="215" t="s">
        <v>145</v>
      </c>
      <c r="AU487" s="215" t="s">
        <v>88</v>
      </c>
      <c r="AV487" s="11" t="s">
        <v>24</v>
      </c>
      <c r="AW487" s="11" t="s">
        <v>43</v>
      </c>
      <c r="AX487" s="11" t="s">
        <v>79</v>
      </c>
      <c r="AY487" s="215" t="s">
        <v>136</v>
      </c>
    </row>
    <row r="488" spans="2:65" s="12" customFormat="1" ht="13.5">
      <c r="B488" s="216"/>
      <c r="C488" s="217"/>
      <c r="D488" s="206" t="s">
        <v>145</v>
      </c>
      <c r="E488" s="218" t="s">
        <v>22</v>
      </c>
      <c r="F488" s="219" t="s">
        <v>24</v>
      </c>
      <c r="G488" s="217"/>
      <c r="H488" s="220">
        <v>1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145</v>
      </c>
      <c r="AU488" s="226" t="s">
        <v>88</v>
      </c>
      <c r="AV488" s="12" t="s">
        <v>88</v>
      </c>
      <c r="AW488" s="12" t="s">
        <v>43</v>
      </c>
      <c r="AX488" s="12" t="s">
        <v>79</v>
      </c>
      <c r="AY488" s="226" t="s">
        <v>136</v>
      </c>
    </row>
    <row r="489" spans="2:65" s="13" customFormat="1" ht="13.5">
      <c r="B489" s="227"/>
      <c r="C489" s="228"/>
      <c r="D489" s="238" t="s">
        <v>145</v>
      </c>
      <c r="E489" s="239" t="s">
        <v>22</v>
      </c>
      <c r="F489" s="240" t="s">
        <v>148</v>
      </c>
      <c r="G489" s="228"/>
      <c r="H489" s="241">
        <v>1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145</v>
      </c>
      <c r="AU489" s="237" t="s">
        <v>88</v>
      </c>
      <c r="AV489" s="13" t="s">
        <v>143</v>
      </c>
      <c r="AW489" s="13" t="s">
        <v>43</v>
      </c>
      <c r="AX489" s="13" t="s">
        <v>24</v>
      </c>
      <c r="AY489" s="237" t="s">
        <v>136</v>
      </c>
    </row>
    <row r="490" spans="2:65" s="1" customFormat="1" ht="22.5" customHeight="1">
      <c r="B490" s="40"/>
      <c r="C490" s="192" t="s">
        <v>587</v>
      </c>
      <c r="D490" s="192" t="s">
        <v>138</v>
      </c>
      <c r="E490" s="193" t="s">
        <v>588</v>
      </c>
      <c r="F490" s="194" t="s">
        <v>589</v>
      </c>
      <c r="G490" s="195" t="s">
        <v>164</v>
      </c>
      <c r="H490" s="196">
        <v>5</v>
      </c>
      <c r="I490" s="197"/>
      <c r="J490" s="198">
        <f>ROUND(I490*H490,2)</f>
        <v>0</v>
      </c>
      <c r="K490" s="194" t="s">
        <v>142</v>
      </c>
      <c r="L490" s="60"/>
      <c r="M490" s="199" t="s">
        <v>22</v>
      </c>
      <c r="N490" s="200" t="s">
        <v>50</v>
      </c>
      <c r="O490" s="41"/>
      <c r="P490" s="201">
        <f>O490*H490</f>
        <v>0</v>
      </c>
      <c r="Q490" s="201">
        <v>1.07E-3</v>
      </c>
      <c r="R490" s="201">
        <f>Q490*H490</f>
        <v>5.3499999999999997E-3</v>
      </c>
      <c r="S490" s="201">
        <v>0</v>
      </c>
      <c r="T490" s="202">
        <f>S490*H490</f>
        <v>0</v>
      </c>
      <c r="AR490" s="23" t="s">
        <v>167</v>
      </c>
      <c r="AT490" s="23" t="s">
        <v>138</v>
      </c>
      <c r="AU490" s="23" t="s">
        <v>88</v>
      </c>
      <c r="AY490" s="23" t="s">
        <v>136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3" t="s">
        <v>24</v>
      </c>
      <c r="BK490" s="203">
        <f>ROUND(I490*H490,2)</f>
        <v>0</v>
      </c>
      <c r="BL490" s="23" t="s">
        <v>167</v>
      </c>
      <c r="BM490" s="23" t="s">
        <v>590</v>
      </c>
    </row>
    <row r="491" spans="2:65" s="11" customFormat="1" ht="13.5">
      <c r="B491" s="204"/>
      <c r="C491" s="205"/>
      <c r="D491" s="206" t="s">
        <v>145</v>
      </c>
      <c r="E491" s="207" t="s">
        <v>22</v>
      </c>
      <c r="F491" s="208" t="s">
        <v>146</v>
      </c>
      <c r="G491" s="205"/>
      <c r="H491" s="209" t="s">
        <v>22</v>
      </c>
      <c r="I491" s="210"/>
      <c r="J491" s="205"/>
      <c r="K491" s="205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145</v>
      </c>
      <c r="AU491" s="215" t="s">
        <v>88</v>
      </c>
      <c r="AV491" s="11" t="s">
        <v>24</v>
      </c>
      <c r="AW491" s="11" t="s">
        <v>43</v>
      </c>
      <c r="AX491" s="11" t="s">
        <v>79</v>
      </c>
      <c r="AY491" s="215" t="s">
        <v>136</v>
      </c>
    </row>
    <row r="492" spans="2:65" s="12" customFormat="1" ht="13.5">
      <c r="B492" s="216"/>
      <c r="C492" s="217"/>
      <c r="D492" s="206" t="s">
        <v>145</v>
      </c>
      <c r="E492" s="218" t="s">
        <v>22</v>
      </c>
      <c r="F492" s="219" t="s">
        <v>168</v>
      </c>
      <c r="G492" s="217"/>
      <c r="H492" s="220">
        <v>5</v>
      </c>
      <c r="I492" s="221"/>
      <c r="J492" s="217"/>
      <c r="K492" s="217"/>
      <c r="L492" s="222"/>
      <c r="M492" s="223"/>
      <c r="N492" s="224"/>
      <c r="O492" s="224"/>
      <c r="P492" s="224"/>
      <c r="Q492" s="224"/>
      <c r="R492" s="224"/>
      <c r="S492" s="224"/>
      <c r="T492" s="225"/>
      <c r="AT492" s="226" t="s">
        <v>145</v>
      </c>
      <c r="AU492" s="226" t="s">
        <v>88</v>
      </c>
      <c r="AV492" s="12" t="s">
        <v>88</v>
      </c>
      <c r="AW492" s="12" t="s">
        <v>43</v>
      </c>
      <c r="AX492" s="12" t="s">
        <v>79</v>
      </c>
      <c r="AY492" s="226" t="s">
        <v>136</v>
      </c>
    </row>
    <row r="493" spans="2:65" s="13" customFormat="1" ht="13.5">
      <c r="B493" s="227"/>
      <c r="C493" s="228"/>
      <c r="D493" s="238" t="s">
        <v>145</v>
      </c>
      <c r="E493" s="239" t="s">
        <v>22</v>
      </c>
      <c r="F493" s="240" t="s">
        <v>148</v>
      </c>
      <c r="G493" s="228"/>
      <c r="H493" s="241">
        <v>5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AT493" s="237" t="s">
        <v>145</v>
      </c>
      <c r="AU493" s="237" t="s">
        <v>88</v>
      </c>
      <c r="AV493" s="13" t="s">
        <v>143</v>
      </c>
      <c r="AW493" s="13" t="s">
        <v>43</v>
      </c>
      <c r="AX493" s="13" t="s">
        <v>24</v>
      </c>
      <c r="AY493" s="237" t="s">
        <v>136</v>
      </c>
    </row>
    <row r="494" spans="2:65" s="1" customFormat="1" ht="22.5" customHeight="1">
      <c r="B494" s="40"/>
      <c r="C494" s="192" t="s">
        <v>591</v>
      </c>
      <c r="D494" s="192" t="s">
        <v>138</v>
      </c>
      <c r="E494" s="193" t="s">
        <v>592</v>
      </c>
      <c r="F494" s="194" t="s">
        <v>593</v>
      </c>
      <c r="G494" s="195" t="s">
        <v>164</v>
      </c>
      <c r="H494" s="196">
        <v>3</v>
      </c>
      <c r="I494" s="197"/>
      <c r="J494" s="198">
        <f>ROUND(I494*H494,2)</f>
        <v>0</v>
      </c>
      <c r="K494" s="194" t="s">
        <v>142</v>
      </c>
      <c r="L494" s="60"/>
      <c r="M494" s="199" t="s">
        <v>22</v>
      </c>
      <c r="N494" s="200" t="s">
        <v>50</v>
      </c>
      <c r="O494" s="41"/>
      <c r="P494" s="201">
        <f>O494*H494</f>
        <v>0</v>
      </c>
      <c r="Q494" s="201">
        <v>1.6800000000000001E-3</v>
      </c>
      <c r="R494" s="201">
        <f>Q494*H494</f>
        <v>5.0400000000000002E-3</v>
      </c>
      <c r="S494" s="201">
        <v>0</v>
      </c>
      <c r="T494" s="202">
        <f>S494*H494</f>
        <v>0</v>
      </c>
      <c r="AR494" s="23" t="s">
        <v>167</v>
      </c>
      <c r="AT494" s="23" t="s">
        <v>138</v>
      </c>
      <c r="AU494" s="23" t="s">
        <v>88</v>
      </c>
      <c r="AY494" s="23" t="s">
        <v>136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23" t="s">
        <v>24</v>
      </c>
      <c r="BK494" s="203">
        <f>ROUND(I494*H494,2)</f>
        <v>0</v>
      </c>
      <c r="BL494" s="23" t="s">
        <v>167</v>
      </c>
      <c r="BM494" s="23" t="s">
        <v>594</v>
      </c>
    </row>
    <row r="495" spans="2:65" s="11" customFormat="1" ht="13.5">
      <c r="B495" s="204"/>
      <c r="C495" s="205"/>
      <c r="D495" s="206" t="s">
        <v>145</v>
      </c>
      <c r="E495" s="207" t="s">
        <v>22</v>
      </c>
      <c r="F495" s="208" t="s">
        <v>146</v>
      </c>
      <c r="G495" s="205"/>
      <c r="H495" s="209" t="s">
        <v>22</v>
      </c>
      <c r="I495" s="210"/>
      <c r="J495" s="205"/>
      <c r="K495" s="205"/>
      <c r="L495" s="211"/>
      <c r="M495" s="212"/>
      <c r="N495" s="213"/>
      <c r="O495" s="213"/>
      <c r="P495" s="213"/>
      <c r="Q495" s="213"/>
      <c r="R495" s="213"/>
      <c r="S495" s="213"/>
      <c r="T495" s="214"/>
      <c r="AT495" s="215" t="s">
        <v>145</v>
      </c>
      <c r="AU495" s="215" t="s">
        <v>88</v>
      </c>
      <c r="AV495" s="11" t="s">
        <v>24</v>
      </c>
      <c r="AW495" s="11" t="s">
        <v>43</v>
      </c>
      <c r="AX495" s="11" t="s">
        <v>79</v>
      </c>
      <c r="AY495" s="215" t="s">
        <v>136</v>
      </c>
    </row>
    <row r="496" spans="2:65" s="12" customFormat="1" ht="13.5">
      <c r="B496" s="216"/>
      <c r="C496" s="217"/>
      <c r="D496" s="206" t="s">
        <v>145</v>
      </c>
      <c r="E496" s="218" t="s">
        <v>22</v>
      </c>
      <c r="F496" s="219" t="s">
        <v>149</v>
      </c>
      <c r="G496" s="217"/>
      <c r="H496" s="220">
        <v>3</v>
      </c>
      <c r="I496" s="221"/>
      <c r="J496" s="217"/>
      <c r="K496" s="217"/>
      <c r="L496" s="222"/>
      <c r="M496" s="223"/>
      <c r="N496" s="224"/>
      <c r="O496" s="224"/>
      <c r="P496" s="224"/>
      <c r="Q496" s="224"/>
      <c r="R496" s="224"/>
      <c r="S496" s="224"/>
      <c r="T496" s="225"/>
      <c r="AT496" s="226" t="s">
        <v>145</v>
      </c>
      <c r="AU496" s="226" t="s">
        <v>88</v>
      </c>
      <c r="AV496" s="12" t="s">
        <v>88</v>
      </c>
      <c r="AW496" s="12" t="s">
        <v>43</v>
      </c>
      <c r="AX496" s="12" t="s">
        <v>79</v>
      </c>
      <c r="AY496" s="226" t="s">
        <v>136</v>
      </c>
    </row>
    <row r="497" spans="2:65" s="13" customFormat="1" ht="13.5">
      <c r="B497" s="227"/>
      <c r="C497" s="228"/>
      <c r="D497" s="238" t="s">
        <v>145</v>
      </c>
      <c r="E497" s="239" t="s">
        <v>22</v>
      </c>
      <c r="F497" s="240" t="s">
        <v>148</v>
      </c>
      <c r="G497" s="228"/>
      <c r="H497" s="241">
        <v>3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AT497" s="237" t="s">
        <v>145</v>
      </c>
      <c r="AU497" s="237" t="s">
        <v>88</v>
      </c>
      <c r="AV497" s="13" t="s">
        <v>143</v>
      </c>
      <c r="AW497" s="13" t="s">
        <v>43</v>
      </c>
      <c r="AX497" s="13" t="s">
        <v>24</v>
      </c>
      <c r="AY497" s="237" t="s">
        <v>136</v>
      </c>
    </row>
    <row r="498" spans="2:65" s="1" customFormat="1" ht="22.5" customHeight="1">
      <c r="B498" s="40"/>
      <c r="C498" s="192" t="s">
        <v>595</v>
      </c>
      <c r="D498" s="192" t="s">
        <v>138</v>
      </c>
      <c r="E498" s="193" t="s">
        <v>596</v>
      </c>
      <c r="F498" s="194" t="s">
        <v>597</v>
      </c>
      <c r="G498" s="195" t="s">
        <v>164</v>
      </c>
      <c r="H498" s="196">
        <v>1</v>
      </c>
      <c r="I498" s="197"/>
      <c r="J498" s="198">
        <f>ROUND(I498*H498,2)</f>
        <v>0</v>
      </c>
      <c r="K498" s="194" t="s">
        <v>142</v>
      </c>
      <c r="L498" s="60"/>
      <c r="M498" s="199" t="s">
        <v>22</v>
      </c>
      <c r="N498" s="200" t="s">
        <v>50</v>
      </c>
      <c r="O498" s="41"/>
      <c r="P498" s="201">
        <f>O498*H498</f>
        <v>0</v>
      </c>
      <c r="Q498" s="201">
        <v>3.15E-3</v>
      </c>
      <c r="R498" s="201">
        <f>Q498*H498</f>
        <v>3.15E-3</v>
      </c>
      <c r="S498" s="201">
        <v>0</v>
      </c>
      <c r="T498" s="202">
        <f>S498*H498</f>
        <v>0</v>
      </c>
      <c r="AR498" s="23" t="s">
        <v>167</v>
      </c>
      <c r="AT498" s="23" t="s">
        <v>138</v>
      </c>
      <c r="AU498" s="23" t="s">
        <v>88</v>
      </c>
      <c r="AY498" s="23" t="s">
        <v>136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3" t="s">
        <v>24</v>
      </c>
      <c r="BK498" s="203">
        <f>ROUND(I498*H498,2)</f>
        <v>0</v>
      </c>
      <c r="BL498" s="23" t="s">
        <v>167</v>
      </c>
      <c r="BM498" s="23" t="s">
        <v>598</v>
      </c>
    </row>
    <row r="499" spans="2:65" s="11" customFormat="1" ht="13.5">
      <c r="B499" s="204"/>
      <c r="C499" s="205"/>
      <c r="D499" s="206" t="s">
        <v>145</v>
      </c>
      <c r="E499" s="207" t="s">
        <v>22</v>
      </c>
      <c r="F499" s="208" t="s">
        <v>146</v>
      </c>
      <c r="G499" s="205"/>
      <c r="H499" s="209" t="s">
        <v>22</v>
      </c>
      <c r="I499" s="210"/>
      <c r="J499" s="205"/>
      <c r="K499" s="205"/>
      <c r="L499" s="211"/>
      <c r="M499" s="212"/>
      <c r="N499" s="213"/>
      <c r="O499" s="213"/>
      <c r="P499" s="213"/>
      <c r="Q499" s="213"/>
      <c r="R499" s="213"/>
      <c r="S499" s="213"/>
      <c r="T499" s="214"/>
      <c r="AT499" s="215" t="s">
        <v>145</v>
      </c>
      <c r="AU499" s="215" t="s">
        <v>88</v>
      </c>
      <c r="AV499" s="11" t="s">
        <v>24</v>
      </c>
      <c r="AW499" s="11" t="s">
        <v>43</v>
      </c>
      <c r="AX499" s="11" t="s">
        <v>79</v>
      </c>
      <c r="AY499" s="215" t="s">
        <v>136</v>
      </c>
    </row>
    <row r="500" spans="2:65" s="12" customFormat="1" ht="13.5">
      <c r="B500" s="216"/>
      <c r="C500" s="217"/>
      <c r="D500" s="206" t="s">
        <v>145</v>
      </c>
      <c r="E500" s="218" t="s">
        <v>22</v>
      </c>
      <c r="F500" s="219" t="s">
        <v>24</v>
      </c>
      <c r="G500" s="217"/>
      <c r="H500" s="220">
        <v>1</v>
      </c>
      <c r="I500" s="221"/>
      <c r="J500" s="217"/>
      <c r="K500" s="217"/>
      <c r="L500" s="222"/>
      <c r="M500" s="223"/>
      <c r="N500" s="224"/>
      <c r="O500" s="224"/>
      <c r="P500" s="224"/>
      <c r="Q500" s="224"/>
      <c r="R500" s="224"/>
      <c r="S500" s="224"/>
      <c r="T500" s="225"/>
      <c r="AT500" s="226" t="s">
        <v>145</v>
      </c>
      <c r="AU500" s="226" t="s">
        <v>88</v>
      </c>
      <c r="AV500" s="12" t="s">
        <v>88</v>
      </c>
      <c r="AW500" s="12" t="s">
        <v>43</v>
      </c>
      <c r="AX500" s="12" t="s">
        <v>79</v>
      </c>
      <c r="AY500" s="226" t="s">
        <v>136</v>
      </c>
    </row>
    <row r="501" spans="2:65" s="13" customFormat="1" ht="13.5">
      <c r="B501" s="227"/>
      <c r="C501" s="228"/>
      <c r="D501" s="238" t="s">
        <v>145</v>
      </c>
      <c r="E501" s="239" t="s">
        <v>22</v>
      </c>
      <c r="F501" s="240" t="s">
        <v>148</v>
      </c>
      <c r="G501" s="228"/>
      <c r="H501" s="241">
        <v>1</v>
      </c>
      <c r="I501" s="232"/>
      <c r="J501" s="228"/>
      <c r="K501" s="228"/>
      <c r="L501" s="233"/>
      <c r="M501" s="234"/>
      <c r="N501" s="235"/>
      <c r="O501" s="235"/>
      <c r="P501" s="235"/>
      <c r="Q501" s="235"/>
      <c r="R501" s="235"/>
      <c r="S501" s="235"/>
      <c r="T501" s="236"/>
      <c r="AT501" s="237" t="s">
        <v>145</v>
      </c>
      <c r="AU501" s="237" t="s">
        <v>88</v>
      </c>
      <c r="AV501" s="13" t="s">
        <v>143</v>
      </c>
      <c r="AW501" s="13" t="s">
        <v>43</v>
      </c>
      <c r="AX501" s="13" t="s">
        <v>24</v>
      </c>
      <c r="AY501" s="237" t="s">
        <v>136</v>
      </c>
    </row>
    <row r="502" spans="2:65" s="1" customFormat="1" ht="22.5" customHeight="1">
      <c r="B502" s="40"/>
      <c r="C502" s="192" t="s">
        <v>599</v>
      </c>
      <c r="D502" s="192" t="s">
        <v>138</v>
      </c>
      <c r="E502" s="193" t="s">
        <v>600</v>
      </c>
      <c r="F502" s="194" t="s">
        <v>601</v>
      </c>
      <c r="G502" s="195" t="s">
        <v>164</v>
      </c>
      <c r="H502" s="196">
        <v>1</v>
      </c>
      <c r="I502" s="197"/>
      <c r="J502" s="198">
        <f>ROUND(I502*H502,2)</f>
        <v>0</v>
      </c>
      <c r="K502" s="194" t="s">
        <v>142</v>
      </c>
      <c r="L502" s="60"/>
      <c r="M502" s="199" t="s">
        <v>22</v>
      </c>
      <c r="N502" s="200" t="s">
        <v>50</v>
      </c>
      <c r="O502" s="41"/>
      <c r="P502" s="201">
        <f>O502*H502</f>
        <v>0</v>
      </c>
      <c r="Q502" s="201">
        <v>4.3200000000000001E-3</v>
      </c>
      <c r="R502" s="201">
        <f>Q502*H502</f>
        <v>4.3200000000000001E-3</v>
      </c>
      <c r="S502" s="201">
        <v>0</v>
      </c>
      <c r="T502" s="202">
        <f>S502*H502</f>
        <v>0</v>
      </c>
      <c r="AR502" s="23" t="s">
        <v>167</v>
      </c>
      <c r="AT502" s="23" t="s">
        <v>138</v>
      </c>
      <c r="AU502" s="23" t="s">
        <v>88</v>
      </c>
      <c r="AY502" s="23" t="s">
        <v>136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3" t="s">
        <v>24</v>
      </c>
      <c r="BK502" s="203">
        <f>ROUND(I502*H502,2)</f>
        <v>0</v>
      </c>
      <c r="BL502" s="23" t="s">
        <v>167</v>
      </c>
      <c r="BM502" s="23" t="s">
        <v>602</v>
      </c>
    </row>
    <row r="503" spans="2:65" s="11" customFormat="1" ht="13.5">
      <c r="B503" s="204"/>
      <c r="C503" s="205"/>
      <c r="D503" s="206" t="s">
        <v>145</v>
      </c>
      <c r="E503" s="207" t="s">
        <v>22</v>
      </c>
      <c r="F503" s="208" t="s">
        <v>561</v>
      </c>
      <c r="G503" s="205"/>
      <c r="H503" s="209" t="s">
        <v>22</v>
      </c>
      <c r="I503" s="210"/>
      <c r="J503" s="205"/>
      <c r="K503" s="205"/>
      <c r="L503" s="211"/>
      <c r="M503" s="212"/>
      <c r="N503" s="213"/>
      <c r="O503" s="213"/>
      <c r="P503" s="213"/>
      <c r="Q503" s="213"/>
      <c r="R503" s="213"/>
      <c r="S503" s="213"/>
      <c r="T503" s="214"/>
      <c r="AT503" s="215" t="s">
        <v>145</v>
      </c>
      <c r="AU503" s="215" t="s">
        <v>88</v>
      </c>
      <c r="AV503" s="11" t="s">
        <v>24</v>
      </c>
      <c r="AW503" s="11" t="s">
        <v>43</v>
      </c>
      <c r="AX503" s="11" t="s">
        <v>79</v>
      </c>
      <c r="AY503" s="215" t="s">
        <v>136</v>
      </c>
    </row>
    <row r="504" spans="2:65" s="12" customFormat="1" ht="13.5">
      <c r="B504" s="216"/>
      <c r="C504" s="217"/>
      <c r="D504" s="206" t="s">
        <v>145</v>
      </c>
      <c r="E504" s="218" t="s">
        <v>22</v>
      </c>
      <c r="F504" s="219" t="s">
        <v>24</v>
      </c>
      <c r="G504" s="217"/>
      <c r="H504" s="220">
        <v>1</v>
      </c>
      <c r="I504" s="221"/>
      <c r="J504" s="217"/>
      <c r="K504" s="217"/>
      <c r="L504" s="222"/>
      <c r="M504" s="223"/>
      <c r="N504" s="224"/>
      <c r="O504" s="224"/>
      <c r="P504" s="224"/>
      <c r="Q504" s="224"/>
      <c r="R504" s="224"/>
      <c r="S504" s="224"/>
      <c r="T504" s="225"/>
      <c r="AT504" s="226" t="s">
        <v>145</v>
      </c>
      <c r="AU504" s="226" t="s">
        <v>88</v>
      </c>
      <c r="AV504" s="12" t="s">
        <v>88</v>
      </c>
      <c r="AW504" s="12" t="s">
        <v>43</v>
      </c>
      <c r="AX504" s="12" t="s">
        <v>79</v>
      </c>
      <c r="AY504" s="226" t="s">
        <v>136</v>
      </c>
    </row>
    <row r="505" spans="2:65" s="13" customFormat="1" ht="13.5">
      <c r="B505" s="227"/>
      <c r="C505" s="228"/>
      <c r="D505" s="238" t="s">
        <v>145</v>
      </c>
      <c r="E505" s="239" t="s">
        <v>22</v>
      </c>
      <c r="F505" s="240" t="s">
        <v>148</v>
      </c>
      <c r="G505" s="228"/>
      <c r="H505" s="241">
        <v>1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AT505" s="237" t="s">
        <v>145</v>
      </c>
      <c r="AU505" s="237" t="s">
        <v>88</v>
      </c>
      <c r="AV505" s="13" t="s">
        <v>143</v>
      </c>
      <c r="AW505" s="13" t="s">
        <v>43</v>
      </c>
      <c r="AX505" s="13" t="s">
        <v>24</v>
      </c>
      <c r="AY505" s="237" t="s">
        <v>136</v>
      </c>
    </row>
    <row r="506" spans="2:65" s="1" customFormat="1" ht="31.5" customHeight="1">
      <c r="B506" s="40"/>
      <c r="C506" s="192" t="s">
        <v>30</v>
      </c>
      <c r="D506" s="192" t="s">
        <v>138</v>
      </c>
      <c r="E506" s="193" t="s">
        <v>603</v>
      </c>
      <c r="F506" s="194" t="s">
        <v>604</v>
      </c>
      <c r="G506" s="195" t="s">
        <v>164</v>
      </c>
      <c r="H506" s="196">
        <v>4</v>
      </c>
      <c r="I506" s="197"/>
      <c r="J506" s="198">
        <f>ROUND(I506*H506,2)</f>
        <v>0</v>
      </c>
      <c r="K506" s="194" t="s">
        <v>142</v>
      </c>
      <c r="L506" s="60"/>
      <c r="M506" s="199" t="s">
        <v>22</v>
      </c>
      <c r="N506" s="200" t="s">
        <v>50</v>
      </c>
      <c r="O506" s="41"/>
      <c r="P506" s="201">
        <f>O506*H506</f>
        <v>0</v>
      </c>
      <c r="Q506" s="201">
        <v>4.0000000000000002E-4</v>
      </c>
      <c r="R506" s="201">
        <f>Q506*H506</f>
        <v>1.6000000000000001E-3</v>
      </c>
      <c r="S506" s="201">
        <v>0</v>
      </c>
      <c r="T506" s="202">
        <f>S506*H506</f>
        <v>0</v>
      </c>
      <c r="AR506" s="23" t="s">
        <v>167</v>
      </c>
      <c r="AT506" s="23" t="s">
        <v>138</v>
      </c>
      <c r="AU506" s="23" t="s">
        <v>88</v>
      </c>
      <c r="AY506" s="23" t="s">
        <v>136</v>
      </c>
      <c r="BE506" s="203">
        <f>IF(N506="základní",J506,0)</f>
        <v>0</v>
      </c>
      <c r="BF506" s="203">
        <f>IF(N506="snížená",J506,0)</f>
        <v>0</v>
      </c>
      <c r="BG506" s="203">
        <f>IF(N506="zákl. přenesená",J506,0)</f>
        <v>0</v>
      </c>
      <c r="BH506" s="203">
        <f>IF(N506="sníž. přenesená",J506,0)</f>
        <v>0</v>
      </c>
      <c r="BI506" s="203">
        <f>IF(N506="nulová",J506,0)</f>
        <v>0</v>
      </c>
      <c r="BJ506" s="23" t="s">
        <v>24</v>
      </c>
      <c r="BK506" s="203">
        <f>ROUND(I506*H506,2)</f>
        <v>0</v>
      </c>
      <c r="BL506" s="23" t="s">
        <v>167</v>
      </c>
      <c r="BM506" s="23" t="s">
        <v>605</v>
      </c>
    </row>
    <row r="507" spans="2:65" s="11" customFormat="1" ht="13.5">
      <c r="B507" s="204"/>
      <c r="C507" s="205"/>
      <c r="D507" s="206" t="s">
        <v>145</v>
      </c>
      <c r="E507" s="207" t="s">
        <v>22</v>
      </c>
      <c r="F507" s="208" t="s">
        <v>561</v>
      </c>
      <c r="G507" s="205"/>
      <c r="H507" s="209" t="s">
        <v>22</v>
      </c>
      <c r="I507" s="210"/>
      <c r="J507" s="205"/>
      <c r="K507" s="205"/>
      <c r="L507" s="211"/>
      <c r="M507" s="212"/>
      <c r="N507" s="213"/>
      <c r="O507" s="213"/>
      <c r="P507" s="213"/>
      <c r="Q507" s="213"/>
      <c r="R507" s="213"/>
      <c r="S507" s="213"/>
      <c r="T507" s="214"/>
      <c r="AT507" s="215" t="s">
        <v>145</v>
      </c>
      <c r="AU507" s="215" t="s">
        <v>88</v>
      </c>
      <c r="AV507" s="11" t="s">
        <v>24</v>
      </c>
      <c r="AW507" s="11" t="s">
        <v>43</v>
      </c>
      <c r="AX507" s="11" t="s">
        <v>79</v>
      </c>
      <c r="AY507" s="215" t="s">
        <v>136</v>
      </c>
    </row>
    <row r="508" spans="2:65" s="12" customFormat="1" ht="13.5">
      <c r="B508" s="216"/>
      <c r="C508" s="217"/>
      <c r="D508" s="206" t="s">
        <v>145</v>
      </c>
      <c r="E508" s="218" t="s">
        <v>22</v>
      </c>
      <c r="F508" s="219" t="s">
        <v>143</v>
      </c>
      <c r="G508" s="217"/>
      <c r="H508" s="220">
        <v>4</v>
      </c>
      <c r="I508" s="221"/>
      <c r="J508" s="217"/>
      <c r="K508" s="217"/>
      <c r="L508" s="222"/>
      <c r="M508" s="223"/>
      <c r="N508" s="224"/>
      <c r="O508" s="224"/>
      <c r="P508" s="224"/>
      <c r="Q508" s="224"/>
      <c r="R508" s="224"/>
      <c r="S508" s="224"/>
      <c r="T508" s="225"/>
      <c r="AT508" s="226" t="s">
        <v>145</v>
      </c>
      <c r="AU508" s="226" t="s">
        <v>88</v>
      </c>
      <c r="AV508" s="12" t="s">
        <v>88</v>
      </c>
      <c r="AW508" s="12" t="s">
        <v>43</v>
      </c>
      <c r="AX508" s="12" t="s">
        <v>79</v>
      </c>
      <c r="AY508" s="226" t="s">
        <v>136</v>
      </c>
    </row>
    <row r="509" spans="2:65" s="13" customFormat="1" ht="13.5">
      <c r="B509" s="227"/>
      <c r="C509" s="228"/>
      <c r="D509" s="238" t="s">
        <v>145</v>
      </c>
      <c r="E509" s="239" t="s">
        <v>22</v>
      </c>
      <c r="F509" s="240" t="s">
        <v>148</v>
      </c>
      <c r="G509" s="228"/>
      <c r="H509" s="241">
        <v>4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AT509" s="237" t="s">
        <v>145</v>
      </c>
      <c r="AU509" s="237" t="s">
        <v>88</v>
      </c>
      <c r="AV509" s="13" t="s">
        <v>143</v>
      </c>
      <c r="AW509" s="13" t="s">
        <v>43</v>
      </c>
      <c r="AX509" s="13" t="s">
        <v>24</v>
      </c>
      <c r="AY509" s="237" t="s">
        <v>136</v>
      </c>
    </row>
    <row r="510" spans="2:65" s="1" customFormat="1" ht="31.5" customHeight="1">
      <c r="B510" s="40"/>
      <c r="C510" s="192" t="s">
        <v>606</v>
      </c>
      <c r="D510" s="192" t="s">
        <v>138</v>
      </c>
      <c r="E510" s="193" t="s">
        <v>607</v>
      </c>
      <c r="F510" s="194" t="s">
        <v>608</v>
      </c>
      <c r="G510" s="195" t="s">
        <v>164</v>
      </c>
      <c r="H510" s="196">
        <v>4</v>
      </c>
      <c r="I510" s="197"/>
      <c r="J510" s="198">
        <f>ROUND(I510*H510,2)</f>
        <v>0</v>
      </c>
      <c r="K510" s="194" t="s">
        <v>142</v>
      </c>
      <c r="L510" s="60"/>
      <c r="M510" s="199" t="s">
        <v>22</v>
      </c>
      <c r="N510" s="200" t="s">
        <v>50</v>
      </c>
      <c r="O510" s="41"/>
      <c r="P510" s="201">
        <f>O510*H510</f>
        <v>0</v>
      </c>
      <c r="Q510" s="201">
        <v>1.1999999999999999E-3</v>
      </c>
      <c r="R510" s="201">
        <f>Q510*H510</f>
        <v>4.7999999999999996E-3</v>
      </c>
      <c r="S510" s="201">
        <v>0</v>
      </c>
      <c r="T510" s="202">
        <f>S510*H510</f>
        <v>0</v>
      </c>
      <c r="AR510" s="23" t="s">
        <v>167</v>
      </c>
      <c r="AT510" s="23" t="s">
        <v>138</v>
      </c>
      <c r="AU510" s="23" t="s">
        <v>88</v>
      </c>
      <c r="AY510" s="23" t="s">
        <v>136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23" t="s">
        <v>24</v>
      </c>
      <c r="BK510" s="203">
        <f>ROUND(I510*H510,2)</f>
        <v>0</v>
      </c>
      <c r="BL510" s="23" t="s">
        <v>167</v>
      </c>
      <c r="BM510" s="23" t="s">
        <v>609</v>
      </c>
    </row>
    <row r="511" spans="2:65" s="11" customFormat="1" ht="13.5">
      <c r="B511" s="204"/>
      <c r="C511" s="205"/>
      <c r="D511" s="206" t="s">
        <v>145</v>
      </c>
      <c r="E511" s="207" t="s">
        <v>22</v>
      </c>
      <c r="F511" s="208" t="s">
        <v>146</v>
      </c>
      <c r="G511" s="205"/>
      <c r="H511" s="209" t="s">
        <v>22</v>
      </c>
      <c r="I511" s="210"/>
      <c r="J511" s="205"/>
      <c r="K511" s="205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145</v>
      </c>
      <c r="AU511" s="215" t="s">
        <v>88</v>
      </c>
      <c r="AV511" s="11" t="s">
        <v>24</v>
      </c>
      <c r="AW511" s="11" t="s">
        <v>43</v>
      </c>
      <c r="AX511" s="11" t="s">
        <v>79</v>
      </c>
      <c r="AY511" s="215" t="s">
        <v>136</v>
      </c>
    </row>
    <row r="512" spans="2:65" s="12" customFormat="1" ht="13.5">
      <c r="B512" s="216"/>
      <c r="C512" s="217"/>
      <c r="D512" s="206" t="s">
        <v>145</v>
      </c>
      <c r="E512" s="218" t="s">
        <v>22</v>
      </c>
      <c r="F512" s="219" t="s">
        <v>143</v>
      </c>
      <c r="G512" s="217"/>
      <c r="H512" s="220">
        <v>4</v>
      </c>
      <c r="I512" s="221"/>
      <c r="J512" s="217"/>
      <c r="K512" s="217"/>
      <c r="L512" s="222"/>
      <c r="M512" s="223"/>
      <c r="N512" s="224"/>
      <c r="O512" s="224"/>
      <c r="P512" s="224"/>
      <c r="Q512" s="224"/>
      <c r="R512" s="224"/>
      <c r="S512" s="224"/>
      <c r="T512" s="225"/>
      <c r="AT512" s="226" t="s">
        <v>145</v>
      </c>
      <c r="AU512" s="226" t="s">
        <v>88</v>
      </c>
      <c r="AV512" s="12" t="s">
        <v>88</v>
      </c>
      <c r="AW512" s="12" t="s">
        <v>43</v>
      </c>
      <c r="AX512" s="12" t="s">
        <v>79</v>
      </c>
      <c r="AY512" s="226" t="s">
        <v>136</v>
      </c>
    </row>
    <row r="513" spans="2:65" s="13" customFormat="1" ht="13.5">
      <c r="B513" s="227"/>
      <c r="C513" s="228"/>
      <c r="D513" s="238" t="s">
        <v>145</v>
      </c>
      <c r="E513" s="239" t="s">
        <v>22</v>
      </c>
      <c r="F513" s="240" t="s">
        <v>148</v>
      </c>
      <c r="G513" s="228"/>
      <c r="H513" s="241">
        <v>4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AT513" s="237" t="s">
        <v>145</v>
      </c>
      <c r="AU513" s="237" t="s">
        <v>88</v>
      </c>
      <c r="AV513" s="13" t="s">
        <v>143</v>
      </c>
      <c r="AW513" s="13" t="s">
        <v>43</v>
      </c>
      <c r="AX513" s="13" t="s">
        <v>24</v>
      </c>
      <c r="AY513" s="237" t="s">
        <v>136</v>
      </c>
    </row>
    <row r="514" spans="2:65" s="1" customFormat="1" ht="31.5" customHeight="1">
      <c r="B514" s="40"/>
      <c r="C514" s="192" t="s">
        <v>610</v>
      </c>
      <c r="D514" s="192" t="s">
        <v>138</v>
      </c>
      <c r="E514" s="193" t="s">
        <v>611</v>
      </c>
      <c r="F514" s="194" t="s">
        <v>612</v>
      </c>
      <c r="G514" s="195" t="s">
        <v>164</v>
      </c>
      <c r="H514" s="196">
        <v>4</v>
      </c>
      <c r="I514" s="197"/>
      <c r="J514" s="198">
        <f>ROUND(I514*H514,2)</f>
        <v>0</v>
      </c>
      <c r="K514" s="194" t="s">
        <v>142</v>
      </c>
      <c r="L514" s="60"/>
      <c r="M514" s="199" t="s">
        <v>22</v>
      </c>
      <c r="N514" s="200" t="s">
        <v>50</v>
      </c>
      <c r="O514" s="41"/>
      <c r="P514" s="201">
        <f>O514*H514</f>
        <v>0</v>
      </c>
      <c r="Q514" s="201">
        <v>1.82E-3</v>
      </c>
      <c r="R514" s="201">
        <f>Q514*H514</f>
        <v>7.28E-3</v>
      </c>
      <c r="S514" s="201">
        <v>0</v>
      </c>
      <c r="T514" s="202">
        <f>S514*H514</f>
        <v>0</v>
      </c>
      <c r="AR514" s="23" t="s">
        <v>167</v>
      </c>
      <c r="AT514" s="23" t="s">
        <v>138</v>
      </c>
      <c r="AU514" s="23" t="s">
        <v>88</v>
      </c>
      <c r="AY514" s="23" t="s">
        <v>136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3" t="s">
        <v>24</v>
      </c>
      <c r="BK514" s="203">
        <f>ROUND(I514*H514,2)</f>
        <v>0</v>
      </c>
      <c r="BL514" s="23" t="s">
        <v>167</v>
      </c>
      <c r="BM514" s="23" t="s">
        <v>613</v>
      </c>
    </row>
    <row r="515" spans="2:65" s="11" customFormat="1" ht="13.5">
      <c r="B515" s="204"/>
      <c r="C515" s="205"/>
      <c r="D515" s="206" t="s">
        <v>145</v>
      </c>
      <c r="E515" s="207" t="s">
        <v>22</v>
      </c>
      <c r="F515" s="208" t="s">
        <v>146</v>
      </c>
      <c r="G515" s="205"/>
      <c r="H515" s="209" t="s">
        <v>22</v>
      </c>
      <c r="I515" s="210"/>
      <c r="J515" s="205"/>
      <c r="K515" s="205"/>
      <c r="L515" s="211"/>
      <c r="M515" s="212"/>
      <c r="N515" s="213"/>
      <c r="O515" s="213"/>
      <c r="P515" s="213"/>
      <c r="Q515" s="213"/>
      <c r="R515" s="213"/>
      <c r="S515" s="213"/>
      <c r="T515" s="214"/>
      <c r="AT515" s="215" t="s">
        <v>145</v>
      </c>
      <c r="AU515" s="215" t="s">
        <v>88</v>
      </c>
      <c r="AV515" s="11" t="s">
        <v>24</v>
      </c>
      <c r="AW515" s="11" t="s">
        <v>43</v>
      </c>
      <c r="AX515" s="11" t="s">
        <v>79</v>
      </c>
      <c r="AY515" s="215" t="s">
        <v>136</v>
      </c>
    </row>
    <row r="516" spans="2:65" s="12" customFormat="1" ht="13.5">
      <c r="B516" s="216"/>
      <c r="C516" s="217"/>
      <c r="D516" s="206" t="s">
        <v>145</v>
      </c>
      <c r="E516" s="218" t="s">
        <v>22</v>
      </c>
      <c r="F516" s="219" t="s">
        <v>143</v>
      </c>
      <c r="G516" s="217"/>
      <c r="H516" s="220">
        <v>4</v>
      </c>
      <c r="I516" s="221"/>
      <c r="J516" s="217"/>
      <c r="K516" s="217"/>
      <c r="L516" s="222"/>
      <c r="M516" s="223"/>
      <c r="N516" s="224"/>
      <c r="O516" s="224"/>
      <c r="P516" s="224"/>
      <c r="Q516" s="224"/>
      <c r="R516" s="224"/>
      <c r="S516" s="224"/>
      <c r="T516" s="225"/>
      <c r="AT516" s="226" t="s">
        <v>145</v>
      </c>
      <c r="AU516" s="226" t="s">
        <v>88</v>
      </c>
      <c r="AV516" s="12" t="s">
        <v>88</v>
      </c>
      <c r="AW516" s="12" t="s">
        <v>43</v>
      </c>
      <c r="AX516" s="12" t="s">
        <v>79</v>
      </c>
      <c r="AY516" s="226" t="s">
        <v>136</v>
      </c>
    </row>
    <row r="517" spans="2:65" s="13" customFormat="1" ht="13.5">
      <c r="B517" s="227"/>
      <c r="C517" s="228"/>
      <c r="D517" s="238" t="s">
        <v>145</v>
      </c>
      <c r="E517" s="239" t="s">
        <v>22</v>
      </c>
      <c r="F517" s="240" t="s">
        <v>148</v>
      </c>
      <c r="G517" s="228"/>
      <c r="H517" s="241">
        <v>4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AT517" s="237" t="s">
        <v>145</v>
      </c>
      <c r="AU517" s="237" t="s">
        <v>88</v>
      </c>
      <c r="AV517" s="13" t="s">
        <v>143</v>
      </c>
      <c r="AW517" s="13" t="s">
        <v>43</v>
      </c>
      <c r="AX517" s="13" t="s">
        <v>24</v>
      </c>
      <c r="AY517" s="237" t="s">
        <v>136</v>
      </c>
    </row>
    <row r="518" spans="2:65" s="1" customFormat="1" ht="22.5" customHeight="1">
      <c r="B518" s="40"/>
      <c r="C518" s="192" t="s">
        <v>614</v>
      </c>
      <c r="D518" s="192" t="s">
        <v>138</v>
      </c>
      <c r="E518" s="193" t="s">
        <v>615</v>
      </c>
      <c r="F518" s="194" t="s">
        <v>616</v>
      </c>
      <c r="G518" s="195" t="s">
        <v>164</v>
      </c>
      <c r="H518" s="196">
        <v>2</v>
      </c>
      <c r="I518" s="197"/>
      <c r="J518" s="198">
        <f>ROUND(I518*H518,2)</f>
        <v>0</v>
      </c>
      <c r="K518" s="194" t="s">
        <v>142</v>
      </c>
      <c r="L518" s="60"/>
      <c r="M518" s="199" t="s">
        <v>22</v>
      </c>
      <c r="N518" s="200" t="s">
        <v>50</v>
      </c>
      <c r="O518" s="41"/>
      <c r="P518" s="201">
        <f>O518*H518</f>
        <v>0</v>
      </c>
      <c r="Q518" s="201">
        <v>6.8999999999999997E-4</v>
      </c>
      <c r="R518" s="201">
        <f>Q518*H518</f>
        <v>1.3799999999999999E-3</v>
      </c>
      <c r="S518" s="201">
        <v>0</v>
      </c>
      <c r="T518" s="202">
        <f>S518*H518</f>
        <v>0</v>
      </c>
      <c r="AR518" s="23" t="s">
        <v>167</v>
      </c>
      <c r="AT518" s="23" t="s">
        <v>138</v>
      </c>
      <c r="AU518" s="23" t="s">
        <v>88</v>
      </c>
      <c r="AY518" s="23" t="s">
        <v>136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3" t="s">
        <v>24</v>
      </c>
      <c r="BK518" s="203">
        <f>ROUND(I518*H518,2)</f>
        <v>0</v>
      </c>
      <c r="BL518" s="23" t="s">
        <v>167</v>
      </c>
      <c r="BM518" s="23" t="s">
        <v>617</v>
      </c>
    </row>
    <row r="519" spans="2:65" s="11" customFormat="1" ht="13.5">
      <c r="B519" s="204"/>
      <c r="C519" s="205"/>
      <c r="D519" s="206" t="s">
        <v>145</v>
      </c>
      <c r="E519" s="207" t="s">
        <v>22</v>
      </c>
      <c r="F519" s="208" t="s">
        <v>556</v>
      </c>
      <c r="G519" s="205"/>
      <c r="H519" s="209" t="s">
        <v>22</v>
      </c>
      <c r="I519" s="210"/>
      <c r="J519" s="205"/>
      <c r="K519" s="205"/>
      <c r="L519" s="211"/>
      <c r="M519" s="212"/>
      <c r="N519" s="213"/>
      <c r="O519" s="213"/>
      <c r="P519" s="213"/>
      <c r="Q519" s="213"/>
      <c r="R519" s="213"/>
      <c r="S519" s="213"/>
      <c r="T519" s="214"/>
      <c r="AT519" s="215" t="s">
        <v>145</v>
      </c>
      <c r="AU519" s="215" t="s">
        <v>88</v>
      </c>
      <c r="AV519" s="11" t="s">
        <v>24</v>
      </c>
      <c r="AW519" s="11" t="s">
        <v>43</v>
      </c>
      <c r="AX519" s="11" t="s">
        <v>79</v>
      </c>
      <c r="AY519" s="215" t="s">
        <v>136</v>
      </c>
    </row>
    <row r="520" spans="2:65" s="12" customFormat="1" ht="13.5">
      <c r="B520" s="216"/>
      <c r="C520" s="217"/>
      <c r="D520" s="206" t="s">
        <v>145</v>
      </c>
      <c r="E520" s="218" t="s">
        <v>22</v>
      </c>
      <c r="F520" s="219" t="s">
        <v>88</v>
      </c>
      <c r="G520" s="217"/>
      <c r="H520" s="220">
        <v>2</v>
      </c>
      <c r="I520" s="221"/>
      <c r="J520" s="217"/>
      <c r="K520" s="217"/>
      <c r="L520" s="222"/>
      <c r="M520" s="223"/>
      <c r="N520" s="224"/>
      <c r="O520" s="224"/>
      <c r="P520" s="224"/>
      <c r="Q520" s="224"/>
      <c r="R520" s="224"/>
      <c r="S520" s="224"/>
      <c r="T520" s="225"/>
      <c r="AT520" s="226" t="s">
        <v>145</v>
      </c>
      <c r="AU520" s="226" t="s">
        <v>88</v>
      </c>
      <c r="AV520" s="12" t="s">
        <v>88</v>
      </c>
      <c r="AW520" s="12" t="s">
        <v>43</v>
      </c>
      <c r="AX520" s="12" t="s">
        <v>79</v>
      </c>
      <c r="AY520" s="226" t="s">
        <v>136</v>
      </c>
    </row>
    <row r="521" spans="2:65" s="13" customFormat="1" ht="13.5">
      <c r="B521" s="227"/>
      <c r="C521" s="228"/>
      <c r="D521" s="238" t="s">
        <v>145</v>
      </c>
      <c r="E521" s="239" t="s">
        <v>22</v>
      </c>
      <c r="F521" s="240" t="s">
        <v>148</v>
      </c>
      <c r="G521" s="228"/>
      <c r="H521" s="241">
        <v>2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AT521" s="237" t="s">
        <v>145</v>
      </c>
      <c r="AU521" s="237" t="s">
        <v>88</v>
      </c>
      <c r="AV521" s="13" t="s">
        <v>143</v>
      </c>
      <c r="AW521" s="13" t="s">
        <v>43</v>
      </c>
      <c r="AX521" s="13" t="s">
        <v>24</v>
      </c>
      <c r="AY521" s="237" t="s">
        <v>136</v>
      </c>
    </row>
    <row r="522" spans="2:65" s="1" customFormat="1" ht="31.5" customHeight="1">
      <c r="B522" s="40"/>
      <c r="C522" s="192" t="s">
        <v>618</v>
      </c>
      <c r="D522" s="192" t="s">
        <v>138</v>
      </c>
      <c r="E522" s="193" t="s">
        <v>619</v>
      </c>
      <c r="F522" s="194" t="s">
        <v>620</v>
      </c>
      <c r="G522" s="195" t="s">
        <v>475</v>
      </c>
      <c r="H522" s="196">
        <v>2</v>
      </c>
      <c r="I522" s="197"/>
      <c r="J522" s="198">
        <f>ROUND(I522*H522,2)</f>
        <v>0</v>
      </c>
      <c r="K522" s="194" t="s">
        <v>142</v>
      </c>
      <c r="L522" s="60"/>
      <c r="M522" s="199" t="s">
        <v>22</v>
      </c>
      <c r="N522" s="200" t="s">
        <v>50</v>
      </c>
      <c r="O522" s="41"/>
      <c r="P522" s="201">
        <f>O522*H522</f>
        <v>0</v>
      </c>
      <c r="Q522" s="201">
        <v>2.9139999999999999E-2</v>
      </c>
      <c r="R522" s="201">
        <f>Q522*H522</f>
        <v>5.8279999999999998E-2</v>
      </c>
      <c r="S522" s="201">
        <v>0</v>
      </c>
      <c r="T522" s="202">
        <f>S522*H522</f>
        <v>0</v>
      </c>
      <c r="AR522" s="23" t="s">
        <v>167</v>
      </c>
      <c r="AT522" s="23" t="s">
        <v>138</v>
      </c>
      <c r="AU522" s="23" t="s">
        <v>88</v>
      </c>
      <c r="AY522" s="23" t="s">
        <v>136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24</v>
      </c>
      <c r="BK522" s="203">
        <f>ROUND(I522*H522,2)</f>
        <v>0</v>
      </c>
      <c r="BL522" s="23" t="s">
        <v>167</v>
      </c>
      <c r="BM522" s="23" t="s">
        <v>621</v>
      </c>
    </row>
    <row r="523" spans="2:65" s="11" customFormat="1" ht="13.5">
      <c r="B523" s="204"/>
      <c r="C523" s="205"/>
      <c r="D523" s="206" t="s">
        <v>145</v>
      </c>
      <c r="E523" s="207" t="s">
        <v>22</v>
      </c>
      <c r="F523" s="208" t="s">
        <v>556</v>
      </c>
      <c r="G523" s="205"/>
      <c r="H523" s="209" t="s">
        <v>22</v>
      </c>
      <c r="I523" s="210"/>
      <c r="J523" s="205"/>
      <c r="K523" s="205"/>
      <c r="L523" s="211"/>
      <c r="M523" s="212"/>
      <c r="N523" s="213"/>
      <c r="O523" s="213"/>
      <c r="P523" s="213"/>
      <c r="Q523" s="213"/>
      <c r="R523" s="213"/>
      <c r="S523" s="213"/>
      <c r="T523" s="214"/>
      <c r="AT523" s="215" t="s">
        <v>145</v>
      </c>
      <c r="AU523" s="215" t="s">
        <v>88</v>
      </c>
      <c r="AV523" s="11" t="s">
        <v>24</v>
      </c>
      <c r="AW523" s="11" t="s">
        <v>43</v>
      </c>
      <c r="AX523" s="11" t="s">
        <v>79</v>
      </c>
      <c r="AY523" s="215" t="s">
        <v>136</v>
      </c>
    </row>
    <row r="524" spans="2:65" s="12" customFormat="1" ht="13.5">
      <c r="B524" s="216"/>
      <c r="C524" s="217"/>
      <c r="D524" s="206" t="s">
        <v>145</v>
      </c>
      <c r="E524" s="218" t="s">
        <v>22</v>
      </c>
      <c r="F524" s="219" t="s">
        <v>88</v>
      </c>
      <c r="G524" s="217"/>
      <c r="H524" s="220">
        <v>2</v>
      </c>
      <c r="I524" s="221"/>
      <c r="J524" s="217"/>
      <c r="K524" s="217"/>
      <c r="L524" s="222"/>
      <c r="M524" s="223"/>
      <c r="N524" s="224"/>
      <c r="O524" s="224"/>
      <c r="P524" s="224"/>
      <c r="Q524" s="224"/>
      <c r="R524" s="224"/>
      <c r="S524" s="224"/>
      <c r="T524" s="225"/>
      <c r="AT524" s="226" t="s">
        <v>145</v>
      </c>
      <c r="AU524" s="226" t="s">
        <v>88</v>
      </c>
      <c r="AV524" s="12" t="s">
        <v>88</v>
      </c>
      <c r="AW524" s="12" t="s">
        <v>43</v>
      </c>
      <c r="AX524" s="12" t="s">
        <v>79</v>
      </c>
      <c r="AY524" s="226" t="s">
        <v>136</v>
      </c>
    </row>
    <row r="525" spans="2:65" s="13" customFormat="1" ht="13.5">
      <c r="B525" s="227"/>
      <c r="C525" s="228"/>
      <c r="D525" s="238" t="s">
        <v>145</v>
      </c>
      <c r="E525" s="239" t="s">
        <v>22</v>
      </c>
      <c r="F525" s="240" t="s">
        <v>148</v>
      </c>
      <c r="G525" s="228"/>
      <c r="H525" s="241">
        <v>2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145</v>
      </c>
      <c r="AU525" s="237" t="s">
        <v>88</v>
      </c>
      <c r="AV525" s="13" t="s">
        <v>143</v>
      </c>
      <c r="AW525" s="13" t="s">
        <v>43</v>
      </c>
      <c r="AX525" s="13" t="s">
        <v>24</v>
      </c>
      <c r="AY525" s="237" t="s">
        <v>136</v>
      </c>
    </row>
    <row r="526" spans="2:65" s="1" customFormat="1" ht="22.5" customHeight="1">
      <c r="B526" s="40"/>
      <c r="C526" s="192" t="s">
        <v>622</v>
      </c>
      <c r="D526" s="192" t="s">
        <v>138</v>
      </c>
      <c r="E526" s="193" t="s">
        <v>623</v>
      </c>
      <c r="F526" s="194" t="s">
        <v>624</v>
      </c>
      <c r="G526" s="195" t="s">
        <v>164</v>
      </c>
      <c r="H526" s="196">
        <v>7</v>
      </c>
      <c r="I526" s="197"/>
      <c r="J526" s="198">
        <f>ROUND(I526*H526,2)</f>
        <v>0</v>
      </c>
      <c r="K526" s="194" t="s">
        <v>142</v>
      </c>
      <c r="L526" s="60"/>
      <c r="M526" s="199" t="s">
        <v>22</v>
      </c>
      <c r="N526" s="200" t="s">
        <v>50</v>
      </c>
      <c r="O526" s="41"/>
      <c r="P526" s="201">
        <f>O526*H526</f>
        <v>0</v>
      </c>
      <c r="Q526" s="201">
        <v>4.8500000000000001E-3</v>
      </c>
      <c r="R526" s="201">
        <f>Q526*H526</f>
        <v>3.3950000000000001E-2</v>
      </c>
      <c r="S526" s="201">
        <v>0</v>
      </c>
      <c r="T526" s="202">
        <f>S526*H526</f>
        <v>0</v>
      </c>
      <c r="AR526" s="23" t="s">
        <v>167</v>
      </c>
      <c r="AT526" s="23" t="s">
        <v>138</v>
      </c>
      <c r="AU526" s="23" t="s">
        <v>88</v>
      </c>
      <c r="AY526" s="23" t="s">
        <v>136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24</v>
      </c>
      <c r="BK526" s="203">
        <f>ROUND(I526*H526,2)</f>
        <v>0</v>
      </c>
      <c r="BL526" s="23" t="s">
        <v>167</v>
      </c>
      <c r="BM526" s="23" t="s">
        <v>625</v>
      </c>
    </row>
    <row r="527" spans="2:65" s="11" customFormat="1" ht="13.5">
      <c r="B527" s="204"/>
      <c r="C527" s="205"/>
      <c r="D527" s="206" t="s">
        <v>145</v>
      </c>
      <c r="E527" s="207" t="s">
        <v>22</v>
      </c>
      <c r="F527" s="208" t="s">
        <v>287</v>
      </c>
      <c r="G527" s="205"/>
      <c r="H527" s="209" t="s">
        <v>22</v>
      </c>
      <c r="I527" s="210"/>
      <c r="J527" s="205"/>
      <c r="K527" s="205"/>
      <c r="L527" s="211"/>
      <c r="M527" s="212"/>
      <c r="N527" s="213"/>
      <c r="O527" s="213"/>
      <c r="P527" s="213"/>
      <c r="Q527" s="213"/>
      <c r="R527" s="213"/>
      <c r="S527" s="213"/>
      <c r="T527" s="214"/>
      <c r="AT527" s="215" t="s">
        <v>145</v>
      </c>
      <c r="AU527" s="215" t="s">
        <v>88</v>
      </c>
      <c r="AV527" s="11" t="s">
        <v>24</v>
      </c>
      <c r="AW527" s="11" t="s">
        <v>43</v>
      </c>
      <c r="AX527" s="11" t="s">
        <v>79</v>
      </c>
      <c r="AY527" s="215" t="s">
        <v>136</v>
      </c>
    </row>
    <row r="528" spans="2:65" s="12" customFormat="1" ht="13.5">
      <c r="B528" s="216"/>
      <c r="C528" s="217"/>
      <c r="D528" s="206" t="s">
        <v>145</v>
      </c>
      <c r="E528" s="218" t="s">
        <v>22</v>
      </c>
      <c r="F528" s="219" t="s">
        <v>176</v>
      </c>
      <c r="G528" s="217"/>
      <c r="H528" s="220">
        <v>7</v>
      </c>
      <c r="I528" s="221"/>
      <c r="J528" s="217"/>
      <c r="K528" s="217"/>
      <c r="L528" s="222"/>
      <c r="M528" s="223"/>
      <c r="N528" s="224"/>
      <c r="O528" s="224"/>
      <c r="P528" s="224"/>
      <c r="Q528" s="224"/>
      <c r="R528" s="224"/>
      <c r="S528" s="224"/>
      <c r="T528" s="225"/>
      <c r="AT528" s="226" t="s">
        <v>145</v>
      </c>
      <c r="AU528" s="226" t="s">
        <v>88</v>
      </c>
      <c r="AV528" s="12" t="s">
        <v>88</v>
      </c>
      <c r="AW528" s="12" t="s">
        <v>43</v>
      </c>
      <c r="AX528" s="12" t="s">
        <v>79</v>
      </c>
      <c r="AY528" s="226" t="s">
        <v>136</v>
      </c>
    </row>
    <row r="529" spans="2:65" s="13" customFormat="1" ht="13.5">
      <c r="B529" s="227"/>
      <c r="C529" s="228"/>
      <c r="D529" s="238" t="s">
        <v>145</v>
      </c>
      <c r="E529" s="239" t="s">
        <v>22</v>
      </c>
      <c r="F529" s="240" t="s">
        <v>148</v>
      </c>
      <c r="G529" s="228"/>
      <c r="H529" s="241">
        <v>7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AT529" s="237" t="s">
        <v>145</v>
      </c>
      <c r="AU529" s="237" t="s">
        <v>88</v>
      </c>
      <c r="AV529" s="13" t="s">
        <v>143</v>
      </c>
      <c r="AW529" s="13" t="s">
        <v>43</v>
      </c>
      <c r="AX529" s="13" t="s">
        <v>24</v>
      </c>
      <c r="AY529" s="237" t="s">
        <v>136</v>
      </c>
    </row>
    <row r="530" spans="2:65" s="1" customFormat="1" ht="22.5" customHeight="1">
      <c r="B530" s="40"/>
      <c r="C530" s="192" t="s">
        <v>626</v>
      </c>
      <c r="D530" s="192" t="s">
        <v>138</v>
      </c>
      <c r="E530" s="193" t="s">
        <v>627</v>
      </c>
      <c r="F530" s="194" t="s">
        <v>628</v>
      </c>
      <c r="G530" s="195" t="s">
        <v>215</v>
      </c>
      <c r="H530" s="196">
        <v>447</v>
      </c>
      <c r="I530" s="197"/>
      <c r="J530" s="198">
        <f>ROUND(I530*H530,2)</f>
        <v>0</v>
      </c>
      <c r="K530" s="194" t="s">
        <v>142</v>
      </c>
      <c r="L530" s="60"/>
      <c r="M530" s="199" t="s">
        <v>22</v>
      </c>
      <c r="N530" s="200" t="s">
        <v>50</v>
      </c>
      <c r="O530" s="41"/>
      <c r="P530" s="201">
        <f>O530*H530</f>
        <v>0</v>
      </c>
      <c r="Q530" s="201">
        <v>4.0000000000000002E-4</v>
      </c>
      <c r="R530" s="201">
        <f>Q530*H530</f>
        <v>0.17880000000000001</v>
      </c>
      <c r="S530" s="201">
        <v>0</v>
      </c>
      <c r="T530" s="202">
        <f>S530*H530</f>
        <v>0</v>
      </c>
      <c r="AR530" s="23" t="s">
        <v>167</v>
      </c>
      <c r="AT530" s="23" t="s">
        <v>138</v>
      </c>
      <c r="AU530" s="23" t="s">
        <v>88</v>
      </c>
      <c r="AY530" s="23" t="s">
        <v>136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23" t="s">
        <v>24</v>
      </c>
      <c r="BK530" s="203">
        <f>ROUND(I530*H530,2)</f>
        <v>0</v>
      </c>
      <c r="BL530" s="23" t="s">
        <v>167</v>
      </c>
      <c r="BM530" s="23" t="s">
        <v>629</v>
      </c>
    </row>
    <row r="531" spans="2:65" s="11" customFormat="1" ht="13.5">
      <c r="B531" s="204"/>
      <c r="C531" s="205"/>
      <c r="D531" s="206" t="s">
        <v>145</v>
      </c>
      <c r="E531" s="207" t="s">
        <v>22</v>
      </c>
      <c r="F531" s="208" t="s">
        <v>477</v>
      </c>
      <c r="G531" s="205"/>
      <c r="H531" s="209" t="s">
        <v>22</v>
      </c>
      <c r="I531" s="210"/>
      <c r="J531" s="205"/>
      <c r="K531" s="205"/>
      <c r="L531" s="211"/>
      <c r="M531" s="212"/>
      <c r="N531" s="213"/>
      <c r="O531" s="213"/>
      <c r="P531" s="213"/>
      <c r="Q531" s="213"/>
      <c r="R531" s="213"/>
      <c r="S531" s="213"/>
      <c r="T531" s="214"/>
      <c r="AT531" s="215" t="s">
        <v>145</v>
      </c>
      <c r="AU531" s="215" t="s">
        <v>88</v>
      </c>
      <c r="AV531" s="11" t="s">
        <v>24</v>
      </c>
      <c r="AW531" s="11" t="s">
        <v>43</v>
      </c>
      <c r="AX531" s="11" t="s">
        <v>79</v>
      </c>
      <c r="AY531" s="215" t="s">
        <v>136</v>
      </c>
    </row>
    <row r="532" spans="2:65" s="12" customFormat="1" ht="13.5">
      <c r="B532" s="216"/>
      <c r="C532" s="217"/>
      <c r="D532" s="206" t="s">
        <v>145</v>
      </c>
      <c r="E532" s="218" t="s">
        <v>22</v>
      </c>
      <c r="F532" s="219" t="s">
        <v>630</v>
      </c>
      <c r="G532" s="217"/>
      <c r="H532" s="220">
        <v>447</v>
      </c>
      <c r="I532" s="221"/>
      <c r="J532" s="217"/>
      <c r="K532" s="217"/>
      <c r="L532" s="222"/>
      <c r="M532" s="223"/>
      <c r="N532" s="224"/>
      <c r="O532" s="224"/>
      <c r="P532" s="224"/>
      <c r="Q532" s="224"/>
      <c r="R532" s="224"/>
      <c r="S532" s="224"/>
      <c r="T532" s="225"/>
      <c r="AT532" s="226" t="s">
        <v>145</v>
      </c>
      <c r="AU532" s="226" t="s">
        <v>88</v>
      </c>
      <c r="AV532" s="12" t="s">
        <v>88</v>
      </c>
      <c r="AW532" s="12" t="s">
        <v>43</v>
      </c>
      <c r="AX532" s="12" t="s">
        <v>79</v>
      </c>
      <c r="AY532" s="226" t="s">
        <v>136</v>
      </c>
    </row>
    <row r="533" spans="2:65" s="13" customFormat="1" ht="13.5">
      <c r="B533" s="227"/>
      <c r="C533" s="228"/>
      <c r="D533" s="238" t="s">
        <v>145</v>
      </c>
      <c r="E533" s="239" t="s">
        <v>22</v>
      </c>
      <c r="F533" s="240" t="s">
        <v>148</v>
      </c>
      <c r="G533" s="228"/>
      <c r="H533" s="241">
        <v>447</v>
      </c>
      <c r="I533" s="232"/>
      <c r="J533" s="228"/>
      <c r="K533" s="228"/>
      <c r="L533" s="233"/>
      <c r="M533" s="234"/>
      <c r="N533" s="235"/>
      <c r="O533" s="235"/>
      <c r="P533" s="235"/>
      <c r="Q533" s="235"/>
      <c r="R533" s="235"/>
      <c r="S533" s="235"/>
      <c r="T533" s="236"/>
      <c r="AT533" s="237" t="s">
        <v>145</v>
      </c>
      <c r="AU533" s="237" t="s">
        <v>88</v>
      </c>
      <c r="AV533" s="13" t="s">
        <v>143</v>
      </c>
      <c r="AW533" s="13" t="s">
        <v>43</v>
      </c>
      <c r="AX533" s="13" t="s">
        <v>24</v>
      </c>
      <c r="AY533" s="237" t="s">
        <v>136</v>
      </c>
    </row>
    <row r="534" spans="2:65" s="1" customFormat="1" ht="31.5" customHeight="1">
      <c r="B534" s="40"/>
      <c r="C534" s="192" t="s">
        <v>631</v>
      </c>
      <c r="D534" s="192" t="s">
        <v>138</v>
      </c>
      <c r="E534" s="193" t="s">
        <v>632</v>
      </c>
      <c r="F534" s="194" t="s">
        <v>633</v>
      </c>
      <c r="G534" s="195" t="s">
        <v>215</v>
      </c>
      <c r="H534" s="196">
        <v>447</v>
      </c>
      <c r="I534" s="197"/>
      <c r="J534" s="198">
        <f>ROUND(I534*H534,2)</f>
        <v>0</v>
      </c>
      <c r="K534" s="194" t="s">
        <v>142</v>
      </c>
      <c r="L534" s="60"/>
      <c r="M534" s="199" t="s">
        <v>22</v>
      </c>
      <c r="N534" s="200" t="s">
        <v>50</v>
      </c>
      <c r="O534" s="41"/>
      <c r="P534" s="201">
        <f>O534*H534</f>
        <v>0</v>
      </c>
      <c r="Q534" s="201">
        <v>1.0000000000000001E-5</v>
      </c>
      <c r="R534" s="201">
        <f>Q534*H534</f>
        <v>4.47E-3</v>
      </c>
      <c r="S534" s="201">
        <v>0</v>
      </c>
      <c r="T534" s="202">
        <f>S534*H534</f>
        <v>0</v>
      </c>
      <c r="AR534" s="23" t="s">
        <v>167</v>
      </c>
      <c r="AT534" s="23" t="s">
        <v>138</v>
      </c>
      <c r="AU534" s="23" t="s">
        <v>88</v>
      </c>
      <c r="AY534" s="23" t="s">
        <v>136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3" t="s">
        <v>24</v>
      </c>
      <c r="BK534" s="203">
        <f>ROUND(I534*H534,2)</f>
        <v>0</v>
      </c>
      <c r="BL534" s="23" t="s">
        <v>167</v>
      </c>
      <c r="BM534" s="23" t="s">
        <v>634</v>
      </c>
    </row>
    <row r="535" spans="2:65" s="11" customFormat="1" ht="13.5">
      <c r="B535" s="204"/>
      <c r="C535" s="205"/>
      <c r="D535" s="206" t="s">
        <v>145</v>
      </c>
      <c r="E535" s="207" t="s">
        <v>22</v>
      </c>
      <c r="F535" s="208" t="s">
        <v>477</v>
      </c>
      <c r="G535" s="205"/>
      <c r="H535" s="209" t="s">
        <v>22</v>
      </c>
      <c r="I535" s="210"/>
      <c r="J535" s="205"/>
      <c r="K535" s="205"/>
      <c r="L535" s="211"/>
      <c r="M535" s="212"/>
      <c r="N535" s="213"/>
      <c r="O535" s="213"/>
      <c r="P535" s="213"/>
      <c r="Q535" s="213"/>
      <c r="R535" s="213"/>
      <c r="S535" s="213"/>
      <c r="T535" s="214"/>
      <c r="AT535" s="215" t="s">
        <v>145</v>
      </c>
      <c r="AU535" s="215" t="s">
        <v>88</v>
      </c>
      <c r="AV535" s="11" t="s">
        <v>24</v>
      </c>
      <c r="AW535" s="11" t="s">
        <v>43</v>
      </c>
      <c r="AX535" s="11" t="s">
        <v>79</v>
      </c>
      <c r="AY535" s="215" t="s">
        <v>136</v>
      </c>
    </row>
    <row r="536" spans="2:65" s="12" customFormat="1" ht="13.5">
      <c r="B536" s="216"/>
      <c r="C536" s="217"/>
      <c r="D536" s="206" t="s">
        <v>145</v>
      </c>
      <c r="E536" s="218" t="s">
        <v>22</v>
      </c>
      <c r="F536" s="219" t="s">
        <v>630</v>
      </c>
      <c r="G536" s="217"/>
      <c r="H536" s="220">
        <v>447</v>
      </c>
      <c r="I536" s="221"/>
      <c r="J536" s="217"/>
      <c r="K536" s="217"/>
      <c r="L536" s="222"/>
      <c r="M536" s="223"/>
      <c r="N536" s="224"/>
      <c r="O536" s="224"/>
      <c r="P536" s="224"/>
      <c r="Q536" s="224"/>
      <c r="R536" s="224"/>
      <c r="S536" s="224"/>
      <c r="T536" s="225"/>
      <c r="AT536" s="226" t="s">
        <v>145</v>
      </c>
      <c r="AU536" s="226" t="s">
        <v>88</v>
      </c>
      <c r="AV536" s="12" t="s">
        <v>88</v>
      </c>
      <c r="AW536" s="12" t="s">
        <v>43</v>
      </c>
      <c r="AX536" s="12" t="s">
        <v>79</v>
      </c>
      <c r="AY536" s="226" t="s">
        <v>136</v>
      </c>
    </row>
    <row r="537" spans="2:65" s="13" customFormat="1" ht="13.5">
      <c r="B537" s="227"/>
      <c r="C537" s="228"/>
      <c r="D537" s="238" t="s">
        <v>145</v>
      </c>
      <c r="E537" s="239" t="s">
        <v>22</v>
      </c>
      <c r="F537" s="240" t="s">
        <v>148</v>
      </c>
      <c r="G537" s="228"/>
      <c r="H537" s="241">
        <v>447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AT537" s="237" t="s">
        <v>145</v>
      </c>
      <c r="AU537" s="237" t="s">
        <v>88</v>
      </c>
      <c r="AV537" s="13" t="s">
        <v>143</v>
      </c>
      <c r="AW537" s="13" t="s">
        <v>43</v>
      </c>
      <c r="AX537" s="13" t="s">
        <v>24</v>
      </c>
      <c r="AY537" s="237" t="s">
        <v>136</v>
      </c>
    </row>
    <row r="538" spans="2:65" s="1" customFormat="1" ht="22.5" customHeight="1">
      <c r="B538" s="40"/>
      <c r="C538" s="192" t="s">
        <v>635</v>
      </c>
      <c r="D538" s="192" t="s">
        <v>138</v>
      </c>
      <c r="E538" s="193" t="s">
        <v>636</v>
      </c>
      <c r="F538" s="194" t="s">
        <v>637</v>
      </c>
      <c r="G538" s="195" t="s">
        <v>215</v>
      </c>
      <c r="H538" s="196">
        <v>1.28</v>
      </c>
      <c r="I538" s="197"/>
      <c r="J538" s="198">
        <f>ROUND(I538*H538,2)</f>
        <v>0</v>
      </c>
      <c r="K538" s="194" t="s">
        <v>142</v>
      </c>
      <c r="L538" s="60"/>
      <c r="M538" s="199" t="s">
        <v>22</v>
      </c>
      <c r="N538" s="200" t="s">
        <v>50</v>
      </c>
      <c r="O538" s="41"/>
      <c r="P538" s="201">
        <f>O538*H538</f>
        <v>0</v>
      </c>
      <c r="Q538" s="201">
        <v>3.7799999999999999E-3</v>
      </c>
      <c r="R538" s="201">
        <f>Q538*H538</f>
        <v>4.8383999999999996E-3</v>
      </c>
      <c r="S538" s="201">
        <v>0</v>
      </c>
      <c r="T538" s="202">
        <f>S538*H538</f>
        <v>0</v>
      </c>
      <c r="AR538" s="23" t="s">
        <v>167</v>
      </c>
      <c r="AT538" s="23" t="s">
        <v>138</v>
      </c>
      <c r="AU538" s="23" t="s">
        <v>88</v>
      </c>
      <c r="AY538" s="23" t="s">
        <v>136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3" t="s">
        <v>24</v>
      </c>
      <c r="BK538" s="203">
        <f>ROUND(I538*H538,2)</f>
        <v>0</v>
      </c>
      <c r="BL538" s="23" t="s">
        <v>167</v>
      </c>
      <c r="BM538" s="23" t="s">
        <v>638</v>
      </c>
    </row>
    <row r="539" spans="2:65" s="11" customFormat="1" ht="13.5">
      <c r="B539" s="204"/>
      <c r="C539" s="205"/>
      <c r="D539" s="206" t="s">
        <v>145</v>
      </c>
      <c r="E539" s="207" t="s">
        <v>22</v>
      </c>
      <c r="F539" s="208" t="s">
        <v>146</v>
      </c>
      <c r="G539" s="205"/>
      <c r="H539" s="209" t="s">
        <v>22</v>
      </c>
      <c r="I539" s="210"/>
      <c r="J539" s="205"/>
      <c r="K539" s="205"/>
      <c r="L539" s="211"/>
      <c r="M539" s="212"/>
      <c r="N539" s="213"/>
      <c r="O539" s="213"/>
      <c r="P539" s="213"/>
      <c r="Q539" s="213"/>
      <c r="R539" s="213"/>
      <c r="S539" s="213"/>
      <c r="T539" s="214"/>
      <c r="AT539" s="215" t="s">
        <v>145</v>
      </c>
      <c r="AU539" s="215" t="s">
        <v>88</v>
      </c>
      <c r="AV539" s="11" t="s">
        <v>24</v>
      </c>
      <c r="AW539" s="11" t="s">
        <v>43</v>
      </c>
      <c r="AX539" s="11" t="s">
        <v>79</v>
      </c>
      <c r="AY539" s="215" t="s">
        <v>136</v>
      </c>
    </row>
    <row r="540" spans="2:65" s="12" customFormat="1" ht="13.5">
      <c r="B540" s="216"/>
      <c r="C540" s="217"/>
      <c r="D540" s="206" t="s">
        <v>145</v>
      </c>
      <c r="E540" s="218" t="s">
        <v>22</v>
      </c>
      <c r="F540" s="219" t="s">
        <v>639</v>
      </c>
      <c r="G540" s="217"/>
      <c r="H540" s="220">
        <v>1.28</v>
      </c>
      <c r="I540" s="221"/>
      <c r="J540" s="217"/>
      <c r="K540" s="217"/>
      <c r="L540" s="222"/>
      <c r="M540" s="223"/>
      <c r="N540" s="224"/>
      <c r="O540" s="224"/>
      <c r="P540" s="224"/>
      <c r="Q540" s="224"/>
      <c r="R540" s="224"/>
      <c r="S540" s="224"/>
      <c r="T540" s="225"/>
      <c r="AT540" s="226" t="s">
        <v>145</v>
      </c>
      <c r="AU540" s="226" t="s">
        <v>88</v>
      </c>
      <c r="AV540" s="12" t="s">
        <v>88</v>
      </c>
      <c r="AW540" s="12" t="s">
        <v>43</v>
      </c>
      <c r="AX540" s="12" t="s">
        <v>79</v>
      </c>
      <c r="AY540" s="226" t="s">
        <v>136</v>
      </c>
    </row>
    <row r="541" spans="2:65" s="13" customFormat="1" ht="13.5">
      <c r="B541" s="227"/>
      <c r="C541" s="228"/>
      <c r="D541" s="238" t="s">
        <v>145</v>
      </c>
      <c r="E541" s="239" t="s">
        <v>22</v>
      </c>
      <c r="F541" s="240" t="s">
        <v>148</v>
      </c>
      <c r="G541" s="228"/>
      <c r="H541" s="241">
        <v>1.28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AT541" s="237" t="s">
        <v>145</v>
      </c>
      <c r="AU541" s="237" t="s">
        <v>88</v>
      </c>
      <c r="AV541" s="13" t="s">
        <v>143</v>
      </c>
      <c r="AW541" s="13" t="s">
        <v>43</v>
      </c>
      <c r="AX541" s="13" t="s">
        <v>24</v>
      </c>
      <c r="AY541" s="237" t="s">
        <v>136</v>
      </c>
    </row>
    <row r="542" spans="2:65" s="1" customFormat="1" ht="22.5" customHeight="1">
      <c r="B542" s="40"/>
      <c r="C542" s="192" t="s">
        <v>640</v>
      </c>
      <c r="D542" s="192" t="s">
        <v>138</v>
      </c>
      <c r="E542" s="193" t="s">
        <v>641</v>
      </c>
      <c r="F542" s="194" t="s">
        <v>642</v>
      </c>
      <c r="G542" s="195" t="s">
        <v>215</v>
      </c>
      <c r="H542" s="196">
        <v>2.86</v>
      </c>
      <c r="I542" s="197"/>
      <c r="J542" s="198">
        <f>ROUND(I542*H542,2)</f>
        <v>0</v>
      </c>
      <c r="K542" s="194" t="s">
        <v>142</v>
      </c>
      <c r="L542" s="60"/>
      <c r="M542" s="199" t="s">
        <v>22</v>
      </c>
      <c r="N542" s="200" t="s">
        <v>50</v>
      </c>
      <c r="O542" s="41"/>
      <c r="P542" s="201">
        <f>O542*H542</f>
        <v>0</v>
      </c>
      <c r="Q542" s="201">
        <v>4.6800000000000001E-3</v>
      </c>
      <c r="R542" s="201">
        <f>Q542*H542</f>
        <v>1.3384800000000001E-2</v>
      </c>
      <c r="S542" s="201">
        <v>0</v>
      </c>
      <c r="T542" s="202">
        <f>S542*H542</f>
        <v>0</v>
      </c>
      <c r="AR542" s="23" t="s">
        <v>167</v>
      </c>
      <c r="AT542" s="23" t="s">
        <v>138</v>
      </c>
      <c r="AU542" s="23" t="s">
        <v>88</v>
      </c>
      <c r="AY542" s="23" t="s">
        <v>136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23" t="s">
        <v>24</v>
      </c>
      <c r="BK542" s="203">
        <f>ROUND(I542*H542,2)</f>
        <v>0</v>
      </c>
      <c r="BL542" s="23" t="s">
        <v>167</v>
      </c>
      <c r="BM542" s="23" t="s">
        <v>643</v>
      </c>
    </row>
    <row r="543" spans="2:65" s="11" customFormat="1" ht="13.5">
      <c r="B543" s="204"/>
      <c r="C543" s="205"/>
      <c r="D543" s="206" t="s">
        <v>145</v>
      </c>
      <c r="E543" s="207" t="s">
        <v>22</v>
      </c>
      <c r="F543" s="208" t="s">
        <v>146</v>
      </c>
      <c r="G543" s="205"/>
      <c r="H543" s="209" t="s">
        <v>22</v>
      </c>
      <c r="I543" s="210"/>
      <c r="J543" s="205"/>
      <c r="K543" s="205"/>
      <c r="L543" s="211"/>
      <c r="M543" s="212"/>
      <c r="N543" s="213"/>
      <c r="O543" s="213"/>
      <c r="P543" s="213"/>
      <c r="Q543" s="213"/>
      <c r="R543" s="213"/>
      <c r="S543" s="213"/>
      <c r="T543" s="214"/>
      <c r="AT543" s="215" t="s">
        <v>145</v>
      </c>
      <c r="AU543" s="215" t="s">
        <v>88</v>
      </c>
      <c r="AV543" s="11" t="s">
        <v>24</v>
      </c>
      <c r="AW543" s="11" t="s">
        <v>43</v>
      </c>
      <c r="AX543" s="11" t="s">
        <v>79</v>
      </c>
      <c r="AY543" s="215" t="s">
        <v>136</v>
      </c>
    </row>
    <row r="544" spans="2:65" s="12" customFormat="1" ht="13.5">
      <c r="B544" s="216"/>
      <c r="C544" s="217"/>
      <c r="D544" s="206" t="s">
        <v>145</v>
      </c>
      <c r="E544" s="218" t="s">
        <v>22</v>
      </c>
      <c r="F544" s="219" t="s">
        <v>644</v>
      </c>
      <c r="G544" s="217"/>
      <c r="H544" s="220">
        <v>2.86</v>
      </c>
      <c r="I544" s="221"/>
      <c r="J544" s="217"/>
      <c r="K544" s="217"/>
      <c r="L544" s="222"/>
      <c r="M544" s="223"/>
      <c r="N544" s="224"/>
      <c r="O544" s="224"/>
      <c r="P544" s="224"/>
      <c r="Q544" s="224"/>
      <c r="R544" s="224"/>
      <c r="S544" s="224"/>
      <c r="T544" s="225"/>
      <c r="AT544" s="226" t="s">
        <v>145</v>
      </c>
      <c r="AU544" s="226" t="s">
        <v>88</v>
      </c>
      <c r="AV544" s="12" t="s">
        <v>88</v>
      </c>
      <c r="AW544" s="12" t="s">
        <v>43</v>
      </c>
      <c r="AX544" s="12" t="s">
        <v>79</v>
      </c>
      <c r="AY544" s="226" t="s">
        <v>136</v>
      </c>
    </row>
    <row r="545" spans="2:65" s="13" customFormat="1" ht="13.5">
      <c r="B545" s="227"/>
      <c r="C545" s="228"/>
      <c r="D545" s="238" t="s">
        <v>145</v>
      </c>
      <c r="E545" s="239" t="s">
        <v>22</v>
      </c>
      <c r="F545" s="240" t="s">
        <v>148</v>
      </c>
      <c r="G545" s="228"/>
      <c r="H545" s="241">
        <v>2.86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AT545" s="237" t="s">
        <v>145</v>
      </c>
      <c r="AU545" s="237" t="s">
        <v>88</v>
      </c>
      <c r="AV545" s="13" t="s">
        <v>143</v>
      </c>
      <c r="AW545" s="13" t="s">
        <v>43</v>
      </c>
      <c r="AX545" s="13" t="s">
        <v>24</v>
      </c>
      <c r="AY545" s="237" t="s">
        <v>136</v>
      </c>
    </row>
    <row r="546" spans="2:65" s="1" customFormat="1" ht="22.5" customHeight="1">
      <c r="B546" s="40"/>
      <c r="C546" s="192" t="s">
        <v>645</v>
      </c>
      <c r="D546" s="192" t="s">
        <v>138</v>
      </c>
      <c r="E546" s="193" t="s">
        <v>646</v>
      </c>
      <c r="F546" s="194" t="s">
        <v>647</v>
      </c>
      <c r="G546" s="195" t="s">
        <v>215</v>
      </c>
      <c r="H546" s="196">
        <v>3.54</v>
      </c>
      <c r="I546" s="197"/>
      <c r="J546" s="198">
        <f>ROUND(I546*H546,2)</f>
        <v>0</v>
      </c>
      <c r="K546" s="194" t="s">
        <v>142</v>
      </c>
      <c r="L546" s="60"/>
      <c r="M546" s="199" t="s">
        <v>22</v>
      </c>
      <c r="N546" s="200" t="s">
        <v>50</v>
      </c>
      <c r="O546" s="41"/>
      <c r="P546" s="201">
        <f>O546*H546</f>
        <v>0</v>
      </c>
      <c r="Q546" s="201">
        <v>6.5300000000000002E-3</v>
      </c>
      <c r="R546" s="201">
        <f>Q546*H546</f>
        <v>2.31162E-2</v>
      </c>
      <c r="S546" s="201">
        <v>0</v>
      </c>
      <c r="T546" s="202">
        <f>S546*H546</f>
        <v>0</v>
      </c>
      <c r="AR546" s="23" t="s">
        <v>167</v>
      </c>
      <c r="AT546" s="23" t="s">
        <v>138</v>
      </c>
      <c r="AU546" s="23" t="s">
        <v>88</v>
      </c>
      <c r="AY546" s="23" t="s">
        <v>136</v>
      </c>
      <c r="BE546" s="203">
        <f>IF(N546="základní",J546,0)</f>
        <v>0</v>
      </c>
      <c r="BF546" s="203">
        <f>IF(N546="snížená",J546,0)</f>
        <v>0</v>
      </c>
      <c r="BG546" s="203">
        <f>IF(N546="zákl. přenesená",J546,0)</f>
        <v>0</v>
      </c>
      <c r="BH546" s="203">
        <f>IF(N546="sníž. přenesená",J546,0)</f>
        <v>0</v>
      </c>
      <c r="BI546" s="203">
        <f>IF(N546="nulová",J546,0)</f>
        <v>0</v>
      </c>
      <c r="BJ546" s="23" t="s">
        <v>24</v>
      </c>
      <c r="BK546" s="203">
        <f>ROUND(I546*H546,2)</f>
        <v>0</v>
      </c>
      <c r="BL546" s="23" t="s">
        <v>167</v>
      </c>
      <c r="BM546" s="23" t="s">
        <v>648</v>
      </c>
    </row>
    <row r="547" spans="2:65" s="11" customFormat="1" ht="13.5">
      <c r="B547" s="204"/>
      <c r="C547" s="205"/>
      <c r="D547" s="206" t="s">
        <v>145</v>
      </c>
      <c r="E547" s="207" t="s">
        <v>22</v>
      </c>
      <c r="F547" s="208" t="s">
        <v>146</v>
      </c>
      <c r="G547" s="205"/>
      <c r="H547" s="209" t="s">
        <v>22</v>
      </c>
      <c r="I547" s="210"/>
      <c r="J547" s="205"/>
      <c r="K547" s="205"/>
      <c r="L547" s="211"/>
      <c r="M547" s="212"/>
      <c r="N547" s="213"/>
      <c r="O547" s="213"/>
      <c r="P547" s="213"/>
      <c r="Q547" s="213"/>
      <c r="R547" s="213"/>
      <c r="S547" s="213"/>
      <c r="T547" s="214"/>
      <c r="AT547" s="215" t="s">
        <v>145</v>
      </c>
      <c r="AU547" s="215" t="s">
        <v>88</v>
      </c>
      <c r="AV547" s="11" t="s">
        <v>24</v>
      </c>
      <c r="AW547" s="11" t="s">
        <v>43</v>
      </c>
      <c r="AX547" s="11" t="s">
        <v>79</v>
      </c>
      <c r="AY547" s="215" t="s">
        <v>136</v>
      </c>
    </row>
    <row r="548" spans="2:65" s="12" customFormat="1" ht="13.5">
      <c r="B548" s="216"/>
      <c r="C548" s="217"/>
      <c r="D548" s="206" t="s">
        <v>145</v>
      </c>
      <c r="E548" s="218" t="s">
        <v>22</v>
      </c>
      <c r="F548" s="219" t="s">
        <v>649</v>
      </c>
      <c r="G548" s="217"/>
      <c r="H548" s="220">
        <v>3.54</v>
      </c>
      <c r="I548" s="221"/>
      <c r="J548" s="217"/>
      <c r="K548" s="217"/>
      <c r="L548" s="222"/>
      <c r="M548" s="223"/>
      <c r="N548" s="224"/>
      <c r="O548" s="224"/>
      <c r="P548" s="224"/>
      <c r="Q548" s="224"/>
      <c r="R548" s="224"/>
      <c r="S548" s="224"/>
      <c r="T548" s="225"/>
      <c r="AT548" s="226" t="s">
        <v>145</v>
      </c>
      <c r="AU548" s="226" t="s">
        <v>88</v>
      </c>
      <c r="AV548" s="12" t="s">
        <v>88</v>
      </c>
      <c r="AW548" s="12" t="s">
        <v>43</v>
      </c>
      <c r="AX548" s="12" t="s">
        <v>79</v>
      </c>
      <c r="AY548" s="226" t="s">
        <v>136</v>
      </c>
    </row>
    <row r="549" spans="2:65" s="13" customFormat="1" ht="13.5">
      <c r="B549" s="227"/>
      <c r="C549" s="228"/>
      <c r="D549" s="238" t="s">
        <v>145</v>
      </c>
      <c r="E549" s="239" t="s">
        <v>22</v>
      </c>
      <c r="F549" s="240" t="s">
        <v>148</v>
      </c>
      <c r="G549" s="228"/>
      <c r="H549" s="241">
        <v>3.54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AT549" s="237" t="s">
        <v>145</v>
      </c>
      <c r="AU549" s="237" t="s">
        <v>88</v>
      </c>
      <c r="AV549" s="13" t="s">
        <v>143</v>
      </c>
      <c r="AW549" s="13" t="s">
        <v>43</v>
      </c>
      <c r="AX549" s="13" t="s">
        <v>24</v>
      </c>
      <c r="AY549" s="237" t="s">
        <v>136</v>
      </c>
    </row>
    <row r="550" spans="2:65" s="1" customFormat="1" ht="22.5" customHeight="1">
      <c r="B550" s="40"/>
      <c r="C550" s="192" t="s">
        <v>650</v>
      </c>
      <c r="D550" s="192" t="s">
        <v>138</v>
      </c>
      <c r="E550" s="193" t="s">
        <v>651</v>
      </c>
      <c r="F550" s="194" t="s">
        <v>652</v>
      </c>
      <c r="G550" s="195" t="s">
        <v>215</v>
      </c>
      <c r="H550" s="196">
        <v>0.96</v>
      </c>
      <c r="I550" s="197"/>
      <c r="J550" s="198">
        <f>ROUND(I550*H550,2)</f>
        <v>0</v>
      </c>
      <c r="K550" s="194" t="s">
        <v>142</v>
      </c>
      <c r="L550" s="60"/>
      <c r="M550" s="199" t="s">
        <v>22</v>
      </c>
      <c r="N550" s="200" t="s">
        <v>50</v>
      </c>
      <c r="O550" s="41"/>
      <c r="P550" s="201">
        <f>O550*H550</f>
        <v>0</v>
      </c>
      <c r="Q550" s="201">
        <v>1.171E-2</v>
      </c>
      <c r="R550" s="201">
        <f>Q550*H550</f>
        <v>1.1241599999999999E-2</v>
      </c>
      <c r="S550" s="201">
        <v>0</v>
      </c>
      <c r="T550" s="202">
        <f>S550*H550</f>
        <v>0</v>
      </c>
      <c r="AR550" s="23" t="s">
        <v>167</v>
      </c>
      <c r="AT550" s="23" t="s">
        <v>138</v>
      </c>
      <c r="AU550" s="23" t="s">
        <v>88</v>
      </c>
      <c r="AY550" s="23" t="s">
        <v>136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3" t="s">
        <v>24</v>
      </c>
      <c r="BK550" s="203">
        <f>ROUND(I550*H550,2)</f>
        <v>0</v>
      </c>
      <c r="BL550" s="23" t="s">
        <v>167</v>
      </c>
      <c r="BM550" s="23" t="s">
        <v>653</v>
      </c>
    </row>
    <row r="551" spans="2:65" s="11" customFormat="1" ht="13.5">
      <c r="B551" s="204"/>
      <c r="C551" s="205"/>
      <c r="D551" s="206" t="s">
        <v>145</v>
      </c>
      <c r="E551" s="207" t="s">
        <v>22</v>
      </c>
      <c r="F551" s="208" t="s">
        <v>146</v>
      </c>
      <c r="G551" s="205"/>
      <c r="H551" s="209" t="s">
        <v>22</v>
      </c>
      <c r="I551" s="210"/>
      <c r="J551" s="205"/>
      <c r="K551" s="205"/>
      <c r="L551" s="211"/>
      <c r="M551" s="212"/>
      <c r="N551" s="213"/>
      <c r="O551" s="213"/>
      <c r="P551" s="213"/>
      <c r="Q551" s="213"/>
      <c r="R551" s="213"/>
      <c r="S551" s="213"/>
      <c r="T551" s="214"/>
      <c r="AT551" s="215" t="s">
        <v>145</v>
      </c>
      <c r="AU551" s="215" t="s">
        <v>88</v>
      </c>
      <c r="AV551" s="11" t="s">
        <v>24</v>
      </c>
      <c r="AW551" s="11" t="s">
        <v>43</v>
      </c>
      <c r="AX551" s="11" t="s">
        <v>79</v>
      </c>
      <c r="AY551" s="215" t="s">
        <v>136</v>
      </c>
    </row>
    <row r="552" spans="2:65" s="12" customFormat="1" ht="13.5">
      <c r="B552" s="216"/>
      <c r="C552" s="217"/>
      <c r="D552" s="206" t="s">
        <v>145</v>
      </c>
      <c r="E552" s="218" t="s">
        <v>22</v>
      </c>
      <c r="F552" s="219" t="s">
        <v>654</v>
      </c>
      <c r="G552" s="217"/>
      <c r="H552" s="220">
        <v>0.96</v>
      </c>
      <c r="I552" s="221"/>
      <c r="J552" s="217"/>
      <c r="K552" s="217"/>
      <c r="L552" s="222"/>
      <c r="M552" s="223"/>
      <c r="N552" s="224"/>
      <c r="O552" s="224"/>
      <c r="P552" s="224"/>
      <c r="Q552" s="224"/>
      <c r="R552" s="224"/>
      <c r="S552" s="224"/>
      <c r="T552" s="225"/>
      <c r="AT552" s="226" t="s">
        <v>145</v>
      </c>
      <c r="AU552" s="226" t="s">
        <v>88</v>
      </c>
      <c r="AV552" s="12" t="s">
        <v>88</v>
      </c>
      <c r="AW552" s="12" t="s">
        <v>43</v>
      </c>
      <c r="AX552" s="12" t="s">
        <v>79</v>
      </c>
      <c r="AY552" s="226" t="s">
        <v>136</v>
      </c>
    </row>
    <row r="553" spans="2:65" s="13" customFormat="1" ht="13.5">
      <c r="B553" s="227"/>
      <c r="C553" s="228"/>
      <c r="D553" s="238" t="s">
        <v>145</v>
      </c>
      <c r="E553" s="239" t="s">
        <v>22</v>
      </c>
      <c r="F553" s="240" t="s">
        <v>148</v>
      </c>
      <c r="G553" s="228"/>
      <c r="H553" s="241">
        <v>0.96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AT553" s="237" t="s">
        <v>145</v>
      </c>
      <c r="AU553" s="237" t="s">
        <v>88</v>
      </c>
      <c r="AV553" s="13" t="s">
        <v>143</v>
      </c>
      <c r="AW553" s="13" t="s">
        <v>43</v>
      </c>
      <c r="AX553" s="13" t="s">
        <v>24</v>
      </c>
      <c r="AY553" s="237" t="s">
        <v>136</v>
      </c>
    </row>
    <row r="554" spans="2:65" s="1" customFormat="1" ht="22.5" customHeight="1">
      <c r="B554" s="40"/>
      <c r="C554" s="192" t="s">
        <v>655</v>
      </c>
      <c r="D554" s="192" t="s">
        <v>138</v>
      </c>
      <c r="E554" s="193" t="s">
        <v>656</v>
      </c>
      <c r="F554" s="194" t="s">
        <v>657</v>
      </c>
      <c r="G554" s="195" t="s">
        <v>215</v>
      </c>
      <c r="H554" s="196">
        <v>1.1100000000000001</v>
      </c>
      <c r="I554" s="197"/>
      <c r="J554" s="198">
        <f>ROUND(I554*H554,2)</f>
        <v>0</v>
      </c>
      <c r="K554" s="194" t="s">
        <v>142</v>
      </c>
      <c r="L554" s="60"/>
      <c r="M554" s="199" t="s">
        <v>22</v>
      </c>
      <c r="N554" s="200" t="s">
        <v>50</v>
      </c>
      <c r="O554" s="41"/>
      <c r="P554" s="201">
        <f>O554*H554</f>
        <v>0</v>
      </c>
      <c r="Q554" s="201">
        <v>1.5350000000000001E-2</v>
      </c>
      <c r="R554" s="201">
        <f>Q554*H554</f>
        <v>1.7038500000000002E-2</v>
      </c>
      <c r="S554" s="201">
        <v>0</v>
      </c>
      <c r="T554" s="202">
        <f>S554*H554</f>
        <v>0</v>
      </c>
      <c r="AR554" s="23" t="s">
        <v>167</v>
      </c>
      <c r="AT554" s="23" t="s">
        <v>138</v>
      </c>
      <c r="AU554" s="23" t="s">
        <v>88</v>
      </c>
      <c r="AY554" s="23" t="s">
        <v>136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3" t="s">
        <v>24</v>
      </c>
      <c r="BK554" s="203">
        <f>ROUND(I554*H554,2)</f>
        <v>0</v>
      </c>
      <c r="BL554" s="23" t="s">
        <v>167</v>
      </c>
      <c r="BM554" s="23" t="s">
        <v>658</v>
      </c>
    </row>
    <row r="555" spans="2:65" s="11" customFormat="1" ht="13.5">
      <c r="B555" s="204"/>
      <c r="C555" s="205"/>
      <c r="D555" s="206" t="s">
        <v>145</v>
      </c>
      <c r="E555" s="207" t="s">
        <v>22</v>
      </c>
      <c r="F555" s="208" t="s">
        <v>146</v>
      </c>
      <c r="G555" s="205"/>
      <c r="H555" s="209" t="s">
        <v>22</v>
      </c>
      <c r="I555" s="210"/>
      <c r="J555" s="205"/>
      <c r="K555" s="205"/>
      <c r="L555" s="211"/>
      <c r="M555" s="212"/>
      <c r="N555" s="213"/>
      <c r="O555" s="213"/>
      <c r="P555" s="213"/>
      <c r="Q555" s="213"/>
      <c r="R555" s="213"/>
      <c r="S555" s="213"/>
      <c r="T555" s="214"/>
      <c r="AT555" s="215" t="s">
        <v>145</v>
      </c>
      <c r="AU555" s="215" t="s">
        <v>88</v>
      </c>
      <c r="AV555" s="11" t="s">
        <v>24</v>
      </c>
      <c r="AW555" s="11" t="s">
        <v>43</v>
      </c>
      <c r="AX555" s="11" t="s">
        <v>79</v>
      </c>
      <c r="AY555" s="215" t="s">
        <v>136</v>
      </c>
    </row>
    <row r="556" spans="2:65" s="12" customFormat="1" ht="13.5">
      <c r="B556" s="216"/>
      <c r="C556" s="217"/>
      <c r="D556" s="206" t="s">
        <v>145</v>
      </c>
      <c r="E556" s="218" t="s">
        <v>22</v>
      </c>
      <c r="F556" s="219" t="s">
        <v>659</v>
      </c>
      <c r="G556" s="217"/>
      <c r="H556" s="220">
        <v>1.1100000000000001</v>
      </c>
      <c r="I556" s="221"/>
      <c r="J556" s="217"/>
      <c r="K556" s="217"/>
      <c r="L556" s="222"/>
      <c r="M556" s="223"/>
      <c r="N556" s="224"/>
      <c r="O556" s="224"/>
      <c r="P556" s="224"/>
      <c r="Q556" s="224"/>
      <c r="R556" s="224"/>
      <c r="S556" s="224"/>
      <c r="T556" s="225"/>
      <c r="AT556" s="226" t="s">
        <v>145</v>
      </c>
      <c r="AU556" s="226" t="s">
        <v>88</v>
      </c>
      <c r="AV556" s="12" t="s">
        <v>88</v>
      </c>
      <c r="AW556" s="12" t="s">
        <v>43</v>
      </c>
      <c r="AX556" s="12" t="s">
        <v>79</v>
      </c>
      <c r="AY556" s="226" t="s">
        <v>136</v>
      </c>
    </row>
    <row r="557" spans="2:65" s="13" customFormat="1" ht="13.5">
      <c r="B557" s="227"/>
      <c r="C557" s="228"/>
      <c r="D557" s="238" t="s">
        <v>145</v>
      </c>
      <c r="E557" s="239" t="s">
        <v>22</v>
      </c>
      <c r="F557" s="240" t="s">
        <v>148</v>
      </c>
      <c r="G557" s="228"/>
      <c r="H557" s="241">
        <v>1.1100000000000001</v>
      </c>
      <c r="I557" s="232"/>
      <c r="J557" s="228"/>
      <c r="K557" s="228"/>
      <c r="L557" s="233"/>
      <c r="M557" s="234"/>
      <c r="N557" s="235"/>
      <c r="O557" s="235"/>
      <c r="P557" s="235"/>
      <c r="Q557" s="235"/>
      <c r="R557" s="235"/>
      <c r="S557" s="235"/>
      <c r="T557" s="236"/>
      <c r="AT557" s="237" t="s">
        <v>145</v>
      </c>
      <c r="AU557" s="237" t="s">
        <v>88</v>
      </c>
      <c r="AV557" s="13" t="s">
        <v>143</v>
      </c>
      <c r="AW557" s="13" t="s">
        <v>43</v>
      </c>
      <c r="AX557" s="13" t="s">
        <v>24</v>
      </c>
      <c r="AY557" s="237" t="s">
        <v>136</v>
      </c>
    </row>
    <row r="558" spans="2:65" s="1" customFormat="1" ht="22.5" customHeight="1">
      <c r="B558" s="40"/>
      <c r="C558" s="192" t="s">
        <v>660</v>
      </c>
      <c r="D558" s="192" t="s">
        <v>138</v>
      </c>
      <c r="E558" s="193" t="s">
        <v>661</v>
      </c>
      <c r="F558" s="194" t="s">
        <v>662</v>
      </c>
      <c r="G558" s="195" t="s">
        <v>215</v>
      </c>
      <c r="H558" s="196">
        <v>1.92</v>
      </c>
      <c r="I558" s="197"/>
      <c r="J558" s="198">
        <f>ROUND(I558*H558,2)</f>
        <v>0</v>
      </c>
      <c r="K558" s="194" t="s">
        <v>142</v>
      </c>
      <c r="L558" s="60"/>
      <c r="M558" s="199" t="s">
        <v>22</v>
      </c>
      <c r="N558" s="200" t="s">
        <v>50</v>
      </c>
      <c r="O558" s="41"/>
      <c r="P558" s="201">
        <f>O558*H558</f>
        <v>0</v>
      </c>
      <c r="Q558" s="201">
        <v>1.8460000000000001E-2</v>
      </c>
      <c r="R558" s="201">
        <f>Q558*H558</f>
        <v>3.5443200000000001E-2</v>
      </c>
      <c r="S558" s="201">
        <v>0</v>
      </c>
      <c r="T558" s="202">
        <f>S558*H558</f>
        <v>0</v>
      </c>
      <c r="AR558" s="23" t="s">
        <v>167</v>
      </c>
      <c r="AT558" s="23" t="s">
        <v>138</v>
      </c>
      <c r="AU558" s="23" t="s">
        <v>88</v>
      </c>
      <c r="AY558" s="23" t="s">
        <v>136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3" t="s">
        <v>24</v>
      </c>
      <c r="BK558" s="203">
        <f>ROUND(I558*H558,2)</f>
        <v>0</v>
      </c>
      <c r="BL558" s="23" t="s">
        <v>167</v>
      </c>
      <c r="BM558" s="23" t="s">
        <v>663</v>
      </c>
    </row>
    <row r="559" spans="2:65" s="11" customFormat="1" ht="13.5">
      <c r="B559" s="204"/>
      <c r="C559" s="205"/>
      <c r="D559" s="206" t="s">
        <v>145</v>
      </c>
      <c r="E559" s="207" t="s">
        <v>22</v>
      </c>
      <c r="F559" s="208" t="s">
        <v>146</v>
      </c>
      <c r="G559" s="205"/>
      <c r="H559" s="209" t="s">
        <v>22</v>
      </c>
      <c r="I559" s="210"/>
      <c r="J559" s="205"/>
      <c r="K559" s="205"/>
      <c r="L559" s="211"/>
      <c r="M559" s="212"/>
      <c r="N559" s="213"/>
      <c r="O559" s="213"/>
      <c r="P559" s="213"/>
      <c r="Q559" s="213"/>
      <c r="R559" s="213"/>
      <c r="S559" s="213"/>
      <c r="T559" s="214"/>
      <c r="AT559" s="215" t="s">
        <v>145</v>
      </c>
      <c r="AU559" s="215" t="s">
        <v>88</v>
      </c>
      <c r="AV559" s="11" t="s">
        <v>24</v>
      </c>
      <c r="AW559" s="11" t="s">
        <v>43</v>
      </c>
      <c r="AX559" s="11" t="s">
        <v>79</v>
      </c>
      <c r="AY559" s="215" t="s">
        <v>136</v>
      </c>
    </row>
    <row r="560" spans="2:65" s="12" customFormat="1" ht="13.5">
      <c r="B560" s="216"/>
      <c r="C560" s="217"/>
      <c r="D560" s="206" t="s">
        <v>145</v>
      </c>
      <c r="E560" s="218" t="s">
        <v>22</v>
      </c>
      <c r="F560" s="219" t="s">
        <v>664</v>
      </c>
      <c r="G560" s="217"/>
      <c r="H560" s="220">
        <v>1.92</v>
      </c>
      <c r="I560" s="221"/>
      <c r="J560" s="217"/>
      <c r="K560" s="217"/>
      <c r="L560" s="222"/>
      <c r="M560" s="223"/>
      <c r="N560" s="224"/>
      <c r="O560" s="224"/>
      <c r="P560" s="224"/>
      <c r="Q560" s="224"/>
      <c r="R560" s="224"/>
      <c r="S560" s="224"/>
      <c r="T560" s="225"/>
      <c r="AT560" s="226" t="s">
        <v>145</v>
      </c>
      <c r="AU560" s="226" t="s">
        <v>88</v>
      </c>
      <c r="AV560" s="12" t="s">
        <v>88</v>
      </c>
      <c r="AW560" s="12" t="s">
        <v>43</v>
      </c>
      <c r="AX560" s="12" t="s">
        <v>79</v>
      </c>
      <c r="AY560" s="226" t="s">
        <v>136</v>
      </c>
    </row>
    <row r="561" spans="2:65" s="13" customFormat="1" ht="13.5">
      <c r="B561" s="227"/>
      <c r="C561" s="228"/>
      <c r="D561" s="238" t="s">
        <v>145</v>
      </c>
      <c r="E561" s="239" t="s">
        <v>22</v>
      </c>
      <c r="F561" s="240" t="s">
        <v>148</v>
      </c>
      <c r="G561" s="228"/>
      <c r="H561" s="241">
        <v>1.92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AT561" s="237" t="s">
        <v>145</v>
      </c>
      <c r="AU561" s="237" t="s">
        <v>88</v>
      </c>
      <c r="AV561" s="13" t="s">
        <v>143</v>
      </c>
      <c r="AW561" s="13" t="s">
        <v>43</v>
      </c>
      <c r="AX561" s="13" t="s">
        <v>24</v>
      </c>
      <c r="AY561" s="237" t="s">
        <v>136</v>
      </c>
    </row>
    <row r="562" spans="2:65" s="1" customFormat="1" ht="31.5" customHeight="1">
      <c r="B562" s="40"/>
      <c r="C562" s="192" t="s">
        <v>665</v>
      </c>
      <c r="D562" s="192" t="s">
        <v>138</v>
      </c>
      <c r="E562" s="193" t="s">
        <v>666</v>
      </c>
      <c r="F562" s="194" t="s">
        <v>667</v>
      </c>
      <c r="G562" s="195" t="s">
        <v>241</v>
      </c>
      <c r="H562" s="196">
        <v>5.9480000000000004</v>
      </c>
      <c r="I562" s="197"/>
      <c r="J562" s="198">
        <f>ROUND(I562*H562,2)</f>
        <v>0</v>
      </c>
      <c r="K562" s="194" t="s">
        <v>142</v>
      </c>
      <c r="L562" s="60"/>
      <c r="M562" s="199" t="s">
        <v>22</v>
      </c>
      <c r="N562" s="200" t="s">
        <v>50</v>
      </c>
      <c r="O562" s="41"/>
      <c r="P562" s="201">
        <f>O562*H562</f>
        <v>0</v>
      </c>
      <c r="Q562" s="201">
        <v>0</v>
      </c>
      <c r="R562" s="201">
        <f>Q562*H562</f>
        <v>0</v>
      </c>
      <c r="S562" s="201">
        <v>0</v>
      </c>
      <c r="T562" s="202">
        <f>S562*H562</f>
        <v>0</v>
      </c>
      <c r="AR562" s="23" t="s">
        <v>167</v>
      </c>
      <c r="AT562" s="23" t="s">
        <v>138</v>
      </c>
      <c r="AU562" s="23" t="s">
        <v>88</v>
      </c>
      <c r="AY562" s="23" t="s">
        <v>136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23" t="s">
        <v>24</v>
      </c>
      <c r="BK562" s="203">
        <f>ROUND(I562*H562,2)</f>
        <v>0</v>
      </c>
      <c r="BL562" s="23" t="s">
        <v>167</v>
      </c>
      <c r="BM562" s="23" t="s">
        <v>668</v>
      </c>
    </row>
    <row r="563" spans="2:65" s="1" customFormat="1" ht="44.25" customHeight="1">
      <c r="B563" s="40"/>
      <c r="C563" s="192" t="s">
        <v>669</v>
      </c>
      <c r="D563" s="192" t="s">
        <v>138</v>
      </c>
      <c r="E563" s="193" t="s">
        <v>670</v>
      </c>
      <c r="F563" s="194" t="s">
        <v>671</v>
      </c>
      <c r="G563" s="195" t="s">
        <v>241</v>
      </c>
      <c r="H563" s="196">
        <v>5.9480000000000004</v>
      </c>
      <c r="I563" s="197"/>
      <c r="J563" s="198">
        <f>ROUND(I563*H563,2)</f>
        <v>0</v>
      </c>
      <c r="K563" s="194" t="s">
        <v>142</v>
      </c>
      <c r="L563" s="60"/>
      <c r="M563" s="199" t="s">
        <v>22</v>
      </c>
      <c r="N563" s="200" t="s">
        <v>50</v>
      </c>
      <c r="O563" s="41"/>
      <c r="P563" s="201">
        <f>O563*H563</f>
        <v>0</v>
      </c>
      <c r="Q563" s="201">
        <v>0</v>
      </c>
      <c r="R563" s="201">
        <f>Q563*H563</f>
        <v>0</v>
      </c>
      <c r="S563" s="201">
        <v>0</v>
      </c>
      <c r="T563" s="202">
        <f>S563*H563</f>
        <v>0</v>
      </c>
      <c r="AR563" s="23" t="s">
        <v>167</v>
      </c>
      <c r="AT563" s="23" t="s">
        <v>138</v>
      </c>
      <c r="AU563" s="23" t="s">
        <v>88</v>
      </c>
      <c r="AY563" s="23" t="s">
        <v>136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23" t="s">
        <v>24</v>
      </c>
      <c r="BK563" s="203">
        <f>ROUND(I563*H563,2)</f>
        <v>0</v>
      </c>
      <c r="BL563" s="23" t="s">
        <v>167</v>
      </c>
      <c r="BM563" s="23" t="s">
        <v>672</v>
      </c>
    </row>
    <row r="564" spans="2:65" s="10" customFormat="1" ht="22.35" customHeight="1">
      <c r="B564" s="175"/>
      <c r="C564" s="176"/>
      <c r="D564" s="189" t="s">
        <v>78</v>
      </c>
      <c r="E564" s="190" t="s">
        <v>673</v>
      </c>
      <c r="F564" s="190" t="s">
        <v>674</v>
      </c>
      <c r="G564" s="176"/>
      <c r="H564" s="176"/>
      <c r="I564" s="179"/>
      <c r="J564" s="191">
        <f>BK564</f>
        <v>0</v>
      </c>
      <c r="K564" s="176"/>
      <c r="L564" s="181"/>
      <c r="M564" s="182"/>
      <c r="N564" s="183"/>
      <c r="O564" s="183"/>
      <c r="P564" s="184">
        <f>SUM(P565:P572)</f>
        <v>0</v>
      </c>
      <c r="Q564" s="183"/>
      <c r="R564" s="184">
        <f>SUM(R565:R572)</f>
        <v>0</v>
      </c>
      <c r="S564" s="183"/>
      <c r="T564" s="185">
        <f>SUM(T565:T572)</f>
        <v>0</v>
      </c>
      <c r="AR564" s="186" t="s">
        <v>24</v>
      </c>
      <c r="AT564" s="187" t="s">
        <v>78</v>
      </c>
      <c r="AU564" s="187" t="s">
        <v>88</v>
      </c>
      <c r="AY564" s="186" t="s">
        <v>136</v>
      </c>
      <c r="BK564" s="188">
        <f>SUM(BK565:BK572)</f>
        <v>0</v>
      </c>
    </row>
    <row r="565" spans="2:65" s="1" customFormat="1" ht="31.5" customHeight="1">
      <c r="B565" s="40"/>
      <c r="C565" s="192" t="s">
        <v>675</v>
      </c>
      <c r="D565" s="192" t="s">
        <v>138</v>
      </c>
      <c r="E565" s="193" t="s">
        <v>676</v>
      </c>
      <c r="F565" s="194" t="s">
        <v>677</v>
      </c>
      <c r="G565" s="195" t="s">
        <v>241</v>
      </c>
      <c r="H565" s="196">
        <v>1.7709999999999999</v>
      </c>
      <c r="I565" s="197"/>
      <c r="J565" s="198">
        <f>ROUND(I565*H565,2)</f>
        <v>0</v>
      </c>
      <c r="K565" s="194" t="s">
        <v>142</v>
      </c>
      <c r="L565" s="60"/>
      <c r="M565" s="199" t="s">
        <v>22</v>
      </c>
      <c r="N565" s="200" t="s">
        <v>50</v>
      </c>
      <c r="O565" s="41"/>
      <c r="P565" s="201">
        <f>O565*H565</f>
        <v>0</v>
      </c>
      <c r="Q565" s="201">
        <v>0</v>
      </c>
      <c r="R565" s="201">
        <f>Q565*H565</f>
        <v>0</v>
      </c>
      <c r="S565" s="201">
        <v>0</v>
      </c>
      <c r="T565" s="202">
        <f>S565*H565</f>
        <v>0</v>
      </c>
      <c r="AR565" s="23" t="s">
        <v>143</v>
      </c>
      <c r="AT565" s="23" t="s">
        <v>138</v>
      </c>
      <c r="AU565" s="23" t="s">
        <v>149</v>
      </c>
      <c r="AY565" s="23" t="s">
        <v>136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23" t="s">
        <v>24</v>
      </c>
      <c r="BK565" s="203">
        <f>ROUND(I565*H565,2)</f>
        <v>0</v>
      </c>
      <c r="BL565" s="23" t="s">
        <v>143</v>
      </c>
      <c r="BM565" s="23" t="s">
        <v>678</v>
      </c>
    </row>
    <row r="566" spans="2:65" s="1" customFormat="1" ht="44.25" customHeight="1">
      <c r="B566" s="40"/>
      <c r="C566" s="192" t="s">
        <v>679</v>
      </c>
      <c r="D566" s="192" t="s">
        <v>138</v>
      </c>
      <c r="E566" s="193" t="s">
        <v>680</v>
      </c>
      <c r="F566" s="194" t="s">
        <v>681</v>
      </c>
      <c r="G566" s="195" t="s">
        <v>241</v>
      </c>
      <c r="H566" s="196">
        <v>26.565000000000001</v>
      </c>
      <c r="I566" s="197"/>
      <c r="J566" s="198">
        <f>ROUND(I566*H566,2)</f>
        <v>0</v>
      </c>
      <c r="K566" s="194" t="s">
        <v>142</v>
      </c>
      <c r="L566" s="60"/>
      <c r="M566" s="199" t="s">
        <v>22</v>
      </c>
      <c r="N566" s="200" t="s">
        <v>50</v>
      </c>
      <c r="O566" s="41"/>
      <c r="P566" s="201">
        <f>O566*H566</f>
        <v>0</v>
      </c>
      <c r="Q566" s="201">
        <v>0</v>
      </c>
      <c r="R566" s="201">
        <f>Q566*H566</f>
        <v>0</v>
      </c>
      <c r="S566" s="201">
        <v>0</v>
      </c>
      <c r="T566" s="202">
        <f>S566*H566</f>
        <v>0</v>
      </c>
      <c r="AR566" s="23" t="s">
        <v>143</v>
      </c>
      <c r="AT566" s="23" t="s">
        <v>138</v>
      </c>
      <c r="AU566" s="23" t="s">
        <v>149</v>
      </c>
      <c r="AY566" s="23" t="s">
        <v>136</v>
      </c>
      <c r="BE566" s="203">
        <f>IF(N566="základní",J566,0)</f>
        <v>0</v>
      </c>
      <c r="BF566" s="203">
        <f>IF(N566="snížená",J566,0)</f>
        <v>0</v>
      </c>
      <c r="BG566" s="203">
        <f>IF(N566="zákl. přenesená",J566,0)</f>
        <v>0</v>
      </c>
      <c r="BH566" s="203">
        <f>IF(N566="sníž. přenesená",J566,0)</f>
        <v>0</v>
      </c>
      <c r="BI566" s="203">
        <f>IF(N566="nulová",J566,0)</f>
        <v>0</v>
      </c>
      <c r="BJ566" s="23" t="s">
        <v>24</v>
      </c>
      <c r="BK566" s="203">
        <f>ROUND(I566*H566,2)</f>
        <v>0</v>
      </c>
      <c r="BL566" s="23" t="s">
        <v>143</v>
      </c>
      <c r="BM566" s="23" t="s">
        <v>682</v>
      </c>
    </row>
    <row r="567" spans="2:65" s="12" customFormat="1" ht="13.5">
      <c r="B567" s="216"/>
      <c r="C567" s="217"/>
      <c r="D567" s="238" t="s">
        <v>145</v>
      </c>
      <c r="E567" s="217"/>
      <c r="F567" s="252" t="s">
        <v>683</v>
      </c>
      <c r="G567" s="217"/>
      <c r="H567" s="253">
        <v>26.565000000000001</v>
      </c>
      <c r="I567" s="221"/>
      <c r="J567" s="217"/>
      <c r="K567" s="217"/>
      <c r="L567" s="222"/>
      <c r="M567" s="223"/>
      <c r="N567" s="224"/>
      <c r="O567" s="224"/>
      <c r="P567" s="224"/>
      <c r="Q567" s="224"/>
      <c r="R567" s="224"/>
      <c r="S567" s="224"/>
      <c r="T567" s="225"/>
      <c r="AT567" s="226" t="s">
        <v>145</v>
      </c>
      <c r="AU567" s="226" t="s">
        <v>149</v>
      </c>
      <c r="AV567" s="12" t="s">
        <v>88</v>
      </c>
      <c r="AW567" s="12" t="s">
        <v>6</v>
      </c>
      <c r="AX567" s="12" t="s">
        <v>24</v>
      </c>
      <c r="AY567" s="226" t="s">
        <v>136</v>
      </c>
    </row>
    <row r="568" spans="2:65" s="1" customFormat="1" ht="31.5" customHeight="1">
      <c r="B568" s="40"/>
      <c r="C568" s="192" t="s">
        <v>684</v>
      </c>
      <c r="D568" s="192" t="s">
        <v>138</v>
      </c>
      <c r="E568" s="193" t="s">
        <v>685</v>
      </c>
      <c r="F568" s="194" t="s">
        <v>686</v>
      </c>
      <c r="G568" s="195" t="s">
        <v>241</v>
      </c>
      <c r="H568" s="196">
        <v>1.7709999999999999</v>
      </c>
      <c r="I568" s="197"/>
      <c r="J568" s="198">
        <f>ROUND(I568*H568,2)</f>
        <v>0</v>
      </c>
      <c r="K568" s="194" t="s">
        <v>142</v>
      </c>
      <c r="L568" s="60"/>
      <c r="M568" s="199" t="s">
        <v>22</v>
      </c>
      <c r="N568" s="200" t="s">
        <v>50</v>
      </c>
      <c r="O568" s="41"/>
      <c r="P568" s="201">
        <f>O568*H568</f>
        <v>0</v>
      </c>
      <c r="Q568" s="201">
        <v>0</v>
      </c>
      <c r="R568" s="201">
        <f>Q568*H568</f>
        <v>0</v>
      </c>
      <c r="S568" s="201">
        <v>0</v>
      </c>
      <c r="T568" s="202">
        <f>S568*H568</f>
        <v>0</v>
      </c>
      <c r="AR568" s="23" t="s">
        <v>165</v>
      </c>
      <c r="AT568" s="23" t="s">
        <v>138</v>
      </c>
      <c r="AU568" s="23" t="s">
        <v>149</v>
      </c>
      <c r="AY568" s="23" t="s">
        <v>136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3" t="s">
        <v>24</v>
      </c>
      <c r="BK568" s="203">
        <f>ROUND(I568*H568,2)</f>
        <v>0</v>
      </c>
      <c r="BL568" s="23" t="s">
        <v>165</v>
      </c>
      <c r="BM568" s="23" t="s">
        <v>687</v>
      </c>
    </row>
    <row r="569" spans="2:65" s="1" customFormat="1" ht="22.5" customHeight="1">
      <c r="B569" s="40"/>
      <c r="C569" s="192" t="s">
        <v>688</v>
      </c>
      <c r="D569" s="192" t="s">
        <v>138</v>
      </c>
      <c r="E569" s="193" t="s">
        <v>689</v>
      </c>
      <c r="F569" s="194" t="s">
        <v>690</v>
      </c>
      <c r="G569" s="195" t="s">
        <v>241</v>
      </c>
      <c r="H569" s="196">
        <v>1.7709999999999999</v>
      </c>
      <c r="I569" s="197"/>
      <c r="J569" s="198">
        <f>ROUND(I569*H569,2)</f>
        <v>0</v>
      </c>
      <c r="K569" s="194" t="s">
        <v>142</v>
      </c>
      <c r="L569" s="60"/>
      <c r="M569" s="199" t="s">
        <v>22</v>
      </c>
      <c r="N569" s="200" t="s">
        <v>50</v>
      </c>
      <c r="O569" s="41"/>
      <c r="P569" s="201">
        <f>O569*H569</f>
        <v>0</v>
      </c>
      <c r="Q569" s="201">
        <v>0</v>
      </c>
      <c r="R569" s="201">
        <f>Q569*H569</f>
        <v>0</v>
      </c>
      <c r="S569" s="201">
        <v>0</v>
      </c>
      <c r="T569" s="202">
        <f>S569*H569</f>
        <v>0</v>
      </c>
      <c r="AR569" s="23" t="s">
        <v>143</v>
      </c>
      <c r="AT569" s="23" t="s">
        <v>138</v>
      </c>
      <c r="AU569" s="23" t="s">
        <v>149</v>
      </c>
      <c r="AY569" s="23" t="s">
        <v>136</v>
      </c>
      <c r="BE569" s="203">
        <f>IF(N569="základní",J569,0)</f>
        <v>0</v>
      </c>
      <c r="BF569" s="203">
        <f>IF(N569="snížená",J569,0)</f>
        <v>0</v>
      </c>
      <c r="BG569" s="203">
        <f>IF(N569="zákl. přenesená",J569,0)</f>
        <v>0</v>
      </c>
      <c r="BH569" s="203">
        <f>IF(N569="sníž. přenesená",J569,0)</f>
        <v>0</v>
      </c>
      <c r="BI569" s="203">
        <f>IF(N569="nulová",J569,0)</f>
        <v>0</v>
      </c>
      <c r="BJ569" s="23" t="s">
        <v>24</v>
      </c>
      <c r="BK569" s="203">
        <f>ROUND(I569*H569,2)</f>
        <v>0</v>
      </c>
      <c r="BL569" s="23" t="s">
        <v>143</v>
      </c>
      <c r="BM569" s="23" t="s">
        <v>691</v>
      </c>
    </row>
    <row r="570" spans="2:65" s="1" customFormat="1" ht="31.5" customHeight="1">
      <c r="B570" s="40"/>
      <c r="C570" s="192" t="s">
        <v>692</v>
      </c>
      <c r="D570" s="192" t="s">
        <v>138</v>
      </c>
      <c r="E570" s="193" t="s">
        <v>693</v>
      </c>
      <c r="F570" s="194" t="s">
        <v>694</v>
      </c>
      <c r="G570" s="195" t="s">
        <v>241</v>
      </c>
      <c r="H570" s="196">
        <v>1.7709999999999999</v>
      </c>
      <c r="I570" s="197"/>
      <c r="J570" s="198">
        <f>ROUND(I570*H570,2)</f>
        <v>0</v>
      </c>
      <c r="K570" s="194" t="s">
        <v>142</v>
      </c>
      <c r="L570" s="60"/>
      <c r="M570" s="199" t="s">
        <v>22</v>
      </c>
      <c r="N570" s="200" t="s">
        <v>50</v>
      </c>
      <c r="O570" s="41"/>
      <c r="P570" s="201">
        <f>O570*H570</f>
        <v>0</v>
      </c>
      <c r="Q570" s="201">
        <v>0</v>
      </c>
      <c r="R570" s="201">
        <f>Q570*H570</f>
        <v>0</v>
      </c>
      <c r="S570" s="201">
        <v>0</v>
      </c>
      <c r="T570" s="202">
        <f>S570*H570</f>
        <v>0</v>
      </c>
      <c r="AR570" s="23" t="s">
        <v>165</v>
      </c>
      <c r="AT570" s="23" t="s">
        <v>138</v>
      </c>
      <c r="AU570" s="23" t="s">
        <v>149</v>
      </c>
      <c r="AY570" s="23" t="s">
        <v>136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23" t="s">
        <v>24</v>
      </c>
      <c r="BK570" s="203">
        <f>ROUND(I570*H570,2)</f>
        <v>0</v>
      </c>
      <c r="BL570" s="23" t="s">
        <v>165</v>
      </c>
      <c r="BM570" s="23" t="s">
        <v>695</v>
      </c>
    </row>
    <row r="571" spans="2:65" s="1" customFormat="1" ht="31.5" customHeight="1">
      <c r="B571" s="40"/>
      <c r="C571" s="192" t="s">
        <v>696</v>
      </c>
      <c r="D571" s="192" t="s">
        <v>138</v>
      </c>
      <c r="E571" s="193" t="s">
        <v>697</v>
      </c>
      <c r="F571" s="194" t="s">
        <v>698</v>
      </c>
      <c r="G571" s="195" t="s">
        <v>241</v>
      </c>
      <c r="H571" s="196">
        <v>17.71</v>
      </c>
      <c r="I571" s="197"/>
      <c r="J571" s="198">
        <f>ROUND(I571*H571,2)</f>
        <v>0</v>
      </c>
      <c r="K571" s="194" t="s">
        <v>142</v>
      </c>
      <c r="L571" s="60"/>
      <c r="M571" s="199" t="s">
        <v>22</v>
      </c>
      <c r="N571" s="200" t="s">
        <v>50</v>
      </c>
      <c r="O571" s="41"/>
      <c r="P571" s="201">
        <f>O571*H571</f>
        <v>0</v>
      </c>
      <c r="Q571" s="201">
        <v>0</v>
      </c>
      <c r="R571" s="201">
        <f>Q571*H571</f>
        <v>0</v>
      </c>
      <c r="S571" s="201">
        <v>0</v>
      </c>
      <c r="T571" s="202">
        <f>S571*H571</f>
        <v>0</v>
      </c>
      <c r="AR571" s="23" t="s">
        <v>165</v>
      </c>
      <c r="AT571" s="23" t="s">
        <v>138</v>
      </c>
      <c r="AU571" s="23" t="s">
        <v>149</v>
      </c>
      <c r="AY571" s="23" t="s">
        <v>136</v>
      </c>
      <c r="BE571" s="203">
        <f>IF(N571="základní",J571,0)</f>
        <v>0</v>
      </c>
      <c r="BF571" s="203">
        <f>IF(N571="snížená",J571,0)</f>
        <v>0</v>
      </c>
      <c r="BG571" s="203">
        <f>IF(N571="zákl. přenesená",J571,0)</f>
        <v>0</v>
      </c>
      <c r="BH571" s="203">
        <f>IF(N571="sníž. přenesená",J571,0)</f>
        <v>0</v>
      </c>
      <c r="BI571" s="203">
        <f>IF(N571="nulová",J571,0)</f>
        <v>0</v>
      </c>
      <c r="BJ571" s="23" t="s">
        <v>24</v>
      </c>
      <c r="BK571" s="203">
        <f>ROUND(I571*H571,2)</f>
        <v>0</v>
      </c>
      <c r="BL571" s="23" t="s">
        <v>165</v>
      </c>
      <c r="BM571" s="23" t="s">
        <v>699</v>
      </c>
    </row>
    <row r="572" spans="2:65" s="12" customFormat="1" ht="13.5">
      <c r="B572" s="216"/>
      <c r="C572" s="217"/>
      <c r="D572" s="206" t="s">
        <v>145</v>
      </c>
      <c r="E572" s="217"/>
      <c r="F572" s="219" t="s">
        <v>700</v>
      </c>
      <c r="G572" s="217"/>
      <c r="H572" s="220">
        <v>17.71</v>
      </c>
      <c r="I572" s="221"/>
      <c r="J572" s="217"/>
      <c r="K572" s="217"/>
      <c r="L572" s="222"/>
      <c r="M572" s="223"/>
      <c r="N572" s="224"/>
      <c r="O572" s="224"/>
      <c r="P572" s="224"/>
      <c r="Q572" s="224"/>
      <c r="R572" s="224"/>
      <c r="S572" s="224"/>
      <c r="T572" s="225"/>
      <c r="AT572" s="226" t="s">
        <v>145</v>
      </c>
      <c r="AU572" s="226" t="s">
        <v>149</v>
      </c>
      <c r="AV572" s="12" t="s">
        <v>88</v>
      </c>
      <c r="AW572" s="12" t="s">
        <v>6</v>
      </c>
      <c r="AX572" s="12" t="s">
        <v>24</v>
      </c>
      <c r="AY572" s="226" t="s">
        <v>136</v>
      </c>
    </row>
    <row r="573" spans="2:65" s="10" customFormat="1" ht="29.85" customHeight="1">
      <c r="B573" s="175"/>
      <c r="C573" s="176"/>
      <c r="D573" s="189" t="s">
        <v>78</v>
      </c>
      <c r="E573" s="190" t="s">
        <v>701</v>
      </c>
      <c r="F573" s="190" t="s">
        <v>702</v>
      </c>
      <c r="G573" s="176"/>
      <c r="H573" s="176"/>
      <c r="I573" s="179"/>
      <c r="J573" s="191">
        <f>BK573</f>
        <v>0</v>
      </c>
      <c r="K573" s="176"/>
      <c r="L573" s="181"/>
      <c r="M573" s="182"/>
      <c r="N573" s="183"/>
      <c r="O573" s="183"/>
      <c r="P573" s="184">
        <f>SUM(P574:P584)</f>
        <v>0</v>
      </c>
      <c r="Q573" s="183"/>
      <c r="R573" s="184">
        <f>SUM(R574:R584)</f>
        <v>4.4925000000000007E-2</v>
      </c>
      <c r="S573" s="183"/>
      <c r="T573" s="185">
        <f>SUM(T574:T584)</f>
        <v>0</v>
      </c>
      <c r="AR573" s="186" t="s">
        <v>88</v>
      </c>
      <c r="AT573" s="187" t="s">
        <v>78</v>
      </c>
      <c r="AU573" s="187" t="s">
        <v>24</v>
      </c>
      <c r="AY573" s="186" t="s">
        <v>136</v>
      </c>
      <c r="BK573" s="188">
        <f>SUM(BK574:BK584)</f>
        <v>0</v>
      </c>
    </row>
    <row r="574" spans="2:65" s="1" customFormat="1" ht="22.5" customHeight="1">
      <c r="B574" s="40"/>
      <c r="C574" s="192" t="s">
        <v>703</v>
      </c>
      <c r="D574" s="192" t="s">
        <v>138</v>
      </c>
      <c r="E574" s="193" t="s">
        <v>704</v>
      </c>
      <c r="F574" s="194" t="s">
        <v>705</v>
      </c>
      <c r="G574" s="195" t="s">
        <v>153</v>
      </c>
      <c r="H574" s="196">
        <v>1.5</v>
      </c>
      <c r="I574" s="197"/>
      <c r="J574" s="198">
        <f>ROUND(I574*H574,2)</f>
        <v>0</v>
      </c>
      <c r="K574" s="194" t="s">
        <v>142</v>
      </c>
      <c r="L574" s="60"/>
      <c r="M574" s="199" t="s">
        <v>22</v>
      </c>
      <c r="N574" s="200" t="s">
        <v>50</v>
      </c>
      <c r="O574" s="41"/>
      <c r="P574" s="201">
        <f>O574*H574</f>
        <v>0</v>
      </c>
      <c r="Q574" s="201">
        <v>2.98E-2</v>
      </c>
      <c r="R574" s="201">
        <f>Q574*H574</f>
        <v>4.4700000000000004E-2</v>
      </c>
      <c r="S574" s="201">
        <v>0</v>
      </c>
      <c r="T574" s="202">
        <f>S574*H574</f>
        <v>0</v>
      </c>
      <c r="AR574" s="23" t="s">
        <v>167</v>
      </c>
      <c r="AT574" s="23" t="s">
        <v>138</v>
      </c>
      <c r="AU574" s="23" t="s">
        <v>88</v>
      </c>
      <c r="AY574" s="23" t="s">
        <v>136</v>
      </c>
      <c r="BE574" s="203">
        <f>IF(N574="základní",J574,0)</f>
        <v>0</v>
      </c>
      <c r="BF574" s="203">
        <f>IF(N574="snížená",J574,0)</f>
        <v>0</v>
      </c>
      <c r="BG574" s="203">
        <f>IF(N574="zákl. přenesená",J574,0)</f>
        <v>0</v>
      </c>
      <c r="BH574" s="203">
        <f>IF(N574="sníž. přenesená",J574,0)</f>
        <v>0</v>
      </c>
      <c r="BI574" s="203">
        <f>IF(N574="nulová",J574,0)</f>
        <v>0</v>
      </c>
      <c r="BJ574" s="23" t="s">
        <v>24</v>
      </c>
      <c r="BK574" s="203">
        <f>ROUND(I574*H574,2)</f>
        <v>0</v>
      </c>
      <c r="BL574" s="23" t="s">
        <v>167</v>
      </c>
      <c r="BM574" s="23" t="s">
        <v>706</v>
      </c>
    </row>
    <row r="575" spans="2:65" s="11" customFormat="1" ht="13.5">
      <c r="B575" s="204"/>
      <c r="C575" s="205"/>
      <c r="D575" s="206" t="s">
        <v>145</v>
      </c>
      <c r="E575" s="207" t="s">
        <v>22</v>
      </c>
      <c r="F575" s="208" t="s">
        <v>155</v>
      </c>
      <c r="G575" s="205"/>
      <c r="H575" s="209" t="s">
        <v>22</v>
      </c>
      <c r="I575" s="210"/>
      <c r="J575" s="205"/>
      <c r="K575" s="205"/>
      <c r="L575" s="211"/>
      <c r="M575" s="212"/>
      <c r="N575" s="213"/>
      <c r="O575" s="213"/>
      <c r="P575" s="213"/>
      <c r="Q575" s="213"/>
      <c r="R575" s="213"/>
      <c r="S575" s="213"/>
      <c r="T575" s="214"/>
      <c r="AT575" s="215" t="s">
        <v>145</v>
      </c>
      <c r="AU575" s="215" t="s">
        <v>88</v>
      </c>
      <c r="AV575" s="11" t="s">
        <v>24</v>
      </c>
      <c r="AW575" s="11" t="s">
        <v>43</v>
      </c>
      <c r="AX575" s="11" t="s">
        <v>79</v>
      </c>
      <c r="AY575" s="215" t="s">
        <v>136</v>
      </c>
    </row>
    <row r="576" spans="2:65" s="12" customFormat="1" ht="13.5">
      <c r="B576" s="216"/>
      <c r="C576" s="217"/>
      <c r="D576" s="206" t="s">
        <v>145</v>
      </c>
      <c r="E576" s="218" t="s">
        <v>22</v>
      </c>
      <c r="F576" s="219" t="s">
        <v>707</v>
      </c>
      <c r="G576" s="217"/>
      <c r="H576" s="220">
        <v>1.5</v>
      </c>
      <c r="I576" s="221"/>
      <c r="J576" s="217"/>
      <c r="K576" s="217"/>
      <c r="L576" s="222"/>
      <c r="M576" s="223"/>
      <c r="N576" s="224"/>
      <c r="O576" s="224"/>
      <c r="P576" s="224"/>
      <c r="Q576" s="224"/>
      <c r="R576" s="224"/>
      <c r="S576" s="224"/>
      <c r="T576" s="225"/>
      <c r="AT576" s="226" t="s">
        <v>145</v>
      </c>
      <c r="AU576" s="226" t="s">
        <v>88</v>
      </c>
      <c r="AV576" s="12" t="s">
        <v>88</v>
      </c>
      <c r="AW576" s="12" t="s">
        <v>43</v>
      </c>
      <c r="AX576" s="12" t="s">
        <v>79</v>
      </c>
      <c r="AY576" s="226" t="s">
        <v>136</v>
      </c>
    </row>
    <row r="577" spans="2:65" s="13" customFormat="1" ht="13.5">
      <c r="B577" s="227"/>
      <c r="C577" s="228"/>
      <c r="D577" s="238" t="s">
        <v>145</v>
      </c>
      <c r="E577" s="239" t="s">
        <v>22</v>
      </c>
      <c r="F577" s="240" t="s">
        <v>148</v>
      </c>
      <c r="G577" s="228"/>
      <c r="H577" s="241">
        <v>1.5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AT577" s="237" t="s">
        <v>145</v>
      </c>
      <c r="AU577" s="237" t="s">
        <v>88</v>
      </c>
      <c r="AV577" s="13" t="s">
        <v>143</v>
      </c>
      <c r="AW577" s="13" t="s">
        <v>43</v>
      </c>
      <c r="AX577" s="13" t="s">
        <v>24</v>
      </c>
      <c r="AY577" s="237" t="s">
        <v>136</v>
      </c>
    </row>
    <row r="578" spans="2:65" s="1" customFormat="1" ht="22.5" customHeight="1">
      <c r="B578" s="40"/>
      <c r="C578" s="192" t="s">
        <v>708</v>
      </c>
      <c r="D578" s="192" t="s">
        <v>138</v>
      </c>
      <c r="E578" s="193" t="s">
        <v>709</v>
      </c>
      <c r="F578" s="194" t="s">
        <v>710</v>
      </c>
      <c r="G578" s="195" t="s">
        <v>153</v>
      </c>
      <c r="H578" s="196">
        <v>1.5</v>
      </c>
      <c r="I578" s="197"/>
      <c r="J578" s="198">
        <f>ROUND(I578*H578,2)</f>
        <v>0</v>
      </c>
      <c r="K578" s="194" t="s">
        <v>142</v>
      </c>
      <c r="L578" s="60"/>
      <c r="M578" s="199" t="s">
        <v>22</v>
      </c>
      <c r="N578" s="200" t="s">
        <v>50</v>
      </c>
      <c r="O578" s="41"/>
      <c r="P578" s="201">
        <f>O578*H578</f>
        <v>0</v>
      </c>
      <c r="Q578" s="201">
        <v>1.4999999999999999E-4</v>
      </c>
      <c r="R578" s="201">
        <f>Q578*H578</f>
        <v>2.2499999999999999E-4</v>
      </c>
      <c r="S578" s="201">
        <v>0</v>
      </c>
      <c r="T578" s="202">
        <f>S578*H578</f>
        <v>0</v>
      </c>
      <c r="AR578" s="23" t="s">
        <v>167</v>
      </c>
      <c r="AT578" s="23" t="s">
        <v>138</v>
      </c>
      <c r="AU578" s="23" t="s">
        <v>88</v>
      </c>
      <c r="AY578" s="23" t="s">
        <v>136</v>
      </c>
      <c r="BE578" s="203">
        <f>IF(N578="základní",J578,0)</f>
        <v>0</v>
      </c>
      <c r="BF578" s="203">
        <f>IF(N578="snížená",J578,0)</f>
        <v>0</v>
      </c>
      <c r="BG578" s="203">
        <f>IF(N578="zákl. přenesená",J578,0)</f>
        <v>0</v>
      </c>
      <c r="BH578" s="203">
        <f>IF(N578="sníž. přenesená",J578,0)</f>
        <v>0</v>
      </c>
      <c r="BI578" s="203">
        <f>IF(N578="nulová",J578,0)</f>
        <v>0</v>
      </c>
      <c r="BJ578" s="23" t="s">
        <v>24</v>
      </c>
      <c r="BK578" s="203">
        <f>ROUND(I578*H578,2)</f>
        <v>0</v>
      </c>
      <c r="BL578" s="23" t="s">
        <v>167</v>
      </c>
      <c r="BM578" s="23" t="s">
        <v>711</v>
      </c>
    </row>
    <row r="579" spans="2:65" s="11" customFormat="1" ht="13.5">
      <c r="B579" s="204"/>
      <c r="C579" s="205"/>
      <c r="D579" s="206" t="s">
        <v>145</v>
      </c>
      <c r="E579" s="207" t="s">
        <v>22</v>
      </c>
      <c r="F579" s="208" t="s">
        <v>155</v>
      </c>
      <c r="G579" s="205"/>
      <c r="H579" s="209" t="s">
        <v>22</v>
      </c>
      <c r="I579" s="210"/>
      <c r="J579" s="205"/>
      <c r="K579" s="205"/>
      <c r="L579" s="211"/>
      <c r="M579" s="212"/>
      <c r="N579" s="213"/>
      <c r="O579" s="213"/>
      <c r="P579" s="213"/>
      <c r="Q579" s="213"/>
      <c r="R579" s="213"/>
      <c r="S579" s="213"/>
      <c r="T579" s="214"/>
      <c r="AT579" s="215" t="s">
        <v>145</v>
      </c>
      <c r="AU579" s="215" t="s">
        <v>88</v>
      </c>
      <c r="AV579" s="11" t="s">
        <v>24</v>
      </c>
      <c r="AW579" s="11" t="s">
        <v>43</v>
      </c>
      <c r="AX579" s="11" t="s">
        <v>79</v>
      </c>
      <c r="AY579" s="215" t="s">
        <v>136</v>
      </c>
    </row>
    <row r="580" spans="2:65" s="12" customFormat="1" ht="13.5">
      <c r="B580" s="216"/>
      <c r="C580" s="217"/>
      <c r="D580" s="206" t="s">
        <v>145</v>
      </c>
      <c r="E580" s="218" t="s">
        <v>22</v>
      </c>
      <c r="F580" s="219" t="s">
        <v>707</v>
      </c>
      <c r="G580" s="217"/>
      <c r="H580" s="220">
        <v>1.5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AT580" s="226" t="s">
        <v>145</v>
      </c>
      <c r="AU580" s="226" t="s">
        <v>88</v>
      </c>
      <c r="AV580" s="12" t="s">
        <v>88</v>
      </c>
      <c r="AW580" s="12" t="s">
        <v>43</v>
      </c>
      <c r="AX580" s="12" t="s">
        <v>79</v>
      </c>
      <c r="AY580" s="226" t="s">
        <v>136</v>
      </c>
    </row>
    <row r="581" spans="2:65" s="13" customFormat="1" ht="13.5">
      <c r="B581" s="227"/>
      <c r="C581" s="228"/>
      <c r="D581" s="238" t="s">
        <v>145</v>
      </c>
      <c r="E581" s="239" t="s">
        <v>22</v>
      </c>
      <c r="F581" s="240" t="s">
        <v>148</v>
      </c>
      <c r="G581" s="228"/>
      <c r="H581" s="241">
        <v>1.5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AT581" s="237" t="s">
        <v>145</v>
      </c>
      <c r="AU581" s="237" t="s">
        <v>88</v>
      </c>
      <c r="AV581" s="13" t="s">
        <v>143</v>
      </c>
      <c r="AW581" s="13" t="s">
        <v>43</v>
      </c>
      <c r="AX581" s="13" t="s">
        <v>24</v>
      </c>
      <c r="AY581" s="237" t="s">
        <v>136</v>
      </c>
    </row>
    <row r="582" spans="2:65" s="1" customFormat="1" ht="31.5" customHeight="1">
      <c r="B582" s="40"/>
      <c r="C582" s="192" t="s">
        <v>712</v>
      </c>
      <c r="D582" s="192" t="s">
        <v>138</v>
      </c>
      <c r="E582" s="193" t="s">
        <v>713</v>
      </c>
      <c r="F582" s="194" t="s">
        <v>714</v>
      </c>
      <c r="G582" s="195" t="s">
        <v>153</v>
      </c>
      <c r="H582" s="196">
        <v>122</v>
      </c>
      <c r="I582" s="197"/>
      <c r="J582" s="198">
        <f>ROUND(I582*H582,2)</f>
        <v>0</v>
      </c>
      <c r="K582" s="194" t="s">
        <v>22</v>
      </c>
      <c r="L582" s="60"/>
      <c r="M582" s="199" t="s">
        <v>22</v>
      </c>
      <c r="N582" s="200" t="s">
        <v>50</v>
      </c>
      <c r="O582" s="41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AR582" s="23" t="s">
        <v>167</v>
      </c>
      <c r="AT582" s="23" t="s">
        <v>138</v>
      </c>
      <c r="AU582" s="23" t="s">
        <v>88</v>
      </c>
      <c r="AY582" s="23" t="s">
        <v>136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3" t="s">
        <v>24</v>
      </c>
      <c r="BK582" s="203">
        <f>ROUND(I582*H582,2)</f>
        <v>0</v>
      </c>
      <c r="BL582" s="23" t="s">
        <v>167</v>
      </c>
      <c r="BM582" s="23" t="s">
        <v>715</v>
      </c>
    </row>
    <row r="583" spans="2:65" s="12" customFormat="1" ht="13.5">
      <c r="B583" s="216"/>
      <c r="C583" s="217"/>
      <c r="D583" s="206" t="s">
        <v>145</v>
      </c>
      <c r="E583" s="218" t="s">
        <v>22</v>
      </c>
      <c r="F583" s="219" t="s">
        <v>703</v>
      </c>
      <c r="G583" s="217"/>
      <c r="H583" s="220">
        <v>122</v>
      </c>
      <c r="I583" s="221"/>
      <c r="J583" s="217"/>
      <c r="K583" s="217"/>
      <c r="L583" s="222"/>
      <c r="M583" s="223"/>
      <c r="N583" s="224"/>
      <c r="O583" s="224"/>
      <c r="P583" s="224"/>
      <c r="Q583" s="224"/>
      <c r="R583" s="224"/>
      <c r="S583" s="224"/>
      <c r="T583" s="225"/>
      <c r="AT583" s="226" t="s">
        <v>145</v>
      </c>
      <c r="AU583" s="226" t="s">
        <v>88</v>
      </c>
      <c r="AV583" s="12" t="s">
        <v>88</v>
      </c>
      <c r="AW583" s="12" t="s">
        <v>43</v>
      </c>
      <c r="AX583" s="12" t="s">
        <v>79</v>
      </c>
      <c r="AY583" s="226" t="s">
        <v>136</v>
      </c>
    </row>
    <row r="584" spans="2:65" s="13" customFormat="1" ht="13.5">
      <c r="B584" s="227"/>
      <c r="C584" s="228"/>
      <c r="D584" s="206" t="s">
        <v>145</v>
      </c>
      <c r="E584" s="229" t="s">
        <v>22</v>
      </c>
      <c r="F584" s="230" t="s">
        <v>148</v>
      </c>
      <c r="G584" s="228"/>
      <c r="H584" s="231">
        <v>122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AT584" s="237" t="s">
        <v>145</v>
      </c>
      <c r="AU584" s="237" t="s">
        <v>88</v>
      </c>
      <c r="AV584" s="13" t="s">
        <v>143</v>
      </c>
      <c r="AW584" s="13" t="s">
        <v>43</v>
      </c>
      <c r="AX584" s="13" t="s">
        <v>24</v>
      </c>
      <c r="AY584" s="237" t="s">
        <v>136</v>
      </c>
    </row>
    <row r="585" spans="2:65" s="10" customFormat="1" ht="29.85" customHeight="1">
      <c r="B585" s="175"/>
      <c r="C585" s="176"/>
      <c r="D585" s="189" t="s">
        <v>78</v>
      </c>
      <c r="E585" s="190" t="s">
        <v>716</v>
      </c>
      <c r="F585" s="190" t="s">
        <v>717</v>
      </c>
      <c r="G585" s="176"/>
      <c r="H585" s="176"/>
      <c r="I585" s="179"/>
      <c r="J585" s="191">
        <f>BK585</f>
        <v>0</v>
      </c>
      <c r="K585" s="176"/>
      <c r="L585" s="181"/>
      <c r="M585" s="182"/>
      <c r="N585" s="183"/>
      <c r="O585" s="183"/>
      <c r="P585" s="184">
        <f>SUM(P586:P617)</f>
        <v>0</v>
      </c>
      <c r="Q585" s="183"/>
      <c r="R585" s="184">
        <f>SUM(R586:R617)</f>
        <v>6.2384999999999996E-2</v>
      </c>
      <c r="S585" s="183"/>
      <c r="T585" s="185">
        <f>SUM(T586:T617)</f>
        <v>0.12475499999999999</v>
      </c>
      <c r="AR585" s="186" t="s">
        <v>88</v>
      </c>
      <c r="AT585" s="187" t="s">
        <v>78</v>
      </c>
      <c r="AU585" s="187" t="s">
        <v>24</v>
      </c>
      <c r="AY585" s="186" t="s">
        <v>136</v>
      </c>
      <c r="BK585" s="188">
        <f>SUM(BK586:BK617)</f>
        <v>0</v>
      </c>
    </row>
    <row r="586" spans="2:65" s="1" customFormat="1" ht="22.5" customHeight="1">
      <c r="B586" s="40"/>
      <c r="C586" s="192" t="s">
        <v>718</v>
      </c>
      <c r="D586" s="192" t="s">
        <v>138</v>
      </c>
      <c r="E586" s="193" t="s">
        <v>719</v>
      </c>
      <c r="F586" s="194" t="s">
        <v>720</v>
      </c>
      <c r="G586" s="195" t="s">
        <v>153</v>
      </c>
      <c r="H586" s="196">
        <v>1.5</v>
      </c>
      <c r="I586" s="197"/>
      <c r="J586" s="198">
        <f>ROUND(I586*H586,2)</f>
        <v>0</v>
      </c>
      <c r="K586" s="194" t="s">
        <v>142</v>
      </c>
      <c r="L586" s="60"/>
      <c r="M586" s="199" t="s">
        <v>22</v>
      </c>
      <c r="N586" s="200" t="s">
        <v>50</v>
      </c>
      <c r="O586" s="41"/>
      <c r="P586" s="201">
        <f>O586*H586</f>
        <v>0</v>
      </c>
      <c r="Q586" s="201">
        <v>0</v>
      </c>
      <c r="R586" s="201">
        <f>Q586*H586</f>
        <v>0</v>
      </c>
      <c r="S586" s="201">
        <v>8.3169999999999994E-2</v>
      </c>
      <c r="T586" s="202">
        <f>S586*H586</f>
        <v>0.12475499999999999</v>
      </c>
      <c r="AR586" s="23" t="s">
        <v>167</v>
      </c>
      <c r="AT586" s="23" t="s">
        <v>138</v>
      </c>
      <c r="AU586" s="23" t="s">
        <v>88</v>
      </c>
      <c r="AY586" s="23" t="s">
        <v>136</v>
      </c>
      <c r="BE586" s="203">
        <f>IF(N586="základní",J586,0)</f>
        <v>0</v>
      </c>
      <c r="BF586" s="203">
        <f>IF(N586="snížená",J586,0)</f>
        <v>0</v>
      </c>
      <c r="BG586" s="203">
        <f>IF(N586="zákl. přenesená",J586,0)</f>
        <v>0</v>
      </c>
      <c r="BH586" s="203">
        <f>IF(N586="sníž. přenesená",J586,0)</f>
        <v>0</v>
      </c>
      <c r="BI586" s="203">
        <f>IF(N586="nulová",J586,0)</f>
        <v>0</v>
      </c>
      <c r="BJ586" s="23" t="s">
        <v>24</v>
      </c>
      <c r="BK586" s="203">
        <f>ROUND(I586*H586,2)</f>
        <v>0</v>
      </c>
      <c r="BL586" s="23" t="s">
        <v>167</v>
      </c>
      <c r="BM586" s="23" t="s">
        <v>721</v>
      </c>
    </row>
    <row r="587" spans="2:65" s="11" customFormat="1" ht="13.5">
      <c r="B587" s="204"/>
      <c r="C587" s="205"/>
      <c r="D587" s="206" t="s">
        <v>145</v>
      </c>
      <c r="E587" s="207" t="s">
        <v>22</v>
      </c>
      <c r="F587" s="208" t="s">
        <v>146</v>
      </c>
      <c r="G587" s="205"/>
      <c r="H587" s="209" t="s">
        <v>22</v>
      </c>
      <c r="I587" s="210"/>
      <c r="J587" s="205"/>
      <c r="K587" s="205"/>
      <c r="L587" s="211"/>
      <c r="M587" s="212"/>
      <c r="N587" s="213"/>
      <c r="O587" s="213"/>
      <c r="P587" s="213"/>
      <c r="Q587" s="213"/>
      <c r="R587" s="213"/>
      <c r="S587" s="213"/>
      <c r="T587" s="214"/>
      <c r="AT587" s="215" t="s">
        <v>145</v>
      </c>
      <c r="AU587" s="215" t="s">
        <v>88</v>
      </c>
      <c r="AV587" s="11" t="s">
        <v>24</v>
      </c>
      <c r="AW587" s="11" t="s">
        <v>43</v>
      </c>
      <c r="AX587" s="11" t="s">
        <v>79</v>
      </c>
      <c r="AY587" s="215" t="s">
        <v>136</v>
      </c>
    </row>
    <row r="588" spans="2:65" s="12" customFormat="1" ht="13.5">
      <c r="B588" s="216"/>
      <c r="C588" s="217"/>
      <c r="D588" s="206" t="s">
        <v>145</v>
      </c>
      <c r="E588" s="218" t="s">
        <v>22</v>
      </c>
      <c r="F588" s="219" t="s">
        <v>722</v>
      </c>
      <c r="G588" s="217"/>
      <c r="H588" s="220">
        <v>1.5</v>
      </c>
      <c r="I588" s="221"/>
      <c r="J588" s="217"/>
      <c r="K588" s="217"/>
      <c r="L588" s="222"/>
      <c r="M588" s="223"/>
      <c r="N588" s="224"/>
      <c r="O588" s="224"/>
      <c r="P588" s="224"/>
      <c r="Q588" s="224"/>
      <c r="R588" s="224"/>
      <c r="S588" s="224"/>
      <c r="T588" s="225"/>
      <c r="AT588" s="226" t="s">
        <v>145</v>
      </c>
      <c r="AU588" s="226" t="s">
        <v>88</v>
      </c>
      <c r="AV588" s="12" t="s">
        <v>88</v>
      </c>
      <c r="AW588" s="12" t="s">
        <v>43</v>
      </c>
      <c r="AX588" s="12" t="s">
        <v>79</v>
      </c>
      <c r="AY588" s="226" t="s">
        <v>136</v>
      </c>
    </row>
    <row r="589" spans="2:65" s="13" customFormat="1" ht="13.5">
      <c r="B589" s="227"/>
      <c r="C589" s="228"/>
      <c r="D589" s="238" t="s">
        <v>145</v>
      </c>
      <c r="E589" s="239" t="s">
        <v>22</v>
      </c>
      <c r="F589" s="240" t="s">
        <v>148</v>
      </c>
      <c r="G589" s="228"/>
      <c r="H589" s="241">
        <v>1.5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AT589" s="237" t="s">
        <v>145</v>
      </c>
      <c r="AU589" s="237" t="s">
        <v>88</v>
      </c>
      <c r="AV589" s="13" t="s">
        <v>143</v>
      </c>
      <c r="AW589" s="13" t="s">
        <v>43</v>
      </c>
      <c r="AX589" s="13" t="s">
        <v>24</v>
      </c>
      <c r="AY589" s="237" t="s">
        <v>136</v>
      </c>
    </row>
    <row r="590" spans="2:65" s="1" customFormat="1" ht="31.5" customHeight="1">
      <c r="B590" s="40"/>
      <c r="C590" s="192" t="s">
        <v>723</v>
      </c>
      <c r="D590" s="192" t="s">
        <v>138</v>
      </c>
      <c r="E590" s="193" t="s">
        <v>724</v>
      </c>
      <c r="F590" s="194" t="s">
        <v>725</v>
      </c>
      <c r="G590" s="195" t="s">
        <v>153</v>
      </c>
      <c r="H590" s="196">
        <v>1.5</v>
      </c>
      <c r="I590" s="197"/>
      <c r="J590" s="198">
        <f>ROUND(I590*H590,2)</f>
        <v>0</v>
      </c>
      <c r="K590" s="194" t="s">
        <v>142</v>
      </c>
      <c r="L590" s="60"/>
      <c r="M590" s="199" t="s">
        <v>22</v>
      </c>
      <c r="N590" s="200" t="s">
        <v>50</v>
      </c>
      <c r="O590" s="41"/>
      <c r="P590" s="201">
        <f>O590*H590</f>
        <v>0</v>
      </c>
      <c r="Q590" s="201">
        <v>3.9199999999999999E-3</v>
      </c>
      <c r="R590" s="201">
        <f>Q590*H590</f>
        <v>5.8799999999999998E-3</v>
      </c>
      <c r="S590" s="201">
        <v>0</v>
      </c>
      <c r="T590" s="202">
        <f>S590*H590</f>
        <v>0</v>
      </c>
      <c r="AR590" s="23" t="s">
        <v>167</v>
      </c>
      <c r="AT590" s="23" t="s">
        <v>138</v>
      </c>
      <c r="AU590" s="23" t="s">
        <v>88</v>
      </c>
      <c r="AY590" s="23" t="s">
        <v>136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3" t="s">
        <v>24</v>
      </c>
      <c r="BK590" s="203">
        <f>ROUND(I590*H590,2)</f>
        <v>0</v>
      </c>
      <c r="BL590" s="23" t="s">
        <v>167</v>
      </c>
      <c r="BM590" s="23" t="s">
        <v>726</v>
      </c>
    </row>
    <row r="591" spans="2:65" s="11" customFormat="1" ht="13.5">
      <c r="B591" s="204"/>
      <c r="C591" s="205"/>
      <c r="D591" s="206" t="s">
        <v>145</v>
      </c>
      <c r="E591" s="207" t="s">
        <v>22</v>
      </c>
      <c r="F591" s="208" t="s">
        <v>146</v>
      </c>
      <c r="G591" s="205"/>
      <c r="H591" s="209" t="s">
        <v>22</v>
      </c>
      <c r="I591" s="210"/>
      <c r="J591" s="205"/>
      <c r="K591" s="205"/>
      <c r="L591" s="211"/>
      <c r="M591" s="212"/>
      <c r="N591" s="213"/>
      <c r="O591" s="213"/>
      <c r="P591" s="213"/>
      <c r="Q591" s="213"/>
      <c r="R591" s="213"/>
      <c r="S591" s="213"/>
      <c r="T591" s="214"/>
      <c r="AT591" s="215" t="s">
        <v>145</v>
      </c>
      <c r="AU591" s="215" t="s">
        <v>88</v>
      </c>
      <c r="AV591" s="11" t="s">
        <v>24</v>
      </c>
      <c r="AW591" s="11" t="s">
        <v>43</v>
      </c>
      <c r="AX591" s="11" t="s">
        <v>79</v>
      </c>
      <c r="AY591" s="215" t="s">
        <v>136</v>
      </c>
    </row>
    <row r="592" spans="2:65" s="12" customFormat="1" ht="13.5">
      <c r="B592" s="216"/>
      <c r="C592" s="217"/>
      <c r="D592" s="206" t="s">
        <v>145</v>
      </c>
      <c r="E592" s="218" t="s">
        <v>22</v>
      </c>
      <c r="F592" s="219" t="s">
        <v>722</v>
      </c>
      <c r="G592" s="217"/>
      <c r="H592" s="220">
        <v>1.5</v>
      </c>
      <c r="I592" s="221"/>
      <c r="J592" s="217"/>
      <c r="K592" s="217"/>
      <c r="L592" s="222"/>
      <c r="M592" s="223"/>
      <c r="N592" s="224"/>
      <c r="O592" s="224"/>
      <c r="P592" s="224"/>
      <c r="Q592" s="224"/>
      <c r="R592" s="224"/>
      <c r="S592" s="224"/>
      <c r="T592" s="225"/>
      <c r="AT592" s="226" t="s">
        <v>145</v>
      </c>
      <c r="AU592" s="226" t="s">
        <v>88</v>
      </c>
      <c r="AV592" s="12" t="s">
        <v>88</v>
      </c>
      <c r="AW592" s="12" t="s">
        <v>43</v>
      </c>
      <c r="AX592" s="12" t="s">
        <v>79</v>
      </c>
      <c r="AY592" s="226" t="s">
        <v>136</v>
      </c>
    </row>
    <row r="593" spans="2:65" s="13" customFormat="1" ht="13.5">
      <c r="B593" s="227"/>
      <c r="C593" s="228"/>
      <c r="D593" s="238" t="s">
        <v>145</v>
      </c>
      <c r="E593" s="239" t="s">
        <v>22</v>
      </c>
      <c r="F593" s="240" t="s">
        <v>148</v>
      </c>
      <c r="G593" s="228"/>
      <c r="H593" s="241">
        <v>1.5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AT593" s="237" t="s">
        <v>145</v>
      </c>
      <c r="AU593" s="237" t="s">
        <v>88</v>
      </c>
      <c r="AV593" s="13" t="s">
        <v>143</v>
      </c>
      <c r="AW593" s="13" t="s">
        <v>43</v>
      </c>
      <c r="AX593" s="13" t="s">
        <v>24</v>
      </c>
      <c r="AY593" s="237" t="s">
        <v>136</v>
      </c>
    </row>
    <row r="594" spans="2:65" s="1" customFormat="1" ht="22.5" customHeight="1">
      <c r="B594" s="40"/>
      <c r="C594" s="242" t="s">
        <v>727</v>
      </c>
      <c r="D594" s="242" t="s">
        <v>253</v>
      </c>
      <c r="E594" s="243" t="s">
        <v>728</v>
      </c>
      <c r="F594" s="244" t="s">
        <v>729</v>
      </c>
      <c r="G594" s="245" t="s">
        <v>153</v>
      </c>
      <c r="H594" s="246">
        <v>1.65</v>
      </c>
      <c r="I594" s="247"/>
      <c r="J594" s="248">
        <f>ROUND(I594*H594,2)</f>
        <v>0</v>
      </c>
      <c r="K594" s="244" t="s">
        <v>142</v>
      </c>
      <c r="L594" s="249"/>
      <c r="M594" s="250" t="s">
        <v>22</v>
      </c>
      <c r="N594" s="251" t="s">
        <v>50</v>
      </c>
      <c r="O594" s="41"/>
      <c r="P594" s="201">
        <f>O594*H594</f>
        <v>0</v>
      </c>
      <c r="Q594" s="201">
        <v>1.9199999999999998E-2</v>
      </c>
      <c r="R594" s="201">
        <f>Q594*H594</f>
        <v>3.1679999999999993E-2</v>
      </c>
      <c r="S594" s="201">
        <v>0</v>
      </c>
      <c r="T594" s="202">
        <f>S594*H594</f>
        <v>0</v>
      </c>
      <c r="AR594" s="23" t="s">
        <v>256</v>
      </c>
      <c r="AT594" s="23" t="s">
        <v>253</v>
      </c>
      <c r="AU594" s="23" t="s">
        <v>88</v>
      </c>
      <c r="AY594" s="23" t="s">
        <v>136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3" t="s">
        <v>24</v>
      </c>
      <c r="BK594" s="203">
        <f>ROUND(I594*H594,2)</f>
        <v>0</v>
      </c>
      <c r="BL594" s="23" t="s">
        <v>167</v>
      </c>
      <c r="BM594" s="23" t="s">
        <v>730</v>
      </c>
    </row>
    <row r="595" spans="2:65" s="11" customFormat="1" ht="13.5">
      <c r="B595" s="204"/>
      <c r="C595" s="205"/>
      <c r="D595" s="206" t="s">
        <v>145</v>
      </c>
      <c r="E595" s="207" t="s">
        <v>22</v>
      </c>
      <c r="F595" s="208" t="s">
        <v>146</v>
      </c>
      <c r="G595" s="205"/>
      <c r="H595" s="209" t="s">
        <v>22</v>
      </c>
      <c r="I595" s="210"/>
      <c r="J595" s="205"/>
      <c r="K595" s="205"/>
      <c r="L595" s="211"/>
      <c r="M595" s="212"/>
      <c r="N595" s="213"/>
      <c r="O595" s="213"/>
      <c r="P595" s="213"/>
      <c r="Q595" s="213"/>
      <c r="R595" s="213"/>
      <c r="S595" s="213"/>
      <c r="T595" s="214"/>
      <c r="AT595" s="215" t="s">
        <v>145</v>
      </c>
      <c r="AU595" s="215" t="s">
        <v>88</v>
      </c>
      <c r="AV595" s="11" t="s">
        <v>24</v>
      </c>
      <c r="AW595" s="11" t="s">
        <v>43</v>
      </c>
      <c r="AX595" s="11" t="s">
        <v>79</v>
      </c>
      <c r="AY595" s="215" t="s">
        <v>136</v>
      </c>
    </row>
    <row r="596" spans="2:65" s="12" customFormat="1" ht="13.5">
      <c r="B596" s="216"/>
      <c r="C596" s="217"/>
      <c r="D596" s="206" t="s">
        <v>145</v>
      </c>
      <c r="E596" s="218" t="s">
        <v>22</v>
      </c>
      <c r="F596" s="219" t="s">
        <v>722</v>
      </c>
      <c r="G596" s="217"/>
      <c r="H596" s="220">
        <v>1.5</v>
      </c>
      <c r="I596" s="221"/>
      <c r="J596" s="217"/>
      <c r="K596" s="217"/>
      <c r="L596" s="222"/>
      <c r="M596" s="223"/>
      <c r="N596" s="224"/>
      <c r="O596" s="224"/>
      <c r="P596" s="224"/>
      <c r="Q596" s="224"/>
      <c r="R596" s="224"/>
      <c r="S596" s="224"/>
      <c r="T596" s="225"/>
      <c r="AT596" s="226" t="s">
        <v>145</v>
      </c>
      <c r="AU596" s="226" t="s">
        <v>88</v>
      </c>
      <c r="AV596" s="12" t="s">
        <v>88</v>
      </c>
      <c r="AW596" s="12" t="s">
        <v>43</v>
      </c>
      <c r="AX596" s="12" t="s">
        <v>79</v>
      </c>
      <c r="AY596" s="226" t="s">
        <v>136</v>
      </c>
    </row>
    <row r="597" spans="2:65" s="13" customFormat="1" ht="13.5">
      <c r="B597" s="227"/>
      <c r="C597" s="228"/>
      <c r="D597" s="206" t="s">
        <v>145</v>
      </c>
      <c r="E597" s="229" t="s">
        <v>22</v>
      </c>
      <c r="F597" s="230" t="s">
        <v>148</v>
      </c>
      <c r="G597" s="228"/>
      <c r="H597" s="231">
        <v>1.5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145</v>
      </c>
      <c r="AU597" s="237" t="s">
        <v>88</v>
      </c>
      <c r="AV597" s="13" t="s">
        <v>143</v>
      </c>
      <c r="AW597" s="13" t="s">
        <v>43</v>
      </c>
      <c r="AX597" s="13" t="s">
        <v>24</v>
      </c>
      <c r="AY597" s="237" t="s">
        <v>136</v>
      </c>
    </row>
    <row r="598" spans="2:65" s="12" customFormat="1" ht="13.5">
      <c r="B598" s="216"/>
      <c r="C598" s="217"/>
      <c r="D598" s="238" t="s">
        <v>145</v>
      </c>
      <c r="E598" s="217"/>
      <c r="F598" s="252" t="s">
        <v>731</v>
      </c>
      <c r="G598" s="217"/>
      <c r="H598" s="253">
        <v>1.65</v>
      </c>
      <c r="I598" s="221"/>
      <c r="J598" s="217"/>
      <c r="K598" s="217"/>
      <c r="L598" s="222"/>
      <c r="M598" s="223"/>
      <c r="N598" s="224"/>
      <c r="O598" s="224"/>
      <c r="P598" s="224"/>
      <c r="Q598" s="224"/>
      <c r="R598" s="224"/>
      <c r="S598" s="224"/>
      <c r="T598" s="225"/>
      <c r="AT598" s="226" t="s">
        <v>145</v>
      </c>
      <c r="AU598" s="226" t="s">
        <v>88</v>
      </c>
      <c r="AV598" s="12" t="s">
        <v>88</v>
      </c>
      <c r="AW598" s="12" t="s">
        <v>6</v>
      </c>
      <c r="AX598" s="12" t="s">
        <v>24</v>
      </c>
      <c r="AY598" s="226" t="s">
        <v>136</v>
      </c>
    </row>
    <row r="599" spans="2:65" s="1" customFormat="1" ht="22.5" customHeight="1">
      <c r="B599" s="40"/>
      <c r="C599" s="192" t="s">
        <v>732</v>
      </c>
      <c r="D599" s="192" t="s">
        <v>138</v>
      </c>
      <c r="E599" s="193" t="s">
        <v>733</v>
      </c>
      <c r="F599" s="194" t="s">
        <v>734</v>
      </c>
      <c r="G599" s="195" t="s">
        <v>153</v>
      </c>
      <c r="H599" s="196">
        <v>1.5</v>
      </c>
      <c r="I599" s="197"/>
      <c r="J599" s="198">
        <f>ROUND(I599*H599,2)</f>
        <v>0</v>
      </c>
      <c r="K599" s="194" t="s">
        <v>142</v>
      </c>
      <c r="L599" s="60"/>
      <c r="M599" s="199" t="s">
        <v>22</v>
      </c>
      <c r="N599" s="200" t="s">
        <v>50</v>
      </c>
      <c r="O599" s="41"/>
      <c r="P599" s="201">
        <f>O599*H599</f>
        <v>0</v>
      </c>
      <c r="Q599" s="201">
        <v>0</v>
      </c>
      <c r="R599" s="201">
        <f>Q599*H599</f>
        <v>0</v>
      </c>
      <c r="S599" s="201">
        <v>0</v>
      </c>
      <c r="T599" s="202">
        <f>S599*H599</f>
        <v>0</v>
      </c>
      <c r="AR599" s="23" t="s">
        <v>167</v>
      </c>
      <c r="AT599" s="23" t="s">
        <v>138</v>
      </c>
      <c r="AU599" s="23" t="s">
        <v>88</v>
      </c>
      <c r="AY599" s="23" t="s">
        <v>136</v>
      </c>
      <c r="BE599" s="203">
        <f>IF(N599="základní",J599,0)</f>
        <v>0</v>
      </c>
      <c r="BF599" s="203">
        <f>IF(N599="snížená",J599,0)</f>
        <v>0</v>
      </c>
      <c r="BG599" s="203">
        <f>IF(N599="zákl. přenesená",J599,0)</f>
        <v>0</v>
      </c>
      <c r="BH599" s="203">
        <f>IF(N599="sníž. přenesená",J599,0)</f>
        <v>0</v>
      </c>
      <c r="BI599" s="203">
        <f>IF(N599="nulová",J599,0)</f>
        <v>0</v>
      </c>
      <c r="BJ599" s="23" t="s">
        <v>24</v>
      </c>
      <c r="BK599" s="203">
        <f>ROUND(I599*H599,2)</f>
        <v>0</v>
      </c>
      <c r="BL599" s="23" t="s">
        <v>167</v>
      </c>
      <c r="BM599" s="23" t="s">
        <v>735</v>
      </c>
    </row>
    <row r="600" spans="2:65" s="11" customFormat="1" ht="13.5">
      <c r="B600" s="204"/>
      <c r="C600" s="205"/>
      <c r="D600" s="206" t="s">
        <v>145</v>
      </c>
      <c r="E600" s="207" t="s">
        <v>22</v>
      </c>
      <c r="F600" s="208" t="s">
        <v>146</v>
      </c>
      <c r="G600" s="205"/>
      <c r="H600" s="209" t="s">
        <v>22</v>
      </c>
      <c r="I600" s="210"/>
      <c r="J600" s="205"/>
      <c r="K600" s="205"/>
      <c r="L600" s="211"/>
      <c r="M600" s="212"/>
      <c r="N600" s="213"/>
      <c r="O600" s="213"/>
      <c r="P600" s="213"/>
      <c r="Q600" s="213"/>
      <c r="R600" s="213"/>
      <c r="S600" s="213"/>
      <c r="T600" s="214"/>
      <c r="AT600" s="215" t="s">
        <v>145</v>
      </c>
      <c r="AU600" s="215" t="s">
        <v>88</v>
      </c>
      <c r="AV600" s="11" t="s">
        <v>24</v>
      </c>
      <c r="AW600" s="11" t="s">
        <v>43</v>
      </c>
      <c r="AX600" s="11" t="s">
        <v>79</v>
      </c>
      <c r="AY600" s="215" t="s">
        <v>136</v>
      </c>
    </row>
    <row r="601" spans="2:65" s="12" customFormat="1" ht="13.5">
      <c r="B601" s="216"/>
      <c r="C601" s="217"/>
      <c r="D601" s="206" t="s">
        <v>145</v>
      </c>
      <c r="E601" s="218" t="s">
        <v>22</v>
      </c>
      <c r="F601" s="219" t="s">
        <v>722</v>
      </c>
      <c r="G601" s="217"/>
      <c r="H601" s="220">
        <v>1.5</v>
      </c>
      <c r="I601" s="221"/>
      <c r="J601" s="217"/>
      <c r="K601" s="217"/>
      <c r="L601" s="222"/>
      <c r="M601" s="223"/>
      <c r="N601" s="224"/>
      <c r="O601" s="224"/>
      <c r="P601" s="224"/>
      <c r="Q601" s="224"/>
      <c r="R601" s="224"/>
      <c r="S601" s="224"/>
      <c r="T601" s="225"/>
      <c r="AT601" s="226" t="s">
        <v>145</v>
      </c>
      <c r="AU601" s="226" t="s">
        <v>88</v>
      </c>
      <c r="AV601" s="12" t="s">
        <v>88</v>
      </c>
      <c r="AW601" s="12" t="s">
        <v>43</v>
      </c>
      <c r="AX601" s="12" t="s">
        <v>79</v>
      </c>
      <c r="AY601" s="226" t="s">
        <v>136</v>
      </c>
    </row>
    <row r="602" spans="2:65" s="13" customFormat="1" ht="13.5">
      <c r="B602" s="227"/>
      <c r="C602" s="228"/>
      <c r="D602" s="238" t="s">
        <v>145</v>
      </c>
      <c r="E602" s="239" t="s">
        <v>22</v>
      </c>
      <c r="F602" s="240" t="s">
        <v>148</v>
      </c>
      <c r="G602" s="228"/>
      <c r="H602" s="241">
        <v>1.5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AT602" s="237" t="s">
        <v>145</v>
      </c>
      <c r="AU602" s="237" t="s">
        <v>88</v>
      </c>
      <c r="AV602" s="13" t="s">
        <v>143</v>
      </c>
      <c r="AW602" s="13" t="s">
        <v>43</v>
      </c>
      <c r="AX602" s="13" t="s">
        <v>24</v>
      </c>
      <c r="AY602" s="237" t="s">
        <v>136</v>
      </c>
    </row>
    <row r="603" spans="2:65" s="1" customFormat="1" ht="31.5" customHeight="1">
      <c r="B603" s="40"/>
      <c r="C603" s="192" t="s">
        <v>736</v>
      </c>
      <c r="D603" s="192" t="s">
        <v>138</v>
      </c>
      <c r="E603" s="193" t="s">
        <v>737</v>
      </c>
      <c r="F603" s="194" t="s">
        <v>738</v>
      </c>
      <c r="G603" s="195" t="s">
        <v>153</v>
      </c>
      <c r="H603" s="196">
        <v>1.5</v>
      </c>
      <c r="I603" s="197"/>
      <c r="J603" s="198">
        <f>ROUND(I603*H603,2)</f>
        <v>0</v>
      </c>
      <c r="K603" s="194" t="s">
        <v>142</v>
      </c>
      <c r="L603" s="60"/>
      <c r="M603" s="199" t="s">
        <v>22</v>
      </c>
      <c r="N603" s="200" t="s">
        <v>50</v>
      </c>
      <c r="O603" s="41"/>
      <c r="P603" s="201">
        <f>O603*H603</f>
        <v>0</v>
      </c>
      <c r="Q603" s="201">
        <v>0</v>
      </c>
      <c r="R603" s="201">
        <f>Q603*H603</f>
        <v>0</v>
      </c>
      <c r="S603" s="201">
        <v>0</v>
      </c>
      <c r="T603" s="202">
        <f>S603*H603</f>
        <v>0</v>
      </c>
      <c r="AR603" s="23" t="s">
        <v>167</v>
      </c>
      <c r="AT603" s="23" t="s">
        <v>138</v>
      </c>
      <c r="AU603" s="23" t="s">
        <v>88</v>
      </c>
      <c r="AY603" s="23" t="s">
        <v>136</v>
      </c>
      <c r="BE603" s="203">
        <f>IF(N603="základní",J603,0)</f>
        <v>0</v>
      </c>
      <c r="BF603" s="203">
        <f>IF(N603="snížená",J603,0)</f>
        <v>0</v>
      </c>
      <c r="BG603" s="203">
        <f>IF(N603="zákl. přenesená",J603,0)</f>
        <v>0</v>
      </c>
      <c r="BH603" s="203">
        <f>IF(N603="sníž. přenesená",J603,0)</f>
        <v>0</v>
      </c>
      <c r="BI603" s="203">
        <f>IF(N603="nulová",J603,0)</f>
        <v>0</v>
      </c>
      <c r="BJ603" s="23" t="s">
        <v>24</v>
      </c>
      <c r="BK603" s="203">
        <f>ROUND(I603*H603,2)</f>
        <v>0</v>
      </c>
      <c r="BL603" s="23" t="s">
        <v>167</v>
      </c>
      <c r="BM603" s="23" t="s">
        <v>739</v>
      </c>
    </row>
    <row r="604" spans="2:65" s="11" customFormat="1" ht="13.5">
      <c r="B604" s="204"/>
      <c r="C604" s="205"/>
      <c r="D604" s="206" t="s">
        <v>145</v>
      </c>
      <c r="E604" s="207" t="s">
        <v>22</v>
      </c>
      <c r="F604" s="208" t="s">
        <v>146</v>
      </c>
      <c r="G604" s="205"/>
      <c r="H604" s="209" t="s">
        <v>22</v>
      </c>
      <c r="I604" s="210"/>
      <c r="J604" s="205"/>
      <c r="K604" s="205"/>
      <c r="L604" s="211"/>
      <c r="M604" s="212"/>
      <c r="N604" s="213"/>
      <c r="O604" s="213"/>
      <c r="P604" s="213"/>
      <c r="Q604" s="213"/>
      <c r="R604" s="213"/>
      <c r="S604" s="213"/>
      <c r="T604" s="214"/>
      <c r="AT604" s="215" t="s">
        <v>145</v>
      </c>
      <c r="AU604" s="215" t="s">
        <v>88</v>
      </c>
      <c r="AV604" s="11" t="s">
        <v>24</v>
      </c>
      <c r="AW604" s="11" t="s">
        <v>43</v>
      </c>
      <c r="AX604" s="11" t="s">
        <v>79</v>
      </c>
      <c r="AY604" s="215" t="s">
        <v>136</v>
      </c>
    </row>
    <row r="605" spans="2:65" s="12" customFormat="1" ht="13.5">
      <c r="B605" s="216"/>
      <c r="C605" s="217"/>
      <c r="D605" s="206" t="s">
        <v>145</v>
      </c>
      <c r="E605" s="218" t="s">
        <v>22</v>
      </c>
      <c r="F605" s="219" t="s">
        <v>722</v>
      </c>
      <c r="G605" s="217"/>
      <c r="H605" s="220">
        <v>1.5</v>
      </c>
      <c r="I605" s="221"/>
      <c r="J605" s="217"/>
      <c r="K605" s="217"/>
      <c r="L605" s="222"/>
      <c r="M605" s="223"/>
      <c r="N605" s="224"/>
      <c r="O605" s="224"/>
      <c r="P605" s="224"/>
      <c r="Q605" s="224"/>
      <c r="R605" s="224"/>
      <c r="S605" s="224"/>
      <c r="T605" s="225"/>
      <c r="AT605" s="226" t="s">
        <v>145</v>
      </c>
      <c r="AU605" s="226" t="s">
        <v>88</v>
      </c>
      <c r="AV605" s="12" t="s">
        <v>88</v>
      </c>
      <c r="AW605" s="12" t="s">
        <v>43</v>
      </c>
      <c r="AX605" s="12" t="s">
        <v>79</v>
      </c>
      <c r="AY605" s="226" t="s">
        <v>136</v>
      </c>
    </row>
    <row r="606" spans="2:65" s="13" customFormat="1" ht="13.5">
      <c r="B606" s="227"/>
      <c r="C606" s="228"/>
      <c r="D606" s="238" t="s">
        <v>145</v>
      </c>
      <c r="E606" s="239" t="s">
        <v>22</v>
      </c>
      <c r="F606" s="240" t="s">
        <v>148</v>
      </c>
      <c r="G606" s="228"/>
      <c r="H606" s="241">
        <v>1.5</v>
      </c>
      <c r="I606" s="232"/>
      <c r="J606" s="228"/>
      <c r="K606" s="228"/>
      <c r="L606" s="233"/>
      <c r="M606" s="234"/>
      <c r="N606" s="235"/>
      <c r="O606" s="235"/>
      <c r="P606" s="235"/>
      <c r="Q606" s="235"/>
      <c r="R606" s="235"/>
      <c r="S606" s="235"/>
      <c r="T606" s="236"/>
      <c r="AT606" s="237" t="s">
        <v>145</v>
      </c>
      <c r="AU606" s="237" t="s">
        <v>88</v>
      </c>
      <c r="AV606" s="13" t="s">
        <v>143</v>
      </c>
      <c r="AW606" s="13" t="s">
        <v>43</v>
      </c>
      <c r="AX606" s="13" t="s">
        <v>24</v>
      </c>
      <c r="AY606" s="237" t="s">
        <v>136</v>
      </c>
    </row>
    <row r="607" spans="2:65" s="1" customFormat="1" ht="22.5" customHeight="1">
      <c r="B607" s="40"/>
      <c r="C607" s="242" t="s">
        <v>740</v>
      </c>
      <c r="D607" s="242" t="s">
        <v>253</v>
      </c>
      <c r="E607" s="243" t="s">
        <v>741</v>
      </c>
      <c r="F607" s="244" t="s">
        <v>742</v>
      </c>
      <c r="G607" s="245" t="s">
        <v>743</v>
      </c>
      <c r="H607" s="246">
        <v>0.97499999999999998</v>
      </c>
      <c r="I607" s="247"/>
      <c r="J607" s="248">
        <f>ROUND(I607*H607,2)</f>
        <v>0</v>
      </c>
      <c r="K607" s="244" t="s">
        <v>22</v>
      </c>
      <c r="L607" s="249"/>
      <c r="M607" s="250" t="s">
        <v>22</v>
      </c>
      <c r="N607" s="251" t="s">
        <v>50</v>
      </c>
      <c r="O607" s="41"/>
      <c r="P607" s="201">
        <f>O607*H607</f>
        <v>0</v>
      </c>
      <c r="Q607" s="201">
        <v>2.5000000000000001E-2</v>
      </c>
      <c r="R607" s="201">
        <f>Q607*H607</f>
        <v>2.4375000000000001E-2</v>
      </c>
      <c r="S607" s="201">
        <v>0</v>
      </c>
      <c r="T607" s="202">
        <f>S607*H607</f>
        <v>0</v>
      </c>
      <c r="AR607" s="23" t="s">
        <v>256</v>
      </c>
      <c r="AT607" s="23" t="s">
        <v>253</v>
      </c>
      <c r="AU607" s="23" t="s">
        <v>88</v>
      </c>
      <c r="AY607" s="23" t="s">
        <v>136</v>
      </c>
      <c r="BE607" s="203">
        <f>IF(N607="základní",J607,0)</f>
        <v>0</v>
      </c>
      <c r="BF607" s="203">
        <f>IF(N607="snížená",J607,0)</f>
        <v>0</v>
      </c>
      <c r="BG607" s="203">
        <f>IF(N607="zákl. přenesená",J607,0)</f>
        <v>0</v>
      </c>
      <c r="BH607" s="203">
        <f>IF(N607="sníž. přenesená",J607,0)</f>
        <v>0</v>
      </c>
      <c r="BI607" s="203">
        <f>IF(N607="nulová",J607,0)</f>
        <v>0</v>
      </c>
      <c r="BJ607" s="23" t="s">
        <v>24</v>
      </c>
      <c r="BK607" s="203">
        <f>ROUND(I607*H607,2)</f>
        <v>0</v>
      </c>
      <c r="BL607" s="23" t="s">
        <v>167</v>
      </c>
      <c r="BM607" s="23" t="s">
        <v>744</v>
      </c>
    </row>
    <row r="608" spans="2:65" s="11" customFormat="1" ht="13.5">
      <c r="B608" s="204"/>
      <c r="C608" s="205"/>
      <c r="D608" s="206" t="s">
        <v>145</v>
      </c>
      <c r="E608" s="207" t="s">
        <v>22</v>
      </c>
      <c r="F608" s="208" t="s">
        <v>146</v>
      </c>
      <c r="G608" s="205"/>
      <c r="H608" s="209" t="s">
        <v>22</v>
      </c>
      <c r="I608" s="210"/>
      <c r="J608" s="205"/>
      <c r="K608" s="205"/>
      <c r="L608" s="211"/>
      <c r="M608" s="212"/>
      <c r="N608" s="213"/>
      <c r="O608" s="213"/>
      <c r="P608" s="213"/>
      <c r="Q608" s="213"/>
      <c r="R608" s="213"/>
      <c r="S608" s="213"/>
      <c r="T608" s="214"/>
      <c r="AT608" s="215" t="s">
        <v>145</v>
      </c>
      <c r="AU608" s="215" t="s">
        <v>88</v>
      </c>
      <c r="AV608" s="11" t="s">
        <v>24</v>
      </c>
      <c r="AW608" s="11" t="s">
        <v>43</v>
      </c>
      <c r="AX608" s="11" t="s">
        <v>79</v>
      </c>
      <c r="AY608" s="215" t="s">
        <v>136</v>
      </c>
    </row>
    <row r="609" spans="2:65" s="12" customFormat="1" ht="13.5">
      <c r="B609" s="216"/>
      <c r="C609" s="217"/>
      <c r="D609" s="206" t="s">
        <v>145</v>
      </c>
      <c r="E609" s="218" t="s">
        <v>22</v>
      </c>
      <c r="F609" s="219" t="s">
        <v>722</v>
      </c>
      <c r="G609" s="217"/>
      <c r="H609" s="220">
        <v>1.5</v>
      </c>
      <c r="I609" s="221"/>
      <c r="J609" s="217"/>
      <c r="K609" s="217"/>
      <c r="L609" s="222"/>
      <c r="M609" s="223"/>
      <c r="N609" s="224"/>
      <c r="O609" s="224"/>
      <c r="P609" s="224"/>
      <c r="Q609" s="224"/>
      <c r="R609" s="224"/>
      <c r="S609" s="224"/>
      <c r="T609" s="225"/>
      <c r="AT609" s="226" t="s">
        <v>145</v>
      </c>
      <c r="AU609" s="226" t="s">
        <v>88</v>
      </c>
      <c r="AV609" s="12" t="s">
        <v>88</v>
      </c>
      <c r="AW609" s="12" t="s">
        <v>43</v>
      </c>
      <c r="AX609" s="12" t="s">
        <v>79</v>
      </c>
      <c r="AY609" s="226" t="s">
        <v>136</v>
      </c>
    </row>
    <row r="610" spans="2:65" s="13" customFormat="1" ht="13.5">
      <c r="B610" s="227"/>
      <c r="C610" s="228"/>
      <c r="D610" s="206" t="s">
        <v>145</v>
      </c>
      <c r="E610" s="229" t="s">
        <v>22</v>
      </c>
      <c r="F610" s="230" t="s">
        <v>148</v>
      </c>
      <c r="G610" s="228"/>
      <c r="H610" s="231">
        <v>1.5</v>
      </c>
      <c r="I610" s="232"/>
      <c r="J610" s="228"/>
      <c r="K610" s="228"/>
      <c r="L610" s="233"/>
      <c r="M610" s="234"/>
      <c r="N610" s="235"/>
      <c r="O610" s="235"/>
      <c r="P610" s="235"/>
      <c r="Q610" s="235"/>
      <c r="R610" s="235"/>
      <c r="S610" s="235"/>
      <c r="T610" s="236"/>
      <c r="AT610" s="237" t="s">
        <v>145</v>
      </c>
      <c r="AU610" s="237" t="s">
        <v>88</v>
      </c>
      <c r="AV610" s="13" t="s">
        <v>143</v>
      </c>
      <c r="AW610" s="13" t="s">
        <v>43</v>
      </c>
      <c r="AX610" s="13" t="s">
        <v>24</v>
      </c>
      <c r="AY610" s="237" t="s">
        <v>136</v>
      </c>
    </row>
    <row r="611" spans="2:65" s="12" customFormat="1" ht="13.5">
      <c r="B611" s="216"/>
      <c r="C611" s="217"/>
      <c r="D611" s="238" t="s">
        <v>145</v>
      </c>
      <c r="E611" s="217"/>
      <c r="F611" s="252" t="s">
        <v>745</v>
      </c>
      <c r="G611" s="217"/>
      <c r="H611" s="253">
        <v>0.97499999999999998</v>
      </c>
      <c r="I611" s="221"/>
      <c r="J611" s="217"/>
      <c r="K611" s="217"/>
      <c r="L611" s="222"/>
      <c r="M611" s="223"/>
      <c r="N611" s="224"/>
      <c r="O611" s="224"/>
      <c r="P611" s="224"/>
      <c r="Q611" s="224"/>
      <c r="R611" s="224"/>
      <c r="S611" s="224"/>
      <c r="T611" s="225"/>
      <c r="AT611" s="226" t="s">
        <v>145</v>
      </c>
      <c r="AU611" s="226" t="s">
        <v>88</v>
      </c>
      <c r="AV611" s="12" t="s">
        <v>88</v>
      </c>
      <c r="AW611" s="12" t="s">
        <v>6</v>
      </c>
      <c r="AX611" s="12" t="s">
        <v>24</v>
      </c>
      <c r="AY611" s="226" t="s">
        <v>136</v>
      </c>
    </row>
    <row r="612" spans="2:65" s="1" customFormat="1" ht="22.5" customHeight="1">
      <c r="B612" s="40"/>
      <c r="C612" s="192" t="s">
        <v>746</v>
      </c>
      <c r="D612" s="192" t="s">
        <v>138</v>
      </c>
      <c r="E612" s="193" t="s">
        <v>747</v>
      </c>
      <c r="F612" s="194" t="s">
        <v>748</v>
      </c>
      <c r="G612" s="195" t="s">
        <v>153</v>
      </c>
      <c r="H612" s="196">
        <v>1.5</v>
      </c>
      <c r="I612" s="197"/>
      <c r="J612" s="198">
        <f>ROUND(I612*H612,2)</f>
        <v>0</v>
      </c>
      <c r="K612" s="194" t="s">
        <v>142</v>
      </c>
      <c r="L612" s="60"/>
      <c r="M612" s="199" t="s">
        <v>22</v>
      </c>
      <c r="N612" s="200" t="s">
        <v>50</v>
      </c>
      <c r="O612" s="41"/>
      <c r="P612" s="201">
        <f>O612*H612</f>
        <v>0</v>
      </c>
      <c r="Q612" s="201">
        <v>2.9999999999999997E-4</v>
      </c>
      <c r="R612" s="201">
        <f>Q612*H612</f>
        <v>4.4999999999999999E-4</v>
      </c>
      <c r="S612" s="201">
        <v>0</v>
      </c>
      <c r="T612" s="202">
        <f>S612*H612</f>
        <v>0</v>
      </c>
      <c r="AR612" s="23" t="s">
        <v>167</v>
      </c>
      <c r="AT612" s="23" t="s">
        <v>138</v>
      </c>
      <c r="AU612" s="23" t="s">
        <v>88</v>
      </c>
      <c r="AY612" s="23" t="s">
        <v>136</v>
      </c>
      <c r="BE612" s="203">
        <f>IF(N612="základní",J612,0)</f>
        <v>0</v>
      </c>
      <c r="BF612" s="203">
        <f>IF(N612="snížená",J612,0)</f>
        <v>0</v>
      </c>
      <c r="BG612" s="203">
        <f>IF(N612="zákl. přenesená",J612,0)</f>
        <v>0</v>
      </c>
      <c r="BH612" s="203">
        <f>IF(N612="sníž. přenesená",J612,0)</f>
        <v>0</v>
      </c>
      <c r="BI612" s="203">
        <f>IF(N612="nulová",J612,0)</f>
        <v>0</v>
      </c>
      <c r="BJ612" s="23" t="s">
        <v>24</v>
      </c>
      <c r="BK612" s="203">
        <f>ROUND(I612*H612,2)</f>
        <v>0</v>
      </c>
      <c r="BL612" s="23" t="s">
        <v>167</v>
      </c>
      <c r="BM612" s="23" t="s">
        <v>749</v>
      </c>
    </row>
    <row r="613" spans="2:65" s="11" customFormat="1" ht="13.5">
      <c r="B613" s="204"/>
      <c r="C613" s="205"/>
      <c r="D613" s="206" t="s">
        <v>145</v>
      </c>
      <c r="E613" s="207" t="s">
        <v>22</v>
      </c>
      <c r="F613" s="208" t="s">
        <v>146</v>
      </c>
      <c r="G613" s="205"/>
      <c r="H613" s="209" t="s">
        <v>22</v>
      </c>
      <c r="I613" s="210"/>
      <c r="J613" s="205"/>
      <c r="K613" s="205"/>
      <c r="L613" s="211"/>
      <c r="M613" s="212"/>
      <c r="N613" s="213"/>
      <c r="O613" s="213"/>
      <c r="P613" s="213"/>
      <c r="Q613" s="213"/>
      <c r="R613" s="213"/>
      <c r="S613" s="213"/>
      <c r="T613" s="214"/>
      <c r="AT613" s="215" t="s">
        <v>145</v>
      </c>
      <c r="AU613" s="215" t="s">
        <v>88</v>
      </c>
      <c r="AV613" s="11" t="s">
        <v>24</v>
      </c>
      <c r="AW613" s="11" t="s">
        <v>43</v>
      </c>
      <c r="AX613" s="11" t="s">
        <v>79</v>
      </c>
      <c r="AY613" s="215" t="s">
        <v>136</v>
      </c>
    </row>
    <row r="614" spans="2:65" s="12" customFormat="1" ht="13.5">
      <c r="B614" s="216"/>
      <c r="C614" s="217"/>
      <c r="D614" s="206" t="s">
        <v>145</v>
      </c>
      <c r="E614" s="218" t="s">
        <v>22</v>
      </c>
      <c r="F614" s="219" t="s">
        <v>722</v>
      </c>
      <c r="G614" s="217"/>
      <c r="H614" s="220">
        <v>1.5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AT614" s="226" t="s">
        <v>145</v>
      </c>
      <c r="AU614" s="226" t="s">
        <v>88</v>
      </c>
      <c r="AV614" s="12" t="s">
        <v>88</v>
      </c>
      <c r="AW614" s="12" t="s">
        <v>43</v>
      </c>
      <c r="AX614" s="12" t="s">
        <v>79</v>
      </c>
      <c r="AY614" s="226" t="s">
        <v>136</v>
      </c>
    </row>
    <row r="615" spans="2:65" s="13" customFormat="1" ht="13.5">
      <c r="B615" s="227"/>
      <c r="C615" s="228"/>
      <c r="D615" s="238" t="s">
        <v>145</v>
      </c>
      <c r="E615" s="239" t="s">
        <v>22</v>
      </c>
      <c r="F615" s="240" t="s">
        <v>148</v>
      </c>
      <c r="G615" s="228"/>
      <c r="H615" s="241">
        <v>1.5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AT615" s="237" t="s">
        <v>145</v>
      </c>
      <c r="AU615" s="237" t="s">
        <v>88</v>
      </c>
      <c r="AV615" s="13" t="s">
        <v>143</v>
      </c>
      <c r="AW615" s="13" t="s">
        <v>43</v>
      </c>
      <c r="AX615" s="13" t="s">
        <v>24</v>
      </c>
      <c r="AY615" s="237" t="s">
        <v>136</v>
      </c>
    </row>
    <row r="616" spans="2:65" s="1" customFormat="1" ht="31.5" customHeight="1">
      <c r="B616" s="40"/>
      <c r="C616" s="192" t="s">
        <v>750</v>
      </c>
      <c r="D616" s="192" t="s">
        <v>138</v>
      </c>
      <c r="E616" s="193" t="s">
        <v>751</v>
      </c>
      <c r="F616" s="194" t="s">
        <v>752</v>
      </c>
      <c r="G616" s="195" t="s">
        <v>241</v>
      </c>
      <c r="H616" s="196">
        <v>6.2E-2</v>
      </c>
      <c r="I616" s="197"/>
      <c r="J616" s="198">
        <f>ROUND(I616*H616,2)</f>
        <v>0</v>
      </c>
      <c r="K616" s="194" t="s">
        <v>142</v>
      </c>
      <c r="L616" s="60"/>
      <c r="M616" s="199" t="s">
        <v>22</v>
      </c>
      <c r="N616" s="200" t="s">
        <v>50</v>
      </c>
      <c r="O616" s="41"/>
      <c r="P616" s="201">
        <f>O616*H616</f>
        <v>0</v>
      </c>
      <c r="Q616" s="201">
        <v>0</v>
      </c>
      <c r="R616" s="201">
        <f>Q616*H616</f>
        <v>0</v>
      </c>
      <c r="S616" s="201">
        <v>0</v>
      </c>
      <c r="T616" s="202">
        <f>S616*H616</f>
        <v>0</v>
      </c>
      <c r="AR616" s="23" t="s">
        <v>167</v>
      </c>
      <c r="AT616" s="23" t="s">
        <v>138</v>
      </c>
      <c r="AU616" s="23" t="s">
        <v>88</v>
      </c>
      <c r="AY616" s="23" t="s">
        <v>136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3" t="s">
        <v>24</v>
      </c>
      <c r="BK616" s="203">
        <f>ROUND(I616*H616,2)</f>
        <v>0</v>
      </c>
      <c r="BL616" s="23" t="s">
        <v>167</v>
      </c>
      <c r="BM616" s="23" t="s">
        <v>753</v>
      </c>
    </row>
    <row r="617" spans="2:65" s="1" customFormat="1" ht="44.25" customHeight="1">
      <c r="B617" s="40"/>
      <c r="C617" s="192" t="s">
        <v>754</v>
      </c>
      <c r="D617" s="192" t="s">
        <v>138</v>
      </c>
      <c r="E617" s="193" t="s">
        <v>755</v>
      </c>
      <c r="F617" s="194" t="s">
        <v>756</v>
      </c>
      <c r="G617" s="195" t="s">
        <v>241</v>
      </c>
      <c r="H617" s="196">
        <v>6.2E-2</v>
      </c>
      <c r="I617" s="197"/>
      <c r="J617" s="198">
        <f>ROUND(I617*H617,2)</f>
        <v>0</v>
      </c>
      <c r="K617" s="194" t="s">
        <v>142</v>
      </c>
      <c r="L617" s="60"/>
      <c r="M617" s="199" t="s">
        <v>22</v>
      </c>
      <c r="N617" s="200" t="s">
        <v>50</v>
      </c>
      <c r="O617" s="41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AR617" s="23" t="s">
        <v>167</v>
      </c>
      <c r="AT617" s="23" t="s">
        <v>138</v>
      </c>
      <c r="AU617" s="23" t="s">
        <v>88</v>
      </c>
      <c r="AY617" s="23" t="s">
        <v>136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3" t="s">
        <v>24</v>
      </c>
      <c r="BK617" s="203">
        <f>ROUND(I617*H617,2)</f>
        <v>0</v>
      </c>
      <c r="BL617" s="23" t="s">
        <v>167</v>
      </c>
      <c r="BM617" s="23" t="s">
        <v>757</v>
      </c>
    </row>
    <row r="618" spans="2:65" s="10" customFormat="1" ht="29.85" customHeight="1">
      <c r="B618" s="175"/>
      <c r="C618" s="176"/>
      <c r="D618" s="189" t="s">
        <v>78</v>
      </c>
      <c r="E618" s="190" t="s">
        <v>758</v>
      </c>
      <c r="F618" s="190" t="s">
        <v>759</v>
      </c>
      <c r="G618" s="176"/>
      <c r="H618" s="176"/>
      <c r="I618" s="179"/>
      <c r="J618" s="191">
        <f>BK618</f>
        <v>0</v>
      </c>
      <c r="K618" s="176"/>
      <c r="L618" s="181"/>
      <c r="M618" s="182"/>
      <c r="N618" s="183"/>
      <c r="O618" s="183"/>
      <c r="P618" s="184">
        <f>SUM(P619:P650)</f>
        <v>0</v>
      </c>
      <c r="Q618" s="183"/>
      <c r="R618" s="184">
        <f>SUM(R619:R650)</f>
        <v>7.7100000000000002E-2</v>
      </c>
      <c r="S618" s="183"/>
      <c r="T618" s="185">
        <f>SUM(T619:T650)</f>
        <v>0.11020000000000001</v>
      </c>
      <c r="AR618" s="186" t="s">
        <v>88</v>
      </c>
      <c r="AT618" s="187" t="s">
        <v>78</v>
      </c>
      <c r="AU618" s="187" t="s">
        <v>24</v>
      </c>
      <c r="AY618" s="186" t="s">
        <v>136</v>
      </c>
      <c r="BK618" s="188">
        <f>SUM(BK619:BK650)</f>
        <v>0</v>
      </c>
    </row>
    <row r="619" spans="2:65" s="1" customFormat="1" ht="22.5" customHeight="1">
      <c r="B619" s="40"/>
      <c r="C619" s="192" t="s">
        <v>760</v>
      </c>
      <c r="D619" s="192" t="s">
        <v>138</v>
      </c>
      <c r="E619" s="193" t="s">
        <v>761</v>
      </c>
      <c r="F619" s="194" t="s">
        <v>762</v>
      </c>
      <c r="G619" s="195" t="s">
        <v>153</v>
      </c>
      <c r="H619" s="196">
        <v>2</v>
      </c>
      <c r="I619" s="197"/>
      <c r="J619" s="198">
        <f>ROUND(I619*H619,2)</f>
        <v>0</v>
      </c>
      <c r="K619" s="194" t="s">
        <v>142</v>
      </c>
      <c r="L619" s="60"/>
      <c r="M619" s="199" t="s">
        <v>22</v>
      </c>
      <c r="N619" s="200" t="s">
        <v>50</v>
      </c>
      <c r="O619" s="41"/>
      <c r="P619" s="201">
        <f>O619*H619</f>
        <v>0</v>
      </c>
      <c r="Q619" s="201">
        <v>0</v>
      </c>
      <c r="R619" s="201">
        <f>Q619*H619</f>
        <v>0</v>
      </c>
      <c r="S619" s="201">
        <v>5.5100000000000003E-2</v>
      </c>
      <c r="T619" s="202">
        <f>S619*H619</f>
        <v>0.11020000000000001</v>
      </c>
      <c r="AR619" s="23" t="s">
        <v>167</v>
      </c>
      <c r="AT619" s="23" t="s">
        <v>138</v>
      </c>
      <c r="AU619" s="23" t="s">
        <v>88</v>
      </c>
      <c r="AY619" s="23" t="s">
        <v>136</v>
      </c>
      <c r="BE619" s="203">
        <f>IF(N619="základní",J619,0)</f>
        <v>0</v>
      </c>
      <c r="BF619" s="203">
        <f>IF(N619="snížená",J619,0)</f>
        <v>0</v>
      </c>
      <c r="BG619" s="203">
        <f>IF(N619="zákl. přenesená",J619,0)</f>
        <v>0</v>
      </c>
      <c r="BH619" s="203">
        <f>IF(N619="sníž. přenesená",J619,0)</f>
        <v>0</v>
      </c>
      <c r="BI619" s="203">
        <f>IF(N619="nulová",J619,0)</f>
        <v>0</v>
      </c>
      <c r="BJ619" s="23" t="s">
        <v>24</v>
      </c>
      <c r="BK619" s="203">
        <f>ROUND(I619*H619,2)</f>
        <v>0</v>
      </c>
      <c r="BL619" s="23" t="s">
        <v>167</v>
      </c>
      <c r="BM619" s="23" t="s">
        <v>763</v>
      </c>
    </row>
    <row r="620" spans="2:65" s="11" customFormat="1" ht="13.5">
      <c r="B620" s="204"/>
      <c r="C620" s="205"/>
      <c r="D620" s="206" t="s">
        <v>145</v>
      </c>
      <c r="E620" s="207" t="s">
        <v>22</v>
      </c>
      <c r="F620" s="208" t="s">
        <v>146</v>
      </c>
      <c r="G620" s="205"/>
      <c r="H620" s="209" t="s">
        <v>22</v>
      </c>
      <c r="I620" s="210"/>
      <c r="J620" s="205"/>
      <c r="K620" s="205"/>
      <c r="L620" s="211"/>
      <c r="M620" s="212"/>
      <c r="N620" s="213"/>
      <c r="O620" s="213"/>
      <c r="P620" s="213"/>
      <c r="Q620" s="213"/>
      <c r="R620" s="213"/>
      <c r="S620" s="213"/>
      <c r="T620" s="214"/>
      <c r="AT620" s="215" t="s">
        <v>145</v>
      </c>
      <c r="AU620" s="215" t="s">
        <v>88</v>
      </c>
      <c r="AV620" s="11" t="s">
        <v>24</v>
      </c>
      <c r="AW620" s="11" t="s">
        <v>43</v>
      </c>
      <c r="AX620" s="11" t="s">
        <v>79</v>
      </c>
      <c r="AY620" s="215" t="s">
        <v>136</v>
      </c>
    </row>
    <row r="621" spans="2:65" s="12" customFormat="1" ht="13.5">
      <c r="B621" s="216"/>
      <c r="C621" s="217"/>
      <c r="D621" s="206" t="s">
        <v>145</v>
      </c>
      <c r="E621" s="218" t="s">
        <v>22</v>
      </c>
      <c r="F621" s="219" t="s">
        <v>764</v>
      </c>
      <c r="G621" s="217"/>
      <c r="H621" s="220">
        <v>2</v>
      </c>
      <c r="I621" s="221"/>
      <c r="J621" s="217"/>
      <c r="K621" s="217"/>
      <c r="L621" s="222"/>
      <c r="M621" s="223"/>
      <c r="N621" s="224"/>
      <c r="O621" s="224"/>
      <c r="P621" s="224"/>
      <c r="Q621" s="224"/>
      <c r="R621" s="224"/>
      <c r="S621" s="224"/>
      <c r="T621" s="225"/>
      <c r="AT621" s="226" t="s">
        <v>145</v>
      </c>
      <c r="AU621" s="226" t="s">
        <v>88</v>
      </c>
      <c r="AV621" s="12" t="s">
        <v>88</v>
      </c>
      <c r="AW621" s="12" t="s">
        <v>43</v>
      </c>
      <c r="AX621" s="12" t="s">
        <v>79</v>
      </c>
      <c r="AY621" s="226" t="s">
        <v>136</v>
      </c>
    </row>
    <row r="622" spans="2:65" s="13" customFormat="1" ht="13.5">
      <c r="B622" s="227"/>
      <c r="C622" s="228"/>
      <c r="D622" s="238" t="s">
        <v>145</v>
      </c>
      <c r="E622" s="239" t="s">
        <v>22</v>
      </c>
      <c r="F622" s="240" t="s">
        <v>148</v>
      </c>
      <c r="G622" s="228"/>
      <c r="H622" s="241">
        <v>2</v>
      </c>
      <c r="I622" s="232"/>
      <c r="J622" s="228"/>
      <c r="K622" s="228"/>
      <c r="L622" s="233"/>
      <c r="M622" s="234"/>
      <c r="N622" s="235"/>
      <c r="O622" s="235"/>
      <c r="P622" s="235"/>
      <c r="Q622" s="235"/>
      <c r="R622" s="235"/>
      <c r="S622" s="235"/>
      <c r="T622" s="236"/>
      <c r="AT622" s="237" t="s">
        <v>145</v>
      </c>
      <c r="AU622" s="237" t="s">
        <v>88</v>
      </c>
      <c r="AV622" s="13" t="s">
        <v>143</v>
      </c>
      <c r="AW622" s="13" t="s">
        <v>43</v>
      </c>
      <c r="AX622" s="13" t="s">
        <v>24</v>
      </c>
      <c r="AY622" s="237" t="s">
        <v>136</v>
      </c>
    </row>
    <row r="623" spans="2:65" s="1" customFormat="1" ht="31.5" customHeight="1">
      <c r="B623" s="40"/>
      <c r="C623" s="192" t="s">
        <v>765</v>
      </c>
      <c r="D623" s="192" t="s">
        <v>138</v>
      </c>
      <c r="E623" s="193" t="s">
        <v>766</v>
      </c>
      <c r="F623" s="194" t="s">
        <v>767</v>
      </c>
      <c r="G623" s="195" t="s">
        <v>153</v>
      </c>
      <c r="H623" s="196">
        <v>2</v>
      </c>
      <c r="I623" s="197"/>
      <c r="J623" s="198">
        <f>ROUND(I623*H623,2)</f>
        <v>0</v>
      </c>
      <c r="K623" s="194" t="s">
        <v>142</v>
      </c>
      <c r="L623" s="60"/>
      <c r="M623" s="199" t="s">
        <v>22</v>
      </c>
      <c r="N623" s="200" t="s">
        <v>50</v>
      </c>
      <c r="O623" s="41"/>
      <c r="P623" s="201">
        <f>O623*H623</f>
        <v>0</v>
      </c>
      <c r="Q623" s="201">
        <v>3.2499999999999999E-3</v>
      </c>
      <c r="R623" s="201">
        <f>Q623*H623</f>
        <v>6.4999999999999997E-3</v>
      </c>
      <c r="S623" s="201">
        <v>0</v>
      </c>
      <c r="T623" s="202">
        <f>S623*H623</f>
        <v>0</v>
      </c>
      <c r="AR623" s="23" t="s">
        <v>167</v>
      </c>
      <c r="AT623" s="23" t="s">
        <v>138</v>
      </c>
      <c r="AU623" s="23" t="s">
        <v>88</v>
      </c>
      <c r="AY623" s="23" t="s">
        <v>136</v>
      </c>
      <c r="BE623" s="203">
        <f>IF(N623="základní",J623,0)</f>
        <v>0</v>
      </c>
      <c r="BF623" s="203">
        <f>IF(N623="snížená",J623,0)</f>
        <v>0</v>
      </c>
      <c r="BG623" s="203">
        <f>IF(N623="zákl. přenesená",J623,0)</f>
        <v>0</v>
      </c>
      <c r="BH623" s="203">
        <f>IF(N623="sníž. přenesená",J623,0)</f>
        <v>0</v>
      </c>
      <c r="BI623" s="203">
        <f>IF(N623="nulová",J623,0)</f>
        <v>0</v>
      </c>
      <c r="BJ623" s="23" t="s">
        <v>24</v>
      </c>
      <c r="BK623" s="203">
        <f>ROUND(I623*H623,2)</f>
        <v>0</v>
      </c>
      <c r="BL623" s="23" t="s">
        <v>167</v>
      </c>
      <c r="BM623" s="23" t="s">
        <v>768</v>
      </c>
    </row>
    <row r="624" spans="2:65" s="11" customFormat="1" ht="13.5">
      <c r="B624" s="204"/>
      <c r="C624" s="205"/>
      <c r="D624" s="206" t="s">
        <v>145</v>
      </c>
      <c r="E624" s="207" t="s">
        <v>22</v>
      </c>
      <c r="F624" s="208" t="s">
        <v>146</v>
      </c>
      <c r="G624" s="205"/>
      <c r="H624" s="209" t="s">
        <v>22</v>
      </c>
      <c r="I624" s="210"/>
      <c r="J624" s="205"/>
      <c r="K624" s="205"/>
      <c r="L624" s="211"/>
      <c r="M624" s="212"/>
      <c r="N624" s="213"/>
      <c r="O624" s="213"/>
      <c r="P624" s="213"/>
      <c r="Q624" s="213"/>
      <c r="R624" s="213"/>
      <c r="S624" s="213"/>
      <c r="T624" s="214"/>
      <c r="AT624" s="215" t="s">
        <v>145</v>
      </c>
      <c r="AU624" s="215" t="s">
        <v>88</v>
      </c>
      <c r="AV624" s="11" t="s">
        <v>24</v>
      </c>
      <c r="AW624" s="11" t="s">
        <v>43</v>
      </c>
      <c r="AX624" s="11" t="s">
        <v>79</v>
      </c>
      <c r="AY624" s="215" t="s">
        <v>136</v>
      </c>
    </row>
    <row r="625" spans="2:65" s="12" customFormat="1" ht="13.5">
      <c r="B625" s="216"/>
      <c r="C625" s="217"/>
      <c r="D625" s="206" t="s">
        <v>145</v>
      </c>
      <c r="E625" s="218" t="s">
        <v>22</v>
      </c>
      <c r="F625" s="219" t="s">
        <v>764</v>
      </c>
      <c r="G625" s="217"/>
      <c r="H625" s="220">
        <v>2</v>
      </c>
      <c r="I625" s="221"/>
      <c r="J625" s="217"/>
      <c r="K625" s="217"/>
      <c r="L625" s="222"/>
      <c r="M625" s="223"/>
      <c r="N625" s="224"/>
      <c r="O625" s="224"/>
      <c r="P625" s="224"/>
      <c r="Q625" s="224"/>
      <c r="R625" s="224"/>
      <c r="S625" s="224"/>
      <c r="T625" s="225"/>
      <c r="AT625" s="226" t="s">
        <v>145</v>
      </c>
      <c r="AU625" s="226" t="s">
        <v>88</v>
      </c>
      <c r="AV625" s="12" t="s">
        <v>88</v>
      </c>
      <c r="AW625" s="12" t="s">
        <v>43</v>
      </c>
      <c r="AX625" s="12" t="s">
        <v>79</v>
      </c>
      <c r="AY625" s="226" t="s">
        <v>136</v>
      </c>
    </row>
    <row r="626" spans="2:65" s="13" customFormat="1" ht="13.5">
      <c r="B626" s="227"/>
      <c r="C626" s="228"/>
      <c r="D626" s="238" t="s">
        <v>145</v>
      </c>
      <c r="E626" s="239" t="s">
        <v>22</v>
      </c>
      <c r="F626" s="240" t="s">
        <v>148</v>
      </c>
      <c r="G626" s="228"/>
      <c r="H626" s="241">
        <v>2</v>
      </c>
      <c r="I626" s="232"/>
      <c r="J626" s="228"/>
      <c r="K626" s="228"/>
      <c r="L626" s="233"/>
      <c r="M626" s="234"/>
      <c r="N626" s="235"/>
      <c r="O626" s="235"/>
      <c r="P626" s="235"/>
      <c r="Q626" s="235"/>
      <c r="R626" s="235"/>
      <c r="S626" s="235"/>
      <c r="T626" s="236"/>
      <c r="AT626" s="237" t="s">
        <v>145</v>
      </c>
      <c r="AU626" s="237" t="s">
        <v>88</v>
      </c>
      <c r="AV626" s="13" t="s">
        <v>143</v>
      </c>
      <c r="AW626" s="13" t="s">
        <v>43</v>
      </c>
      <c r="AX626" s="13" t="s">
        <v>24</v>
      </c>
      <c r="AY626" s="237" t="s">
        <v>136</v>
      </c>
    </row>
    <row r="627" spans="2:65" s="1" customFormat="1" ht="22.5" customHeight="1">
      <c r="B627" s="40"/>
      <c r="C627" s="242" t="s">
        <v>769</v>
      </c>
      <c r="D627" s="242" t="s">
        <v>253</v>
      </c>
      <c r="E627" s="243" t="s">
        <v>770</v>
      </c>
      <c r="F627" s="244" t="s">
        <v>771</v>
      </c>
      <c r="G627" s="245" t="s">
        <v>153</v>
      </c>
      <c r="H627" s="246">
        <v>2.2000000000000002</v>
      </c>
      <c r="I627" s="247"/>
      <c r="J627" s="248">
        <f>ROUND(I627*H627,2)</f>
        <v>0</v>
      </c>
      <c r="K627" s="244" t="s">
        <v>142</v>
      </c>
      <c r="L627" s="249"/>
      <c r="M627" s="250" t="s">
        <v>22</v>
      </c>
      <c r="N627" s="251" t="s">
        <v>50</v>
      </c>
      <c r="O627" s="41"/>
      <c r="P627" s="201">
        <f>O627*H627</f>
        <v>0</v>
      </c>
      <c r="Q627" s="201">
        <v>9.7999999999999997E-3</v>
      </c>
      <c r="R627" s="201">
        <f>Q627*H627</f>
        <v>2.1560000000000003E-2</v>
      </c>
      <c r="S627" s="201">
        <v>0</v>
      </c>
      <c r="T627" s="202">
        <f>S627*H627</f>
        <v>0</v>
      </c>
      <c r="AR627" s="23" t="s">
        <v>256</v>
      </c>
      <c r="AT627" s="23" t="s">
        <v>253</v>
      </c>
      <c r="AU627" s="23" t="s">
        <v>88</v>
      </c>
      <c r="AY627" s="23" t="s">
        <v>136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23" t="s">
        <v>24</v>
      </c>
      <c r="BK627" s="203">
        <f>ROUND(I627*H627,2)</f>
        <v>0</v>
      </c>
      <c r="BL627" s="23" t="s">
        <v>167</v>
      </c>
      <c r="BM627" s="23" t="s">
        <v>772</v>
      </c>
    </row>
    <row r="628" spans="2:65" s="11" customFormat="1" ht="13.5">
      <c r="B628" s="204"/>
      <c r="C628" s="205"/>
      <c r="D628" s="206" t="s">
        <v>145</v>
      </c>
      <c r="E628" s="207" t="s">
        <v>22</v>
      </c>
      <c r="F628" s="208" t="s">
        <v>146</v>
      </c>
      <c r="G628" s="205"/>
      <c r="H628" s="209" t="s">
        <v>22</v>
      </c>
      <c r="I628" s="210"/>
      <c r="J628" s="205"/>
      <c r="K628" s="205"/>
      <c r="L628" s="211"/>
      <c r="M628" s="212"/>
      <c r="N628" s="213"/>
      <c r="O628" s="213"/>
      <c r="P628" s="213"/>
      <c r="Q628" s="213"/>
      <c r="R628" s="213"/>
      <c r="S628" s="213"/>
      <c r="T628" s="214"/>
      <c r="AT628" s="215" t="s">
        <v>145</v>
      </c>
      <c r="AU628" s="215" t="s">
        <v>88</v>
      </c>
      <c r="AV628" s="11" t="s">
        <v>24</v>
      </c>
      <c r="AW628" s="11" t="s">
        <v>43</v>
      </c>
      <c r="AX628" s="11" t="s">
        <v>79</v>
      </c>
      <c r="AY628" s="215" t="s">
        <v>136</v>
      </c>
    </row>
    <row r="629" spans="2:65" s="12" customFormat="1" ht="13.5">
      <c r="B629" s="216"/>
      <c r="C629" s="217"/>
      <c r="D629" s="206" t="s">
        <v>145</v>
      </c>
      <c r="E629" s="218" t="s">
        <v>22</v>
      </c>
      <c r="F629" s="219" t="s">
        <v>764</v>
      </c>
      <c r="G629" s="217"/>
      <c r="H629" s="220">
        <v>2</v>
      </c>
      <c r="I629" s="221"/>
      <c r="J629" s="217"/>
      <c r="K629" s="217"/>
      <c r="L629" s="222"/>
      <c r="M629" s="223"/>
      <c r="N629" s="224"/>
      <c r="O629" s="224"/>
      <c r="P629" s="224"/>
      <c r="Q629" s="224"/>
      <c r="R629" s="224"/>
      <c r="S629" s="224"/>
      <c r="T629" s="225"/>
      <c r="AT629" s="226" t="s">
        <v>145</v>
      </c>
      <c r="AU629" s="226" t="s">
        <v>88</v>
      </c>
      <c r="AV629" s="12" t="s">
        <v>88</v>
      </c>
      <c r="AW629" s="12" t="s">
        <v>43</v>
      </c>
      <c r="AX629" s="12" t="s">
        <v>79</v>
      </c>
      <c r="AY629" s="226" t="s">
        <v>136</v>
      </c>
    </row>
    <row r="630" spans="2:65" s="13" customFormat="1" ht="13.5">
      <c r="B630" s="227"/>
      <c r="C630" s="228"/>
      <c r="D630" s="206" t="s">
        <v>145</v>
      </c>
      <c r="E630" s="229" t="s">
        <v>22</v>
      </c>
      <c r="F630" s="230" t="s">
        <v>148</v>
      </c>
      <c r="G630" s="228"/>
      <c r="H630" s="231">
        <v>2</v>
      </c>
      <c r="I630" s="232"/>
      <c r="J630" s="228"/>
      <c r="K630" s="228"/>
      <c r="L630" s="233"/>
      <c r="M630" s="234"/>
      <c r="N630" s="235"/>
      <c r="O630" s="235"/>
      <c r="P630" s="235"/>
      <c r="Q630" s="235"/>
      <c r="R630" s="235"/>
      <c r="S630" s="235"/>
      <c r="T630" s="236"/>
      <c r="AT630" s="237" t="s">
        <v>145</v>
      </c>
      <c r="AU630" s="237" t="s">
        <v>88</v>
      </c>
      <c r="AV630" s="13" t="s">
        <v>143</v>
      </c>
      <c r="AW630" s="13" t="s">
        <v>43</v>
      </c>
      <c r="AX630" s="13" t="s">
        <v>24</v>
      </c>
      <c r="AY630" s="237" t="s">
        <v>136</v>
      </c>
    </row>
    <row r="631" spans="2:65" s="12" customFormat="1" ht="13.5">
      <c r="B631" s="216"/>
      <c r="C631" s="217"/>
      <c r="D631" s="238" t="s">
        <v>145</v>
      </c>
      <c r="E631" s="217"/>
      <c r="F631" s="252" t="s">
        <v>773</v>
      </c>
      <c r="G631" s="217"/>
      <c r="H631" s="253">
        <v>2.2000000000000002</v>
      </c>
      <c r="I631" s="221"/>
      <c r="J631" s="217"/>
      <c r="K631" s="217"/>
      <c r="L631" s="222"/>
      <c r="M631" s="223"/>
      <c r="N631" s="224"/>
      <c r="O631" s="224"/>
      <c r="P631" s="224"/>
      <c r="Q631" s="224"/>
      <c r="R631" s="224"/>
      <c r="S631" s="224"/>
      <c r="T631" s="225"/>
      <c r="AT631" s="226" t="s">
        <v>145</v>
      </c>
      <c r="AU631" s="226" t="s">
        <v>88</v>
      </c>
      <c r="AV631" s="12" t="s">
        <v>88</v>
      </c>
      <c r="AW631" s="12" t="s">
        <v>6</v>
      </c>
      <c r="AX631" s="12" t="s">
        <v>24</v>
      </c>
      <c r="AY631" s="226" t="s">
        <v>136</v>
      </c>
    </row>
    <row r="632" spans="2:65" s="1" customFormat="1" ht="31.5" customHeight="1">
      <c r="B632" s="40"/>
      <c r="C632" s="192" t="s">
        <v>774</v>
      </c>
      <c r="D632" s="192" t="s">
        <v>138</v>
      </c>
      <c r="E632" s="193" t="s">
        <v>775</v>
      </c>
      <c r="F632" s="194" t="s">
        <v>776</v>
      </c>
      <c r="G632" s="195" t="s">
        <v>153</v>
      </c>
      <c r="H632" s="196">
        <v>2</v>
      </c>
      <c r="I632" s="197"/>
      <c r="J632" s="198">
        <f>ROUND(I632*H632,2)</f>
        <v>0</v>
      </c>
      <c r="K632" s="194" t="s">
        <v>142</v>
      </c>
      <c r="L632" s="60"/>
      <c r="M632" s="199" t="s">
        <v>22</v>
      </c>
      <c r="N632" s="200" t="s">
        <v>50</v>
      </c>
      <c r="O632" s="41"/>
      <c r="P632" s="201">
        <f>O632*H632</f>
        <v>0</v>
      </c>
      <c r="Q632" s="201">
        <v>0</v>
      </c>
      <c r="R632" s="201">
        <f>Q632*H632</f>
        <v>0</v>
      </c>
      <c r="S632" s="201">
        <v>0</v>
      </c>
      <c r="T632" s="202">
        <f>S632*H632</f>
        <v>0</v>
      </c>
      <c r="AR632" s="23" t="s">
        <v>167</v>
      </c>
      <c r="AT632" s="23" t="s">
        <v>138</v>
      </c>
      <c r="AU632" s="23" t="s">
        <v>88</v>
      </c>
      <c r="AY632" s="23" t="s">
        <v>136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23" t="s">
        <v>24</v>
      </c>
      <c r="BK632" s="203">
        <f>ROUND(I632*H632,2)</f>
        <v>0</v>
      </c>
      <c r="BL632" s="23" t="s">
        <v>167</v>
      </c>
      <c r="BM632" s="23" t="s">
        <v>777</v>
      </c>
    </row>
    <row r="633" spans="2:65" s="11" customFormat="1" ht="13.5">
      <c r="B633" s="204"/>
      <c r="C633" s="205"/>
      <c r="D633" s="206" t="s">
        <v>145</v>
      </c>
      <c r="E633" s="207" t="s">
        <v>22</v>
      </c>
      <c r="F633" s="208" t="s">
        <v>146</v>
      </c>
      <c r="G633" s="205"/>
      <c r="H633" s="209" t="s">
        <v>22</v>
      </c>
      <c r="I633" s="210"/>
      <c r="J633" s="205"/>
      <c r="K633" s="205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145</v>
      </c>
      <c r="AU633" s="215" t="s">
        <v>88</v>
      </c>
      <c r="AV633" s="11" t="s">
        <v>24</v>
      </c>
      <c r="AW633" s="11" t="s">
        <v>43</v>
      </c>
      <c r="AX633" s="11" t="s">
        <v>79</v>
      </c>
      <c r="AY633" s="215" t="s">
        <v>136</v>
      </c>
    </row>
    <row r="634" spans="2:65" s="12" customFormat="1" ht="13.5">
      <c r="B634" s="216"/>
      <c r="C634" s="217"/>
      <c r="D634" s="206" t="s">
        <v>145</v>
      </c>
      <c r="E634" s="218" t="s">
        <v>22</v>
      </c>
      <c r="F634" s="219" t="s">
        <v>764</v>
      </c>
      <c r="G634" s="217"/>
      <c r="H634" s="220">
        <v>2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145</v>
      </c>
      <c r="AU634" s="226" t="s">
        <v>88</v>
      </c>
      <c r="AV634" s="12" t="s">
        <v>88</v>
      </c>
      <c r="AW634" s="12" t="s">
        <v>43</v>
      </c>
      <c r="AX634" s="12" t="s">
        <v>79</v>
      </c>
      <c r="AY634" s="226" t="s">
        <v>136</v>
      </c>
    </row>
    <row r="635" spans="2:65" s="13" customFormat="1" ht="13.5">
      <c r="B635" s="227"/>
      <c r="C635" s="228"/>
      <c r="D635" s="238" t="s">
        <v>145</v>
      </c>
      <c r="E635" s="239" t="s">
        <v>22</v>
      </c>
      <c r="F635" s="240" t="s">
        <v>148</v>
      </c>
      <c r="G635" s="228"/>
      <c r="H635" s="241">
        <v>2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AT635" s="237" t="s">
        <v>145</v>
      </c>
      <c r="AU635" s="237" t="s">
        <v>88</v>
      </c>
      <c r="AV635" s="13" t="s">
        <v>143</v>
      </c>
      <c r="AW635" s="13" t="s">
        <v>43</v>
      </c>
      <c r="AX635" s="13" t="s">
        <v>24</v>
      </c>
      <c r="AY635" s="237" t="s">
        <v>136</v>
      </c>
    </row>
    <row r="636" spans="2:65" s="1" customFormat="1" ht="31.5" customHeight="1">
      <c r="B636" s="40"/>
      <c r="C636" s="192" t="s">
        <v>778</v>
      </c>
      <c r="D636" s="192" t="s">
        <v>138</v>
      </c>
      <c r="E636" s="193" t="s">
        <v>779</v>
      </c>
      <c r="F636" s="194" t="s">
        <v>780</v>
      </c>
      <c r="G636" s="195" t="s">
        <v>153</v>
      </c>
      <c r="H636" s="196">
        <v>2</v>
      </c>
      <c r="I636" s="197"/>
      <c r="J636" s="198">
        <f>ROUND(I636*H636,2)</f>
        <v>0</v>
      </c>
      <c r="K636" s="194" t="s">
        <v>142</v>
      </c>
      <c r="L636" s="60"/>
      <c r="M636" s="199" t="s">
        <v>22</v>
      </c>
      <c r="N636" s="200" t="s">
        <v>50</v>
      </c>
      <c r="O636" s="41"/>
      <c r="P636" s="201">
        <f>O636*H636</f>
        <v>0</v>
      </c>
      <c r="Q636" s="201">
        <v>8.0000000000000002E-3</v>
      </c>
      <c r="R636" s="201">
        <f>Q636*H636</f>
        <v>1.6E-2</v>
      </c>
      <c r="S636" s="201">
        <v>0</v>
      </c>
      <c r="T636" s="202">
        <f>S636*H636</f>
        <v>0</v>
      </c>
      <c r="AR636" s="23" t="s">
        <v>167</v>
      </c>
      <c r="AT636" s="23" t="s">
        <v>138</v>
      </c>
      <c r="AU636" s="23" t="s">
        <v>88</v>
      </c>
      <c r="AY636" s="23" t="s">
        <v>136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3" t="s">
        <v>24</v>
      </c>
      <c r="BK636" s="203">
        <f>ROUND(I636*H636,2)</f>
        <v>0</v>
      </c>
      <c r="BL636" s="23" t="s">
        <v>167</v>
      </c>
      <c r="BM636" s="23" t="s">
        <v>781</v>
      </c>
    </row>
    <row r="637" spans="2:65" s="11" customFormat="1" ht="13.5">
      <c r="B637" s="204"/>
      <c r="C637" s="205"/>
      <c r="D637" s="206" t="s">
        <v>145</v>
      </c>
      <c r="E637" s="207" t="s">
        <v>22</v>
      </c>
      <c r="F637" s="208" t="s">
        <v>146</v>
      </c>
      <c r="G637" s="205"/>
      <c r="H637" s="209" t="s">
        <v>22</v>
      </c>
      <c r="I637" s="210"/>
      <c r="J637" s="205"/>
      <c r="K637" s="205"/>
      <c r="L637" s="211"/>
      <c r="M637" s="212"/>
      <c r="N637" s="213"/>
      <c r="O637" s="213"/>
      <c r="P637" s="213"/>
      <c r="Q637" s="213"/>
      <c r="R637" s="213"/>
      <c r="S637" s="213"/>
      <c r="T637" s="214"/>
      <c r="AT637" s="215" t="s">
        <v>145</v>
      </c>
      <c r="AU637" s="215" t="s">
        <v>88</v>
      </c>
      <c r="AV637" s="11" t="s">
        <v>24</v>
      </c>
      <c r="AW637" s="11" t="s">
        <v>43</v>
      </c>
      <c r="AX637" s="11" t="s">
        <v>79</v>
      </c>
      <c r="AY637" s="215" t="s">
        <v>136</v>
      </c>
    </row>
    <row r="638" spans="2:65" s="12" customFormat="1" ht="13.5">
      <c r="B638" s="216"/>
      <c r="C638" s="217"/>
      <c r="D638" s="206" t="s">
        <v>145</v>
      </c>
      <c r="E638" s="218" t="s">
        <v>22</v>
      </c>
      <c r="F638" s="219" t="s">
        <v>764</v>
      </c>
      <c r="G638" s="217"/>
      <c r="H638" s="220">
        <v>2</v>
      </c>
      <c r="I638" s="221"/>
      <c r="J638" s="217"/>
      <c r="K638" s="217"/>
      <c r="L638" s="222"/>
      <c r="M638" s="223"/>
      <c r="N638" s="224"/>
      <c r="O638" s="224"/>
      <c r="P638" s="224"/>
      <c r="Q638" s="224"/>
      <c r="R638" s="224"/>
      <c r="S638" s="224"/>
      <c r="T638" s="225"/>
      <c r="AT638" s="226" t="s">
        <v>145</v>
      </c>
      <c r="AU638" s="226" t="s">
        <v>88</v>
      </c>
      <c r="AV638" s="12" t="s">
        <v>88</v>
      </c>
      <c r="AW638" s="12" t="s">
        <v>43</v>
      </c>
      <c r="AX638" s="12" t="s">
        <v>79</v>
      </c>
      <c r="AY638" s="226" t="s">
        <v>136</v>
      </c>
    </row>
    <row r="639" spans="2:65" s="13" customFormat="1" ht="13.5">
      <c r="B639" s="227"/>
      <c r="C639" s="228"/>
      <c r="D639" s="238" t="s">
        <v>145</v>
      </c>
      <c r="E639" s="239" t="s">
        <v>22</v>
      </c>
      <c r="F639" s="240" t="s">
        <v>148</v>
      </c>
      <c r="G639" s="228"/>
      <c r="H639" s="241">
        <v>2</v>
      </c>
      <c r="I639" s="232"/>
      <c r="J639" s="228"/>
      <c r="K639" s="228"/>
      <c r="L639" s="233"/>
      <c r="M639" s="234"/>
      <c r="N639" s="235"/>
      <c r="O639" s="235"/>
      <c r="P639" s="235"/>
      <c r="Q639" s="235"/>
      <c r="R639" s="235"/>
      <c r="S639" s="235"/>
      <c r="T639" s="236"/>
      <c r="AT639" s="237" t="s">
        <v>145</v>
      </c>
      <c r="AU639" s="237" t="s">
        <v>88</v>
      </c>
      <c r="AV639" s="13" t="s">
        <v>143</v>
      </c>
      <c r="AW639" s="13" t="s">
        <v>43</v>
      </c>
      <c r="AX639" s="13" t="s">
        <v>24</v>
      </c>
      <c r="AY639" s="237" t="s">
        <v>136</v>
      </c>
    </row>
    <row r="640" spans="2:65" s="1" customFormat="1" ht="31.5" customHeight="1">
      <c r="B640" s="40"/>
      <c r="C640" s="192" t="s">
        <v>782</v>
      </c>
      <c r="D640" s="192" t="s">
        <v>138</v>
      </c>
      <c r="E640" s="193" t="s">
        <v>783</v>
      </c>
      <c r="F640" s="194" t="s">
        <v>784</v>
      </c>
      <c r="G640" s="195" t="s">
        <v>153</v>
      </c>
      <c r="H640" s="196">
        <v>2</v>
      </c>
      <c r="I640" s="197"/>
      <c r="J640" s="198">
        <f>ROUND(I640*H640,2)</f>
        <v>0</v>
      </c>
      <c r="K640" s="194" t="s">
        <v>142</v>
      </c>
      <c r="L640" s="60"/>
      <c r="M640" s="199" t="s">
        <v>22</v>
      </c>
      <c r="N640" s="200" t="s">
        <v>50</v>
      </c>
      <c r="O640" s="41"/>
      <c r="P640" s="201">
        <f>O640*H640</f>
        <v>0</v>
      </c>
      <c r="Q640" s="201">
        <v>2.7E-4</v>
      </c>
      <c r="R640" s="201">
        <f>Q640*H640</f>
        <v>5.4000000000000001E-4</v>
      </c>
      <c r="S640" s="201">
        <v>0</v>
      </c>
      <c r="T640" s="202">
        <f>S640*H640</f>
        <v>0</v>
      </c>
      <c r="AR640" s="23" t="s">
        <v>167</v>
      </c>
      <c r="AT640" s="23" t="s">
        <v>138</v>
      </c>
      <c r="AU640" s="23" t="s">
        <v>88</v>
      </c>
      <c r="AY640" s="23" t="s">
        <v>136</v>
      </c>
      <c r="BE640" s="203">
        <f>IF(N640="základní",J640,0)</f>
        <v>0</v>
      </c>
      <c r="BF640" s="203">
        <f>IF(N640="snížená",J640,0)</f>
        <v>0</v>
      </c>
      <c r="BG640" s="203">
        <f>IF(N640="zákl. přenesená",J640,0)</f>
        <v>0</v>
      </c>
      <c r="BH640" s="203">
        <f>IF(N640="sníž. přenesená",J640,0)</f>
        <v>0</v>
      </c>
      <c r="BI640" s="203">
        <f>IF(N640="nulová",J640,0)</f>
        <v>0</v>
      </c>
      <c r="BJ640" s="23" t="s">
        <v>24</v>
      </c>
      <c r="BK640" s="203">
        <f>ROUND(I640*H640,2)</f>
        <v>0</v>
      </c>
      <c r="BL640" s="23" t="s">
        <v>167</v>
      </c>
      <c r="BM640" s="23" t="s">
        <v>785</v>
      </c>
    </row>
    <row r="641" spans="2:65" s="11" customFormat="1" ht="13.5">
      <c r="B641" s="204"/>
      <c r="C641" s="205"/>
      <c r="D641" s="206" t="s">
        <v>145</v>
      </c>
      <c r="E641" s="207" t="s">
        <v>22</v>
      </c>
      <c r="F641" s="208" t="s">
        <v>146</v>
      </c>
      <c r="G641" s="205"/>
      <c r="H641" s="209" t="s">
        <v>22</v>
      </c>
      <c r="I641" s="210"/>
      <c r="J641" s="205"/>
      <c r="K641" s="205"/>
      <c r="L641" s="211"/>
      <c r="M641" s="212"/>
      <c r="N641" s="213"/>
      <c r="O641" s="213"/>
      <c r="P641" s="213"/>
      <c r="Q641" s="213"/>
      <c r="R641" s="213"/>
      <c r="S641" s="213"/>
      <c r="T641" s="214"/>
      <c r="AT641" s="215" t="s">
        <v>145</v>
      </c>
      <c r="AU641" s="215" t="s">
        <v>88</v>
      </c>
      <c r="AV641" s="11" t="s">
        <v>24</v>
      </c>
      <c r="AW641" s="11" t="s">
        <v>43</v>
      </c>
      <c r="AX641" s="11" t="s">
        <v>79</v>
      </c>
      <c r="AY641" s="215" t="s">
        <v>136</v>
      </c>
    </row>
    <row r="642" spans="2:65" s="12" customFormat="1" ht="13.5">
      <c r="B642" s="216"/>
      <c r="C642" s="217"/>
      <c r="D642" s="206" t="s">
        <v>145</v>
      </c>
      <c r="E642" s="218" t="s">
        <v>22</v>
      </c>
      <c r="F642" s="219" t="s">
        <v>764</v>
      </c>
      <c r="G642" s="217"/>
      <c r="H642" s="220">
        <v>2</v>
      </c>
      <c r="I642" s="221"/>
      <c r="J642" s="217"/>
      <c r="K642" s="217"/>
      <c r="L642" s="222"/>
      <c r="M642" s="223"/>
      <c r="N642" s="224"/>
      <c r="O642" s="224"/>
      <c r="P642" s="224"/>
      <c r="Q642" s="224"/>
      <c r="R642" s="224"/>
      <c r="S642" s="224"/>
      <c r="T642" s="225"/>
      <c r="AT642" s="226" t="s">
        <v>145</v>
      </c>
      <c r="AU642" s="226" t="s">
        <v>88</v>
      </c>
      <c r="AV642" s="12" t="s">
        <v>88</v>
      </c>
      <c r="AW642" s="12" t="s">
        <v>43</v>
      </c>
      <c r="AX642" s="12" t="s">
        <v>79</v>
      </c>
      <c r="AY642" s="226" t="s">
        <v>136</v>
      </c>
    </row>
    <row r="643" spans="2:65" s="13" customFormat="1" ht="13.5">
      <c r="B643" s="227"/>
      <c r="C643" s="228"/>
      <c r="D643" s="238" t="s">
        <v>145</v>
      </c>
      <c r="E643" s="239" t="s">
        <v>22</v>
      </c>
      <c r="F643" s="240" t="s">
        <v>148</v>
      </c>
      <c r="G643" s="228"/>
      <c r="H643" s="241">
        <v>2</v>
      </c>
      <c r="I643" s="232"/>
      <c r="J643" s="228"/>
      <c r="K643" s="228"/>
      <c r="L643" s="233"/>
      <c r="M643" s="234"/>
      <c r="N643" s="235"/>
      <c r="O643" s="235"/>
      <c r="P643" s="235"/>
      <c r="Q643" s="235"/>
      <c r="R643" s="235"/>
      <c r="S643" s="235"/>
      <c r="T643" s="236"/>
      <c r="AT643" s="237" t="s">
        <v>145</v>
      </c>
      <c r="AU643" s="237" t="s">
        <v>88</v>
      </c>
      <c r="AV643" s="13" t="s">
        <v>143</v>
      </c>
      <c r="AW643" s="13" t="s">
        <v>43</v>
      </c>
      <c r="AX643" s="13" t="s">
        <v>24</v>
      </c>
      <c r="AY643" s="237" t="s">
        <v>136</v>
      </c>
    </row>
    <row r="644" spans="2:65" s="1" customFormat="1" ht="22.5" customHeight="1">
      <c r="B644" s="40"/>
      <c r="C644" s="242" t="s">
        <v>786</v>
      </c>
      <c r="D644" s="242" t="s">
        <v>253</v>
      </c>
      <c r="E644" s="243" t="s">
        <v>741</v>
      </c>
      <c r="F644" s="244" t="s">
        <v>742</v>
      </c>
      <c r="G644" s="245" t="s">
        <v>743</v>
      </c>
      <c r="H644" s="246">
        <v>1.3</v>
      </c>
      <c r="I644" s="247"/>
      <c r="J644" s="248">
        <f>ROUND(I644*H644,2)</f>
        <v>0</v>
      </c>
      <c r="K644" s="244" t="s">
        <v>22</v>
      </c>
      <c r="L644" s="249"/>
      <c r="M644" s="250" t="s">
        <v>22</v>
      </c>
      <c r="N644" s="251" t="s">
        <v>50</v>
      </c>
      <c r="O644" s="41"/>
      <c r="P644" s="201">
        <f>O644*H644</f>
        <v>0</v>
      </c>
      <c r="Q644" s="201">
        <v>2.5000000000000001E-2</v>
      </c>
      <c r="R644" s="201">
        <f>Q644*H644</f>
        <v>3.2500000000000001E-2</v>
      </c>
      <c r="S644" s="201">
        <v>0</v>
      </c>
      <c r="T644" s="202">
        <f>S644*H644</f>
        <v>0</v>
      </c>
      <c r="AR644" s="23" t="s">
        <v>256</v>
      </c>
      <c r="AT644" s="23" t="s">
        <v>253</v>
      </c>
      <c r="AU644" s="23" t="s">
        <v>88</v>
      </c>
      <c r="AY644" s="23" t="s">
        <v>136</v>
      </c>
      <c r="BE644" s="203">
        <f>IF(N644="základní",J644,0)</f>
        <v>0</v>
      </c>
      <c r="BF644" s="203">
        <f>IF(N644="snížená",J644,0)</f>
        <v>0</v>
      </c>
      <c r="BG644" s="203">
        <f>IF(N644="zákl. přenesená",J644,0)</f>
        <v>0</v>
      </c>
      <c r="BH644" s="203">
        <f>IF(N644="sníž. přenesená",J644,0)</f>
        <v>0</v>
      </c>
      <c r="BI644" s="203">
        <f>IF(N644="nulová",J644,0)</f>
        <v>0</v>
      </c>
      <c r="BJ644" s="23" t="s">
        <v>24</v>
      </c>
      <c r="BK644" s="203">
        <f>ROUND(I644*H644,2)</f>
        <v>0</v>
      </c>
      <c r="BL644" s="23" t="s">
        <v>167</v>
      </c>
      <c r="BM644" s="23" t="s">
        <v>787</v>
      </c>
    </row>
    <row r="645" spans="2:65" s="11" customFormat="1" ht="13.5">
      <c r="B645" s="204"/>
      <c r="C645" s="205"/>
      <c r="D645" s="206" t="s">
        <v>145</v>
      </c>
      <c r="E645" s="207" t="s">
        <v>22</v>
      </c>
      <c r="F645" s="208" t="s">
        <v>146</v>
      </c>
      <c r="G645" s="205"/>
      <c r="H645" s="209" t="s">
        <v>22</v>
      </c>
      <c r="I645" s="210"/>
      <c r="J645" s="205"/>
      <c r="K645" s="205"/>
      <c r="L645" s="211"/>
      <c r="M645" s="212"/>
      <c r="N645" s="213"/>
      <c r="O645" s="213"/>
      <c r="P645" s="213"/>
      <c r="Q645" s="213"/>
      <c r="R645" s="213"/>
      <c r="S645" s="213"/>
      <c r="T645" s="214"/>
      <c r="AT645" s="215" t="s">
        <v>145</v>
      </c>
      <c r="AU645" s="215" t="s">
        <v>88</v>
      </c>
      <c r="AV645" s="11" t="s">
        <v>24</v>
      </c>
      <c r="AW645" s="11" t="s">
        <v>43</v>
      </c>
      <c r="AX645" s="11" t="s">
        <v>79</v>
      </c>
      <c r="AY645" s="215" t="s">
        <v>136</v>
      </c>
    </row>
    <row r="646" spans="2:65" s="12" customFormat="1" ht="13.5">
      <c r="B646" s="216"/>
      <c r="C646" s="217"/>
      <c r="D646" s="206" t="s">
        <v>145</v>
      </c>
      <c r="E646" s="218" t="s">
        <v>22</v>
      </c>
      <c r="F646" s="219" t="s">
        <v>764</v>
      </c>
      <c r="G646" s="217"/>
      <c r="H646" s="220">
        <v>2</v>
      </c>
      <c r="I646" s="221"/>
      <c r="J646" s="217"/>
      <c r="K646" s="217"/>
      <c r="L646" s="222"/>
      <c r="M646" s="223"/>
      <c r="N646" s="224"/>
      <c r="O646" s="224"/>
      <c r="P646" s="224"/>
      <c r="Q646" s="224"/>
      <c r="R646" s="224"/>
      <c r="S646" s="224"/>
      <c r="T646" s="225"/>
      <c r="AT646" s="226" t="s">
        <v>145</v>
      </c>
      <c r="AU646" s="226" t="s">
        <v>88</v>
      </c>
      <c r="AV646" s="12" t="s">
        <v>88</v>
      </c>
      <c r="AW646" s="12" t="s">
        <v>43</v>
      </c>
      <c r="AX646" s="12" t="s">
        <v>79</v>
      </c>
      <c r="AY646" s="226" t="s">
        <v>136</v>
      </c>
    </row>
    <row r="647" spans="2:65" s="13" customFormat="1" ht="13.5">
      <c r="B647" s="227"/>
      <c r="C647" s="228"/>
      <c r="D647" s="206" t="s">
        <v>145</v>
      </c>
      <c r="E647" s="229" t="s">
        <v>22</v>
      </c>
      <c r="F647" s="230" t="s">
        <v>148</v>
      </c>
      <c r="G647" s="228"/>
      <c r="H647" s="231">
        <v>2</v>
      </c>
      <c r="I647" s="232"/>
      <c r="J647" s="228"/>
      <c r="K647" s="228"/>
      <c r="L647" s="233"/>
      <c r="M647" s="234"/>
      <c r="N647" s="235"/>
      <c r="O647" s="235"/>
      <c r="P647" s="235"/>
      <c r="Q647" s="235"/>
      <c r="R647" s="235"/>
      <c r="S647" s="235"/>
      <c r="T647" s="236"/>
      <c r="AT647" s="237" t="s">
        <v>145</v>
      </c>
      <c r="AU647" s="237" t="s">
        <v>88</v>
      </c>
      <c r="AV647" s="13" t="s">
        <v>143</v>
      </c>
      <c r="AW647" s="13" t="s">
        <v>43</v>
      </c>
      <c r="AX647" s="13" t="s">
        <v>24</v>
      </c>
      <c r="AY647" s="237" t="s">
        <v>136</v>
      </c>
    </row>
    <row r="648" spans="2:65" s="12" customFormat="1" ht="13.5">
      <c r="B648" s="216"/>
      <c r="C648" s="217"/>
      <c r="D648" s="238" t="s">
        <v>145</v>
      </c>
      <c r="E648" s="217"/>
      <c r="F648" s="252" t="s">
        <v>788</v>
      </c>
      <c r="G648" s="217"/>
      <c r="H648" s="253">
        <v>1.3</v>
      </c>
      <c r="I648" s="221"/>
      <c r="J648" s="217"/>
      <c r="K648" s="217"/>
      <c r="L648" s="222"/>
      <c r="M648" s="223"/>
      <c r="N648" s="224"/>
      <c r="O648" s="224"/>
      <c r="P648" s="224"/>
      <c r="Q648" s="224"/>
      <c r="R648" s="224"/>
      <c r="S648" s="224"/>
      <c r="T648" s="225"/>
      <c r="AT648" s="226" t="s">
        <v>145</v>
      </c>
      <c r="AU648" s="226" t="s">
        <v>88</v>
      </c>
      <c r="AV648" s="12" t="s">
        <v>88</v>
      </c>
      <c r="AW648" s="12" t="s">
        <v>6</v>
      </c>
      <c r="AX648" s="12" t="s">
        <v>24</v>
      </c>
      <c r="AY648" s="226" t="s">
        <v>136</v>
      </c>
    </row>
    <row r="649" spans="2:65" s="1" customFormat="1" ht="31.5" customHeight="1">
      <c r="B649" s="40"/>
      <c r="C649" s="192" t="s">
        <v>789</v>
      </c>
      <c r="D649" s="192" t="s">
        <v>138</v>
      </c>
      <c r="E649" s="193" t="s">
        <v>790</v>
      </c>
      <c r="F649" s="194" t="s">
        <v>791</v>
      </c>
      <c r="G649" s="195" t="s">
        <v>241</v>
      </c>
      <c r="H649" s="196">
        <v>7.6999999999999999E-2</v>
      </c>
      <c r="I649" s="197"/>
      <c r="J649" s="198">
        <f>ROUND(I649*H649,2)</f>
        <v>0</v>
      </c>
      <c r="K649" s="194" t="s">
        <v>142</v>
      </c>
      <c r="L649" s="60"/>
      <c r="M649" s="199" t="s">
        <v>22</v>
      </c>
      <c r="N649" s="200" t="s">
        <v>50</v>
      </c>
      <c r="O649" s="41"/>
      <c r="P649" s="201">
        <f>O649*H649</f>
        <v>0</v>
      </c>
      <c r="Q649" s="201">
        <v>0</v>
      </c>
      <c r="R649" s="201">
        <f>Q649*H649</f>
        <v>0</v>
      </c>
      <c r="S649" s="201">
        <v>0</v>
      </c>
      <c r="T649" s="202">
        <f>S649*H649</f>
        <v>0</v>
      </c>
      <c r="AR649" s="23" t="s">
        <v>167</v>
      </c>
      <c r="AT649" s="23" t="s">
        <v>138</v>
      </c>
      <c r="AU649" s="23" t="s">
        <v>88</v>
      </c>
      <c r="AY649" s="23" t="s">
        <v>136</v>
      </c>
      <c r="BE649" s="203">
        <f>IF(N649="základní",J649,0)</f>
        <v>0</v>
      </c>
      <c r="BF649" s="203">
        <f>IF(N649="snížená",J649,0)</f>
        <v>0</v>
      </c>
      <c r="BG649" s="203">
        <f>IF(N649="zákl. přenesená",J649,0)</f>
        <v>0</v>
      </c>
      <c r="BH649" s="203">
        <f>IF(N649="sníž. přenesená",J649,0)</f>
        <v>0</v>
      </c>
      <c r="BI649" s="203">
        <f>IF(N649="nulová",J649,0)</f>
        <v>0</v>
      </c>
      <c r="BJ649" s="23" t="s">
        <v>24</v>
      </c>
      <c r="BK649" s="203">
        <f>ROUND(I649*H649,2)</f>
        <v>0</v>
      </c>
      <c r="BL649" s="23" t="s">
        <v>167</v>
      </c>
      <c r="BM649" s="23" t="s">
        <v>792</v>
      </c>
    </row>
    <row r="650" spans="2:65" s="1" customFormat="1" ht="44.25" customHeight="1">
      <c r="B650" s="40"/>
      <c r="C650" s="192" t="s">
        <v>793</v>
      </c>
      <c r="D650" s="192" t="s">
        <v>138</v>
      </c>
      <c r="E650" s="193" t="s">
        <v>794</v>
      </c>
      <c r="F650" s="194" t="s">
        <v>795</v>
      </c>
      <c r="G650" s="195" t="s">
        <v>241</v>
      </c>
      <c r="H650" s="196">
        <v>7.6999999999999999E-2</v>
      </c>
      <c r="I650" s="197"/>
      <c r="J650" s="198">
        <f>ROUND(I650*H650,2)</f>
        <v>0</v>
      </c>
      <c r="K650" s="194" t="s">
        <v>142</v>
      </c>
      <c r="L650" s="60"/>
      <c r="M650" s="199" t="s">
        <v>22</v>
      </c>
      <c r="N650" s="200" t="s">
        <v>50</v>
      </c>
      <c r="O650" s="41"/>
      <c r="P650" s="201">
        <f>O650*H650</f>
        <v>0</v>
      </c>
      <c r="Q650" s="201">
        <v>0</v>
      </c>
      <c r="R650" s="201">
        <f>Q650*H650</f>
        <v>0</v>
      </c>
      <c r="S650" s="201">
        <v>0</v>
      </c>
      <c r="T650" s="202">
        <f>S650*H650</f>
        <v>0</v>
      </c>
      <c r="AR650" s="23" t="s">
        <v>167</v>
      </c>
      <c r="AT650" s="23" t="s">
        <v>138</v>
      </c>
      <c r="AU650" s="23" t="s">
        <v>88</v>
      </c>
      <c r="AY650" s="23" t="s">
        <v>136</v>
      </c>
      <c r="BE650" s="203">
        <f>IF(N650="základní",J650,0)</f>
        <v>0</v>
      </c>
      <c r="BF650" s="203">
        <f>IF(N650="snížená",J650,0)</f>
        <v>0</v>
      </c>
      <c r="BG650" s="203">
        <f>IF(N650="zákl. přenesená",J650,0)</f>
        <v>0</v>
      </c>
      <c r="BH650" s="203">
        <f>IF(N650="sníž. přenesená",J650,0)</f>
        <v>0</v>
      </c>
      <c r="BI650" s="203">
        <f>IF(N650="nulová",J650,0)</f>
        <v>0</v>
      </c>
      <c r="BJ650" s="23" t="s">
        <v>24</v>
      </c>
      <c r="BK650" s="203">
        <f>ROUND(I650*H650,2)</f>
        <v>0</v>
      </c>
      <c r="BL650" s="23" t="s">
        <v>167</v>
      </c>
      <c r="BM650" s="23" t="s">
        <v>796</v>
      </c>
    </row>
    <row r="651" spans="2:65" s="10" customFormat="1" ht="29.85" customHeight="1">
      <c r="B651" s="175"/>
      <c r="C651" s="176"/>
      <c r="D651" s="189" t="s">
        <v>78</v>
      </c>
      <c r="E651" s="190" t="s">
        <v>797</v>
      </c>
      <c r="F651" s="190" t="s">
        <v>798</v>
      </c>
      <c r="G651" s="176"/>
      <c r="H651" s="176"/>
      <c r="I651" s="179"/>
      <c r="J651" s="191">
        <f>BK651</f>
        <v>0</v>
      </c>
      <c r="K651" s="176"/>
      <c r="L651" s="181"/>
      <c r="M651" s="182"/>
      <c r="N651" s="183"/>
      <c r="O651" s="183"/>
      <c r="P651" s="184">
        <f>SUM(P652:P681)</f>
        <v>0</v>
      </c>
      <c r="Q651" s="183"/>
      <c r="R651" s="184">
        <f>SUM(R652:R681)</f>
        <v>2.1319999999999999E-2</v>
      </c>
      <c r="S651" s="183"/>
      <c r="T651" s="185">
        <f>SUM(T652:T681)</f>
        <v>0</v>
      </c>
      <c r="AR651" s="186" t="s">
        <v>88</v>
      </c>
      <c r="AT651" s="187" t="s">
        <v>78</v>
      </c>
      <c r="AU651" s="187" t="s">
        <v>24</v>
      </c>
      <c r="AY651" s="186" t="s">
        <v>136</v>
      </c>
      <c r="BK651" s="188">
        <f>SUM(BK652:BK681)</f>
        <v>0</v>
      </c>
    </row>
    <row r="652" spans="2:65" s="1" customFormat="1" ht="22.5" customHeight="1">
      <c r="B652" s="40"/>
      <c r="C652" s="192" t="s">
        <v>799</v>
      </c>
      <c r="D652" s="192" t="s">
        <v>138</v>
      </c>
      <c r="E652" s="193" t="s">
        <v>800</v>
      </c>
      <c r="F652" s="194" t="s">
        <v>801</v>
      </c>
      <c r="G652" s="195" t="s">
        <v>153</v>
      </c>
      <c r="H652" s="196">
        <v>41</v>
      </c>
      <c r="I652" s="197"/>
      <c r="J652" s="198">
        <f>ROUND(I652*H652,2)</f>
        <v>0</v>
      </c>
      <c r="K652" s="194" t="s">
        <v>142</v>
      </c>
      <c r="L652" s="60"/>
      <c r="M652" s="199" t="s">
        <v>22</v>
      </c>
      <c r="N652" s="200" t="s">
        <v>50</v>
      </c>
      <c r="O652" s="41"/>
      <c r="P652" s="201">
        <f>O652*H652</f>
        <v>0</v>
      </c>
      <c r="Q652" s="201">
        <v>2.0000000000000001E-4</v>
      </c>
      <c r="R652" s="201">
        <f>Q652*H652</f>
        <v>8.2000000000000007E-3</v>
      </c>
      <c r="S652" s="201">
        <v>0</v>
      </c>
      <c r="T652" s="202">
        <f>S652*H652</f>
        <v>0</v>
      </c>
      <c r="AR652" s="23" t="s">
        <v>167</v>
      </c>
      <c r="AT652" s="23" t="s">
        <v>138</v>
      </c>
      <c r="AU652" s="23" t="s">
        <v>88</v>
      </c>
      <c r="AY652" s="23" t="s">
        <v>136</v>
      </c>
      <c r="BE652" s="203">
        <f>IF(N652="základní",J652,0)</f>
        <v>0</v>
      </c>
      <c r="BF652" s="203">
        <f>IF(N652="snížená",J652,0)</f>
        <v>0</v>
      </c>
      <c r="BG652" s="203">
        <f>IF(N652="zákl. přenesená",J652,0)</f>
        <v>0</v>
      </c>
      <c r="BH652" s="203">
        <f>IF(N652="sníž. přenesená",J652,0)</f>
        <v>0</v>
      </c>
      <c r="BI652" s="203">
        <f>IF(N652="nulová",J652,0)</f>
        <v>0</v>
      </c>
      <c r="BJ652" s="23" t="s">
        <v>24</v>
      </c>
      <c r="BK652" s="203">
        <f>ROUND(I652*H652,2)</f>
        <v>0</v>
      </c>
      <c r="BL652" s="23" t="s">
        <v>167</v>
      </c>
      <c r="BM652" s="23" t="s">
        <v>802</v>
      </c>
    </row>
    <row r="653" spans="2:65" s="11" customFormat="1" ht="13.5">
      <c r="B653" s="204"/>
      <c r="C653" s="205"/>
      <c r="D653" s="206" t="s">
        <v>145</v>
      </c>
      <c r="E653" s="207" t="s">
        <v>22</v>
      </c>
      <c r="F653" s="208" t="s">
        <v>146</v>
      </c>
      <c r="G653" s="205"/>
      <c r="H653" s="209" t="s">
        <v>22</v>
      </c>
      <c r="I653" s="210"/>
      <c r="J653" s="205"/>
      <c r="K653" s="205"/>
      <c r="L653" s="211"/>
      <c r="M653" s="212"/>
      <c r="N653" s="213"/>
      <c r="O653" s="213"/>
      <c r="P653" s="213"/>
      <c r="Q653" s="213"/>
      <c r="R653" s="213"/>
      <c r="S653" s="213"/>
      <c r="T653" s="214"/>
      <c r="AT653" s="215" t="s">
        <v>145</v>
      </c>
      <c r="AU653" s="215" t="s">
        <v>88</v>
      </c>
      <c r="AV653" s="11" t="s">
        <v>24</v>
      </c>
      <c r="AW653" s="11" t="s">
        <v>43</v>
      </c>
      <c r="AX653" s="11" t="s">
        <v>79</v>
      </c>
      <c r="AY653" s="215" t="s">
        <v>136</v>
      </c>
    </row>
    <row r="654" spans="2:65" s="12" customFormat="1" ht="13.5">
      <c r="B654" s="216"/>
      <c r="C654" s="217"/>
      <c r="D654" s="206" t="s">
        <v>145</v>
      </c>
      <c r="E654" s="218" t="s">
        <v>22</v>
      </c>
      <c r="F654" s="219" t="s">
        <v>803</v>
      </c>
      <c r="G654" s="217"/>
      <c r="H654" s="220">
        <v>16</v>
      </c>
      <c r="I654" s="221"/>
      <c r="J654" s="217"/>
      <c r="K654" s="217"/>
      <c r="L654" s="222"/>
      <c r="M654" s="223"/>
      <c r="N654" s="224"/>
      <c r="O654" s="224"/>
      <c r="P654" s="224"/>
      <c r="Q654" s="224"/>
      <c r="R654" s="224"/>
      <c r="S654" s="224"/>
      <c r="T654" s="225"/>
      <c r="AT654" s="226" t="s">
        <v>145</v>
      </c>
      <c r="AU654" s="226" t="s">
        <v>88</v>
      </c>
      <c r="AV654" s="12" t="s">
        <v>88</v>
      </c>
      <c r="AW654" s="12" t="s">
        <v>43</v>
      </c>
      <c r="AX654" s="12" t="s">
        <v>79</v>
      </c>
      <c r="AY654" s="226" t="s">
        <v>136</v>
      </c>
    </row>
    <row r="655" spans="2:65" s="12" customFormat="1" ht="13.5">
      <c r="B655" s="216"/>
      <c r="C655" s="217"/>
      <c r="D655" s="206" t="s">
        <v>145</v>
      </c>
      <c r="E655" s="218" t="s">
        <v>22</v>
      </c>
      <c r="F655" s="219" t="s">
        <v>804</v>
      </c>
      <c r="G655" s="217"/>
      <c r="H655" s="220">
        <v>8</v>
      </c>
      <c r="I655" s="221"/>
      <c r="J655" s="217"/>
      <c r="K655" s="217"/>
      <c r="L655" s="222"/>
      <c r="M655" s="223"/>
      <c r="N655" s="224"/>
      <c r="O655" s="224"/>
      <c r="P655" s="224"/>
      <c r="Q655" s="224"/>
      <c r="R655" s="224"/>
      <c r="S655" s="224"/>
      <c r="T655" s="225"/>
      <c r="AT655" s="226" t="s">
        <v>145</v>
      </c>
      <c r="AU655" s="226" t="s">
        <v>88</v>
      </c>
      <c r="AV655" s="12" t="s">
        <v>88</v>
      </c>
      <c r="AW655" s="12" t="s">
        <v>43</v>
      </c>
      <c r="AX655" s="12" t="s">
        <v>79</v>
      </c>
      <c r="AY655" s="226" t="s">
        <v>136</v>
      </c>
    </row>
    <row r="656" spans="2:65" s="12" customFormat="1" ht="13.5">
      <c r="B656" s="216"/>
      <c r="C656" s="217"/>
      <c r="D656" s="206" t="s">
        <v>145</v>
      </c>
      <c r="E656" s="218" t="s">
        <v>22</v>
      </c>
      <c r="F656" s="219" t="s">
        <v>805</v>
      </c>
      <c r="G656" s="217"/>
      <c r="H656" s="220">
        <v>3</v>
      </c>
      <c r="I656" s="221"/>
      <c r="J656" s="217"/>
      <c r="K656" s="217"/>
      <c r="L656" s="222"/>
      <c r="M656" s="223"/>
      <c r="N656" s="224"/>
      <c r="O656" s="224"/>
      <c r="P656" s="224"/>
      <c r="Q656" s="224"/>
      <c r="R656" s="224"/>
      <c r="S656" s="224"/>
      <c r="T656" s="225"/>
      <c r="AT656" s="226" t="s">
        <v>145</v>
      </c>
      <c r="AU656" s="226" t="s">
        <v>88</v>
      </c>
      <c r="AV656" s="12" t="s">
        <v>88</v>
      </c>
      <c r="AW656" s="12" t="s">
        <v>43</v>
      </c>
      <c r="AX656" s="12" t="s">
        <v>79</v>
      </c>
      <c r="AY656" s="226" t="s">
        <v>136</v>
      </c>
    </row>
    <row r="657" spans="2:65" s="12" customFormat="1" ht="13.5">
      <c r="B657" s="216"/>
      <c r="C657" s="217"/>
      <c r="D657" s="206" t="s">
        <v>145</v>
      </c>
      <c r="E657" s="218" t="s">
        <v>22</v>
      </c>
      <c r="F657" s="219" t="s">
        <v>806</v>
      </c>
      <c r="G657" s="217"/>
      <c r="H657" s="220">
        <v>7</v>
      </c>
      <c r="I657" s="221"/>
      <c r="J657" s="217"/>
      <c r="K657" s="217"/>
      <c r="L657" s="222"/>
      <c r="M657" s="223"/>
      <c r="N657" s="224"/>
      <c r="O657" s="224"/>
      <c r="P657" s="224"/>
      <c r="Q657" s="224"/>
      <c r="R657" s="224"/>
      <c r="S657" s="224"/>
      <c r="T657" s="225"/>
      <c r="AT657" s="226" t="s">
        <v>145</v>
      </c>
      <c r="AU657" s="226" t="s">
        <v>88</v>
      </c>
      <c r="AV657" s="12" t="s">
        <v>88</v>
      </c>
      <c r="AW657" s="12" t="s">
        <v>43</v>
      </c>
      <c r="AX657" s="12" t="s">
        <v>79</v>
      </c>
      <c r="AY657" s="226" t="s">
        <v>136</v>
      </c>
    </row>
    <row r="658" spans="2:65" s="12" customFormat="1" ht="13.5">
      <c r="B658" s="216"/>
      <c r="C658" s="217"/>
      <c r="D658" s="206" t="s">
        <v>145</v>
      </c>
      <c r="E658" s="218" t="s">
        <v>22</v>
      </c>
      <c r="F658" s="219" t="s">
        <v>807</v>
      </c>
      <c r="G658" s="217"/>
      <c r="H658" s="220">
        <v>1</v>
      </c>
      <c r="I658" s="221"/>
      <c r="J658" s="217"/>
      <c r="K658" s="217"/>
      <c r="L658" s="222"/>
      <c r="M658" s="223"/>
      <c r="N658" s="224"/>
      <c r="O658" s="224"/>
      <c r="P658" s="224"/>
      <c r="Q658" s="224"/>
      <c r="R658" s="224"/>
      <c r="S658" s="224"/>
      <c r="T658" s="225"/>
      <c r="AT658" s="226" t="s">
        <v>145</v>
      </c>
      <c r="AU658" s="226" t="s">
        <v>88</v>
      </c>
      <c r="AV658" s="12" t="s">
        <v>88</v>
      </c>
      <c r="AW658" s="12" t="s">
        <v>43</v>
      </c>
      <c r="AX658" s="12" t="s">
        <v>79</v>
      </c>
      <c r="AY658" s="226" t="s">
        <v>136</v>
      </c>
    </row>
    <row r="659" spans="2:65" s="12" customFormat="1" ht="13.5">
      <c r="B659" s="216"/>
      <c r="C659" s="217"/>
      <c r="D659" s="206" t="s">
        <v>145</v>
      </c>
      <c r="E659" s="218" t="s">
        <v>22</v>
      </c>
      <c r="F659" s="219" t="s">
        <v>807</v>
      </c>
      <c r="G659" s="217"/>
      <c r="H659" s="220">
        <v>1</v>
      </c>
      <c r="I659" s="221"/>
      <c r="J659" s="217"/>
      <c r="K659" s="217"/>
      <c r="L659" s="222"/>
      <c r="M659" s="223"/>
      <c r="N659" s="224"/>
      <c r="O659" s="224"/>
      <c r="P659" s="224"/>
      <c r="Q659" s="224"/>
      <c r="R659" s="224"/>
      <c r="S659" s="224"/>
      <c r="T659" s="225"/>
      <c r="AT659" s="226" t="s">
        <v>145</v>
      </c>
      <c r="AU659" s="226" t="s">
        <v>88</v>
      </c>
      <c r="AV659" s="12" t="s">
        <v>88</v>
      </c>
      <c r="AW659" s="12" t="s">
        <v>43</v>
      </c>
      <c r="AX659" s="12" t="s">
        <v>79</v>
      </c>
      <c r="AY659" s="226" t="s">
        <v>136</v>
      </c>
    </row>
    <row r="660" spans="2:65" s="12" customFormat="1" ht="13.5">
      <c r="B660" s="216"/>
      <c r="C660" s="217"/>
      <c r="D660" s="206" t="s">
        <v>145</v>
      </c>
      <c r="E660" s="218" t="s">
        <v>22</v>
      </c>
      <c r="F660" s="219" t="s">
        <v>168</v>
      </c>
      <c r="G660" s="217"/>
      <c r="H660" s="220">
        <v>5</v>
      </c>
      <c r="I660" s="221"/>
      <c r="J660" s="217"/>
      <c r="K660" s="217"/>
      <c r="L660" s="222"/>
      <c r="M660" s="223"/>
      <c r="N660" s="224"/>
      <c r="O660" s="224"/>
      <c r="P660" s="224"/>
      <c r="Q660" s="224"/>
      <c r="R660" s="224"/>
      <c r="S660" s="224"/>
      <c r="T660" s="225"/>
      <c r="AT660" s="226" t="s">
        <v>145</v>
      </c>
      <c r="AU660" s="226" t="s">
        <v>88</v>
      </c>
      <c r="AV660" s="12" t="s">
        <v>88</v>
      </c>
      <c r="AW660" s="12" t="s">
        <v>43</v>
      </c>
      <c r="AX660" s="12" t="s">
        <v>79</v>
      </c>
      <c r="AY660" s="226" t="s">
        <v>136</v>
      </c>
    </row>
    <row r="661" spans="2:65" s="13" customFormat="1" ht="13.5">
      <c r="B661" s="227"/>
      <c r="C661" s="228"/>
      <c r="D661" s="238" t="s">
        <v>145</v>
      </c>
      <c r="E661" s="239" t="s">
        <v>22</v>
      </c>
      <c r="F661" s="240" t="s">
        <v>148</v>
      </c>
      <c r="G661" s="228"/>
      <c r="H661" s="241">
        <v>41</v>
      </c>
      <c r="I661" s="232"/>
      <c r="J661" s="228"/>
      <c r="K661" s="228"/>
      <c r="L661" s="233"/>
      <c r="M661" s="234"/>
      <c r="N661" s="235"/>
      <c r="O661" s="235"/>
      <c r="P661" s="235"/>
      <c r="Q661" s="235"/>
      <c r="R661" s="235"/>
      <c r="S661" s="235"/>
      <c r="T661" s="236"/>
      <c r="AT661" s="237" t="s">
        <v>145</v>
      </c>
      <c r="AU661" s="237" t="s">
        <v>88</v>
      </c>
      <c r="AV661" s="13" t="s">
        <v>143</v>
      </c>
      <c r="AW661" s="13" t="s">
        <v>43</v>
      </c>
      <c r="AX661" s="13" t="s">
        <v>24</v>
      </c>
      <c r="AY661" s="237" t="s">
        <v>136</v>
      </c>
    </row>
    <row r="662" spans="2:65" s="1" customFormat="1" ht="31.5" customHeight="1">
      <c r="B662" s="40"/>
      <c r="C662" s="192" t="s">
        <v>808</v>
      </c>
      <c r="D662" s="192" t="s">
        <v>138</v>
      </c>
      <c r="E662" s="193" t="s">
        <v>809</v>
      </c>
      <c r="F662" s="194" t="s">
        <v>810</v>
      </c>
      <c r="G662" s="195" t="s">
        <v>153</v>
      </c>
      <c r="H662" s="196">
        <v>41</v>
      </c>
      <c r="I662" s="197"/>
      <c r="J662" s="198">
        <f>ROUND(I662*H662,2)</f>
        <v>0</v>
      </c>
      <c r="K662" s="194" t="s">
        <v>142</v>
      </c>
      <c r="L662" s="60"/>
      <c r="M662" s="199" t="s">
        <v>22</v>
      </c>
      <c r="N662" s="200" t="s">
        <v>50</v>
      </c>
      <c r="O662" s="41"/>
      <c r="P662" s="201">
        <f>O662*H662</f>
        <v>0</v>
      </c>
      <c r="Q662" s="201">
        <v>2.9E-4</v>
      </c>
      <c r="R662" s="201">
        <f>Q662*H662</f>
        <v>1.189E-2</v>
      </c>
      <c r="S662" s="201">
        <v>0</v>
      </c>
      <c r="T662" s="202">
        <f>S662*H662</f>
        <v>0</v>
      </c>
      <c r="AR662" s="23" t="s">
        <v>167</v>
      </c>
      <c r="AT662" s="23" t="s">
        <v>138</v>
      </c>
      <c r="AU662" s="23" t="s">
        <v>88</v>
      </c>
      <c r="AY662" s="23" t="s">
        <v>136</v>
      </c>
      <c r="BE662" s="203">
        <f>IF(N662="základní",J662,0)</f>
        <v>0</v>
      </c>
      <c r="BF662" s="203">
        <f>IF(N662="snížená",J662,0)</f>
        <v>0</v>
      </c>
      <c r="BG662" s="203">
        <f>IF(N662="zákl. přenesená",J662,0)</f>
        <v>0</v>
      </c>
      <c r="BH662" s="203">
        <f>IF(N662="sníž. přenesená",J662,0)</f>
        <v>0</v>
      </c>
      <c r="BI662" s="203">
        <f>IF(N662="nulová",J662,0)</f>
        <v>0</v>
      </c>
      <c r="BJ662" s="23" t="s">
        <v>24</v>
      </c>
      <c r="BK662" s="203">
        <f>ROUND(I662*H662,2)</f>
        <v>0</v>
      </c>
      <c r="BL662" s="23" t="s">
        <v>167</v>
      </c>
      <c r="BM662" s="23" t="s">
        <v>811</v>
      </c>
    </row>
    <row r="663" spans="2:65" s="11" customFormat="1" ht="13.5">
      <c r="B663" s="204"/>
      <c r="C663" s="205"/>
      <c r="D663" s="206" t="s">
        <v>145</v>
      </c>
      <c r="E663" s="207" t="s">
        <v>22</v>
      </c>
      <c r="F663" s="208" t="s">
        <v>146</v>
      </c>
      <c r="G663" s="205"/>
      <c r="H663" s="209" t="s">
        <v>22</v>
      </c>
      <c r="I663" s="210"/>
      <c r="J663" s="205"/>
      <c r="K663" s="205"/>
      <c r="L663" s="211"/>
      <c r="M663" s="212"/>
      <c r="N663" s="213"/>
      <c r="O663" s="213"/>
      <c r="P663" s="213"/>
      <c r="Q663" s="213"/>
      <c r="R663" s="213"/>
      <c r="S663" s="213"/>
      <c r="T663" s="214"/>
      <c r="AT663" s="215" t="s">
        <v>145</v>
      </c>
      <c r="AU663" s="215" t="s">
        <v>88</v>
      </c>
      <c r="AV663" s="11" t="s">
        <v>24</v>
      </c>
      <c r="AW663" s="11" t="s">
        <v>43</v>
      </c>
      <c r="AX663" s="11" t="s">
        <v>79</v>
      </c>
      <c r="AY663" s="215" t="s">
        <v>136</v>
      </c>
    </row>
    <row r="664" spans="2:65" s="12" customFormat="1" ht="13.5">
      <c r="B664" s="216"/>
      <c r="C664" s="217"/>
      <c r="D664" s="206" t="s">
        <v>145</v>
      </c>
      <c r="E664" s="218" t="s">
        <v>22</v>
      </c>
      <c r="F664" s="219" t="s">
        <v>803</v>
      </c>
      <c r="G664" s="217"/>
      <c r="H664" s="220">
        <v>16</v>
      </c>
      <c r="I664" s="221"/>
      <c r="J664" s="217"/>
      <c r="K664" s="217"/>
      <c r="L664" s="222"/>
      <c r="M664" s="223"/>
      <c r="N664" s="224"/>
      <c r="O664" s="224"/>
      <c r="P664" s="224"/>
      <c r="Q664" s="224"/>
      <c r="R664" s="224"/>
      <c r="S664" s="224"/>
      <c r="T664" s="225"/>
      <c r="AT664" s="226" t="s">
        <v>145</v>
      </c>
      <c r="AU664" s="226" t="s">
        <v>88</v>
      </c>
      <c r="AV664" s="12" t="s">
        <v>88</v>
      </c>
      <c r="AW664" s="12" t="s">
        <v>43</v>
      </c>
      <c r="AX664" s="12" t="s">
        <v>79</v>
      </c>
      <c r="AY664" s="226" t="s">
        <v>136</v>
      </c>
    </row>
    <row r="665" spans="2:65" s="12" customFormat="1" ht="13.5">
      <c r="B665" s="216"/>
      <c r="C665" s="217"/>
      <c r="D665" s="206" t="s">
        <v>145</v>
      </c>
      <c r="E665" s="218" t="s">
        <v>22</v>
      </c>
      <c r="F665" s="219" t="s">
        <v>804</v>
      </c>
      <c r="G665" s="217"/>
      <c r="H665" s="220">
        <v>8</v>
      </c>
      <c r="I665" s="221"/>
      <c r="J665" s="217"/>
      <c r="K665" s="217"/>
      <c r="L665" s="222"/>
      <c r="M665" s="223"/>
      <c r="N665" s="224"/>
      <c r="O665" s="224"/>
      <c r="P665" s="224"/>
      <c r="Q665" s="224"/>
      <c r="R665" s="224"/>
      <c r="S665" s="224"/>
      <c r="T665" s="225"/>
      <c r="AT665" s="226" t="s">
        <v>145</v>
      </c>
      <c r="AU665" s="226" t="s">
        <v>88</v>
      </c>
      <c r="AV665" s="12" t="s">
        <v>88</v>
      </c>
      <c r="AW665" s="12" t="s">
        <v>43</v>
      </c>
      <c r="AX665" s="12" t="s">
        <v>79</v>
      </c>
      <c r="AY665" s="226" t="s">
        <v>136</v>
      </c>
    </row>
    <row r="666" spans="2:65" s="12" customFormat="1" ht="13.5">
      <c r="B666" s="216"/>
      <c r="C666" s="217"/>
      <c r="D666" s="206" t="s">
        <v>145</v>
      </c>
      <c r="E666" s="218" t="s">
        <v>22</v>
      </c>
      <c r="F666" s="219" t="s">
        <v>805</v>
      </c>
      <c r="G666" s="217"/>
      <c r="H666" s="220">
        <v>3</v>
      </c>
      <c r="I666" s="221"/>
      <c r="J666" s="217"/>
      <c r="K666" s="217"/>
      <c r="L666" s="222"/>
      <c r="M666" s="223"/>
      <c r="N666" s="224"/>
      <c r="O666" s="224"/>
      <c r="P666" s="224"/>
      <c r="Q666" s="224"/>
      <c r="R666" s="224"/>
      <c r="S666" s="224"/>
      <c r="T666" s="225"/>
      <c r="AT666" s="226" t="s">
        <v>145</v>
      </c>
      <c r="AU666" s="226" t="s">
        <v>88</v>
      </c>
      <c r="AV666" s="12" t="s">
        <v>88</v>
      </c>
      <c r="AW666" s="12" t="s">
        <v>43</v>
      </c>
      <c r="AX666" s="12" t="s">
        <v>79</v>
      </c>
      <c r="AY666" s="226" t="s">
        <v>136</v>
      </c>
    </row>
    <row r="667" spans="2:65" s="12" customFormat="1" ht="13.5">
      <c r="B667" s="216"/>
      <c r="C667" s="217"/>
      <c r="D667" s="206" t="s">
        <v>145</v>
      </c>
      <c r="E667" s="218" t="s">
        <v>22</v>
      </c>
      <c r="F667" s="219" t="s">
        <v>806</v>
      </c>
      <c r="G667" s="217"/>
      <c r="H667" s="220">
        <v>7</v>
      </c>
      <c r="I667" s="221"/>
      <c r="J667" s="217"/>
      <c r="K667" s="217"/>
      <c r="L667" s="222"/>
      <c r="M667" s="223"/>
      <c r="N667" s="224"/>
      <c r="O667" s="224"/>
      <c r="P667" s="224"/>
      <c r="Q667" s="224"/>
      <c r="R667" s="224"/>
      <c r="S667" s="224"/>
      <c r="T667" s="225"/>
      <c r="AT667" s="226" t="s">
        <v>145</v>
      </c>
      <c r="AU667" s="226" t="s">
        <v>88</v>
      </c>
      <c r="AV667" s="12" t="s">
        <v>88</v>
      </c>
      <c r="AW667" s="12" t="s">
        <v>43</v>
      </c>
      <c r="AX667" s="12" t="s">
        <v>79</v>
      </c>
      <c r="AY667" s="226" t="s">
        <v>136</v>
      </c>
    </row>
    <row r="668" spans="2:65" s="12" customFormat="1" ht="13.5">
      <c r="B668" s="216"/>
      <c r="C668" s="217"/>
      <c r="D668" s="206" t="s">
        <v>145</v>
      </c>
      <c r="E668" s="218" t="s">
        <v>22</v>
      </c>
      <c r="F668" s="219" t="s">
        <v>807</v>
      </c>
      <c r="G668" s="217"/>
      <c r="H668" s="220">
        <v>1</v>
      </c>
      <c r="I668" s="221"/>
      <c r="J668" s="217"/>
      <c r="K668" s="217"/>
      <c r="L668" s="222"/>
      <c r="M668" s="223"/>
      <c r="N668" s="224"/>
      <c r="O668" s="224"/>
      <c r="P668" s="224"/>
      <c r="Q668" s="224"/>
      <c r="R668" s="224"/>
      <c r="S668" s="224"/>
      <c r="T668" s="225"/>
      <c r="AT668" s="226" t="s">
        <v>145</v>
      </c>
      <c r="AU668" s="226" t="s">
        <v>88</v>
      </c>
      <c r="AV668" s="12" t="s">
        <v>88</v>
      </c>
      <c r="AW668" s="12" t="s">
        <v>43</v>
      </c>
      <c r="AX668" s="12" t="s">
        <v>79</v>
      </c>
      <c r="AY668" s="226" t="s">
        <v>136</v>
      </c>
    </row>
    <row r="669" spans="2:65" s="12" customFormat="1" ht="13.5">
      <c r="B669" s="216"/>
      <c r="C669" s="217"/>
      <c r="D669" s="206" t="s">
        <v>145</v>
      </c>
      <c r="E669" s="218" t="s">
        <v>22</v>
      </c>
      <c r="F669" s="219" t="s">
        <v>807</v>
      </c>
      <c r="G669" s="217"/>
      <c r="H669" s="220">
        <v>1</v>
      </c>
      <c r="I669" s="221"/>
      <c r="J669" s="217"/>
      <c r="K669" s="217"/>
      <c r="L669" s="222"/>
      <c r="M669" s="223"/>
      <c r="N669" s="224"/>
      <c r="O669" s="224"/>
      <c r="P669" s="224"/>
      <c r="Q669" s="224"/>
      <c r="R669" s="224"/>
      <c r="S669" s="224"/>
      <c r="T669" s="225"/>
      <c r="AT669" s="226" t="s">
        <v>145</v>
      </c>
      <c r="AU669" s="226" t="s">
        <v>88</v>
      </c>
      <c r="AV669" s="12" t="s">
        <v>88</v>
      </c>
      <c r="AW669" s="12" t="s">
        <v>43</v>
      </c>
      <c r="AX669" s="12" t="s">
        <v>79</v>
      </c>
      <c r="AY669" s="226" t="s">
        <v>136</v>
      </c>
    </row>
    <row r="670" spans="2:65" s="12" customFormat="1" ht="13.5">
      <c r="B670" s="216"/>
      <c r="C670" s="217"/>
      <c r="D670" s="206" t="s">
        <v>145</v>
      </c>
      <c r="E670" s="218" t="s">
        <v>22</v>
      </c>
      <c r="F670" s="219" t="s">
        <v>168</v>
      </c>
      <c r="G670" s="217"/>
      <c r="H670" s="220">
        <v>5</v>
      </c>
      <c r="I670" s="221"/>
      <c r="J670" s="217"/>
      <c r="K670" s="217"/>
      <c r="L670" s="222"/>
      <c r="M670" s="223"/>
      <c r="N670" s="224"/>
      <c r="O670" s="224"/>
      <c r="P670" s="224"/>
      <c r="Q670" s="224"/>
      <c r="R670" s="224"/>
      <c r="S670" s="224"/>
      <c r="T670" s="225"/>
      <c r="AT670" s="226" t="s">
        <v>145</v>
      </c>
      <c r="AU670" s="226" t="s">
        <v>88</v>
      </c>
      <c r="AV670" s="12" t="s">
        <v>88</v>
      </c>
      <c r="AW670" s="12" t="s">
        <v>43</v>
      </c>
      <c r="AX670" s="12" t="s">
        <v>79</v>
      </c>
      <c r="AY670" s="226" t="s">
        <v>136</v>
      </c>
    </row>
    <row r="671" spans="2:65" s="13" customFormat="1" ht="13.5">
      <c r="B671" s="227"/>
      <c r="C671" s="228"/>
      <c r="D671" s="238" t="s">
        <v>145</v>
      </c>
      <c r="E671" s="239" t="s">
        <v>22</v>
      </c>
      <c r="F671" s="240" t="s">
        <v>148</v>
      </c>
      <c r="G671" s="228"/>
      <c r="H671" s="241">
        <v>41</v>
      </c>
      <c r="I671" s="232"/>
      <c r="J671" s="228"/>
      <c r="K671" s="228"/>
      <c r="L671" s="233"/>
      <c r="M671" s="234"/>
      <c r="N671" s="235"/>
      <c r="O671" s="235"/>
      <c r="P671" s="235"/>
      <c r="Q671" s="235"/>
      <c r="R671" s="235"/>
      <c r="S671" s="235"/>
      <c r="T671" s="236"/>
      <c r="AT671" s="237" t="s">
        <v>145</v>
      </c>
      <c r="AU671" s="237" t="s">
        <v>88</v>
      </c>
      <c r="AV671" s="13" t="s">
        <v>143</v>
      </c>
      <c r="AW671" s="13" t="s">
        <v>43</v>
      </c>
      <c r="AX671" s="13" t="s">
        <v>24</v>
      </c>
      <c r="AY671" s="237" t="s">
        <v>136</v>
      </c>
    </row>
    <row r="672" spans="2:65" s="1" customFormat="1" ht="31.5" customHeight="1">
      <c r="B672" s="40"/>
      <c r="C672" s="192" t="s">
        <v>812</v>
      </c>
      <c r="D672" s="192" t="s">
        <v>138</v>
      </c>
      <c r="E672" s="193" t="s">
        <v>813</v>
      </c>
      <c r="F672" s="194" t="s">
        <v>814</v>
      </c>
      <c r="G672" s="195" t="s">
        <v>153</v>
      </c>
      <c r="H672" s="196">
        <v>41</v>
      </c>
      <c r="I672" s="197"/>
      <c r="J672" s="198">
        <f>ROUND(I672*H672,2)</f>
        <v>0</v>
      </c>
      <c r="K672" s="194" t="s">
        <v>142</v>
      </c>
      <c r="L672" s="60"/>
      <c r="M672" s="199" t="s">
        <v>22</v>
      </c>
      <c r="N672" s="200" t="s">
        <v>50</v>
      </c>
      <c r="O672" s="41"/>
      <c r="P672" s="201">
        <f>O672*H672</f>
        <v>0</v>
      </c>
      <c r="Q672" s="201">
        <v>3.0000000000000001E-5</v>
      </c>
      <c r="R672" s="201">
        <f>Q672*H672</f>
        <v>1.23E-3</v>
      </c>
      <c r="S672" s="201">
        <v>0</v>
      </c>
      <c r="T672" s="202">
        <f>S672*H672</f>
        <v>0</v>
      </c>
      <c r="AR672" s="23" t="s">
        <v>167</v>
      </c>
      <c r="AT672" s="23" t="s">
        <v>138</v>
      </c>
      <c r="AU672" s="23" t="s">
        <v>88</v>
      </c>
      <c r="AY672" s="23" t="s">
        <v>136</v>
      </c>
      <c r="BE672" s="203">
        <f>IF(N672="základní",J672,0)</f>
        <v>0</v>
      </c>
      <c r="BF672" s="203">
        <f>IF(N672="snížená",J672,0)</f>
        <v>0</v>
      </c>
      <c r="BG672" s="203">
        <f>IF(N672="zákl. přenesená",J672,0)</f>
        <v>0</v>
      </c>
      <c r="BH672" s="203">
        <f>IF(N672="sníž. přenesená",J672,0)</f>
        <v>0</v>
      </c>
      <c r="BI672" s="203">
        <f>IF(N672="nulová",J672,0)</f>
        <v>0</v>
      </c>
      <c r="BJ672" s="23" t="s">
        <v>24</v>
      </c>
      <c r="BK672" s="203">
        <f>ROUND(I672*H672,2)</f>
        <v>0</v>
      </c>
      <c r="BL672" s="23" t="s">
        <v>167</v>
      </c>
      <c r="BM672" s="23" t="s">
        <v>815</v>
      </c>
    </row>
    <row r="673" spans="2:51" s="11" customFormat="1" ht="13.5">
      <c r="B673" s="204"/>
      <c r="C673" s="205"/>
      <c r="D673" s="206" t="s">
        <v>145</v>
      </c>
      <c r="E673" s="207" t="s">
        <v>22</v>
      </c>
      <c r="F673" s="208" t="s">
        <v>146</v>
      </c>
      <c r="G673" s="205"/>
      <c r="H673" s="209" t="s">
        <v>22</v>
      </c>
      <c r="I673" s="210"/>
      <c r="J673" s="205"/>
      <c r="K673" s="205"/>
      <c r="L673" s="211"/>
      <c r="M673" s="212"/>
      <c r="N673" s="213"/>
      <c r="O673" s="213"/>
      <c r="P673" s="213"/>
      <c r="Q673" s="213"/>
      <c r="R673" s="213"/>
      <c r="S673" s="213"/>
      <c r="T673" s="214"/>
      <c r="AT673" s="215" t="s">
        <v>145</v>
      </c>
      <c r="AU673" s="215" t="s">
        <v>88</v>
      </c>
      <c r="AV673" s="11" t="s">
        <v>24</v>
      </c>
      <c r="AW673" s="11" t="s">
        <v>43</v>
      </c>
      <c r="AX673" s="11" t="s">
        <v>79</v>
      </c>
      <c r="AY673" s="215" t="s">
        <v>136</v>
      </c>
    </row>
    <row r="674" spans="2:51" s="12" customFormat="1" ht="13.5">
      <c r="B674" s="216"/>
      <c r="C674" s="217"/>
      <c r="D674" s="206" t="s">
        <v>145</v>
      </c>
      <c r="E674" s="218" t="s">
        <v>22</v>
      </c>
      <c r="F674" s="219" t="s">
        <v>803</v>
      </c>
      <c r="G674" s="217"/>
      <c r="H674" s="220">
        <v>16</v>
      </c>
      <c r="I674" s="221"/>
      <c r="J674" s="217"/>
      <c r="K674" s="217"/>
      <c r="L674" s="222"/>
      <c r="M674" s="223"/>
      <c r="N674" s="224"/>
      <c r="O674" s="224"/>
      <c r="P674" s="224"/>
      <c r="Q674" s="224"/>
      <c r="R674" s="224"/>
      <c r="S674" s="224"/>
      <c r="T674" s="225"/>
      <c r="AT674" s="226" t="s">
        <v>145</v>
      </c>
      <c r="AU674" s="226" t="s">
        <v>88</v>
      </c>
      <c r="AV674" s="12" t="s">
        <v>88</v>
      </c>
      <c r="AW674" s="12" t="s">
        <v>43</v>
      </c>
      <c r="AX674" s="12" t="s">
        <v>79</v>
      </c>
      <c r="AY674" s="226" t="s">
        <v>136</v>
      </c>
    </row>
    <row r="675" spans="2:51" s="12" customFormat="1" ht="13.5">
      <c r="B675" s="216"/>
      <c r="C675" s="217"/>
      <c r="D675" s="206" t="s">
        <v>145</v>
      </c>
      <c r="E675" s="218" t="s">
        <v>22</v>
      </c>
      <c r="F675" s="219" t="s">
        <v>804</v>
      </c>
      <c r="G675" s="217"/>
      <c r="H675" s="220">
        <v>8</v>
      </c>
      <c r="I675" s="221"/>
      <c r="J675" s="217"/>
      <c r="K675" s="217"/>
      <c r="L675" s="222"/>
      <c r="M675" s="223"/>
      <c r="N675" s="224"/>
      <c r="O675" s="224"/>
      <c r="P675" s="224"/>
      <c r="Q675" s="224"/>
      <c r="R675" s="224"/>
      <c r="S675" s="224"/>
      <c r="T675" s="225"/>
      <c r="AT675" s="226" t="s">
        <v>145</v>
      </c>
      <c r="AU675" s="226" t="s">
        <v>88</v>
      </c>
      <c r="AV675" s="12" t="s">
        <v>88</v>
      </c>
      <c r="AW675" s="12" t="s">
        <v>43</v>
      </c>
      <c r="AX675" s="12" t="s">
        <v>79</v>
      </c>
      <c r="AY675" s="226" t="s">
        <v>136</v>
      </c>
    </row>
    <row r="676" spans="2:51" s="12" customFormat="1" ht="13.5">
      <c r="B676" s="216"/>
      <c r="C676" s="217"/>
      <c r="D676" s="206" t="s">
        <v>145</v>
      </c>
      <c r="E676" s="218" t="s">
        <v>22</v>
      </c>
      <c r="F676" s="219" t="s">
        <v>805</v>
      </c>
      <c r="G676" s="217"/>
      <c r="H676" s="220">
        <v>3</v>
      </c>
      <c r="I676" s="221"/>
      <c r="J676" s="217"/>
      <c r="K676" s="217"/>
      <c r="L676" s="222"/>
      <c r="M676" s="223"/>
      <c r="N676" s="224"/>
      <c r="O676" s="224"/>
      <c r="P676" s="224"/>
      <c r="Q676" s="224"/>
      <c r="R676" s="224"/>
      <c r="S676" s="224"/>
      <c r="T676" s="225"/>
      <c r="AT676" s="226" t="s">
        <v>145</v>
      </c>
      <c r="AU676" s="226" t="s">
        <v>88</v>
      </c>
      <c r="AV676" s="12" t="s">
        <v>88</v>
      </c>
      <c r="AW676" s="12" t="s">
        <v>43</v>
      </c>
      <c r="AX676" s="12" t="s">
        <v>79</v>
      </c>
      <c r="AY676" s="226" t="s">
        <v>136</v>
      </c>
    </row>
    <row r="677" spans="2:51" s="12" customFormat="1" ht="13.5">
      <c r="B677" s="216"/>
      <c r="C677" s="217"/>
      <c r="D677" s="206" t="s">
        <v>145</v>
      </c>
      <c r="E677" s="218" t="s">
        <v>22</v>
      </c>
      <c r="F677" s="219" t="s">
        <v>806</v>
      </c>
      <c r="G677" s="217"/>
      <c r="H677" s="220">
        <v>7</v>
      </c>
      <c r="I677" s="221"/>
      <c r="J677" s="217"/>
      <c r="K677" s="217"/>
      <c r="L677" s="222"/>
      <c r="M677" s="223"/>
      <c r="N677" s="224"/>
      <c r="O677" s="224"/>
      <c r="P677" s="224"/>
      <c r="Q677" s="224"/>
      <c r="R677" s="224"/>
      <c r="S677" s="224"/>
      <c r="T677" s="225"/>
      <c r="AT677" s="226" t="s">
        <v>145</v>
      </c>
      <c r="AU677" s="226" t="s">
        <v>88</v>
      </c>
      <c r="AV677" s="12" t="s">
        <v>88</v>
      </c>
      <c r="AW677" s="12" t="s">
        <v>43</v>
      </c>
      <c r="AX677" s="12" t="s">
        <v>79</v>
      </c>
      <c r="AY677" s="226" t="s">
        <v>136</v>
      </c>
    </row>
    <row r="678" spans="2:51" s="12" customFormat="1" ht="13.5">
      <c r="B678" s="216"/>
      <c r="C678" s="217"/>
      <c r="D678" s="206" t="s">
        <v>145</v>
      </c>
      <c r="E678" s="218" t="s">
        <v>22</v>
      </c>
      <c r="F678" s="219" t="s">
        <v>807</v>
      </c>
      <c r="G678" s="217"/>
      <c r="H678" s="220">
        <v>1</v>
      </c>
      <c r="I678" s="221"/>
      <c r="J678" s="217"/>
      <c r="K678" s="217"/>
      <c r="L678" s="222"/>
      <c r="M678" s="223"/>
      <c r="N678" s="224"/>
      <c r="O678" s="224"/>
      <c r="P678" s="224"/>
      <c r="Q678" s="224"/>
      <c r="R678" s="224"/>
      <c r="S678" s="224"/>
      <c r="T678" s="225"/>
      <c r="AT678" s="226" t="s">
        <v>145</v>
      </c>
      <c r="AU678" s="226" t="s">
        <v>88</v>
      </c>
      <c r="AV678" s="12" t="s">
        <v>88</v>
      </c>
      <c r="AW678" s="12" t="s">
        <v>43</v>
      </c>
      <c r="AX678" s="12" t="s">
        <v>79</v>
      </c>
      <c r="AY678" s="226" t="s">
        <v>136</v>
      </c>
    </row>
    <row r="679" spans="2:51" s="12" customFormat="1" ht="13.5">
      <c r="B679" s="216"/>
      <c r="C679" s="217"/>
      <c r="D679" s="206" t="s">
        <v>145</v>
      </c>
      <c r="E679" s="218" t="s">
        <v>22</v>
      </c>
      <c r="F679" s="219" t="s">
        <v>807</v>
      </c>
      <c r="G679" s="217"/>
      <c r="H679" s="220">
        <v>1</v>
      </c>
      <c r="I679" s="221"/>
      <c r="J679" s="217"/>
      <c r="K679" s="217"/>
      <c r="L679" s="222"/>
      <c r="M679" s="223"/>
      <c r="N679" s="224"/>
      <c r="O679" s="224"/>
      <c r="P679" s="224"/>
      <c r="Q679" s="224"/>
      <c r="R679" s="224"/>
      <c r="S679" s="224"/>
      <c r="T679" s="225"/>
      <c r="AT679" s="226" t="s">
        <v>145</v>
      </c>
      <c r="AU679" s="226" t="s">
        <v>88</v>
      </c>
      <c r="AV679" s="12" t="s">
        <v>88</v>
      </c>
      <c r="AW679" s="12" t="s">
        <v>43</v>
      </c>
      <c r="AX679" s="12" t="s">
        <v>79</v>
      </c>
      <c r="AY679" s="226" t="s">
        <v>136</v>
      </c>
    </row>
    <row r="680" spans="2:51" s="12" customFormat="1" ht="13.5">
      <c r="B680" s="216"/>
      <c r="C680" s="217"/>
      <c r="D680" s="206" t="s">
        <v>145</v>
      </c>
      <c r="E680" s="218" t="s">
        <v>22</v>
      </c>
      <c r="F680" s="219" t="s">
        <v>168</v>
      </c>
      <c r="G680" s="217"/>
      <c r="H680" s="220">
        <v>5</v>
      </c>
      <c r="I680" s="221"/>
      <c r="J680" s="217"/>
      <c r="K680" s="217"/>
      <c r="L680" s="222"/>
      <c r="M680" s="223"/>
      <c r="N680" s="224"/>
      <c r="O680" s="224"/>
      <c r="P680" s="224"/>
      <c r="Q680" s="224"/>
      <c r="R680" s="224"/>
      <c r="S680" s="224"/>
      <c r="T680" s="225"/>
      <c r="AT680" s="226" t="s">
        <v>145</v>
      </c>
      <c r="AU680" s="226" t="s">
        <v>88</v>
      </c>
      <c r="AV680" s="12" t="s">
        <v>88</v>
      </c>
      <c r="AW680" s="12" t="s">
        <v>43</v>
      </c>
      <c r="AX680" s="12" t="s">
        <v>79</v>
      </c>
      <c r="AY680" s="226" t="s">
        <v>136</v>
      </c>
    </row>
    <row r="681" spans="2:51" s="13" customFormat="1" ht="13.5">
      <c r="B681" s="227"/>
      <c r="C681" s="228"/>
      <c r="D681" s="206" t="s">
        <v>145</v>
      </c>
      <c r="E681" s="229" t="s">
        <v>22</v>
      </c>
      <c r="F681" s="230" t="s">
        <v>148</v>
      </c>
      <c r="G681" s="228"/>
      <c r="H681" s="231">
        <v>41</v>
      </c>
      <c r="I681" s="232"/>
      <c r="J681" s="228"/>
      <c r="K681" s="228"/>
      <c r="L681" s="233"/>
      <c r="M681" s="254"/>
      <c r="N681" s="255"/>
      <c r="O681" s="255"/>
      <c r="P681" s="255"/>
      <c r="Q681" s="255"/>
      <c r="R681" s="255"/>
      <c r="S681" s="255"/>
      <c r="T681" s="256"/>
      <c r="AT681" s="237" t="s">
        <v>145</v>
      </c>
      <c r="AU681" s="237" t="s">
        <v>88</v>
      </c>
      <c r="AV681" s="13" t="s">
        <v>143</v>
      </c>
      <c r="AW681" s="13" t="s">
        <v>43</v>
      </c>
      <c r="AX681" s="13" t="s">
        <v>24</v>
      </c>
      <c r="AY681" s="237" t="s">
        <v>136</v>
      </c>
    </row>
    <row r="682" spans="2:51" s="1" customFormat="1" ht="6.95" customHeight="1">
      <c r="B682" s="55"/>
      <c r="C682" s="56"/>
      <c r="D682" s="56"/>
      <c r="E682" s="56"/>
      <c r="F682" s="56"/>
      <c r="G682" s="56"/>
      <c r="H682" s="56"/>
      <c r="I682" s="138"/>
      <c r="J682" s="56"/>
      <c r="K682" s="56"/>
      <c r="L682" s="60"/>
    </row>
  </sheetData>
  <sheetProtection password="CC35" sheet="1" objects="1" scenarios="1" formatCells="0" formatColumns="0" formatRows="0" sort="0" autoFilter="0"/>
  <autoFilter ref="C89:K681"/>
  <mergeCells count="9"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84" t="s">
        <v>94</v>
      </c>
      <c r="H1" s="384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7" t="str">
        <f>'Rekapitulace stavby'!K6</f>
        <v>SO 01 Oprava vnitřního objektového vodovodu</v>
      </c>
      <c r="F7" s="378"/>
      <c r="G7" s="378"/>
      <c r="H7" s="378"/>
      <c r="I7" s="116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9" t="s">
        <v>816</v>
      </c>
      <c r="F9" s="380"/>
      <c r="G9" s="380"/>
      <c r="H9" s="380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9.3.2017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18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18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6" t="s">
        <v>22</v>
      </c>
      <c r="F24" s="346"/>
      <c r="G24" s="346"/>
      <c r="H24" s="346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45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28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29">
        <f>ROUND(SUM(BE82:BE104), 2)</f>
        <v>0</v>
      </c>
      <c r="G30" s="41"/>
      <c r="H30" s="41"/>
      <c r="I30" s="130">
        <v>0.21</v>
      </c>
      <c r="J30" s="129">
        <f>ROUND(ROUND((SUM(BE82:BE104)),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29">
        <f>ROUND(SUM(BF82:BF104), 2)</f>
        <v>0</v>
      </c>
      <c r="G31" s="41"/>
      <c r="H31" s="41"/>
      <c r="I31" s="130">
        <v>0.15</v>
      </c>
      <c r="J31" s="129">
        <f>ROUND(ROUND((SUM(BF82:BF104)),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29">
        <f>ROUND(SUM(BG82:BG104),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29">
        <f>ROUND(SUM(BH82:BH104),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29">
        <f>ROUND(SUM(BI82:BI104),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55</v>
      </c>
      <c r="E36" s="78"/>
      <c r="F36" s="78"/>
      <c r="G36" s="133" t="s">
        <v>56</v>
      </c>
      <c r="H36" s="134" t="s">
        <v>57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7" t="str">
        <f>E7</f>
        <v>SO 01 Oprava vnitřního objektového vodovodu</v>
      </c>
      <c r="F45" s="378"/>
      <c r="G45" s="378"/>
      <c r="H45" s="378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9" t="str">
        <f>E9</f>
        <v>02 - Vedlejší a ostatní náklady</v>
      </c>
      <c r="F47" s="380"/>
      <c r="G47" s="380"/>
      <c r="H47" s="38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 Koperníkova 696, Třinec</v>
      </c>
      <c r="G49" s="41"/>
      <c r="H49" s="41"/>
      <c r="I49" s="118" t="s">
        <v>27</v>
      </c>
      <c r="J49" s="119" t="str">
        <f>IF(J12="","",J12)</f>
        <v>9.3.2017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39</v>
      </c>
      <c r="J51" s="34" t="str">
        <f>E21</f>
        <v>HAMROZI s. r. 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817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818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819</v>
      </c>
      <c r="E59" s="158"/>
      <c r="F59" s="158"/>
      <c r="G59" s="158"/>
      <c r="H59" s="158"/>
      <c r="I59" s="159"/>
      <c r="J59" s="160">
        <f>J87</f>
        <v>0</v>
      </c>
      <c r="K59" s="161"/>
    </row>
    <row r="60" spans="2:47" s="8" customFormat="1" ht="19.899999999999999" customHeight="1">
      <c r="B60" s="155"/>
      <c r="C60" s="156"/>
      <c r="D60" s="157" t="s">
        <v>820</v>
      </c>
      <c r="E60" s="158"/>
      <c r="F60" s="158"/>
      <c r="G60" s="158"/>
      <c r="H60" s="158"/>
      <c r="I60" s="159"/>
      <c r="J60" s="160">
        <f>J94</f>
        <v>0</v>
      </c>
      <c r="K60" s="161"/>
    </row>
    <row r="61" spans="2:47" s="8" customFormat="1" ht="19.899999999999999" customHeight="1">
      <c r="B61" s="155"/>
      <c r="C61" s="156"/>
      <c r="D61" s="157" t="s">
        <v>821</v>
      </c>
      <c r="E61" s="158"/>
      <c r="F61" s="158"/>
      <c r="G61" s="158"/>
      <c r="H61" s="158"/>
      <c r="I61" s="159"/>
      <c r="J61" s="160">
        <f>J99</f>
        <v>0</v>
      </c>
      <c r="K61" s="161"/>
    </row>
    <row r="62" spans="2:47" s="8" customFormat="1" ht="19.899999999999999" customHeight="1">
      <c r="B62" s="155"/>
      <c r="C62" s="156"/>
      <c r="D62" s="157" t="s">
        <v>822</v>
      </c>
      <c r="E62" s="158"/>
      <c r="F62" s="158"/>
      <c r="G62" s="158"/>
      <c r="H62" s="158"/>
      <c r="I62" s="159"/>
      <c r="J62" s="160">
        <f>J102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120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22.5" customHeight="1">
      <c r="B72" s="40"/>
      <c r="C72" s="62"/>
      <c r="D72" s="62"/>
      <c r="E72" s="381" t="str">
        <f>E7</f>
        <v>SO 01 Oprava vnitřního objektového vodovodu</v>
      </c>
      <c r="F72" s="382"/>
      <c r="G72" s="382"/>
      <c r="H72" s="382"/>
      <c r="I72" s="162"/>
      <c r="J72" s="62"/>
      <c r="K72" s="62"/>
      <c r="L72" s="60"/>
    </row>
    <row r="73" spans="2:12" s="1" customFormat="1" ht="14.45" customHeight="1">
      <c r="B73" s="40"/>
      <c r="C73" s="64" t="s">
        <v>99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23.25" customHeight="1">
      <c r="B74" s="40"/>
      <c r="C74" s="62"/>
      <c r="D74" s="62"/>
      <c r="E74" s="357" t="str">
        <f>E9</f>
        <v>02 - Vedlejší a ostatní náklady</v>
      </c>
      <c r="F74" s="383"/>
      <c r="G74" s="383"/>
      <c r="H74" s="383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25</v>
      </c>
      <c r="D76" s="62"/>
      <c r="E76" s="62"/>
      <c r="F76" s="163" t="str">
        <f>F12</f>
        <v>ZŠ Koperníkova 696, Třinec</v>
      </c>
      <c r="G76" s="62"/>
      <c r="H76" s="62"/>
      <c r="I76" s="164" t="s">
        <v>27</v>
      </c>
      <c r="J76" s="72" t="str">
        <f>IF(J12="","",J12)</f>
        <v>9.3.2017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31</v>
      </c>
      <c r="D78" s="62"/>
      <c r="E78" s="62"/>
      <c r="F78" s="163" t="str">
        <f>E15</f>
        <v>Město Třinec</v>
      </c>
      <c r="G78" s="62"/>
      <c r="H78" s="62"/>
      <c r="I78" s="164" t="s">
        <v>39</v>
      </c>
      <c r="J78" s="163" t="str">
        <f>E21</f>
        <v>HAMROZI s. r. o.</v>
      </c>
      <c r="K78" s="62"/>
      <c r="L78" s="60"/>
    </row>
    <row r="79" spans="2:12" s="1" customFormat="1" ht="14.45" customHeight="1">
      <c r="B79" s="40"/>
      <c r="C79" s="64" t="s">
        <v>37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121</v>
      </c>
      <c r="D81" s="167" t="s">
        <v>64</v>
      </c>
      <c r="E81" s="167" t="s">
        <v>60</v>
      </c>
      <c r="F81" s="167" t="s">
        <v>122</v>
      </c>
      <c r="G81" s="167" t="s">
        <v>123</v>
      </c>
      <c r="H81" s="167" t="s">
        <v>124</v>
      </c>
      <c r="I81" s="168" t="s">
        <v>125</v>
      </c>
      <c r="J81" s="167" t="s">
        <v>103</v>
      </c>
      <c r="K81" s="169" t="s">
        <v>126</v>
      </c>
      <c r="L81" s="170"/>
      <c r="M81" s="80" t="s">
        <v>127</v>
      </c>
      <c r="N81" s="81" t="s">
        <v>49</v>
      </c>
      <c r="O81" s="81" t="s">
        <v>128</v>
      </c>
      <c r="P81" s="81" t="s">
        <v>129</v>
      </c>
      <c r="Q81" s="81" t="s">
        <v>130</v>
      </c>
      <c r="R81" s="81" t="s">
        <v>131</v>
      </c>
      <c r="S81" s="81" t="s">
        <v>132</v>
      </c>
      <c r="T81" s="82" t="s">
        <v>133</v>
      </c>
    </row>
    <row r="82" spans="2:65" s="1" customFormat="1" ht="29.25" customHeight="1">
      <c r="B82" s="40"/>
      <c r="C82" s="86" t="s">
        <v>104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78</v>
      </c>
      <c r="AU82" s="23" t="s">
        <v>105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78</v>
      </c>
      <c r="E83" s="178" t="s">
        <v>823</v>
      </c>
      <c r="F83" s="178" t="s">
        <v>824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P84+P87+P94+P99+P102</f>
        <v>0</v>
      </c>
      <c r="Q83" s="183"/>
      <c r="R83" s="184">
        <f>R84+R87+R94+R99+R102</f>
        <v>0</v>
      </c>
      <c r="S83" s="183"/>
      <c r="T83" s="185">
        <f>T84+T87+T94+T99+T102</f>
        <v>0</v>
      </c>
      <c r="AR83" s="186" t="s">
        <v>168</v>
      </c>
      <c r="AT83" s="187" t="s">
        <v>78</v>
      </c>
      <c r="AU83" s="187" t="s">
        <v>79</v>
      </c>
      <c r="AY83" s="186" t="s">
        <v>136</v>
      </c>
      <c r="BK83" s="188">
        <f>BK84+BK87+BK94+BK99+BK102</f>
        <v>0</v>
      </c>
    </row>
    <row r="84" spans="2:65" s="10" customFormat="1" ht="19.899999999999999" customHeight="1">
      <c r="B84" s="175"/>
      <c r="C84" s="176"/>
      <c r="D84" s="189" t="s">
        <v>78</v>
      </c>
      <c r="E84" s="190" t="s">
        <v>825</v>
      </c>
      <c r="F84" s="190" t="s">
        <v>826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SUM(P85:P86)</f>
        <v>0</v>
      </c>
      <c r="Q84" s="183"/>
      <c r="R84" s="184">
        <f>SUM(R85:R86)</f>
        <v>0</v>
      </c>
      <c r="S84" s="183"/>
      <c r="T84" s="185">
        <f>SUM(T85:T86)</f>
        <v>0</v>
      </c>
      <c r="AR84" s="186" t="s">
        <v>168</v>
      </c>
      <c r="AT84" s="187" t="s">
        <v>78</v>
      </c>
      <c r="AU84" s="187" t="s">
        <v>24</v>
      </c>
      <c r="AY84" s="186" t="s">
        <v>136</v>
      </c>
      <c r="BK84" s="188">
        <f>SUM(BK85:BK86)</f>
        <v>0</v>
      </c>
    </row>
    <row r="85" spans="2:65" s="1" customFormat="1" ht="31.5" customHeight="1">
      <c r="B85" s="40"/>
      <c r="C85" s="192" t="s">
        <v>24</v>
      </c>
      <c r="D85" s="192" t="s">
        <v>138</v>
      </c>
      <c r="E85" s="193" t="s">
        <v>827</v>
      </c>
      <c r="F85" s="194" t="s">
        <v>828</v>
      </c>
      <c r="G85" s="195" t="s">
        <v>475</v>
      </c>
      <c r="H85" s="196">
        <v>1</v>
      </c>
      <c r="I85" s="197"/>
      <c r="J85" s="198">
        <f>ROUND(I85*H85,2)</f>
        <v>0</v>
      </c>
      <c r="K85" s="194" t="s">
        <v>142</v>
      </c>
      <c r="L85" s="60"/>
      <c r="M85" s="199" t="s">
        <v>22</v>
      </c>
      <c r="N85" s="200" t="s">
        <v>50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285</v>
      </c>
      <c r="AT85" s="23" t="s">
        <v>138</v>
      </c>
      <c r="AU85" s="23" t="s">
        <v>88</v>
      </c>
      <c r="AY85" s="23" t="s">
        <v>136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24</v>
      </c>
      <c r="BK85" s="203">
        <f>ROUND(I85*H85,2)</f>
        <v>0</v>
      </c>
      <c r="BL85" s="23" t="s">
        <v>285</v>
      </c>
      <c r="BM85" s="23" t="s">
        <v>829</v>
      </c>
    </row>
    <row r="86" spans="2:65" s="12" customFormat="1" ht="13.5">
      <c r="B86" s="216"/>
      <c r="C86" s="217"/>
      <c r="D86" s="206" t="s">
        <v>145</v>
      </c>
      <c r="E86" s="218" t="s">
        <v>22</v>
      </c>
      <c r="F86" s="219" t="s">
        <v>24</v>
      </c>
      <c r="G86" s="217"/>
      <c r="H86" s="220">
        <v>1</v>
      </c>
      <c r="I86" s="221"/>
      <c r="J86" s="217"/>
      <c r="K86" s="217"/>
      <c r="L86" s="222"/>
      <c r="M86" s="223"/>
      <c r="N86" s="224"/>
      <c r="O86" s="224"/>
      <c r="P86" s="224"/>
      <c r="Q86" s="224"/>
      <c r="R86" s="224"/>
      <c r="S86" s="224"/>
      <c r="T86" s="225"/>
      <c r="AT86" s="226" t="s">
        <v>145</v>
      </c>
      <c r="AU86" s="226" t="s">
        <v>88</v>
      </c>
      <c r="AV86" s="12" t="s">
        <v>88</v>
      </c>
      <c r="AW86" s="12" t="s">
        <v>43</v>
      </c>
      <c r="AX86" s="12" t="s">
        <v>24</v>
      </c>
      <c r="AY86" s="226" t="s">
        <v>136</v>
      </c>
    </row>
    <row r="87" spans="2:65" s="10" customFormat="1" ht="29.85" customHeight="1">
      <c r="B87" s="175"/>
      <c r="C87" s="176"/>
      <c r="D87" s="189" t="s">
        <v>78</v>
      </c>
      <c r="E87" s="190" t="s">
        <v>830</v>
      </c>
      <c r="F87" s="190" t="s">
        <v>831</v>
      </c>
      <c r="G87" s="176"/>
      <c r="H87" s="176"/>
      <c r="I87" s="179"/>
      <c r="J87" s="191">
        <f>BK87</f>
        <v>0</v>
      </c>
      <c r="K87" s="176"/>
      <c r="L87" s="181"/>
      <c r="M87" s="182"/>
      <c r="N87" s="183"/>
      <c r="O87" s="183"/>
      <c r="P87" s="184">
        <f>SUM(P88:P93)</f>
        <v>0</v>
      </c>
      <c r="Q87" s="183"/>
      <c r="R87" s="184">
        <f>SUM(R88:R93)</f>
        <v>0</v>
      </c>
      <c r="S87" s="183"/>
      <c r="T87" s="185">
        <f>SUM(T88:T93)</f>
        <v>0</v>
      </c>
      <c r="AR87" s="186" t="s">
        <v>168</v>
      </c>
      <c r="AT87" s="187" t="s">
        <v>78</v>
      </c>
      <c r="AU87" s="187" t="s">
        <v>24</v>
      </c>
      <c r="AY87" s="186" t="s">
        <v>136</v>
      </c>
      <c r="BK87" s="188">
        <f>SUM(BK88:BK93)</f>
        <v>0</v>
      </c>
    </row>
    <row r="88" spans="2:65" s="1" customFormat="1" ht="44.25" customHeight="1">
      <c r="B88" s="40"/>
      <c r="C88" s="192" t="s">
        <v>88</v>
      </c>
      <c r="D88" s="192" t="s">
        <v>138</v>
      </c>
      <c r="E88" s="193" t="s">
        <v>832</v>
      </c>
      <c r="F88" s="194" t="s">
        <v>833</v>
      </c>
      <c r="G88" s="195" t="s">
        <v>475</v>
      </c>
      <c r="H88" s="196">
        <v>1</v>
      </c>
      <c r="I88" s="197"/>
      <c r="J88" s="198">
        <f>ROUND(I88*H88,2)</f>
        <v>0</v>
      </c>
      <c r="K88" s="194" t="s">
        <v>142</v>
      </c>
      <c r="L88" s="60"/>
      <c r="M88" s="199" t="s">
        <v>22</v>
      </c>
      <c r="N88" s="200" t="s">
        <v>50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285</v>
      </c>
      <c r="AT88" s="23" t="s">
        <v>138</v>
      </c>
      <c r="AU88" s="23" t="s">
        <v>88</v>
      </c>
      <c r="AY88" s="23" t="s">
        <v>136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24</v>
      </c>
      <c r="BK88" s="203">
        <f>ROUND(I88*H88,2)</f>
        <v>0</v>
      </c>
      <c r="BL88" s="23" t="s">
        <v>285</v>
      </c>
      <c r="BM88" s="23" t="s">
        <v>834</v>
      </c>
    </row>
    <row r="89" spans="2:65" s="12" customFormat="1" ht="13.5">
      <c r="B89" s="216"/>
      <c r="C89" s="217"/>
      <c r="D89" s="238" t="s">
        <v>145</v>
      </c>
      <c r="E89" s="257" t="s">
        <v>22</v>
      </c>
      <c r="F89" s="252" t="s">
        <v>24</v>
      </c>
      <c r="G89" s="217"/>
      <c r="H89" s="253">
        <v>1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145</v>
      </c>
      <c r="AU89" s="226" t="s">
        <v>88</v>
      </c>
      <c r="AV89" s="12" t="s">
        <v>88</v>
      </c>
      <c r="AW89" s="12" t="s">
        <v>43</v>
      </c>
      <c r="AX89" s="12" t="s">
        <v>24</v>
      </c>
      <c r="AY89" s="226" t="s">
        <v>136</v>
      </c>
    </row>
    <row r="90" spans="2:65" s="1" customFormat="1" ht="57" customHeight="1">
      <c r="B90" s="40"/>
      <c r="C90" s="192" t="s">
        <v>149</v>
      </c>
      <c r="D90" s="192" t="s">
        <v>138</v>
      </c>
      <c r="E90" s="193" t="s">
        <v>835</v>
      </c>
      <c r="F90" s="194" t="s">
        <v>836</v>
      </c>
      <c r="G90" s="195" t="s">
        <v>475</v>
      </c>
      <c r="H90" s="196">
        <v>1</v>
      </c>
      <c r="I90" s="197"/>
      <c r="J90" s="198">
        <f>ROUND(I90*H90,2)</f>
        <v>0</v>
      </c>
      <c r="K90" s="194" t="s">
        <v>142</v>
      </c>
      <c r="L90" s="60"/>
      <c r="M90" s="199" t="s">
        <v>22</v>
      </c>
      <c r="N90" s="200" t="s">
        <v>50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285</v>
      </c>
      <c r="AT90" s="23" t="s">
        <v>138</v>
      </c>
      <c r="AU90" s="23" t="s">
        <v>88</v>
      </c>
      <c r="AY90" s="23" t="s">
        <v>136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24</v>
      </c>
      <c r="BK90" s="203">
        <f>ROUND(I90*H90,2)</f>
        <v>0</v>
      </c>
      <c r="BL90" s="23" t="s">
        <v>285</v>
      </c>
      <c r="BM90" s="23" t="s">
        <v>837</v>
      </c>
    </row>
    <row r="91" spans="2:65" s="12" customFormat="1" ht="13.5">
      <c r="B91" s="216"/>
      <c r="C91" s="217"/>
      <c r="D91" s="238" t="s">
        <v>145</v>
      </c>
      <c r="E91" s="257" t="s">
        <v>22</v>
      </c>
      <c r="F91" s="252" t="s">
        <v>24</v>
      </c>
      <c r="G91" s="217"/>
      <c r="H91" s="253">
        <v>1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AT91" s="226" t="s">
        <v>145</v>
      </c>
      <c r="AU91" s="226" t="s">
        <v>88</v>
      </c>
      <c r="AV91" s="12" t="s">
        <v>88</v>
      </c>
      <c r="AW91" s="12" t="s">
        <v>43</v>
      </c>
      <c r="AX91" s="12" t="s">
        <v>24</v>
      </c>
      <c r="AY91" s="226" t="s">
        <v>136</v>
      </c>
    </row>
    <row r="92" spans="2:65" s="1" customFormat="1" ht="44.25" customHeight="1">
      <c r="B92" s="40"/>
      <c r="C92" s="192" t="s">
        <v>143</v>
      </c>
      <c r="D92" s="192" t="s">
        <v>138</v>
      </c>
      <c r="E92" s="193" t="s">
        <v>838</v>
      </c>
      <c r="F92" s="194" t="s">
        <v>839</v>
      </c>
      <c r="G92" s="195" t="s">
        <v>475</v>
      </c>
      <c r="H92" s="196">
        <v>1</v>
      </c>
      <c r="I92" s="197"/>
      <c r="J92" s="198">
        <f>ROUND(I92*H92,2)</f>
        <v>0</v>
      </c>
      <c r="K92" s="194" t="s">
        <v>142</v>
      </c>
      <c r="L92" s="60"/>
      <c r="M92" s="199" t="s">
        <v>22</v>
      </c>
      <c r="N92" s="200" t="s">
        <v>50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285</v>
      </c>
      <c r="AT92" s="23" t="s">
        <v>138</v>
      </c>
      <c r="AU92" s="23" t="s">
        <v>88</v>
      </c>
      <c r="AY92" s="23" t="s">
        <v>136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24</v>
      </c>
      <c r="BK92" s="203">
        <f>ROUND(I92*H92,2)</f>
        <v>0</v>
      </c>
      <c r="BL92" s="23" t="s">
        <v>285</v>
      </c>
      <c r="BM92" s="23" t="s">
        <v>840</v>
      </c>
    </row>
    <row r="93" spans="2:65" s="12" customFormat="1" ht="13.5">
      <c r="B93" s="216"/>
      <c r="C93" s="217"/>
      <c r="D93" s="206" t="s">
        <v>145</v>
      </c>
      <c r="E93" s="218" t="s">
        <v>22</v>
      </c>
      <c r="F93" s="219" t="s">
        <v>24</v>
      </c>
      <c r="G93" s="217"/>
      <c r="H93" s="220">
        <v>1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145</v>
      </c>
      <c r="AU93" s="226" t="s">
        <v>88</v>
      </c>
      <c r="AV93" s="12" t="s">
        <v>88</v>
      </c>
      <c r="AW93" s="12" t="s">
        <v>43</v>
      </c>
      <c r="AX93" s="12" t="s">
        <v>24</v>
      </c>
      <c r="AY93" s="226" t="s">
        <v>136</v>
      </c>
    </row>
    <row r="94" spans="2:65" s="10" customFormat="1" ht="29.85" customHeight="1">
      <c r="B94" s="175"/>
      <c r="C94" s="176"/>
      <c r="D94" s="189" t="s">
        <v>78</v>
      </c>
      <c r="E94" s="190" t="s">
        <v>841</v>
      </c>
      <c r="F94" s="190" t="s">
        <v>842</v>
      </c>
      <c r="G94" s="176"/>
      <c r="H94" s="176"/>
      <c r="I94" s="179"/>
      <c r="J94" s="191">
        <f>BK94</f>
        <v>0</v>
      </c>
      <c r="K94" s="176"/>
      <c r="L94" s="181"/>
      <c r="M94" s="182"/>
      <c r="N94" s="183"/>
      <c r="O94" s="183"/>
      <c r="P94" s="184">
        <f>SUM(P95:P98)</f>
        <v>0</v>
      </c>
      <c r="Q94" s="183"/>
      <c r="R94" s="184">
        <f>SUM(R95:R98)</f>
        <v>0</v>
      </c>
      <c r="S94" s="183"/>
      <c r="T94" s="185">
        <f>SUM(T95:T98)</f>
        <v>0</v>
      </c>
      <c r="AR94" s="186" t="s">
        <v>168</v>
      </c>
      <c r="AT94" s="187" t="s">
        <v>78</v>
      </c>
      <c r="AU94" s="187" t="s">
        <v>24</v>
      </c>
      <c r="AY94" s="186" t="s">
        <v>136</v>
      </c>
      <c r="BK94" s="188">
        <f>SUM(BK95:BK98)</f>
        <v>0</v>
      </c>
    </row>
    <row r="95" spans="2:65" s="1" customFormat="1" ht="22.5" customHeight="1">
      <c r="B95" s="40"/>
      <c r="C95" s="192" t="s">
        <v>168</v>
      </c>
      <c r="D95" s="192" t="s">
        <v>138</v>
      </c>
      <c r="E95" s="193" t="s">
        <v>843</v>
      </c>
      <c r="F95" s="194" t="s">
        <v>844</v>
      </c>
      <c r="G95" s="195" t="s">
        <v>475</v>
      </c>
      <c r="H95" s="196">
        <v>1</v>
      </c>
      <c r="I95" s="197"/>
      <c r="J95" s="198">
        <f>ROUND(I95*H95,2)</f>
        <v>0</v>
      </c>
      <c r="K95" s="194" t="s">
        <v>142</v>
      </c>
      <c r="L95" s="60"/>
      <c r="M95" s="199" t="s">
        <v>22</v>
      </c>
      <c r="N95" s="200" t="s">
        <v>50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285</v>
      </c>
      <c r="AT95" s="23" t="s">
        <v>138</v>
      </c>
      <c r="AU95" s="23" t="s">
        <v>88</v>
      </c>
      <c r="AY95" s="23" t="s">
        <v>136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24</v>
      </c>
      <c r="BK95" s="203">
        <f>ROUND(I95*H95,2)</f>
        <v>0</v>
      </c>
      <c r="BL95" s="23" t="s">
        <v>285</v>
      </c>
      <c r="BM95" s="23" t="s">
        <v>845</v>
      </c>
    </row>
    <row r="96" spans="2:65" s="12" customFormat="1" ht="13.5">
      <c r="B96" s="216"/>
      <c r="C96" s="217"/>
      <c r="D96" s="238" t="s">
        <v>145</v>
      </c>
      <c r="E96" s="257" t="s">
        <v>22</v>
      </c>
      <c r="F96" s="252" t="s">
        <v>24</v>
      </c>
      <c r="G96" s="217"/>
      <c r="H96" s="253">
        <v>1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145</v>
      </c>
      <c r="AU96" s="226" t="s">
        <v>88</v>
      </c>
      <c r="AV96" s="12" t="s">
        <v>88</v>
      </c>
      <c r="AW96" s="12" t="s">
        <v>43</v>
      </c>
      <c r="AX96" s="12" t="s">
        <v>24</v>
      </c>
      <c r="AY96" s="226" t="s">
        <v>136</v>
      </c>
    </row>
    <row r="97" spans="2:65" s="1" customFormat="1" ht="22.5" customHeight="1">
      <c r="B97" s="40"/>
      <c r="C97" s="192" t="s">
        <v>160</v>
      </c>
      <c r="D97" s="192" t="s">
        <v>138</v>
      </c>
      <c r="E97" s="193" t="s">
        <v>846</v>
      </c>
      <c r="F97" s="194" t="s">
        <v>847</v>
      </c>
      <c r="G97" s="195" t="s">
        <v>475</v>
      </c>
      <c r="H97" s="196">
        <v>1</v>
      </c>
      <c r="I97" s="197"/>
      <c r="J97" s="198">
        <f>ROUND(I97*H97,2)</f>
        <v>0</v>
      </c>
      <c r="K97" s="194" t="s">
        <v>142</v>
      </c>
      <c r="L97" s="60"/>
      <c r="M97" s="199" t="s">
        <v>22</v>
      </c>
      <c r="N97" s="200" t="s">
        <v>50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285</v>
      </c>
      <c r="AT97" s="23" t="s">
        <v>138</v>
      </c>
      <c r="AU97" s="23" t="s">
        <v>88</v>
      </c>
      <c r="AY97" s="23" t="s">
        <v>136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24</v>
      </c>
      <c r="BK97" s="203">
        <f>ROUND(I97*H97,2)</f>
        <v>0</v>
      </c>
      <c r="BL97" s="23" t="s">
        <v>285</v>
      </c>
      <c r="BM97" s="23" t="s">
        <v>848</v>
      </c>
    </row>
    <row r="98" spans="2:65" s="12" customFormat="1" ht="13.5">
      <c r="B98" s="216"/>
      <c r="C98" s="217"/>
      <c r="D98" s="206" t="s">
        <v>145</v>
      </c>
      <c r="E98" s="218" t="s">
        <v>22</v>
      </c>
      <c r="F98" s="219" t="s">
        <v>24</v>
      </c>
      <c r="G98" s="217"/>
      <c r="H98" s="220">
        <v>1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145</v>
      </c>
      <c r="AU98" s="226" t="s">
        <v>88</v>
      </c>
      <c r="AV98" s="12" t="s">
        <v>88</v>
      </c>
      <c r="AW98" s="12" t="s">
        <v>43</v>
      </c>
      <c r="AX98" s="12" t="s">
        <v>24</v>
      </c>
      <c r="AY98" s="226" t="s">
        <v>136</v>
      </c>
    </row>
    <row r="99" spans="2:65" s="10" customFormat="1" ht="29.85" customHeight="1">
      <c r="B99" s="175"/>
      <c r="C99" s="176"/>
      <c r="D99" s="189" t="s">
        <v>78</v>
      </c>
      <c r="E99" s="190" t="s">
        <v>849</v>
      </c>
      <c r="F99" s="190" t="s">
        <v>850</v>
      </c>
      <c r="G99" s="176"/>
      <c r="H99" s="176"/>
      <c r="I99" s="179"/>
      <c r="J99" s="191">
        <f>BK99</f>
        <v>0</v>
      </c>
      <c r="K99" s="176"/>
      <c r="L99" s="181"/>
      <c r="M99" s="182"/>
      <c r="N99" s="183"/>
      <c r="O99" s="183"/>
      <c r="P99" s="184">
        <f>SUM(P100:P101)</f>
        <v>0</v>
      </c>
      <c r="Q99" s="183"/>
      <c r="R99" s="184">
        <f>SUM(R100:R101)</f>
        <v>0</v>
      </c>
      <c r="S99" s="183"/>
      <c r="T99" s="185">
        <f>SUM(T100:T101)</f>
        <v>0</v>
      </c>
      <c r="AR99" s="186" t="s">
        <v>168</v>
      </c>
      <c r="AT99" s="187" t="s">
        <v>78</v>
      </c>
      <c r="AU99" s="187" t="s">
        <v>24</v>
      </c>
      <c r="AY99" s="186" t="s">
        <v>136</v>
      </c>
      <c r="BK99" s="188">
        <f>SUM(BK100:BK101)</f>
        <v>0</v>
      </c>
    </row>
    <row r="100" spans="2:65" s="1" customFormat="1" ht="22.5" customHeight="1">
      <c r="B100" s="40"/>
      <c r="C100" s="192" t="s">
        <v>176</v>
      </c>
      <c r="D100" s="192" t="s">
        <v>138</v>
      </c>
      <c r="E100" s="193" t="s">
        <v>851</v>
      </c>
      <c r="F100" s="194" t="s">
        <v>852</v>
      </c>
      <c r="G100" s="195" t="s">
        <v>475</v>
      </c>
      <c r="H100" s="196">
        <v>1</v>
      </c>
      <c r="I100" s="197"/>
      <c r="J100" s="198">
        <f>ROUND(I100*H100,2)</f>
        <v>0</v>
      </c>
      <c r="K100" s="194" t="s">
        <v>142</v>
      </c>
      <c r="L100" s="60"/>
      <c r="M100" s="199" t="s">
        <v>22</v>
      </c>
      <c r="N100" s="200" t="s">
        <v>50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285</v>
      </c>
      <c r="AT100" s="23" t="s">
        <v>138</v>
      </c>
      <c r="AU100" s="23" t="s">
        <v>88</v>
      </c>
      <c r="AY100" s="23" t="s">
        <v>136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24</v>
      </c>
      <c r="BK100" s="203">
        <f>ROUND(I100*H100,2)</f>
        <v>0</v>
      </c>
      <c r="BL100" s="23" t="s">
        <v>285</v>
      </c>
      <c r="BM100" s="23" t="s">
        <v>853</v>
      </c>
    </row>
    <row r="101" spans="2:65" s="12" customFormat="1" ht="13.5">
      <c r="B101" s="216"/>
      <c r="C101" s="217"/>
      <c r="D101" s="206" t="s">
        <v>145</v>
      </c>
      <c r="E101" s="218" t="s">
        <v>22</v>
      </c>
      <c r="F101" s="219" t="s">
        <v>24</v>
      </c>
      <c r="G101" s="217"/>
      <c r="H101" s="220">
        <v>1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145</v>
      </c>
      <c r="AU101" s="226" t="s">
        <v>88</v>
      </c>
      <c r="AV101" s="12" t="s">
        <v>88</v>
      </c>
      <c r="AW101" s="12" t="s">
        <v>43</v>
      </c>
      <c r="AX101" s="12" t="s">
        <v>24</v>
      </c>
      <c r="AY101" s="226" t="s">
        <v>136</v>
      </c>
    </row>
    <row r="102" spans="2:65" s="10" customFormat="1" ht="29.85" customHeight="1">
      <c r="B102" s="175"/>
      <c r="C102" s="176"/>
      <c r="D102" s="189" t="s">
        <v>78</v>
      </c>
      <c r="E102" s="190" t="s">
        <v>854</v>
      </c>
      <c r="F102" s="190" t="s">
        <v>855</v>
      </c>
      <c r="G102" s="176"/>
      <c r="H102" s="176"/>
      <c r="I102" s="179"/>
      <c r="J102" s="191">
        <f>BK102</f>
        <v>0</v>
      </c>
      <c r="K102" s="176"/>
      <c r="L102" s="181"/>
      <c r="M102" s="182"/>
      <c r="N102" s="183"/>
      <c r="O102" s="183"/>
      <c r="P102" s="184">
        <f>SUM(P103:P104)</f>
        <v>0</v>
      </c>
      <c r="Q102" s="183"/>
      <c r="R102" s="184">
        <f>SUM(R103:R104)</f>
        <v>0</v>
      </c>
      <c r="S102" s="183"/>
      <c r="T102" s="185">
        <f>SUM(T103:T104)</f>
        <v>0</v>
      </c>
      <c r="AR102" s="186" t="s">
        <v>168</v>
      </c>
      <c r="AT102" s="187" t="s">
        <v>78</v>
      </c>
      <c r="AU102" s="187" t="s">
        <v>24</v>
      </c>
      <c r="AY102" s="186" t="s">
        <v>136</v>
      </c>
      <c r="BK102" s="188">
        <f>SUM(BK103:BK104)</f>
        <v>0</v>
      </c>
    </row>
    <row r="103" spans="2:65" s="1" customFormat="1" ht="22.5" customHeight="1">
      <c r="B103" s="40"/>
      <c r="C103" s="192" t="s">
        <v>172</v>
      </c>
      <c r="D103" s="192" t="s">
        <v>138</v>
      </c>
      <c r="E103" s="193" t="s">
        <v>856</v>
      </c>
      <c r="F103" s="194" t="s">
        <v>855</v>
      </c>
      <c r="G103" s="195" t="s">
        <v>475</v>
      </c>
      <c r="H103" s="196">
        <v>1</v>
      </c>
      <c r="I103" s="197"/>
      <c r="J103" s="198">
        <f>ROUND(I103*H103,2)</f>
        <v>0</v>
      </c>
      <c r="K103" s="194" t="s">
        <v>142</v>
      </c>
      <c r="L103" s="60"/>
      <c r="M103" s="199" t="s">
        <v>22</v>
      </c>
      <c r="N103" s="200" t="s">
        <v>50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285</v>
      </c>
      <c r="AT103" s="23" t="s">
        <v>138</v>
      </c>
      <c r="AU103" s="23" t="s">
        <v>88</v>
      </c>
      <c r="AY103" s="23" t="s">
        <v>136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24</v>
      </c>
      <c r="BK103" s="203">
        <f>ROUND(I103*H103,2)</f>
        <v>0</v>
      </c>
      <c r="BL103" s="23" t="s">
        <v>285</v>
      </c>
      <c r="BM103" s="23" t="s">
        <v>857</v>
      </c>
    </row>
    <row r="104" spans="2:65" s="12" customFormat="1" ht="13.5">
      <c r="B104" s="216"/>
      <c r="C104" s="217"/>
      <c r="D104" s="206" t="s">
        <v>145</v>
      </c>
      <c r="E104" s="218" t="s">
        <v>22</v>
      </c>
      <c r="F104" s="219" t="s">
        <v>24</v>
      </c>
      <c r="G104" s="217"/>
      <c r="H104" s="220">
        <v>1</v>
      </c>
      <c r="I104" s="221"/>
      <c r="J104" s="217"/>
      <c r="K104" s="217"/>
      <c r="L104" s="222"/>
      <c r="M104" s="258"/>
      <c r="N104" s="259"/>
      <c r="O104" s="259"/>
      <c r="P104" s="259"/>
      <c r="Q104" s="259"/>
      <c r="R104" s="259"/>
      <c r="S104" s="259"/>
      <c r="T104" s="260"/>
      <c r="AT104" s="226" t="s">
        <v>145</v>
      </c>
      <c r="AU104" s="226" t="s">
        <v>88</v>
      </c>
      <c r="AV104" s="12" t="s">
        <v>88</v>
      </c>
      <c r="AW104" s="12" t="s">
        <v>43</v>
      </c>
      <c r="AX104" s="12" t="s">
        <v>24</v>
      </c>
      <c r="AY104" s="226" t="s">
        <v>136</v>
      </c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138"/>
      <c r="J105" s="56"/>
      <c r="K105" s="56"/>
      <c r="L105" s="60"/>
    </row>
  </sheetData>
  <sheetProtection password="CC35" sheet="1" objects="1" scenarios="1" formatCells="0" formatColumns="0" formatRows="0" sort="0" autoFilter="0"/>
  <autoFilter ref="C81:K10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</cols>
  <sheetData>
    <row r="1" spans="2:11" ht="37.5" customHeight="1"/>
    <row r="2" spans="2:1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pans="2:11" s="14" customFormat="1" ht="45" customHeight="1">
      <c r="B3" s="265"/>
      <c r="C3" s="388" t="s">
        <v>858</v>
      </c>
      <c r="D3" s="388"/>
      <c r="E3" s="388"/>
      <c r="F3" s="388"/>
      <c r="G3" s="388"/>
      <c r="H3" s="388"/>
      <c r="I3" s="388"/>
      <c r="J3" s="388"/>
      <c r="K3" s="266"/>
    </row>
    <row r="4" spans="2:11" ht="25.5" customHeight="1">
      <c r="B4" s="267"/>
      <c r="C4" s="392" t="s">
        <v>859</v>
      </c>
      <c r="D4" s="392"/>
      <c r="E4" s="392"/>
      <c r="F4" s="392"/>
      <c r="G4" s="392"/>
      <c r="H4" s="392"/>
      <c r="I4" s="392"/>
      <c r="J4" s="392"/>
      <c r="K4" s="268"/>
    </row>
    <row r="5" spans="2:11" ht="5.25" customHeight="1">
      <c r="B5" s="267"/>
      <c r="C5" s="269"/>
      <c r="D5" s="269"/>
      <c r="E5" s="269"/>
      <c r="F5" s="269"/>
      <c r="G5" s="269"/>
      <c r="H5" s="269"/>
      <c r="I5" s="269"/>
      <c r="J5" s="269"/>
      <c r="K5" s="268"/>
    </row>
    <row r="6" spans="2:11" ht="15" customHeight="1">
      <c r="B6" s="267"/>
      <c r="C6" s="391" t="s">
        <v>860</v>
      </c>
      <c r="D6" s="391"/>
      <c r="E6" s="391"/>
      <c r="F6" s="391"/>
      <c r="G6" s="391"/>
      <c r="H6" s="391"/>
      <c r="I6" s="391"/>
      <c r="J6" s="391"/>
      <c r="K6" s="268"/>
    </row>
    <row r="7" spans="2:11" ht="15" customHeight="1">
      <c r="B7" s="271"/>
      <c r="C7" s="391" t="s">
        <v>861</v>
      </c>
      <c r="D7" s="391"/>
      <c r="E7" s="391"/>
      <c r="F7" s="391"/>
      <c r="G7" s="391"/>
      <c r="H7" s="391"/>
      <c r="I7" s="391"/>
      <c r="J7" s="391"/>
      <c r="K7" s="268"/>
    </row>
    <row r="8" spans="2:1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pans="2:11" ht="15" customHeight="1">
      <c r="B9" s="271"/>
      <c r="C9" s="391" t="s">
        <v>862</v>
      </c>
      <c r="D9" s="391"/>
      <c r="E9" s="391"/>
      <c r="F9" s="391"/>
      <c r="G9" s="391"/>
      <c r="H9" s="391"/>
      <c r="I9" s="391"/>
      <c r="J9" s="391"/>
      <c r="K9" s="268"/>
    </row>
    <row r="10" spans="2:11" ht="15" customHeight="1">
      <c r="B10" s="271"/>
      <c r="C10" s="270"/>
      <c r="D10" s="391" t="s">
        <v>863</v>
      </c>
      <c r="E10" s="391"/>
      <c r="F10" s="391"/>
      <c r="G10" s="391"/>
      <c r="H10" s="391"/>
      <c r="I10" s="391"/>
      <c r="J10" s="391"/>
      <c r="K10" s="268"/>
    </row>
    <row r="11" spans="2:11" ht="15" customHeight="1">
      <c r="B11" s="271"/>
      <c r="C11" s="272"/>
      <c r="D11" s="391" t="s">
        <v>864</v>
      </c>
      <c r="E11" s="391"/>
      <c r="F11" s="391"/>
      <c r="G11" s="391"/>
      <c r="H11" s="391"/>
      <c r="I11" s="391"/>
      <c r="J11" s="391"/>
      <c r="K11" s="268"/>
    </row>
    <row r="12" spans="2:11" ht="12.75" customHeight="1">
      <c r="B12" s="271"/>
      <c r="C12" s="272"/>
      <c r="D12" s="272"/>
      <c r="E12" s="272"/>
      <c r="F12" s="272"/>
      <c r="G12" s="272"/>
      <c r="H12" s="272"/>
      <c r="I12" s="272"/>
      <c r="J12" s="272"/>
      <c r="K12" s="268"/>
    </row>
    <row r="13" spans="2:11" ht="15" customHeight="1">
      <c r="B13" s="271"/>
      <c r="C13" s="272"/>
      <c r="D13" s="391" t="s">
        <v>865</v>
      </c>
      <c r="E13" s="391"/>
      <c r="F13" s="391"/>
      <c r="G13" s="391"/>
      <c r="H13" s="391"/>
      <c r="I13" s="391"/>
      <c r="J13" s="391"/>
      <c r="K13" s="268"/>
    </row>
    <row r="14" spans="2:11" ht="15" customHeight="1">
      <c r="B14" s="271"/>
      <c r="C14" s="272"/>
      <c r="D14" s="391" t="s">
        <v>866</v>
      </c>
      <c r="E14" s="391"/>
      <c r="F14" s="391"/>
      <c r="G14" s="391"/>
      <c r="H14" s="391"/>
      <c r="I14" s="391"/>
      <c r="J14" s="391"/>
      <c r="K14" s="268"/>
    </row>
    <row r="15" spans="2:11" ht="15" customHeight="1">
      <c r="B15" s="271"/>
      <c r="C15" s="272"/>
      <c r="D15" s="391" t="s">
        <v>867</v>
      </c>
      <c r="E15" s="391"/>
      <c r="F15" s="391"/>
      <c r="G15" s="391"/>
      <c r="H15" s="391"/>
      <c r="I15" s="391"/>
      <c r="J15" s="391"/>
      <c r="K15" s="268"/>
    </row>
    <row r="16" spans="2:11" ht="15" customHeight="1">
      <c r="B16" s="271"/>
      <c r="C16" s="272"/>
      <c r="D16" s="272"/>
      <c r="E16" s="273" t="s">
        <v>86</v>
      </c>
      <c r="F16" s="391" t="s">
        <v>868</v>
      </c>
      <c r="G16" s="391"/>
      <c r="H16" s="391"/>
      <c r="I16" s="391"/>
      <c r="J16" s="391"/>
      <c r="K16" s="268"/>
    </row>
    <row r="17" spans="2:11" ht="15" customHeight="1">
      <c r="B17" s="271"/>
      <c r="C17" s="272"/>
      <c r="D17" s="272"/>
      <c r="E17" s="273" t="s">
        <v>869</v>
      </c>
      <c r="F17" s="391" t="s">
        <v>870</v>
      </c>
      <c r="G17" s="391"/>
      <c r="H17" s="391"/>
      <c r="I17" s="391"/>
      <c r="J17" s="391"/>
      <c r="K17" s="268"/>
    </row>
    <row r="18" spans="2:11" ht="15" customHeight="1">
      <c r="B18" s="271"/>
      <c r="C18" s="272"/>
      <c r="D18" s="272"/>
      <c r="E18" s="273" t="s">
        <v>871</v>
      </c>
      <c r="F18" s="391" t="s">
        <v>872</v>
      </c>
      <c r="G18" s="391"/>
      <c r="H18" s="391"/>
      <c r="I18" s="391"/>
      <c r="J18" s="391"/>
      <c r="K18" s="268"/>
    </row>
    <row r="19" spans="2:11" ht="15" customHeight="1">
      <c r="B19" s="271"/>
      <c r="C19" s="272"/>
      <c r="D19" s="272"/>
      <c r="E19" s="273" t="s">
        <v>91</v>
      </c>
      <c r="F19" s="391" t="s">
        <v>90</v>
      </c>
      <c r="G19" s="391"/>
      <c r="H19" s="391"/>
      <c r="I19" s="391"/>
      <c r="J19" s="391"/>
      <c r="K19" s="268"/>
    </row>
    <row r="20" spans="2:11" ht="15" customHeight="1">
      <c r="B20" s="271"/>
      <c r="C20" s="272"/>
      <c r="D20" s="272"/>
      <c r="E20" s="273" t="s">
        <v>873</v>
      </c>
      <c r="F20" s="391" t="s">
        <v>874</v>
      </c>
      <c r="G20" s="391"/>
      <c r="H20" s="391"/>
      <c r="I20" s="391"/>
      <c r="J20" s="391"/>
      <c r="K20" s="268"/>
    </row>
    <row r="21" spans="2:11" ht="15" customHeight="1">
      <c r="B21" s="271"/>
      <c r="C21" s="272"/>
      <c r="D21" s="272"/>
      <c r="E21" s="273" t="s">
        <v>875</v>
      </c>
      <c r="F21" s="391" t="s">
        <v>876</v>
      </c>
      <c r="G21" s="391"/>
      <c r="H21" s="391"/>
      <c r="I21" s="391"/>
      <c r="J21" s="391"/>
      <c r="K21" s="268"/>
    </row>
    <row r="22" spans="2:11" ht="12.75" customHeight="1">
      <c r="B22" s="271"/>
      <c r="C22" s="272"/>
      <c r="D22" s="272"/>
      <c r="E22" s="272"/>
      <c r="F22" s="272"/>
      <c r="G22" s="272"/>
      <c r="H22" s="272"/>
      <c r="I22" s="272"/>
      <c r="J22" s="272"/>
      <c r="K22" s="268"/>
    </row>
    <row r="23" spans="2:11" ht="15" customHeight="1">
      <c r="B23" s="271"/>
      <c r="C23" s="391" t="s">
        <v>877</v>
      </c>
      <c r="D23" s="391"/>
      <c r="E23" s="391"/>
      <c r="F23" s="391"/>
      <c r="G23" s="391"/>
      <c r="H23" s="391"/>
      <c r="I23" s="391"/>
      <c r="J23" s="391"/>
      <c r="K23" s="268"/>
    </row>
    <row r="24" spans="2:11" ht="15" customHeight="1">
      <c r="B24" s="271"/>
      <c r="C24" s="391" t="s">
        <v>878</v>
      </c>
      <c r="D24" s="391"/>
      <c r="E24" s="391"/>
      <c r="F24" s="391"/>
      <c r="G24" s="391"/>
      <c r="H24" s="391"/>
      <c r="I24" s="391"/>
      <c r="J24" s="391"/>
      <c r="K24" s="268"/>
    </row>
    <row r="25" spans="2:11" ht="15" customHeight="1">
      <c r="B25" s="271"/>
      <c r="C25" s="270"/>
      <c r="D25" s="391" t="s">
        <v>879</v>
      </c>
      <c r="E25" s="391"/>
      <c r="F25" s="391"/>
      <c r="G25" s="391"/>
      <c r="H25" s="391"/>
      <c r="I25" s="391"/>
      <c r="J25" s="391"/>
      <c r="K25" s="268"/>
    </row>
    <row r="26" spans="2:11" ht="15" customHeight="1">
      <c r="B26" s="271"/>
      <c r="C26" s="272"/>
      <c r="D26" s="391" t="s">
        <v>880</v>
      </c>
      <c r="E26" s="391"/>
      <c r="F26" s="391"/>
      <c r="G26" s="391"/>
      <c r="H26" s="391"/>
      <c r="I26" s="391"/>
      <c r="J26" s="391"/>
      <c r="K26" s="268"/>
    </row>
    <row r="27" spans="2:11" ht="12.75" customHeight="1">
      <c r="B27" s="271"/>
      <c r="C27" s="272"/>
      <c r="D27" s="272"/>
      <c r="E27" s="272"/>
      <c r="F27" s="272"/>
      <c r="G27" s="272"/>
      <c r="H27" s="272"/>
      <c r="I27" s="272"/>
      <c r="J27" s="272"/>
      <c r="K27" s="268"/>
    </row>
    <row r="28" spans="2:11" ht="15" customHeight="1">
      <c r="B28" s="271"/>
      <c r="C28" s="272"/>
      <c r="D28" s="391" t="s">
        <v>881</v>
      </c>
      <c r="E28" s="391"/>
      <c r="F28" s="391"/>
      <c r="G28" s="391"/>
      <c r="H28" s="391"/>
      <c r="I28" s="391"/>
      <c r="J28" s="391"/>
      <c r="K28" s="268"/>
    </row>
    <row r="29" spans="2:11" ht="15" customHeight="1">
      <c r="B29" s="271"/>
      <c r="C29" s="272"/>
      <c r="D29" s="391" t="s">
        <v>882</v>
      </c>
      <c r="E29" s="391"/>
      <c r="F29" s="391"/>
      <c r="G29" s="391"/>
      <c r="H29" s="391"/>
      <c r="I29" s="391"/>
      <c r="J29" s="391"/>
      <c r="K29" s="268"/>
    </row>
    <row r="30" spans="2:11" ht="12.75" customHeight="1">
      <c r="B30" s="271"/>
      <c r="C30" s="272"/>
      <c r="D30" s="272"/>
      <c r="E30" s="272"/>
      <c r="F30" s="272"/>
      <c r="G30" s="272"/>
      <c r="H30" s="272"/>
      <c r="I30" s="272"/>
      <c r="J30" s="272"/>
      <c r="K30" s="268"/>
    </row>
    <row r="31" spans="2:11" ht="15" customHeight="1">
      <c r="B31" s="271"/>
      <c r="C31" s="272"/>
      <c r="D31" s="391" t="s">
        <v>883</v>
      </c>
      <c r="E31" s="391"/>
      <c r="F31" s="391"/>
      <c r="G31" s="391"/>
      <c r="H31" s="391"/>
      <c r="I31" s="391"/>
      <c r="J31" s="391"/>
      <c r="K31" s="268"/>
    </row>
    <row r="32" spans="2:11" ht="15" customHeight="1">
      <c r="B32" s="271"/>
      <c r="C32" s="272"/>
      <c r="D32" s="391" t="s">
        <v>884</v>
      </c>
      <c r="E32" s="391"/>
      <c r="F32" s="391"/>
      <c r="G32" s="391"/>
      <c r="H32" s="391"/>
      <c r="I32" s="391"/>
      <c r="J32" s="391"/>
      <c r="K32" s="268"/>
    </row>
    <row r="33" spans="2:11" ht="15" customHeight="1">
      <c r="B33" s="271"/>
      <c r="C33" s="272"/>
      <c r="D33" s="391" t="s">
        <v>885</v>
      </c>
      <c r="E33" s="391"/>
      <c r="F33" s="391"/>
      <c r="G33" s="391"/>
      <c r="H33" s="391"/>
      <c r="I33" s="391"/>
      <c r="J33" s="391"/>
      <c r="K33" s="268"/>
    </row>
    <row r="34" spans="2:11" ht="15" customHeight="1">
      <c r="B34" s="271"/>
      <c r="C34" s="272"/>
      <c r="D34" s="270"/>
      <c r="E34" s="274" t="s">
        <v>121</v>
      </c>
      <c r="F34" s="270"/>
      <c r="G34" s="391" t="s">
        <v>886</v>
      </c>
      <c r="H34" s="391"/>
      <c r="I34" s="391"/>
      <c r="J34" s="391"/>
      <c r="K34" s="268"/>
    </row>
    <row r="35" spans="2:11" ht="30.75" customHeight="1">
      <c r="B35" s="271"/>
      <c r="C35" s="272"/>
      <c r="D35" s="270"/>
      <c r="E35" s="274" t="s">
        <v>887</v>
      </c>
      <c r="F35" s="270"/>
      <c r="G35" s="391" t="s">
        <v>888</v>
      </c>
      <c r="H35" s="391"/>
      <c r="I35" s="391"/>
      <c r="J35" s="391"/>
      <c r="K35" s="268"/>
    </row>
    <row r="36" spans="2:11" ht="15" customHeight="1">
      <c r="B36" s="271"/>
      <c r="C36" s="272"/>
      <c r="D36" s="270"/>
      <c r="E36" s="274" t="s">
        <v>60</v>
      </c>
      <c r="F36" s="270"/>
      <c r="G36" s="391" t="s">
        <v>889</v>
      </c>
      <c r="H36" s="391"/>
      <c r="I36" s="391"/>
      <c r="J36" s="391"/>
      <c r="K36" s="268"/>
    </row>
    <row r="37" spans="2:11" ht="15" customHeight="1">
      <c r="B37" s="271"/>
      <c r="C37" s="272"/>
      <c r="D37" s="270"/>
      <c r="E37" s="274" t="s">
        <v>122</v>
      </c>
      <c r="F37" s="270"/>
      <c r="G37" s="391" t="s">
        <v>890</v>
      </c>
      <c r="H37" s="391"/>
      <c r="I37" s="391"/>
      <c r="J37" s="391"/>
      <c r="K37" s="268"/>
    </row>
    <row r="38" spans="2:11" ht="15" customHeight="1">
      <c r="B38" s="271"/>
      <c r="C38" s="272"/>
      <c r="D38" s="270"/>
      <c r="E38" s="274" t="s">
        <v>123</v>
      </c>
      <c r="F38" s="270"/>
      <c r="G38" s="391" t="s">
        <v>891</v>
      </c>
      <c r="H38" s="391"/>
      <c r="I38" s="391"/>
      <c r="J38" s="391"/>
      <c r="K38" s="268"/>
    </row>
    <row r="39" spans="2:11" ht="15" customHeight="1">
      <c r="B39" s="271"/>
      <c r="C39" s="272"/>
      <c r="D39" s="270"/>
      <c r="E39" s="274" t="s">
        <v>124</v>
      </c>
      <c r="F39" s="270"/>
      <c r="G39" s="391" t="s">
        <v>892</v>
      </c>
      <c r="H39" s="391"/>
      <c r="I39" s="391"/>
      <c r="J39" s="391"/>
      <c r="K39" s="268"/>
    </row>
    <row r="40" spans="2:11" ht="15" customHeight="1">
      <c r="B40" s="271"/>
      <c r="C40" s="272"/>
      <c r="D40" s="270"/>
      <c r="E40" s="274" t="s">
        <v>893</v>
      </c>
      <c r="F40" s="270"/>
      <c r="G40" s="391" t="s">
        <v>894</v>
      </c>
      <c r="H40" s="391"/>
      <c r="I40" s="391"/>
      <c r="J40" s="391"/>
      <c r="K40" s="268"/>
    </row>
    <row r="41" spans="2:11" ht="15" customHeight="1">
      <c r="B41" s="271"/>
      <c r="C41" s="272"/>
      <c r="D41" s="270"/>
      <c r="E41" s="274"/>
      <c r="F41" s="270"/>
      <c r="G41" s="391" t="s">
        <v>895</v>
      </c>
      <c r="H41" s="391"/>
      <c r="I41" s="391"/>
      <c r="J41" s="391"/>
      <c r="K41" s="268"/>
    </row>
    <row r="42" spans="2:11" ht="15" customHeight="1">
      <c r="B42" s="271"/>
      <c r="C42" s="272"/>
      <c r="D42" s="270"/>
      <c r="E42" s="274" t="s">
        <v>896</v>
      </c>
      <c r="F42" s="270"/>
      <c r="G42" s="391" t="s">
        <v>897</v>
      </c>
      <c r="H42" s="391"/>
      <c r="I42" s="391"/>
      <c r="J42" s="391"/>
      <c r="K42" s="268"/>
    </row>
    <row r="43" spans="2:11" ht="15" customHeight="1">
      <c r="B43" s="271"/>
      <c r="C43" s="272"/>
      <c r="D43" s="270"/>
      <c r="E43" s="274" t="s">
        <v>126</v>
      </c>
      <c r="F43" s="270"/>
      <c r="G43" s="391" t="s">
        <v>898</v>
      </c>
      <c r="H43" s="391"/>
      <c r="I43" s="391"/>
      <c r="J43" s="391"/>
      <c r="K43" s="268"/>
    </row>
    <row r="44" spans="2:11" ht="12.75" customHeight="1">
      <c r="B44" s="271"/>
      <c r="C44" s="272"/>
      <c r="D44" s="270"/>
      <c r="E44" s="270"/>
      <c r="F44" s="270"/>
      <c r="G44" s="270"/>
      <c r="H44" s="270"/>
      <c r="I44" s="270"/>
      <c r="J44" s="270"/>
      <c r="K44" s="268"/>
    </row>
    <row r="45" spans="2:11" ht="15" customHeight="1">
      <c r="B45" s="271"/>
      <c r="C45" s="272"/>
      <c r="D45" s="391" t="s">
        <v>899</v>
      </c>
      <c r="E45" s="391"/>
      <c r="F45" s="391"/>
      <c r="G45" s="391"/>
      <c r="H45" s="391"/>
      <c r="I45" s="391"/>
      <c r="J45" s="391"/>
      <c r="K45" s="268"/>
    </row>
    <row r="46" spans="2:11" ht="15" customHeight="1">
      <c r="B46" s="271"/>
      <c r="C46" s="272"/>
      <c r="D46" s="272"/>
      <c r="E46" s="391" t="s">
        <v>900</v>
      </c>
      <c r="F46" s="391"/>
      <c r="G46" s="391"/>
      <c r="H46" s="391"/>
      <c r="I46" s="391"/>
      <c r="J46" s="391"/>
      <c r="K46" s="268"/>
    </row>
    <row r="47" spans="2:11" ht="15" customHeight="1">
      <c r="B47" s="271"/>
      <c r="C47" s="272"/>
      <c r="D47" s="272"/>
      <c r="E47" s="391" t="s">
        <v>901</v>
      </c>
      <c r="F47" s="391"/>
      <c r="G47" s="391"/>
      <c r="H47" s="391"/>
      <c r="I47" s="391"/>
      <c r="J47" s="391"/>
      <c r="K47" s="268"/>
    </row>
    <row r="48" spans="2:11" ht="15" customHeight="1">
      <c r="B48" s="271"/>
      <c r="C48" s="272"/>
      <c r="D48" s="272"/>
      <c r="E48" s="391" t="s">
        <v>902</v>
      </c>
      <c r="F48" s="391"/>
      <c r="G48" s="391"/>
      <c r="H48" s="391"/>
      <c r="I48" s="391"/>
      <c r="J48" s="391"/>
      <c r="K48" s="268"/>
    </row>
    <row r="49" spans="2:11" ht="15" customHeight="1">
      <c r="B49" s="271"/>
      <c r="C49" s="272"/>
      <c r="D49" s="391" t="s">
        <v>903</v>
      </c>
      <c r="E49" s="391"/>
      <c r="F49" s="391"/>
      <c r="G49" s="391"/>
      <c r="H49" s="391"/>
      <c r="I49" s="391"/>
      <c r="J49" s="391"/>
      <c r="K49" s="268"/>
    </row>
    <row r="50" spans="2:11" ht="25.5" customHeight="1">
      <c r="B50" s="267"/>
      <c r="C50" s="392" t="s">
        <v>904</v>
      </c>
      <c r="D50" s="392"/>
      <c r="E50" s="392"/>
      <c r="F50" s="392"/>
      <c r="G50" s="392"/>
      <c r="H50" s="392"/>
      <c r="I50" s="392"/>
      <c r="J50" s="392"/>
      <c r="K50" s="268"/>
    </row>
    <row r="51" spans="2:11" ht="5.25" customHeight="1">
      <c r="B51" s="267"/>
      <c r="C51" s="269"/>
      <c r="D51" s="269"/>
      <c r="E51" s="269"/>
      <c r="F51" s="269"/>
      <c r="G51" s="269"/>
      <c r="H51" s="269"/>
      <c r="I51" s="269"/>
      <c r="J51" s="269"/>
      <c r="K51" s="268"/>
    </row>
    <row r="52" spans="2:11" ht="15" customHeight="1">
      <c r="B52" s="267"/>
      <c r="C52" s="391" t="s">
        <v>905</v>
      </c>
      <c r="D52" s="391"/>
      <c r="E52" s="391"/>
      <c r="F52" s="391"/>
      <c r="G52" s="391"/>
      <c r="H52" s="391"/>
      <c r="I52" s="391"/>
      <c r="J52" s="391"/>
      <c r="K52" s="268"/>
    </row>
    <row r="53" spans="2:11" ht="15" customHeight="1">
      <c r="B53" s="267"/>
      <c r="C53" s="391" t="s">
        <v>906</v>
      </c>
      <c r="D53" s="391"/>
      <c r="E53" s="391"/>
      <c r="F53" s="391"/>
      <c r="G53" s="391"/>
      <c r="H53" s="391"/>
      <c r="I53" s="391"/>
      <c r="J53" s="391"/>
      <c r="K53" s="268"/>
    </row>
    <row r="54" spans="2:11" ht="12.75" customHeight="1">
      <c r="B54" s="267"/>
      <c r="C54" s="270"/>
      <c r="D54" s="270"/>
      <c r="E54" s="270"/>
      <c r="F54" s="270"/>
      <c r="G54" s="270"/>
      <c r="H54" s="270"/>
      <c r="I54" s="270"/>
      <c r="J54" s="270"/>
      <c r="K54" s="268"/>
    </row>
    <row r="55" spans="2:11" ht="15" customHeight="1">
      <c r="B55" s="267"/>
      <c r="C55" s="391" t="s">
        <v>907</v>
      </c>
      <c r="D55" s="391"/>
      <c r="E55" s="391"/>
      <c r="F55" s="391"/>
      <c r="G55" s="391"/>
      <c r="H55" s="391"/>
      <c r="I55" s="391"/>
      <c r="J55" s="391"/>
      <c r="K55" s="268"/>
    </row>
    <row r="56" spans="2:11" ht="15" customHeight="1">
      <c r="B56" s="267"/>
      <c r="C56" s="272"/>
      <c r="D56" s="391" t="s">
        <v>908</v>
      </c>
      <c r="E56" s="391"/>
      <c r="F56" s="391"/>
      <c r="G56" s="391"/>
      <c r="H56" s="391"/>
      <c r="I56" s="391"/>
      <c r="J56" s="391"/>
      <c r="K56" s="268"/>
    </row>
    <row r="57" spans="2:11" ht="15" customHeight="1">
      <c r="B57" s="267"/>
      <c r="C57" s="272"/>
      <c r="D57" s="391" t="s">
        <v>909</v>
      </c>
      <c r="E57" s="391"/>
      <c r="F57" s="391"/>
      <c r="G57" s="391"/>
      <c r="H57" s="391"/>
      <c r="I57" s="391"/>
      <c r="J57" s="391"/>
      <c r="K57" s="268"/>
    </row>
    <row r="58" spans="2:11" ht="15" customHeight="1">
      <c r="B58" s="267"/>
      <c r="C58" s="272"/>
      <c r="D58" s="391" t="s">
        <v>910</v>
      </c>
      <c r="E58" s="391"/>
      <c r="F58" s="391"/>
      <c r="G58" s="391"/>
      <c r="H58" s="391"/>
      <c r="I58" s="391"/>
      <c r="J58" s="391"/>
      <c r="K58" s="268"/>
    </row>
    <row r="59" spans="2:11" ht="15" customHeight="1">
      <c r="B59" s="267"/>
      <c r="C59" s="272"/>
      <c r="D59" s="391" t="s">
        <v>911</v>
      </c>
      <c r="E59" s="391"/>
      <c r="F59" s="391"/>
      <c r="G59" s="391"/>
      <c r="H59" s="391"/>
      <c r="I59" s="391"/>
      <c r="J59" s="391"/>
      <c r="K59" s="268"/>
    </row>
    <row r="60" spans="2:11" ht="15" customHeight="1">
      <c r="B60" s="267"/>
      <c r="C60" s="272"/>
      <c r="D60" s="390" t="s">
        <v>912</v>
      </c>
      <c r="E60" s="390"/>
      <c r="F60" s="390"/>
      <c r="G60" s="390"/>
      <c r="H60" s="390"/>
      <c r="I60" s="390"/>
      <c r="J60" s="390"/>
      <c r="K60" s="268"/>
    </row>
    <row r="61" spans="2:11" ht="15" customHeight="1">
      <c r="B61" s="267"/>
      <c r="C61" s="272"/>
      <c r="D61" s="391" t="s">
        <v>913</v>
      </c>
      <c r="E61" s="391"/>
      <c r="F61" s="391"/>
      <c r="G61" s="391"/>
      <c r="H61" s="391"/>
      <c r="I61" s="391"/>
      <c r="J61" s="391"/>
      <c r="K61" s="268"/>
    </row>
    <row r="62" spans="2:11" ht="12.75" customHeight="1">
      <c r="B62" s="267"/>
      <c r="C62" s="272"/>
      <c r="D62" s="272"/>
      <c r="E62" s="275"/>
      <c r="F62" s="272"/>
      <c r="G62" s="272"/>
      <c r="H62" s="272"/>
      <c r="I62" s="272"/>
      <c r="J62" s="272"/>
      <c r="K62" s="268"/>
    </row>
    <row r="63" spans="2:11" ht="15" customHeight="1">
      <c r="B63" s="267"/>
      <c r="C63" s="272"/>
      <c r="D63" s="391" t="s">
        <v>914</v>
      </c>
      <c r="E63" s="391"/>
      <c r="F63" s="391"/>
      <c r="G63" s="391"/>
      <c r="H63" s="391"/>
      <c r="I63" s="391"/>
      <c r="J63" s="391"/>
      <c r="K63" s="268"/>
    </row>
    <row r="64" spans="2:11" ht="15" customHeight="1">
      <c r="B64" s="267"/>
      <c r="C64" s="272"/>
      <c r="D64" s="390" t="s">
        <v>915</v>
      </c>
      <c r="E64" s="390"/>
      <c r="F64" s="390"/>
      <c r="G64" s="390"/>
      <c r="H64" s="390"/>
      <c r="I64" s="390"/>
      <c r="J64" s="390"/>
      <c r="K64" s="268"/>
    </row>
    <row r="65" spans="2:11" ht="15" customHeight="1">
      <c r="B65" s="267"/>
      <c r="C65" s="272"/>
      <c r="D65" s="391" t="s">
        <v>916</v>
      </c>
      <c r="E65" s="391"/>
      <c r="F65" s="391"/>
      <c r="G65" s="391"/>
      <c r="H65" s="391"/>
      <c r="I65" s="391"/>
      <c r="J65" s="391"/>
      <c r="K65" s="268"/>
    </row>
    <row r="66" spans="2:11" ht="15" customHeight="1">
      <c r="B66" s="267"/>
      <c r="C66" s="272"/>
      <c r="D66" s="391" t="s">
        <v>917</v>
      </c>
      <c r="E66" s="391"/>
      <c r="F66" s="391"/>
      <c r="G66" s="391"/>
      <c r="H66" s="391"/>
      <c r="I66" s="391"/>
      <c r="J66" s="391"/>
      <c r="K66" s="268"/>
    </row>
    <row r="67" spans="2:11" ht="15" customHeight="1">
      <c r="B67" s="267"/>
      <c r="C67" s="272"/>
      <c r="D67" s="391" t="s">
        <v>918</v>
      </c>
      <c r="E67" s="391"/>
      <c r="F67" s="391"/>
      <c r="G67" s="391"/>
      <c r="H67" s="391"/>
      <c r="I67" s="391"/>
      <c r="J67" s="391"/>
      <c r="K67" s="268"/>
    </row>
    <row r="68" spans="2:11" ht="15" customHeight="1">
      <c r="B68" s="267"/>
      <c r="C68" s="272"/>
      <c r="D68" s="391" t="s">
        <v>919</v>
      </c>
      <c r="E68" s="391"/>
      <c r="F68" s="391"/>
      <c r="G68" s="391"/>
      <c r="H68" s="391"/>
      <c r="I68" s="391"/>
      <c r="J68" s="391"/>
      <c r="K68" s="268"/>
    </row>
    <row r="69" spans="2:11" ht="12.75" customHeight="1">
      <c r="B69" s="276"/>
      <c r="C69" s="277"/>
      <c r="D69" s="277"/>
      <c r="E69" s="277"/>
      <c r="F69" s="277"/>
      <c r="G69" s="277"/>
      <c r="H69" s="277"/>
      <c r="I69" s="277"/>
      <c r="J69" s="277"/>
      <c r="K69" s="278"/>
    </row>
    <row r="70" spans="2:11" ht="18.75" customHeight="1">
      <c r="B70" s="279"/>
      <c r="C70" s="279"/>
      <c r="D70" s="279"/>
      <c r="E70" s="279"/>
      <c r="F70" s="279"/>
      <c r="G70" s="279"/>
      <c r="H70" s="279"/>
      <c r="I70" s="279"/>
      <c r="J70" s="279"/>
      <c r="K70" s="280"/>
    </row>
    <row r="71" spans="2:11" ht="18.75" customHeight="1"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2:11" ht="7.5" customHeight="1">
      <c r="B72" s="281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ht="45" customHeight="1">
      <c r="B73" s="284"/>
      <c r="C73" s="389" t="s">
        <v>97</v>
      </c>
      <c r="D73" s="389"/>
      <c r="E73" s="389"/>
      <c r="F73" s="389"/>
      <c r="G73" s="389"/>
      <c r="H73" s="389"/>
      <c r="I73" s="389"/>
      <c r="J73" s="389"/>
      <c r="K73" s="285"/>
    </row>
    <row r="74" spans="2:11" ht="17.25" customHeight="1">
      <c r="B74" s="284"/>
      <c r="C74" s="286" t="s">
        <v>920</v>
      </c>
      <c r="D74" s="286"/>
      <c r="E74" s="286"/>
      <c r="F74" s="286" t="s">
        <v>921</v>
      </c>
      <c r="G74" s="287"/>
      <c r="H74" s="286" t="s">
        <v>122</v>
      </c>
      <c r="I74" s="286" t="s">
        <v>64</v>
      </c>
      <c r="J74" s="286" t="s">
        <v>922</v>
      </c>
      <c r="K74" s="285"/>
    </row>
    <row r="75" spans="2:11" ht="17.25" customHeight="1">
      <c r="B75" s="284"/>
      <c r="C75" s="288" t="s">
        <v>923</v>
      </c>
      <c r="D75" s="288"/>
      <c r="E75" s="288"/>
      <c r="F75" s="289" t="s">
        <v>924</v>
      </c>
      <c r="G75" s="290"/>
      <c r="H75" s="288"/>
      <c r="I75" s="288"/>
      <c r="J75" s="288" t="s">
        <v>925</v>
      </c>
      <c r="K75" s="285"/>
    </row>
    <row r="76" spans="2:11" ht="5.25" customHeight="1">
      <c r="B76" s="284"/>
      <c r="C76" s="291"/>
      <c r="D76" s="291"/>
      <c r="E76" s="291"/>
      <c r="F76" s="291"/>
      <c r="G76" s="292"/>
      <c r="H76" s="291"/>
      <c r="I76" s="291"/>
      <c r="J76" s="291"/>
      <c r="K76" s="285"/>
    </row>
    <row r="77" spans="2:11" ht="15" customHeight="1">
      <c r="B77" s="284"/>
      <c r="C77" s="274" t="s">
        <v>60</v>
      </c>
      <c r="D77" s="291"/>
      <c r="E77" s="291"/>
      <c r="F77" s="293" t="s">
        <v>926</v>
      </c>
      <c r="G77" s="292"/>
      <c r="H77" s="274" t="s">
        <v>927</v>
      </c>
      <c r="I77" s="274" t="s">
        <v>928</v>
      </c>
      <c r="J77" s="274">
        <v>20</v>
      </c>
      <c r="K77" s="285"/>
    </row>
    <row r="78" spans="2:11" ht="15" customHeight="1">
      <c r="B78" s="284"/>
      <c r="C78" s="274" t="s">
        <v>929</v>
      </c>
      <c r="D78" s="274"/>
      <c r="E78" s="274"/>
      <c r="F78" s="293" t="s">
        <v>926</v>
      </c>
      <c r="G78" s="292"/>
      <c r="H78" s="274" t="s">
        <v>930</v>
      </c>
      <c r="I78" s="274" t="s">
        <v>928</v>
      </c>
      <c r="J78" s="274">
        <v>120</v>
      </c>
      <c r="K78" s="285"/>
    </row>
    <row r="79" spans="2:11" ht="15" customHeight="1">
      <c r="B79" s="294"/>
      <c r="C79" s="274" t="s">
        <v>931</v>
      </c>
      <c r="D79" s="274"/>
      <c r="E79" s="274"/>
      <c r="F79" s="293" t="s">
        <v>932</v>
      </c>
      <c r="G79" s="292"/>
      <c r="H79" s="274" t="s">
        <v>933</v>
      </c>
      <c r="I79" s="274" t="s">
        <v>928</v>
      </c>
      <c r="J79" s="274">
        <v>50</v>
      </c>
      <c r="K79" s="285"/>
    </row>
    <row r="80" spans="2:11" ht="15" customHeight="1">
      <c r="B80" s="294"/>
      <c r="C80" s="274" t="s">
        <v>934</v>
      </c>
      <c r="D80" s="274"/>
      <c r="E80" s="274"/>
      <c r="F80" s="293" t="s">
        <v>926</v>
      </c>
      <c r="G80" s="292"/>
      <c r="H80" s="274" t="s">
        <v>935</v>
      </c>
      <c r="I80" s="274" t="s">
        <v>936</v>
      </c>
      <c r="J80" s="274"/>
      <c r="K80" s="285"/>
    </row>
    <row r="81" spans="2:11" ht="15" customHeight="1">
      <c r="B81" s="294"/>
      <c r="C81" s="295" t="s">
        <v>937</v>
      </c>
      <c r="D81" s="295"/>
      <c r="E81" s="295"/>
      <c r="F81" s="296" t="s">
        <v>932</v>
      </c>
      <c r="G81" s="295"/>
      <c r="H81" s="295" t="s">
        <v>938</v>
      </c>
      <c r="I81" s="295" t="s">
        <v>928</v>
      </c>
      <c r="J81" s="295">
        <v>15</v>
      </c>
      <c r="K81" s="285"/>
    </row>
    <row r="82" spans="2:11" ht="15" customHeight="1">
      <c r="B82" s="294"/>
      <c r="C82" s="295" t="s">
        <v>939</v>
      </c>
      <c r="D82" s="295"/>
      <c r="E82" s="295"/>
      <c r="F82" s="296" t="s">
        <v>932</v>
      </c>
      <c r="G82" s="295"/>
      <c r="H82" s="295" t="s">
        <v>940</v>
      </c>
      <c r="I82" s="295" t="s">
        <v>928</v>
      </c>
      <c r="J82" s="295">
        <v>15</v>
      </c>
      <c r="K82" s="285"/>
    </row>
    <row r="83" spans="2:11" ht="15" customHeight="1">
      <c r="B83" s="294"/>
      <c r="C83" s="295" t="s">
        <v>941</v>
      </c>
      <c r="D83" s="295"/>
      <c r="E83" s="295"/>
      <c r="F83" s="296" t="s">
        <v>932</v>
      </c>
      <c r="G83" s="295"/>
      <c r="H83" s="295" t="s">
        <v>942</v>
      </c>
      <c r="I83" s="295" t="s">
        <v>928</v>
      </c>
      <c r="J83" s="295">
        <v>20</v>
      </c>
      <c r="K83" s="285"/>
    </row>
    <row r="84" spans="2:11" ht="15" customHeight="1">
      <c r="B84" s="294"/>
      <c r="C84" s="295" t="s">
        <v>943</v>
      </c>
      <c r="D84" s="295"/>
      <c r="E84" s="295"/>
      <c r="F84" s="296" t="s">
        <v>932</v>
      </c>
      <c r="G84" s="295"/>
      <c r="H84" s="295" t="s">
        <v>944</v>
      </c>
      <c r="I84" s="295" t="s">
        <v>928</v>
      </c>
      <c r="J84" s="295">
        <v>20</v>
      </c>
      <c r="K84" s="285"/>
    </row>
    <row r="85" spans="2:11" ht="15" customHeight="1">
      <c r="B85" s="294"/>
      <c r="C85" s="274" t="s">
        <v>945</v>
      </c>
      <c r="D85" s="274"/>
      <c r="E85" s="274"/>
      <c r="F85" s="293" t="s">
        <v>932</v>
      </c>
      <c r="G85" s="292"/>
      <c r="H85" s="274" t="s">
        <v>946</v>
      </c>
      <c r="I85" s="274" t="s">
        <v>928</v>
      </c>
      <c r="J85" s="274">
        <v>50</v>
      </c>
      <c r="K85" s="285"/>
    </row>
    <row r="86" spans="2:11" ht="15" customHeight="1">
      <c r="B86" s="294"/>
      <c r="C86" s="274" t="s">
        <v>947</v>
      </c>
      <c r="D86" s="274"/>
      <c r="E86" s="274"/>
      <c r="F86" s="293" t="s">
        <v>932</v>
      </c>
      <c r="G86" s="292"/>
      <c r="H86" s="274" t="s">
        <v>948</v>
      </c>
      <c r="I86" s="274" t="s">
        <v>928</v>
      </c>
      <c r="J86" s="274">
        <v>20</v>
      </c>
      <c r="K86" s="285"/>
    </row>
    <row r="87" spans="2:11" ht="15" customHeight="1">
      <c r="B87" s="294"/>
      <c r="C87" s="274" t="s">
        <v>949</v>
      </c>
      <c r="D87" s="274"/>
      <c r="E87" s="274"/>
      <c r="F87" s="293" t="s">
        <v>932</v>
      </c>
      <c r="G87" s="292"/>
      <c r="H87" s="274" t="s">
        <v>950</v>
      </c>
      <c r="I87" s="274" t="s">
        <v>928</v>
      </c>
      <c r="J87" s="274">
        <v>20</v>
      </c>
      <c r="K87" s="285"/>
    </row>
    <row r="88" spans="2:11" ht="15" customHeight="1">
      <c r="B88" s="294"/>
      <c r="C88" s="274" t="s">
        <v>951</v>
      </c>
      <c r="D88" s="274"/>
      <c r="E88" s="274"/>
      <c r="F88" s="293" t="s">
        <v>932</v>
      </c>
      <c r="G88" s="292"/>
      <c r="H88" s="274" t="s">
        <v>952</v>
      </c>
      <c r="I88" s="274" t="s">
        <v>928</v>
      </c>
      <c r="J88" s="274">
        <v>50</v>
      </c>
      <c r="K88" s="285"/>
    </row>
    <row r="89" spans="2:11" ht="15" customHeight="1">
      <c r="B89" s="294"/>
      <c r="C89" s="274" t="s">
        <v>953</v>
      </c>
      <c r="D89" s="274"/>
      <c r="E89" s="274"/>
      <c r="F89" s="293" t="s">
        <v>932</v>
      </c>
      <c r="G89" s="292"/>
      <c r="H89" s="274" t="s">
        <v>953</v>
      </c>
      <c r="I89" s="274" t="s">
        <v>928</v>
      </c>
      <c r="J89" s="274">
        <v>50</v>
      </c>
      <c r="K89" s="285"/>
    </row>
    <row r="90" spans="2:11" ht="15" customHeight="1">
      <c r="B90" s="294"/>
      <c r="C90" s="274" t="s">
        <v>127</v>
      </c>
      <c r="D90" s="274"/>
      <c r="E90" s="274"/>
      <c r="F90" s="293" t="s">
        <v>932</v>
      </c>
      <c r="G90" s="292"/>
      <c r="H90" s="274" t="s">
        <v>954</v>
      </c>
      <c r="I90" s="274" t="s">
        <v>928</v>
      </c>
      <c r="J90" s="274">
        <v>255</v>
      </c>
      <c r="K90" s="285"/>
    </row>
    <row r="91" spans="2:11" ht="15" customHeight="1">
      <c r="B91" s="294"/>
      <c r="C91" s="274" t="s">
        <v>955</v>
      </c>
      <c r="D91" s="274"/>
      <c r="E91" s="274"/>
      <c r="F91" s="293" t="s">
        <v>926</v>
      </c>
      <c r="G91" s="292"/>
      <c r="H91" s="274" t="s">
        <v>956</v>
      </c>
      <c r="I91" s="274" t="s">
        <v>957</v>
      </c>
      <c r="J91" s="274"/>
      <c r="K91" s="285"/>
    </row>
    <row r="92" spans="2:11" ht="15" customHeight="1">
      <c r="B92" s="294"/>
      <c r="C92" s="274" t="s">
        <v>958</v>
      </c>
      <c r="D92" s="274"/>
      <c r="E92" s="274"/>
      <c r="F92" s="293" t="s">
        <v>926</v>
      </c>
      <c r="G92" s="292"/>
      <c r="H92" s="274" t="s">
        <v>959</v>
      </c>
      <c r="I92" s="274" t="s">
        <v>960</v>
      </c>
      <c r="J92" s="274"/>
      <c r="K92" s="285"/>
    </row>
    <row r="93" spans="2:11" ht="15" customHeight="1">
      <c r="B93" s="294"/>
      <c r="C93" s="274" t="s">
        <v>961</v>
      </c>
      <c r="D93" s="274"/>
      <c r="E93" s="274"/>
      <c r="F93" s="293" t="s">
        <v>926</v>
      </c>
      <c r="G93" s="292"/>
      <c r="H93" s="274" t="s">
        <v>961</v>
      </c>
      <c r="I93" s="274" t="s">
        <v>960</v>
      </c>
      <c r="J93" s="274"/>
      <c r="K93" s="285"/>
    </row>
    <row r="94" spans="2:11" ht="15" customHeight="1">
      <c r="B94" s="294"/>
      <c r="C94" s="274" t="s">
        <v>45</v>
      </c>
      <c r="D94" s="274"/>
      <c r="E94" s="274"/>
      <c r="F94" s="293" t="s">
        <v>926</v>
      </c>
      <c r="G94" s="292"/>
      <c r="H94" s="274" t="s">
        <v>962</v>
      </c>
      <c r="I94" s="274" t="s">
        <v>960</v>
      </c>
      <c r="J94" s="274"/>
      <c r="K94" s="285"/>
    </row>
    <row r="95" spans="2:11" ht="15" customHeight="1">
      <c r="B95" s="294"/>
      <c r="C95" s="274" t="s">
        <v>55</v>
      </c>
      <c r="D95" s="274"/>
      <c r="E95" s="274"/>
      <c r="F95" s="293" t="s">
        <v>926</v>
      </c>
      <c r="G95" s="292"/>
      <c r="H95" s="274" t="s">
        <v>963</v>
      </c>
      <c r="I95" s="274" t="s">
        <v>960</v>
      </c>
      <c r="J95" s="274"/>
      <c r="K95" s="285"/>
    </row>
    <row r="96" spans="2:11" ht="15" customHeight="1">
      <c r="B96" s="297"/>
      <c r="C96" s="298"/>
      <c r="D96" s="298"/>
      <c r="E96" s="298"/>
      <c r="F96" s="298"/>
      <c r="G96" s="298"/>
      <c r="H96" s="298"/>
      <c r="I96" s="298"/>
      <c r="J96" s="298"/>
      <c r="K96" s="299"/>
    </row>
    <row r="97" spans="2:11" ht="18.75" customHeight="1">
      <c r="B97" s="300"/>
      <c r="C97" s="301"/>
      <c r="D97" s="301"/>
      <c r="E97" s="301"/>
      <c r="F97" s="301"/>
      <c r="G97" s="301"/>
      <c r="H97" s="301"/>
      <c r="I97" s="301"/>
      <c r="J97" s="301"/>
      <c r="K97" s="300"/>
    </row>
    <row r="98" spans="2:11" ht="18.75" customHeight="1">
      <c r="B98" s="280"/>
      <c r="C98" s="280"/>
      <c r="D98" s="280"/>
      <c r="E98" s="280"/>
      <c r="F98" s="280"/>
      <c r="G98" s="280"/>
      <c r="H98" s="280"/>
      <c r="I98" s="280"/>
      <c r="J98" s="280"/>
      <c r="K98" s="280"/>
    </row>
    <row r="99" spans="2:11" ht="7.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3"/>
    </row>
    <row r="100" spans="2:11" ht="45" customHeight="1">
      <c r="B100" s="284"/>
      <c r="C100" s="389" t="s">
        <v>964</v>
      </c>
      <c r="D100" s="389"/>
      <c r="E100" s="389"/>
      <c r="F100" s="389"/>
      <c r="G100" s="389"/>
      <c r="H100" s="389"/>
      <c r="I100" s="389"/>
      <c r="J100" s="389"/>
      <c r="K100" s="285"/>
    </row>
    <row r="101" spans="2:11" ht="17.25" customHeight="1">
      <c r="B101" s="284"/>
      <c r="C101" s="286" t="s">
        <v>920</v>
      </c>
      <c r="D101" s="286"/>
      <c r="E101" s="286"/>
      <c r="F101" s="286" t="s">
        <v>921</v>
      </c>
      <c r="G101" s="287"/>
      <c r="H101" s="286" t="s">
        <v>122</v>
      </c>
      <c r="I101" s="286" t="s">
        <v>64</v>
      </c>
      <c r="J101" s="286" t="s">
        <v>922</v>
      </c>
      <c r="K101" s="285"/>
    </row>
    <row r="102" spans="2:11" ht="17.25" customHeight="1">
      <c r="B102" s="284"/>
      <c r="C102" s="288" t="s">
        <v>923</v>
      </c>
      <c r="D102" s="288"/>
      <c r="E102" s="288"/>
      <c r="F102" s="289" t="s">
        <v>924</v>
      </c>
      <c r="G102" s="290"/>
      <c r="H102" s="288"/>
      <c r="I102" s="288"/>
      <c r="J102" s="288" t="s">
        <v>925</v>
      </c>
      <c r="K102" s="285"/>
    </row>
    <row r="103" spans="2:11" ht="5.25" customHeight="1">
      <c r="B103" s="284"/>
      <c r="C103" s="286"/>
      <c r="D103" s="286"/>
      <c r="E103" s="286"/>
      <c r="F103" s="286"/>
      <c r="G103" s="302"/>
      <c r="H103" s="286"/>
      <c r="I103" s="286"/>
      <c r="J103" s="286"/>
      <c r="K103" s="285"/>
    </row>
    <row r="104" spans="2:11" ht="15" customHeight="1">
      <c r="B104" s="284"/>
      <c r="C104" s="274" t="s">
        <v>60</v>
      </c>
      <c r="D104" s="291"/>
      <c r="E104" s="291"/>
      <c r="F104" s="293" t="s">
        <v>926</v>
      </c>
      <c r="G104" s="302"/>
      <c r="H104" s="274" t="s">
        <v>965</v>
      </c>
      <c r="I104" s="274" t="s">
        <v>928</v>
      </c>
      <c r="J104" s="274">
        <v>20</v>
      </c>
      <c r="K104" s="285"/>
    </row>
    <row r="105" spans="2:11" ht="15" customHeight="1">
      <c r="B105" s="284"/>
      <c r="C105" s="274" t="s">
        <v>929</v>
      </c>
      <c r="D105" s="274"/>
      <c r="E105" s="274"/>
      <c r="F105" s="293" t="s">
        <v>926</v>
      </c>
      <c r="G105" s="274"/>
      <c r="H105" s="274" t="s">
        <v>965</v>
      </c>
      <c r="I105" s="274" t="s">
        <v>928</v>
      </c>
      <c r="J105" s="274">
        <v>120</v>
      </c>
      <c r="K105" s="285"/>
    </row>
    <row r="106" spans="2:11" ht="15" customHeight="1">
      <c r="B106" s="294"/>
      <c r="C106" s="274" t="s">
        <v>931</v>
      </c>
      <c r="D106" s="274"/>
      <c r="E106" s="274"/>
      <c r="F106" s="293" t="s">
        <v>932</v>
      </c>
      <c r="G106" s="274"/>
      <c r="H106" s="274" t="s">
        <v>965</v>
      </c>
      <c r="I106" s="274" t="s">
        <v>928</v>
      </c>
      <c r="J106" s="274">
        <v>50</v>
      </c>
      <c r="K106" s="285"/>
    </row>
    <row r="107" spans="2:11" ht="15" customHeight="1">
      <c r="B107" s="294"/>
      <c r="C107" s="274" t="s">
        <v>934</v>
      </c>
      <c r="D107" s="274"/>
      <c r="E107" s="274"/>
      <c r="F107" s="293" t="s">
        <v>926</v>
      </c>
      <c r="G107" s="274"/>
      <c r="H107" s="274" t="s">
        <v>965</v>
      </c>
      <c r="I107" s="274" t="s">
        <v>936</v>
      </c>
      <c r="J107" s="274"/>
      <c r="K107" s="285"/>
    </row>
    <row r="108" spans="2:11" ht="15" customHeight="1">
      <c r="B108" s="294"/>
      <c r="C108" s="274" t="s">
        <v>945</v>
      </c>
      <c r="D108" s="274"/>
      <c r="E108" s="274"/>
      <c r="F108" s="293" t="s">
        <v>932</v>
      </c>
      <c r="G108" s="274"/>
      <c r="H108" s="274" t="s">
        <v>965</v>
      </c>
      <c r="I108" s="274" t="s">
        <v>928</v>
      </c>
      <c r="J108" s="274">
        <v>50</v>
      </c>
      <c r="K108" s="285"/>
    </row>
    <row r="109" spans="2:11" ht="15" customHeight="1">
      <c r="B109" s="294"/>
      <c r="C109" s="274" t="s">
        <v>953</v>
      </c>
      <c r="D109" s="274"/>
      <c r="E109" s="274"/>
      <c r="F109" s="293" t="s">
        <v>932</v>
      </c>
      <c r="G109" s="274"/>
      <c r="H109" s="274" t="s">
        <v>965</v>
      </c>
      <c r="I109" s="274" t="s">
        <v>928</v>
      </c>
      <c r="J109" s="274">
        <v>50</v>
      </c>
      <c r="K109" s="285"/>
    </row>
    <row r="110" spans="2:11" ht="15" customHeight="1">
      <c r="B110" s="294"/>
      <c r="C110" s="274" t="s">
        <v>951</v>
      </c>
      <c r="D110" s="274"/>
      <c r="E110" s="274"/>
      <c r="F110" s="293" t="s">
        <v>932</v>
      </c>
      <c r="G110" s="274"/>
      <c r="H110" s="274" t="s">
        <v>965</v>
      </c>
      <c r="I110" s="274" t="s">
        <v>928</v>
      </c>
      <c r="J110" s="274">
        <v>50</v>
      </c>
      <c r="K110" s="285"/>
    </row>
    <row r="111" spans="2:11" ht="15" customHeight="1">
      <c r="B111" s="294"/>
      <c r="C111" s="274" t="s">
        <v>60</v>
      </c>
      <c r="D111" s="274"/>
      <c r="E111" s="274"/>
      <c r="F111" s="293" t="s">
        <v>926</v>
      </c>
      <c r="G111" s="274"/>
      <c r="H111" s="274" t="s">
        <v>966</v>
      </c>
      <c r="I111" s="274" t="s">
        <v>928</v>
      </c>
      <c r="J111" s="274">
        <v>20</v>
      </c>
      <c r="K111" s="285"/>
    </row>
    <row r="112" spans="2:11" ht="15" customHeight="1">
      <c r="B112" s="294"/>
      <c r="C112" s="274" t="s">
        <v>967</v>
      </c>
      <c r="D112" s="274"/>
      <c r="E112" s="274"/>
      <c r="F112" s="293" t="s">
        <v>926</v>
      </c>
      <c r="G112" s="274"/>
      <c r="H112" s="274" t="s">
        <v>968</v>
      </c>
      <c r="I112" s="274" t="s">
        <v>928</v>
      </c>
      <c r="J112" s="274">
        <v>120</v>
      </c>
      <c r="K112" s="285"/>
    </row>
    <row r="113" spans="2:11" ht="15" customHeight="1">
      <c r="B113" s="294"/>
      <c r="C113" s="274" t="s">
        <v>45</v>
      </c>
      <c r="D113" s="274"/>
      <c r="E113" s="274"/>
      <c r="F113" s="293" t="s">
        <v>926</v>
      </c>
      <c r="G113" s="274"/>
      <c r="H113" s="274" t="s">
        <v>969</v>
      </c>
      <c r="I113" s="274" t="s">
        <v>960</v>
      </c>
      <c r="J113" s="274"/>
      <c r="K113" s="285"/>
    </row>
    <row r="114" spans="2:11" ht="15" customHeight="1">
      <c r="B114" s="294"/>
      <c r="C114" s="274" t="s">
        <v>55</v>
      </c>
      <c r="D114" s="274"/>
      <c r="E114" s="274"/>
      <c r="F114" s="293" t="s">
        <v>926</v>
      </c>
      <c r="G114" s="274"/>
      <c r="H114" s="274" t="s">
        <v>970</v>
      </c>
      <c r="I114" s="274" t="s">
        <v>960</v>
      </c>
      <c r="J114" s="274"/>
      <c r="K114" s="285"/>
    </row>
    <row r="115" spans="2:11" ht="15" customHeight="1">
      <c r="B115" s="294"/>
      <c r="C115" s="274" t="s">
        <v>64</v>
      </c>
      <c r="D115" s="274"/>
      <c r="E115" s="274"/>
      <c r="F115" s="293" t="s">
        <v>926</v>
      </c>
      <c r="G115" s="274"/>
      <c r="H115" s="274" t="s">
        <v>971</v>
      </c>
      <c r="I115" s="274" t="s">
        <v>972</v>
      </c>
      <c r="J115" s="274"/>
      <c r="K115" s="285"/>
    </row>
    <row r="116" spans="2:11" ht="15" customHeight="1">
      <c r="B116" s="297"/>
      <c r="C116" s="303"/>
      <c r="D116" s="303"/>
      <c r="E116" s="303"/>
      <c r="F116" s="303"/>
      <c r="G116" s="303"/>
      <c r="H116" s="303"/>
      <c r="I116" s="303"/>
      <c r="J116" s="303"/>
      <c r="K116" s="299"/>
    </row>
    <row r="117" spans="2:11" ht="18.75" customHeight="1">
      <c r="B117" s="304"/>
      <c r="C117" s="270"/>
      <c r="D117" s="270"/>
      <c r="E117" s="270"/>
      <c r="F117" s="305"/>
      <c r="G117" s="270"/>
      <c r="H117" s="270"/>
      <c r="I117" s="270"/>
      <c r="J117" s="270"/>
      <c r="K117" s="304"/>
    </row>
    <row r="118" spans="2:11" ht="18.75" customHeight="1">
      <c r="B118" s="280"/>
      <c r="C118" s="280"/>
      <c r="D118" s="280"/>
      <c r="E118" s="280"/>
      <c r="F118" s="280"/>
      <c r="G118" s="280"/>
      <c r="H118" s="280"/>
      <c r="I118" s="280"/>
      <c r="J118" s="280"/>
      <c r="K118" s="280"/>
    </row>
    <row r="119" spans="2:11" ht="7.5" customHeight="1">
      <c r="B119" s="306"/>
      <c r="C119" s="307"/>
      <c r="D119" s="307"/>
      <c r="E119" s="307"/>
      <c r="F119" s="307"/>
      <c r="G119" s="307"/>
      <c r="H119" s="307"/>
      <c r="I119" s="307"/>
      <c r="J119" s="307"/>
      <c r="K119" s="308"/>
    </row>
    <row r="120" spans="2:11" ht="45" customHeight="1">
      <c r="B120" s="309"/>
      <c r="C120" s="388" t="s">
        <v>973</v>
      </c>
      <c r="D120" s="388"/>
      <c r="E120" s="388"/>
      <c r="F120" s="388"/>
      <c r="G120" s="388"/>
      <c r="H120" s="388"/>
      <c r="I120" s="388"/>
      <c r="J120" s="388"/>
      <c r="K120" s="310"/>
    </row>
    <row r="121" spans="2:11" ht="17.25" customHeight="1">
      <c r="B121" s="311"/>
      <c r="C121" s="286" t="s">
        <v>920</v>
      </c>
      <c r="D121" s="286"/>
      <c r="E121" s="286"/>
      <c r="F121" s="286" t="s">
        <v>921</v>
      </c>
      <c r="G121" s="287"/>
      <c r="H121" s="286" t="s">
        <v>122</v>
      </c>
      <c r="I121" s="286" t="s">
        <v>64</v>
      </c>
      <c r="J121" s="286" t="s">
        <v>922</v>
      </c>
      <c r="K121" s="312"/>
    </row>
    <row r="122" spans="2:11" ht="17.25" customHeight="1">
      <c r="B122" s="311"/>
      <c r="C122" s="288" t="s">
        <v>923</v>
      </c>
      <c r="D122" s="288"/>
      <c r="E122" s="288"/>
      <c r="F122" s="289" t="s">
        <v>924</v>
      </c>
      <c r="G122" s="290"/>
      <c r="H122" s="288"/>
      <c r="I122" s="288"/>
      <c r="J122" s="288" t="s">
        <v>925</v>
      </c>
      <c r="K122" s="312"/>
    </row>
    <row r="123" spans="2:11" ht="5.25" customHeight="1">
      <c r="B123" s="313"/>
      <c r="C123" s="291"/>
      <c r="D123" s="291"/>
      <c r="E123" s="291"/>
      <c r="F123" s="291"/>
      <c r="G123" s="274"/>
      <c r="H123" s="291"/>
      <c r="I123" s="291"/>
      <c r="J123" s="291"/>
      <c r="K123" s="314"/>
    </row>
    <row r="124" spans="2:11" ht="15" customHeight="1">
      <c r="B124" s="313"/>
      <c r="C124" s="274" t="s">
        <v>929</v>
      </c>
      <c r="D124" s="291"/>
      <c r="E124" s="291"/>
      <c r="F124" s="293" t="s">
        <v>926</v>
      </c>
      <c r="G124" s="274"/>
      <c r="H124" s="274" t="s">
        <v>965</v>
      </c>
      <c r="I124" s="274" t="s">
        <v>928</v>
      </c>
      <c r="J124" s="274">
        <v>120</v>
      </c>
      <c r="K124" s="315"/>
    </row>
    <row r="125" spans="2:11" ht="15" customHeight="1">
      <c r="B125" s="313"/>
      <c r="C125" s="274" t="s">
        <v>974</v>
      </c>
      <c r="D125" s="274"/>
      <c r="E125" s="274"/>
      <c r="F125" s="293" t="s">
        <v>926</v>
      </c>
      <c r="G125" s="274"/>
      <c r="H125" s="274" t="s">
        <v>975</v>
      </c>
      <c r="I125" s="274" t="s">
        <v>928</v>
      </c>
      <c r="J125" s="274" t="s">
        <v>976</v>
      </c>
      <c r="K125" s="315"/>
    </row>
    <row r="126" spans="2:11" ht="15" customHeight="1">
      <c r="B126" s="313"/>
      <c r="C126" s="274" t="s">
        <v>875</v>
      </c>
      <c r="D126" s="274"/>
      <c r="E126" s="274"/>
      <c r="F126" s="293" t="s">
        <v>926</v>
      </c>
      <c r="G126" s="274"/>
      <c r="H126" s="274" t="s">
        <v>977</v>
      </c>
      <c r="I126" s="274" t="s">
        <v>928</v>
      </c>
      <c r="J126" s="274" t="s">
        <v>976</v>
      </c>
      <c r="K126" s="315"/>
    </row>
    <row r="127" spans="2:11" ht="15" customHeight="1">
      <c r="B127" s="313"/>
      <c r="C127" s="274" t="s">
        <v>937</v>
      </c>
      <c r="D127" s="274"/>
      <c r="E127" s="274"/>
      <c r="F127" s="293" t="s">
        <v>932</v>
      </c>
      <c r="G127" s="274"/>
      <c r="H127" s="274" t="s">
        <v>938</v>
      </c>
      <c r="I127" s="274" t="s">
        <v>928</v>
      </c>
      <c r="J127" s="274">
        <v>15</v>
      </c>
      <c r="K127" s="315"/>
    </row>
    <row r="128" spans="2:11" ht="15" customHeight="1">
      <c r="B128" s="313"/>
      <c r="C128" s="295" t="s">
        <v>939</v>
      </c>
      <c r="D128" s="295"/>
      <c r="E128" s="295"/>
      <c r="F128" s="296" t="s">
        <v>932</v>
      </c>
      <c r="G128" s="295"/>
      <c r="H128" s="295" t="s">
        <v>940</v>
      </c>
      <c r="I128" s="295" t="s">
        <v>928</v>
      </c>
      <c r="J128" s="295">
        <v>15</v>
      </c>
      <c r="K128" s="315"/>
    </row>
    <row r="129" spans="2:11" ht="15" customHeight="1">
      <c r="B129" s="313"/>
      <c r="C129" s="295" t="s">
        <v>941</v>
      </c>
      <c r="D129" s="295"/>
      <c r="E129" s="295"/>
      <c r="F129" s="296" t="s">
        <v>932</v>
      </c>
      <c r="G129" s="295"/>
      <c r="H129" s="295" t="s">
        <v>942</v>
      </c>
      <c r="I129" s="295" t="s">
        <v>928</v>
      </c>
      <c r="J129" s="295">
        <v>20</v>
      </c>
      <c r="K129" s="315"/>
    </row>
    <row r="130" spans="2:11" ht="15" customHeight="1">
      <c r="B130" s="313"/>
      <c r="C130" s="295" t="s">
        <v>943</v>
      </c>
      <c r="D130" s="295"/>
      <c r="E130" s="295"/>
      <c r="F130" s="296" t="s">
        <v>932</v>
      </c>
      <c r="G130" s="295"/>
      <c r="H130" s="295" t="s">
        <v>944</v>
      </c>
      <c r="I130" s="295" t="s">
        <v>928</v>
      </c>
      <c r="J130" s="295">
        <v>20</v>
      </c>
      <c r="K130" s="315"/>
    </row>
    <row r="131" spans="2:11" ht="15" customHeight="1">
      <c r="B131" s="313"/>
      <c r="C131" s="274" t="s">
        <v>931</v>
      </c>
      <c r="D131" s="274"/>
      <c r="E131" s="274"/>
      <c r="F131" s="293" t="s">
        <v>932</v>
      </c>
      <c r="G131" s="274"/>
      <c r="H131" s="274" t="s">
        <v>965</v>
      </c>
      <c r="I131" s="274" t="s">
        <v>928</v>
      </c>
      <c r="J131" s="274">
        <v>50</v>
      </c>
      <c r="K131" s="315"/>
    </row>
    <row r="132" spans="2:11" ht="15" customHeight="1">
      <c r="B132" s="313"/>
      <c r="C132" s="274" t="s">
        <v>945</v>
      </c>
      <c r="D132" s="274"/>
      <c r="E132" s="274"/>
      <c r="F132" s="293" t="s">
        <v>932</v>
      </c>
      <c r="G132" s="274"/>
      <c r="H132" s="274" t="s">
        <v>965</v>
      </c>
      <c r="I132" s="274" t="s">
        <v>928</v>
      </c>
      <c r="J132" s="274">
        <v>50</v>
      </c>
      <c r="K132" s="315"/>
    </row>
    <row r="133" spans="2:11" ht="15" customHeight="1">
      <c r="B133" s="313"/>
      <c r="C133" s="274" t="s">
        <v>951</v>
      </c>
      <c r="D133" s="274"/>
      <c r="E133" s="274"/>
      <c r="F133" s="293" t="s">
        <v>932</v>
      </c>
      <c r="G133" s="274"/>
      <c r="H133" s="274" t="s">
        <v>965</v>
      </c>
      <c r="I133" s="274" t="s">
        <v>928</v>
      </c>
      <c r="J133" s="274">
        <v>50</v>
      </c>
      <c r="K133" s="315"/>
    </row>
    <row r="134" spans="2:11" ht="15" customHeight="1">
      <c r="B134" s="313"/>
      <c r="C134" s="274" t="s">
        <v>953</v>
      </c>
      <c r="D134" s="274"/>
      <c r="E134" s="274"/>
      <c r="F134" s="293" t="s">
        <v>932</v>
      </c>
      <c r="G134" s="274"/>
      <c r="H134" s="274" t="s">
        <v>965</v>
      </c>
      <c r="I134" s="274" t="s">
        <v>928</v>
      </c>
      <c r="J134" s="274">
        <v>50</v>
      </c>
      <c r="K134" s="315"/>
    </row>
    <row r="135" spans="2:11" ht="15" customHeight="1">
      <c r="B135" s="313"/>
      <c r="C135" s="274" t="s">
        <v>127</v>
      </c>
      <c r="D135" s="274"/>
      <c r="E135" s="274"/>
      <c r="F135" s="293" t="s">
        <v>932</v>
      </c>
      <c r="G135" s="274"/>
      <c r="H135" s="274" t="s">
        <v>978</v>
      </c>
      <c r="I135" s="274" t="s">
        <v>928</v>
      </c>
      <c r="J135" s="274">
        <v>255</v>
      </c>
      <c r="K135" s="315"/>
    </row>
    <row r="136" spans="2:11" ht="15" customHeight="1">
      <c r="B136" s="313"/>
      <c r="C136" s="274" t="s">
        <v>955</v>
      </c>
      <c r="D136" s="274"/>
      <c r="E136" s="274"/>
      <c r="F136" s="293" t="s">
        <v>926</v>
      </c>
      <c r="G136" s="274"/>
      <c r="H136" s="274" t="s">
        <v>979</v>
      </c>
      <c r="I136" s="274" t="s">
        <v>957</v>
      </c>
      <c r="J136" s="274"/>
      <c r="K136" s="315"/>
    </row>
    <row r="137" spans="2:11" ht="15" customHeight="1">
      <c r="B137" s="313"/>
      <c r="C137" s="274" t="s">
        <v>958</v>
      </c>
      <c r="D137" s="274"/>
      <c r="E137" s="274"/>
      <c r="F137" s="293" t="s">
        <v>926</v>
      </c>
      <c r="G137" s="274"/>
      <c r="H137" s="274" t="s">
        <v>980</v>
      </c>
      <c r="I137" s="274" t="s">
        <v>960</v>
      </c>
      <c r="J137" s="274"/>
      <c r="K137" s="315"/>
    </row>
    <row r="138" spans="2:11" ht="15" customHeight="1">
      <c r="B138" s="313"/>
      <c r="C138" s="274" t="s">
        <v>961</v>
      </c>
      <c r="D138" s="274"/>
      <c r="E138" s="274"/>
      <c r="F138" s="293" t="s">
        <v>926</v>
      </c>
      <c r="G138" s="274"/>
      <c r="H138" s="274" t="s">
        <v>961</v>
      </c>
      <c r="I138" s="274" t="s">
        <v>960</v>
      </c>
      <c r="J138" s="274"/>
      <c r="K138" s="315"/>
    </row>
    <row r="139" spans="2:11" ht="15" customHeight="1">
      <c r="B139" s="313"/>
      <c r="C139" s="274" t="s">
        <v>45</v>
      </c>
      <c r="D139" s="274"/>
      <c r="E139" s="274"/>
      <c r="F139" s="293" t="s">
        <v>926</v>
      </c>
      <c r="G139" s="274"/>
      <c r="H139" s="274" t="s">
        <v>981</v>
      </c>
      <c r="I139" s="274" t="s">
        <v>960</v>
      </c>
      <c r="J139" s="274"/>
      <c r="K139" s="315"/>
    </row>
    <row r="140" spans="2:11" ht="15" customHeight="1">
      <c r="B140" s="313"/>
      <c r="C140" s="274" t="s">
        <v>982</v>
      </c>
      <c r="D140" s="274"/>
      <c r="E140" s="274"/>
      <c r="F140" s="293" t="s">
        <v>926</v>
      </c>
      <c r="G140" s="274"/>
      <c r="H140" s="274" t="s">
        <v>983</v>
      </c>
      <c r="I140" s="274" t="s">
        <v>960</v>
      </c>
      <c r="J140" s="274"/>
      <c r="K140" s="315"/>
    </row>
    <row r="141" spans="2:11" ht="15" customHeight="1">
      <c r="B141" s="316"/>
      <c r="C141" s="317"/>
      <c r="D141" s="317"/>
      <c r="E141" s="317"/>
      <c r="F141" s="317"/>
      <c r="G141" s="317"/>
      <c r="H141" s="317"/>
      <c r="I141" s="317"/>
      <c r="J141" s="317"/>
      <c r="K141" s="318"/>
    </row>
    <row r="142" spans="2:11" ht="18.75" customHeight="1">
      <c r="B142" s="270"/>
      <c r="C142" s="270"/>
      <c r="D142" s="270"/>
      <c r="E142" s="270"/>
      <c r="F142" s="305"/>
      <c r="G142" s="270"/>
      <c r="H142" s="270"/>
      <c r="I142" s="270"/>
      <c r="J142" s="270"/>
      <c r="K142" s="270"/>
    </row>
    <row r="143" spans="2:11" ht="18.75" customHeight="1">
      <c r="B143" s="280"/>
      <c r="C143" s="280"/>
      <c r="D143" s="280"/>
      <c r="E143" s="280"/>
      <c r="F143" s="280"/>
      <c r="G143" s="280"/>
      <c r="H143" s="280"/>
      <c r="I143" s="280"/>
      <c r="J143" s="280"/>
      <c r="K143" s="280"/>
    </row>
    <row r="144" spans="2:11" ht="7.5" customHeight="1">
      <c r="B144" s="281"/>
      <c r="C144" s="282"/>
      <c r="D144" s="282"/>
      <c r="E144" s="282"/>
      <c r="F144" s="282"/>
      <c r="G144" s="282"/>
      <c r="H144" s="282"/>
      <c r="I144" s="282"/>
      <c r="J144" s="282"/>
      <c r="K144" s="283"/>
    </row>
    <row r="145" spans="2:11" ht="45" customHeight="1">
      <c r="B145" s="284"/>
      <c r="C145" s="389" t="s">
        <v>984</v>
      </c>
      <c r="D145" s="389"/>
      <c r="E145" s="389"/>
      <c r="F145" s="389"/>
      <c r="G145" s="389"/>
      <c r="H145" s="389"/>
      <c r="I145" s="389"/>
      <c r="J145" s="389"/>
      <c r="K145" s="285"/>
    </row>
    <row r="146" spans="2:11" ht="17.25" customHeight="1">
      <c r="B146" s="284"/>
      <c r="C146" s="286" t="s">
        <v>920</v>
      </c>
      <c r="D146" s="286"/>
      <c r="E146" s="286"/>
      <c r="F146" s="286" t="s">
        <v>921</v>
      </c>
      <c r="G146" s="287"/>
      <c r="H146" s="286" t="s">
        <v>122</v>
      </c>
      <c r="I146" s="286" t="s">
        <v>64</v>
      </c>
      <c r="J146" s="286" t="s">
        <v>922</v>
      </c>
      <c r="K146" s="285"/>
    </row>
    <row r="147" spans="2:11" ht="17.25" customHeight="1">
      <c r="B147" s="284"/>
      <c r="C147" s="288" t="s">
        <v>923</v>
      </c>
      <c r="D147" s="288"/>
      <c r="E147" s="288"/>
      <c r="F147" s="289" t="s">
        <v>924</v>
      </c>
      <c r="G147" s="290"/>
      <c r="H147" s="288"/>
      <c r="I147" s="288"/>
      <c r="J147" s="288" t="s">
        <v>925</v>
      </c>
      <c r="K147" s="285"/>
    </row>
    <row r="148" spans="2:11" ht="5.25" customHeight="1">
      <c r="B148" s="294"/>
      <c r="C148" s="291"/>
      <c r="D148" s="291"/>
      <c r="E148" s="291"/>
      <c r="F148" s="291"/>
      <c r="G148" s="292"/>
      <c r="H148" s="291"/>
      <c r="I148" s="291"/>
      <c r="J148" s="291"/>
      <c r="K148" s="315"/>
    </row>
    <row r="149" spans="2:11" ht="15" customHeight="1">
      <c r="B149" s="294"/>
      <c r="C149" s="319" t="s">
        <v>929</v>
      </c>
      <c r="D149" s="274"/>
      <c r="E149" s="274"/>
      <c r="F149" s="320" t="s">
        <v>926</v>
      </c>
      <c r="G149" s="274"/>
      <c r="H149" s="319" t="s">
        <v>965</v>
      </c>
      <c r="I149" s="319" t="s">
        <v>928</v>
      </c>
      <c r="J149" s="319">
        <v>120</v>
      </c>
      <c r="K149" s="315"/>
    </row>
    <row r="150" spans="2:11" ht="15" customHeight="1">
      <c r="B150" s="294"/>
      <c r="C150" s="319" t="s">
        <v>974</v>
      </c>
      <c r="D150" s="274"/>
      <c r="E150" s="274"/>
      <c r="F150" s="320" t="s">
        <v>926</v>
      </c>
      <c r="G150" s="274"/>
      <c r="H150" s="319" t="s">
        <v>985</v>
      </c>
      <c r="I150" s="319" t="s">
        <v>928</v>
      </c>
      <c r="J150" s="319" t="s">
        <v>976</v>
      </c>
      <c r="K150" s="315"/>
    </row>
    <row r="151" spans="2:11" ht="15" customHeight="1">
      <c r="B151" s="294"/>
      <c r="C151" s="319" t="s">
        <v>875</v>
      </c>
      <c r="D151" s="274"/>
      <c r="E151" s="274"/>
      <c r="F151" s="320" t="s">
        <v>926</v>
      </c>
      <c r="G151" s="274"/>
      <c r="H151" s="319" t="s">
        <v>986</v>
      </c>
      <c r="I151" s="319" t="s">
        <v>928</v>
      </c>
      <c r="J151" s="319" t="s">
        <v>976</v>
      </c>
      <c r="K151" s="315"/>
    </row>
    <row r="152" spans="2:11" ht="15" customHeight="1">
      <c r="B152" s="294"/>
      <c r="C152" s="319" t="s">
        <v>931</v>
      </c>
      <c r="D152" s="274"/>
      <c r="E152" s="274"/>
      <c r="F152" s="320" t="s">
        <v>932</v>
      </c>
      <c r="G152" s="274"/>
      <c r="H152" s="319" t="s">
        <v>965</v>
      </c>
      <c r="I152" s="319" t="s">
        <v>928</v>
      </c>
      <c r="J152" s="319">
        <v>50</v>
      </c>
      <c r="K152" s="315"/>
    </row>
    <row r="153" spans="2:11" ht="15" customHeight="1">
      <c r="B153" s="294"/>
      <c r="C153" s="319" t="s">
        <v>934</v>
      </c>
      <c r="D153" s="274"/>
      <c r="E153" s="274"/>
      <c r="F153" s="320" t="s">
        <v>926</v>
      </c>
      <c r="G153" s="274"/>
      <c r="H153" s="319" t="s">
        <v>965</v>
      </c>
      <c r="I153" s="319" t="s">
        <v>936</v>
      </c>
      <c r="J153" s="319"/>
      <c r="K153" s="315"/>
    </row>
    <row r="154" spans="2:11" ht="15" customHeight="1">
      <c r="B154" s="294"/>
      <c r="C154" s="319" t="s">
        <v>945</v>
      </c>
      <c r="D154" s="274"/>
      <c r="E154" s="274"/>
      <c r="F154" s="320" t="s">
        <v>932</v>
      </c>
      <c r="G154" s="274"/>
      <c r="H154" s="319" t="s">
        <v>965</v>
      </c>
      <c r="I154" s="319" t="s">
        <v>928</v>
      </c>
      <c r="J154" s="319">
        <v>50</v>
      </c>
      <c r="K154" s="315"/>
    </row>
    <row r="155" spans="2:11" ht="15" customHeight="1">
      <c r="B155" s="294"/>
      <c r="C155" s="319" t="s">
        <v>953</v>
      </c>
      <c r="D155" s="274"/>
      <c r="E155" s="274"/>
      <c r="F155" s="320" t="s">
        <v>932</v>
      </c>
      <c r="G155" s="274"/>
      <c r="H155" s="319" t="s">
        <v>965</v>
      </c>
      <c r="I155" s="319" t="s">
        <v>928</v>
      </c>
      <c r="J155" s="319">
        <v>50</v>
      </c>
      <c r="K155" s="315"/>
    </row>
    <row r="156" spans="2:11" ht="15" customHeight="1">
      <c r="B156" s="294"/>
      <c r="C156" s="319" t="s">
        <v>951</v>
      </c>
      <c r="D156" s="274"/>
      <c r="E156" s="274"/>
      <c r="F156" s="320" t="s">
        <v>932</v>
      </c>
      <c r="G156" s="274"/>
      <c r="H156" s="319" t="s">
        <v>965</v>
      </c>
      <c r="I156" s="319" t="s">
        <v>928</v>
      </c>
      <c r="J156" s="319">
        <v>50</v>
      </c>
      <c r="K156" s="315"/>
    </row>
    <row r="157" spans="2:11" ht="15" customHeight="1">
      <c r="B157" s="294"/>
      <c r="C157" s="319" t="s">
        <v>102</v>
      </c>
      <c r="D157" s="274"/>
      <c r="E157" s="274"/>
      <c r="F157" s="320" t="s">
        <v>926</v>
      </c>
      <c r="G157" s="274"/>
      <c r="H157" s="319" t="s">
        <v>987</v>
      </c>
      <c r="I157" s="319" t="s">
        <v>928</v>
      </c>
      <c r="J157" s="319" t="s">
        <v>988</v>
      </c>
      <c r="K157" s="315"/>
    </row>
    <row r="158" spans="2:11" ht="15" customHeight="1">
      <c r="B158" s="294"/>
      <c r="C158" s="319" t="s">
        <v>989</v>
      </c>
      <c r="D158" s="274"/>
      <c r="E158" s="274"/>
      <c r="F158" s="320" t="s">
        <v>926</v>
      </c>
      <c r="G158" s="274"/>
      <c r="H158" s="319" t="s">
        <v>990</v>
      </c>
      <c r="I158" s="319" t="s">
        <v>960</v>
      </c>
      <c r="J158" s="319"/>
      <c r="K158" s="315"/>
    </row>
    <row r="159" spans="2:11" ht="15" customHeight="1">
      <c r="B159" s="321"/>
      <c r="C159" s="303"/>
      <c r="D159" s="303"/>
      <c r="E159" s="303"/>
      <c r="F159" s="303"/>
      <c r="G159" s="303"/>
      <c r="H159" s="303"/>
      <c r="I159" s="303"/>
      <c r="J159" s="303"/>
      <c r="K159" s="322"/>
    </row>
    <row r="160" spans="2:11" ht="18.75" customHeight="1">
      <c r="B160" s="270"/>
      <c r="C160" s="274"/>
      <c r="D160" s="274"/>
      <c r="E160" s="274"/>
      <c r="F160" s="293"/>
      <c r="G160" s="274"/>
      <c r="H160" s="274"/>
      <c r="I160" s="274"/>
      <c r="J160" s="274"/>
      <c r="K160" s="270"/>
    </row>
    <row r="161" spans="2:11" ht="18.75" customHeight="1">
      <c r="B161" s="280"/>
      <c r="C161" s="280"/>
      <c r="D161" s="280"/>
      <c r="E161" s="280"/>
      <c r="F161" s="280"/>
      <c r="G161" s="280"/>
      <c r="H161" s="280"/>
      <c r="I161" s="280"/>
      <c r="J161" s="280"/>
      <c r="K161" s="280"/>
    </row>
    <row r="162" spans="2:11" ht="7.5" customHeight="1">
      <c r="B162" s="262"/>
      <c r="C162" s="263"/>
      <c r="D162" s="263"/>
      <c r="E162" s="263"/>
      <c r="F162" s="263"/>
      <c r="G162" s="263"/>
      <c r="H162" s="263"/>
      <c r="I162" s="263"/>
      <c r="J162" s="263"/>
      <c r="K162" s="264"/>
    </row>
    <row r="163" spans="2:11" ht="45" customHeight="1">
      <c r="B163" s="265"/>
      <c r="C163" s="388" t="s">
        <v>991</v>
      </c>
      <c r="D163" s="388"/>
      <c r="E163" s="388"/>
      <c r="F163" s="388"/>
      <c r="G163" s="388"/>
      <c r="H163" s="388"/>
      <c r="I163" s="388"/>
      <c r="J163" s="388"/>
      <c r="K163" s="266"/>
    </row>
    <row r="164" spans="2:11" ht="17.25" customHeight="1">
      <c r="B164" s="265"/>
      <c r="C164" s="286" t="s">
        <v>920</v>
      </c>
      <c r="D164" s="286"/>
      <c r="E164" s="286"/>
      <c r="F164" s="286" t="s">
        <v>921</v>
      </c>
      <c r="G164" s="323"/>
      <c r="H164" s="324" t="s">
        <v>122</v>
      </c>
      <c r="I164" s="324" t="s">
        <v>64</v>
      </c>
      <c r="J164" s="286" t="s">
        <v>922</v>
      </c>
      <c r="K164" s="266"/>
    </row>
    <row r="165" spans="2:11" ht="17.25" customHeight="1">
      <c r="B165" s="267"/>
      <c r="C165" s="288" t="s">
        <v>923</v>
      </c>
      <c r="D165" s="288"/>
      <c r="E165" s="288"/>
      <c r="F165" s="289" t="s">
        <v>924</v>
      </c>
      <c r="G165" s="325"/>
      <c r="H165" s="326"/>
      <c r="I165" s="326"/>
      <c r="J165" s="288" t="s">
        <v>925</v>
      </c>
      <c r="K165" s="268"/>
    </row>
    <row r="166" spans="2:11" ht="5.25" customHeight="1">
      <c r="B166" s="294"/>
      <c r="C166" s="291"/>
      <c r="D166" s="291"/>
      <c r="E166" s="291"/>
      <c r="F166" s="291"/>
      <c r="G166" s="292"/>
      <c r="H166" s="291"/>
      <c r="I166" s="291"/>
      <c r="J166" s="291"/>
      <c r="K166" s="315"/>
    </row>
    <row r="167" spans="2:11" ht="15" customHeight="1">
      <c r="B167" s="294"/>
      <c r="C167" s="274" t="s">
        <v>929</v>
      </c>
      <c r="D167" s="274"/>
      <c r="E167" s="274"/>
      <c r="F167" s="293" t="s">
        <v>926</v>
      </c>
      <c r="G167" s="274"/>
      <c r="H167" s="274" t="s">
        <v>965</v>
      </c>
      <c r="I167" s="274" t="s">
        <v>928</v>
      </c>
      <c r="J167" s="274">
        <v>120</v>
      </c>
      <c r="K167" s="315"/>
    </row>
    <row r="168" spans="2:11" ht="15" customHeight="1">
      <c r="B168" s="294"/>
      <c r="C168" s="274" t="s">
        <v>974</v>
      </c>
      <c r="D168" s="274"/>
      <c r="E168" s="274"/>
      <c r="F168" s="293" t="s">
        <v>926</v>
      </c>
      <c r="G168" s="274"/>
      <c r="H168" s="274" t="s">
        <v>975</v>
      </c>
      <c r="I168" s="274" t="s">
        <v>928</v>
      </c>
      <c r="J168" s="274" t="s">
        <v>976</v>
      </c>
      <c r="K168" s="315"/>
    </row>
    <row r="169" spans="2:11" ht="15" customHeight="1">
      <c r="B169" s="294"/>
      <c r="C169" s="274" t="s">
        <v>875</v>
      </c>
      <c r="D169" s="274"/>
      <c r="E169" s="274"/>
      <c r="F169" s="293" t="s">
        <v>926</v>
      </c>
      <c r="G169" s="274"/>
      <c r="H169" s="274" t="s">
        <v>992</v>
      </c>
      <c r="I169" s="274" t="s">
        <v>928</v>
      </c>
      <c r="J169" s="274" t="s">
        <v>976</v>
      </c>
      <c r="K169" s="315"/>
    </row>
    <row r="170" spans="2:11" ht="15" customHeight="1">
      <c r="B170" s="294"/>
      <c r="C170" s="274" t="s">
        <v>931</v>
      </c>
      <c r="D170" s="274"/>
      <c r="E170" s="274"/>
      <c r="F170" s="293" t="s">
        <v>932</v>
      </c>
      <c r="G170" s="274"/>
      <c r="H170" s="274" t="s">
        <v>992</v>
      </c>
      <c r="I170" s="274" t="s">
        <v>928</v>
      </c>
      <c r="J170" s="274">
        <v>50</v>
      </c>
      <c r="K170" s="315"/>
    </row>
    <row r="171" spans="2:11" ht="15" customHeight="1">
      <c r="B171" s="294"/>
      <c r="C171" s="274" t="s">
        <v>934</v>
      </c>
      <c r="D171" s="274"/>
      <c r="E171" s="274"/>
      <c r="F171" s="293" t="s">
        <v>926</v>
      </c>
      <c r="G171" s="274"/>
      <c r="H171" s="274" t="s">
        <v>992</v>
      </c>
      <c r="I171" s="274" t="s">
        <v>936</v>
      </c>
      <c r="J171" s="274"/>
      <c r="K171" s="315"/>
    </row>
    <row r="172" spans="2:11" ht="15" customHeight="1">
      <c r="B172" s="294"/>
      <c r="C172" s="274" t="s">
        <v>945</v>
      </c>
      <c r="D172" s="274"/>
      <c r="E172" s="274"/>
      <c r="F172" s="293" t="s">
        <v>932</v>
      </c>
      <c r="G172" s="274"/>
      <c r="H172" s="274" t="s">
        <v>992</v>
      </c>
      <c r="I172" s="274" t="s">
        <v>928</v>
      </c>
      <c r="J172" s="274">
        <v>50</v>
      </c>
      <c r="K172" s="315"/>
    </row>
    <row r="173" spans="2:11" ht="15" customHeight="1">
      <c r="B173" s="294"/>
      <c r="C173" s="274" t="s">
        <v>953</v>
      </c>
      <c r="D173" s="274"/>
      <c r="E173" s="274"/>
      <c r="F173" s="293" t="s">
        <v>932</v>
      </c>
      <c r="G173" s="274"/>
      <c r="H173" s="274" t="s">
        <v>992</v>
      </c>
      <c r="I173" s="274" t="s">
        <v>928</v>
      </c>
      <c r="J173" s="274">
        <v>50</v>
      </c>
      <c r="K173" s="315"/>
    </row>
    <row r="174" spans="2:11" ht="15" customHeight="1">
      <c r="B174" s="294"/>
      <c r="C174" s="274" t="s">
        <v>951</v>
      </c>
      <c r="D174" s="274"/>
      <c r="E174" s="274"/>
      <c r="F174" s="293" t="s">
        <v>932</v>
      </c>
      <c r="G174" s="274"/>
      <c r="H174" s="274" t="s">
        <v>992</v>
      </c>
      <c r="I174" s="274" t="s">
        <v>928</v>
      </c>
      <c r="J174" s="274">
        <v>50</v>
      </c>
      <c r="K174" s="315"/>
    </row>
    <row r="175" spans="2:11" ht="15" customHeight="1">
      <c r="B175" s="294"/>
      <c r="C175" s="274" t="s">
        <v>121</v>
      </c>
      <c r="D175" s="274"/>
      <c r="E175" s="274"/>
      <c r="F175" s="293" t="s">
        <v>926</v>
      </c>
      <c r="G175" s="274"/>
      <c r="H175" s="274" t="s">
        <v>993</v>
      </c>
      <c r="I175" s="274" t="s">
        <v>994</v>
      </c>
      <c r="J175" s="274"/>
      <c r="K175" s="315"/>
    </row>
    <row r="176" spans="2:11" ht="15" customHeight="1">
      <c r="B176" s="294"/>
      <c r="C176" s="274" t="s">
        <v>64</v>
      </c>
      <c r="D176" s="274"/>
      <c r="E176" s="274"/>
      <c r="F176" s="293" t="s">
        <v>926</v>
      </c>
      <c r="G176" s="274"/>
      <c r="H176" s="274" t="s">
        <v>995</v>
      </c>
      <c r="I176" s="274" t="s">
        <v>996</v>
      </c>
      <c r="J176" s="274">
        <v>1</v>
      </c>
      <c r="K176" s="315"/>
    </row>
    <row r="177" spans="2:11" ht="15" customHeight="1">
      <c r="B177" s="294"/>
      <c r="C177" s="274" t="s">
        <v>60</v>
      </c>
      <c r="D177" s="274"/>
      <c r="E177" s="274"/>
      <c r="F177" s="293" t="s">
        <v>926</v>
      </c>
      <c r="G177" s="274"/>
      <c r="H177" s="274" t="s">
        <v>997</v>
      </c>
      <c r="I177" s="274" t="s">
        <v>928</v>
      </c>
      <c r="J177" s="274">
        <v>20</v>
      </c>
      <c r="K177" s="315"/>
    </row>
    <row r="178" spans="2:11" ht="15" customHeight="1">
      <c r="B178" s="294"/>
      <c r="C178" s="274" t="s">
        <v>122</v>
      </c>
      <c r="D178" s="274"/>
      <c r="E178" s="274"/>
      <c r="F178" s="293" t="s">
        <v>926</v>
      </c>
      <c r="G178" s="274"/>
      <c r="H178" s="274" t="s">
        <v>998</v>
      </c>
      <c r="I178" s="274" t="s">
        <v>928</v>
      </c>
      <c r="J178" s="274">
        <v>255</v>
      </c>
      <c r="K178" s="315"/>
    </row>
    <row r="179" spans="2:11" ht="15" customHeight="1">
      <c r="B179" s="294"/>
      <c r="C179" s="274" t="s">
        <v>123</v>
      </c>
      <c r="D179" s="274"/>
      <c r="E179" s="274"/>
      <c r="F179" s="293" t="s">
        <v>926</v>
      </c>
      <c r="G179" s="274"/>
      <c r="H179" s="274" t="s">
        <v>891</v>
      </c>
      <c r="I179" s="274" t="s">
        <v>928</v>
      </c>
      <c r="J179" s="274">
        <v>10</v>
      </c>
      <c r="K179" s="315"/>
    </row>
    <row r="180" spans="2:11" ht="15" customHeight="1">
      <c r="B180" s="294"/>
      <c r="C180" s="274" t="s">
        <v>124</v>
      </c>
      <c r="D180" s="274"/>
      <c r="E180" s="274"/>
      <c r="F180" s="293" t="s">
        <v>926</v>
      </c>
      <c r="G180" s="274"/>
      <c r="H180" s="274" t="s">
        <v>999</v>
      </c>
      <c r="I180" s="274" t="s">
        <v>960</v>
      </c>
      <c r="J180" s="274"/>
      <c r="K180" s="315"/>
    </row>
    <row r="181" spans="2:11" ht="15" customHeight="1">
      <c r="B181" s="294"/>
      <c r="C181" s="274" t="s">
        <v>1000</v>
      </c>
      <c r="D181" s="274"/>
      <c r="E181" s="274"/>
      <c r="F181" s="293" t="s">
        <v>926</v>
      </c>
      <c r="G181" s="274"/>
      <c r="H181" s="274" t="s">
        <v>1001</v>
      </c>
      <c r="I181" s="274" t="s">
        <v>960</v>
      </c>
      <c r="J181" s="274"/>
      <c r="K181" s="315"/>
    </row>
    <row r="182" spans="2:11" ht="15" customHeight="1">
      <c r="B182" s="294"/>
      <c r="C182" s="274" t="s">
        <v>989</v>
      </c>
      <c r="D182" s="274"/>
      <c r="E182" s="274"/>
      <c r="F182" s="293" t="s">
        <v>926</v>
      </c>
      <c r="G182" s="274"/>
      <c r="H182" s="274" t="s">
        <v>1002</v>
      </c>
      <c r="I182" s="274" t="s">
        <v>960</v>
      </c>
      <c r="J182" s="274"/>
      <c r="K182" s="315"/>
    </row>
    <row r="183" spans="2:11" ht="15" customHeight="1">
      <c r="B183" s="294"/>
      <c r="C183" s="274" t="s">
        <v>126</v>
      </c>
      <c r="D183" s="274"/>
      <c r="E183" s="274"/>
      <c r="F183" s="293" t="s">
        <v>932</v>
      </c>
      <c r="G183" s="274"/>
      <c r="H183" s="274" t="s">
        <v>1003</v>
      </c>
      <c r="I183" s="274" t="s">
        <v>928</v>
      </c>
      <c r="J183" s="274">
        <v>50</v>
      </c>
      <c r="K183" s="315"/>
    </row>
    <row r="184" spans="2:11" ht="15" customHeight="1">
      <c r="B184" s="294"/>
      <c r="C184" s="274" t="s">
        <v>1004</v>
      </c>
      <c r="D184" s="274"/>
      <c r="E184" s="274"/>
      <c r="F184" s="293" t="s">
        <v>932</v>
      </c>
      <c r="G184" s="274"/>
      <c r="H184" s="274" t="s">
        <v>1005</v>
      </c>
      <c r="I184" s="274" t="s">
        <v>1006</v>
      </c>
      <c r="J184" s="274"/>
      <c r="K184" s="315"/>
    </row>
    <row r="185" spans="2:11" ht="15" customHeight="1">
      <c r="B185" s="294"/>
      <c r="C185" s="274" t="s">
        <v>1007</v>
      </c>
      <c r="D185" s="274"/>
      <c r="E185" s="274"/>
      <c r="F185" s="293" t="s">
        <v>932</v>
      </c>
      <c r="G185" s="274"/>
      <c r="H185" s="274" t="s">
        <v>1008</v>
      </c>
      <c r="I185" s="274" t="s">
        <v>1006</v>
      </c>
      <c r="J185" s="274"/>
      <c r="K185" s="315"/>
    </row>
    <row r="186" spans="2:11" ht="15" customHeight="1">
      <c r="B186" s="294"/>
      <c r="C186" s="274" t="s">
        <v>1009</v>
      </c>
      <c r="D186" s="274"/>
      <c r="E186" s="274"/>
      <c r="F186" s="293" t="s">
        <v>932</v>
      </c>
      <c r="G186" s="274"/>
      <c r="H186" s="274" t="s">
        <v>1010</v>
      </c>
      <c r="I186" s="274" t="s">
        <v>1006</v>
      </c>
      <c r="J186" s="274"/>
      <c r="K186" s="315"/>
    </row>
    <row r="187" spans="2:11" ht="15" customHeight="1">
      <c r="B187" s="294"/>
      <c r="C187" s="327" t="s">
        <v>1011</v>
      </c>
      <c r="D187" s="274"/>
      <c r="E187" s="274"/>
      <c r="F187" s="293" t="s">
        <v>932</v>
      </c>
      <c r="G187" s="274"/>
      <c r="H187" s="274" t="s">
        <v>1012</v>
      </c>
      <c r="I187" s="274" t="s">
        <v>1013</v>
      </c>
      <c r="J187" s="328" t="s">
        <v>1014</v>
      </c>
      <c r="K187" s="315"/>
    </row>
    <row r="188" spans="2:11" ht="15" customHeight="1">
      <c r="B188" s="294"/>
      <c r="C188" s="279" t="s">
        <v>49</v>
      </c>
      <c r="D188" s="274"/>
      <c r="E188" s="274"/>
      <c r="F188" s="293" t="s">
        <v>926</v>
      </c>
      <c r="G188" s="274"/>
      <c r="H188" s="270" t="s">
        <v>1015</v>
      </c>
      <c r="I188" s="274" t="s">
        <v>1016</v>
      </c>
      <c r="J188" s="274"/>
      <c r="K188" s="315"/>
    </row>
    <row r="189" spans="2:11" ht="15" customHeight="1">
      <c r="B189" s="294"/>
      <c r="C189" s="279" t="s">
        <v>1017</v>
      </c>
      <c r="D189" s="274"/>
      <c r="E189" s="274"/>
      <c r="F189" s="293" t="s">
        <v>926</v>
      </c>
      <c r="G189" s="274"/>
      <c r="H189" s="274" t="s">
        <v>1018</v>
      </c>
      <c r="I189" s="274" t="s">
        <v>960</v>
      </c>
      <c r="J189" s="274"/>
      <c r="K189" s="315"/>
    </row>
    <row r="190" spans="2:11" ht="15" customHeight="1">
      <c r="B190" s="294"/>
      <c r="C190" s="279" t="s">
        <v>1019</v>
      </c>
      <c r="D190" s="274"/>
      <c r="E190" s="274"/>
      <c r="F190" s="293" t="s">
        <v>926</v>
      </c>
      <c r="G190" s="274"/>
      <c r="H190" s="274" t="s">
        <v>1020</v>
      </c>
      <c r="I190" s="274" t="s">
        <v>960</v>
      </c>
      <c r="J190" s="274"/>
      <c r="K190" s="315"/>
    </row>
    <row r="191" spans="2:11" ht="15" customHeight="1">
      <c r="B191" s="294"/>
      <c r="C191" s="279" t="s">
        <v>1021</v>
      </c>
      <c r="D191" s="274"/>
      <c r="E191" s="274"/>
      <c r="F191" s="293" t="s">
        <v>932</v>
      </c>
      <c r="G191" s="274"/>
      <c r="H191" s="274" t="s">
        <v>1022</v>
      </c>
      <c r="I191" s="274" t="s">
        <v>960</v>
      </c>
      <c r="J191" s="274"/>
      <c r="K191" s="315"/>
    </row>
    <row r="192" spans="2:11" ht="15" customHeight="1">
      <c r="B192" s="321"/>
      <c r="C192" s="329"/>
      <c r="D192" s="303"/>
      <c r="E192" s="303"/>
      <c r="F192" s="303"/>
      <c r="G192" s="303"/>
      <c r="H192" s="303"/>
      <c r="I192" s="303"/>
      <c r="J192" s="303"/>
      <c r="K192" s="322"/>
    </row>
    <row r="193" spans="2:11" ht="18.75" customHeight="1">
      <c r="B193" s="270"/>
      <c r="C193" s="274"/>
      <c r="D193" s="274"/>
      <c r="E193" s="274"/>
      <c r="F193" s="293"/>
      <c r="G193" s="274"/>
      <c r="H193" s="274"/>
      <c r="I193" s="274"/>
      <c r="J193" s="274"/>
      <c r="K193" s="270"/>
    </row>
    <row r="194" spans="2:11" ht="18.75" customHeight="1">
      <c r="B194" s="270"/>
      <c r="C194" s="274"/>
      <c r="D194" s="274"/>
      <c r="E194" s="274"/>
      <c r="F194" s="293"/>
      <c r="G194" s="274"/>
      <c r="H194" s="274"/>
      <c r="I194" s="274"/>
      <c r="J194" s="274"/>
      <c r="K194" s="270"/>
    </row>
    <row r="195" spans="2:11" ht="18.75" customHeight="1">
      <c r="B195" s="280"/>
      <c r="C195" s="280"/>
      <c r="D195" s="280"/>
      <c r="E195" s="280"/>
      <c r="F195" s="280"/>
      <c r="G195" s="280"/>
      <c r="H195" s="280"/>
      <c r="I195" s="280"/>
      <c r="J195" s="280"/>
      <c r="K195" s="280"/>
    </row>
    <row r="196" spans="2:11">
      <c r="B196" s="262"/>
      <c r="C196" s="263"/>
      <c r="D196" s="263"/>
      <c r="E196" s="263"/>
      <c r="F196" s="263"/>
      <c r="G196" s="263"/>
      <c r="H196" s="263"/>
      <c r="I196" s="263"/>
      <c r="J196" s="263"/>
      <c r="K196" s="264"/>
    </row>
    <row r="197" spans="2:11" ht="21">
      <c r="B197" s="265"/>
      <c r="C197" s="388" t="s">
        <v>1023</v>
      </c>
      <c r="D197" s="388"/>
      <c r="E197" s="388"/>
      <c r="F197" s="388"/>
      <c r="G197" s="388"/>
      <c r="H197" s="388"/>
      <c r="I197" s="388"/>
      <c r="J197" s="388"/>
      <c r="K197" s="266"/>
    </row>
    <row r="198" spans="2:11" ht="25.5" customHeight="1">
      <c r="B198" s="265"/>
      <c r="C198" s="330" t="s">
        <v>1024</v>
      </c>
      <c r="D198" s="330"/>
      <c r="E198" s="330"/>
      <c r="F198" s="330" t="s">
        <v>1025</v>
      </c>
      <c r="G198" s="331"/>
      <c r="H198" s="387" t="s">
        <v>1026</v>
      </c>
      <c r="I198" s="387"/>
      <c r="J198" s="387"/>
      <c r="K198" s="266"/>
    </row>
    <row r="199" spans="2:11" ht="5.25" customHeight="1">
      <c r="B199" s="294"/>
      <c r="C199" s="291"/>
      <c r="D199" s="291"/>
      <c r="E199" s="291"/>
      <c r="F199" s="291"/>
      <c r="G199" s="274"/>
      <c r="H199" s="291"/>
      <c r="I199" s="291"/>
      <c r="J199" s="291"/>
      <c r="K199" s="315"/>
    </row>
    <row r="200" spans="2:11" ht="15" customHeight="1">
      <c r="B200" s="294"/>
      <c r="C200" s="274" t="s">
        <v>1016</v>
      </c>
      <c r="D200" s="274"/>
      <c r="E200" s="274"/>
      <c r="F200" s="293" t="s">
        <v>50</v>
      </c>
      <c r="G200" s="274"/>
      <c r="H200" s="385" t="s">
        <v>1027</v>
      </c>
      <c r="I200" s="385"/>
      <c r="J200" s="385"/>
      <c r="K200" s="315"/>
    </row>
    <row r="201" spans="2:11" ht="15" customHeight="1">
      <c r="B201" s="294"/>
      <c r="C201" s="300"/>
      <c r="D201" s="274"/>
      <c r="E201" s="274"/>
      <c r="F201" s="293" t="s">
        <v>51</v>
      </c>
      <c r="G201" s="274"/>
      <c r="H201" s="385" t="s">
        <v>1028</v>
      </c>
      <c r="I201" s="385"/>
      <c r="J201" s="385"/>
      <c r="K201" s="315"/>
    </row>
    <row r="202" spans="2:11" ht="15" customHeight="1">
      <c r="B202" s="294"/>
      <c r="C202" s="300"/>
      <c r="D202" s="274"/>
      <c r="E202" s="274"/>
      <c r="F202" s="293" t="s">
        <v>54</v>
      </c>
      <c r="G202" s="274"/>
      <c r="H202" s="385" t="s">
        <v>1029</v>
      </c>
      <c r="I202" s="385"/>
      <c r="J202" s="385"/>
      <c r="K202" s="315"/>
    </row>
    <row r="203" spans="2:11" ht="15" customHeight="1">
      <c r="B203" s="294"/>
      <c r="C203" s="274"/>
      <c r="D203" s="274"/>
      <c r="E203" s="274"/>
      <c r="F203" s="293" t="s">
        <v>52</v>
      </c>
      <c r="G203" s="274"/>
      <c r="H203" s="385" t="s">
        <v>1030</v>
      </c>
      <c r="I203" s="385"/>
      <c r="J203" s="385"/>
      <c r="K203" s="315"/>
    </row>
    <row r="204" spans="2:11" ht="15" customHeight="1">
      <c r="B204" s="294"/>
      <c r="C204" s="274"/>
      <c r="D204" s="274"/>
      <c r="E204" s="274"/>
      <c r="F204" s="293" t="s">
        <v>53</v>
      </c>
      <c r="G204" s="274"/>
      <c r="H204" s="385" t="s">
        <v>1031</v>
      </c>
      <c r="I204" s="385"/>
      <c r="J204" s="385"/>
      <c r="K204" s="315"/>
    </row>
    <row r="205" spans="2:11" ht="15" customHeight="1">
      <c r="B205" s="294"/>
      <c r="C205" s="274"/>
      <c r="D205" s="274"/>
      <c r="E205" s="274"/>
      <c r="F205" s="293"/>
      <c r="G205" s="274"/>
      <c r="H205" s="274"/>
      <c r="I205" s="274"/>
      <c r="J205" s="274"/>
      <c r="K205" s="315"/>
    </row>
    <row r="206" spans="2:11" ht="15" customHeight="1">
      <c r="B206" s="294"/>
      <c r="C206" s="274" t="s">
        <v>972</v>
      </c>
      <c r="D206" s="274"/>
      <c r="E206" s="274"/>
      <c r="F206" s="293" t="s">
        <v>86</v>
      </c>
      <c r="G206" s="274"/>
      <c r="H206" s="385" t="s">
        <v>1032</v>
      </c>
      <c r="I206" s="385"/>
      <c r="J206" s="385"/>
      <c r="K206" s="315"/>
    </row>
    <row r="207" spans="2:11" ht="15" customHeight="1">
      <c r="B207" s="294"/>
      <c r="C207" s="300"/>
      <c r="D207" s="274"/>
      <c r="E207" s="274"/>
      <c r="F207" s="293" t="s">
        <v>871</v>
      </c>
      <c r="G207" s="274"/>
      <c r="H207" s="385" t="s">
        <v>872</v>
      </c>
      <c r="I207" s="385"/>
      <c r="J207" s="385"/>
      <c r="K207" s="315"/>
    </row>
    <row r="208" spans="2:11" ht="15" customHeight="1">
      <c r="B208" s="294"/>
      <c r="C208" s="274"/>
      <c r="D208" s="274"/>
      <c r="E208" s="274"/>
      <c r="F208" s="293" t="s">
        <v>869</v>
      </c>
      <c r="G208" s="274"/>
      <c r="H208" s="385" t="s">
        <v>1033</v>
      </c>
      <c r="I208" s="385"/>
      <c r="J208" s="385"/>
      <c r="K208" s="315"/>
    </row>
    <row r="209" spans="2:11" ht="15" customHeight="1">
      <c r="B209" s="332"/>
      <c r="C209" s="300"/>
      <c r="D209" s="300"/>
      <c r="E209" s="300"/>
      <c r="F209" s="293" t="s">
        <v>91</v>
      </c>
      <c r="G209" s="279"/>
      <c r="H209" s="386" t="s">
        <v>90</v>
      </c>
      <c r="I209" s="386"/>
      <c r="J209" s="386"/>
      <c r="K209" s="333"/>
    </row>
    <row r="210" spans="2:11" ht="15" customHeight="1">
      <c r="B210" s="332"/>
      <c r="C210" s="300"/>
      <c r="D210" s="300"/>
      <c r="E210" s="300"/>
      <c r="F210" s="293" t="s">
        <v>873</v>
      </c>
      <c r="G210" s="279"/>
      <c r="H210" s="386" t="s">
        <v>1034</v>
      </c>
      <c r="I210" s="386"/>
      <c r="J210" s="386"/>
      <c r="K210" s="333"/>
    </row>
    <row r="211" spans="2:11" ht="15" customHeight="1">
      <c r="B211" s="332"/>
      <c r="C211" s="300"/>
      <c r="D211" s="300"/>
      <c r="E211" s="300"/>
      <c r="F211" s="334"/>
      <c r="G211" s="279"/>
      <c r="H211" s="335"/>
      <c r="I211" s="335"/>
      <c r="J211" s="335"/>
      <c r="K211" s="333"/>
    </row>
    <row r="212" spans="2:11" ht="15" customHeight="1">
      <c r="B212" s="332"/>
      <c r="C212" s="274" t="s">
        <v>996</v>
      </c>
      <c r="D212" s="300"/>
      <c r="E212" s="300"/>
      <c r="F212" s="293">
        <v>1</v>
      </c>
      <c r="G212" s="279"/>
      <c r="H212" s="386" t="s">
        <v>1035</v>
      </c>
      <c r="I212" s="386"/>
      <c r="J212" s="386"/>
      <c r="K212" s="333"/>
    </row>
    <row r="213" spans="2:11" ht="15" customHeight="1">
      <c r="B213" s="332"/>
      <c r="C213" s="300"/>
      <c r="D213" s="300"/>
      <c r="E213" s="300"/>
      <c r="F213" s="293">
        <v>2</v>
      </c>
      <c r="G213" s="279"/>
      <c r="H213" s="386" t="s">
        <v>1036</v>
      </c>
      <c r="I213" s="386"/>
      <c r="J213" s="386"/>
      <c r="K213" s="333"/>
    </row>
    <row r="214" spans="2:11" ht="15" customHeight="1">
      <c r="B214" s="332"/>
      <c r="C214" s="300"/>
      <c r="D214" s="300"/>
      <c r="E214" s="300"/>
      <c r="F214" s="293">
        <v>3</v>
      </c>
      <c r="G214" s="279"/>
      <c r="H214" s="386" t="s">
        <v>1037</v>
      </c>
      <c r="I214" s="386"/>
      <c r="J214" s="386"/>
      <c r="K214" s="333"/>
    </row>
    <row r="215" spans="2:11" ht="15" customHeight="1">
      <c r="B215" s="332"/>
      <c r="C215" s="300"/>
      <c r="D215" s="300"/>
      <c r="E215" s="300"/>
      <c r="F215" s="293">
        <v>4</v>
      </c>
      <c r="G215" s="279"/>
      <c r="H215" s="386" t="s">
        <v>1038</v>
      </c>
      <c r="I215" s="386"/>
      <c r="J215" s="386"/>
      <c r="K215" s="333"/>
    </row>
    <row r="216" spans="2:11" ht="12.75" customHeight="1">
      <c r="B216" s="336"/>
      <c r="C216" s="337"/>
      <c r="D216" s="337"/>
      <c r="E216" s="337"/>
      <c r="F216" s="337"/>
      <c r="G216" s="337"/>
      <c r="H216" s="337"/>
      <c r="I216" s="337"/>
      <c r="J216" s="337"/>
      <c r="K216" s="33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Oprava vnitřního obj...</vt:lpstr>
      <vt:lpstr>02 - Vedlejší a ostatní n...</vt:lpstr>
      <vt:lpstr>Pokyny pro vyplnění</vt:lpstr>
      <vt:lpstr>'01 - Oprava vnitřního obj...'!Názvy_tisku</vt:lpstr>
      <vt:lpstr>'02 - Vedlejší a ostatní n...'!Názvy_tisku</vt:lpstr>
      <vt:lpstr>'Rekapitulace stavby'!Názvy_tisku</vt:lpstr>
      <vt:lpstr>'01 - Oprava vnitřního obj...'!Oblast_tisku</vt:lpstr>
      <vt:lpstr>'02 -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PC1\Admin</dc:creator>
  <cp:lastModifiedBy>Admin</cp:lastModifiedBy>
  <dcterms:created xsi:type="dcterms:W3CDTF">2017-03-10T09:33:40Z</dcterms:created>
  <dcterms:modified xsi:type="dcterms:W3CDTF">2017-03-10T09:33:54Z</dcterms:modified>
</cp:coreProperties>
</file>