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5440" windowHeight="13995" activeTab="1"/>
  </bookViews>
  <sheets>
    <sheet name="Rekapitulace stavby" sheetId="1" r:id="rId1"/>
    <sheet name="01 - Oprava kuchyně" sheetId="2" r:id="rId2"/>
    <sheet name="Pokyny pro vyplnění" sheetId="3" r:id="rId3"/>
  </sheets>
  <definedNames>
    <definedName name="_xlnm._FilterDatabase" localSheetId="1" hidden="1">'01 - Oprava kuchyně'!$C$106:$K$882</definedName>
    <definedName name="_xlnm.Print_Area" localSheetId="1">'01 - Oprava kuchyně'!$C$4:$J$36,'01 - Oprava kuchyně'!$C$42:$J$88,'01 - Oprava kuchyně'!$C$94:$K$882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'01 - Oprava kuchyně'!$106:$106</definedName>
  </definedNames>
  <calcPr calcId="145621"/>
</workbook>
</file>

<file path=xl/sharedStrings.xml><?xml version="1.0" encoding="utf-8"?>
<sst xmlns="http://schemas.openxmlformats.org/spreadsheetml/2006/main" count="9305" uniqueCount="1410">
  <si>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</si>
  <si>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</si>
  <si>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</si>
  <si>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</si>
  <si>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</si>
  <si>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</si>
  <si>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</si>
  <si>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{29b1421e-5727-444c-9d6c-d796ba7d1886}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</si>
  <si>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</si>
  <si>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</si>
  <si>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</si>
  <si>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</si>
  <si>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</si>
  <si>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</si>
  <si>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</si>
  <si>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</si>
  <si>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20171026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</si>
  <si>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</si>
  <si>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</si>
  <si>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CSPT Třinec, Máchova č. 1134 – Generální oprava vnitřních rozvodů vody a kanalizace</t>
  </si>
  <si>
    <t>KSO:</t>
  </si>
  <si>
    <t/>
  </si>
  <si>
    <t>CC-CZ:</t>
  </si>
  <si>
    <t>Místo:</t>
  </si>
  <si>
    <t>Máchova 1134, Třinec</t>
  </si>
  <si>
    <t>Datum:</t>
  </si>
  <si>
    <t>26. 10. 2017</t>
  </si>
  <si>
    <t>Zadavatel:</t>
  </si>
  <si>
    <t>IČ:</t>
  </si>
  <si>
    <t>75055473</t>
  </si>
  <si>
    <t>Centrum sociální pomoci Třinec, p. o.</t>
  </si>
  <si>
    <t>DIČ:</t>
  </si>
  <si>
    <t>Uchazeč:</t>
  </si>
  <si>
    <t>Vyplň údaj</t>
  </si>
  <si>
    <t>Projektant:</t>
  </si>
  <si>
    <t>25842544</t>
  </si>
  <si>
    <t>HAMROZI s. r. o.</t>
  </si>
  <si>
    <t>CZ25842544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</si>
  <si>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</si>
  <si>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</si>
  <si>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</si>
  <si>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</si>
  <si>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</si>
  <si>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</si>
  <si>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</si>
  <si>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</si>
  <si>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</si>
  <si>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</si>
  <si>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</si>
  <si>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</si>
  <si>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</si>
  <si>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</si>
  <si>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</si>
  <si>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</si>
  <si>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</si>
  <si>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</si>
  <si>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</si>
  <si>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</si>
  <si>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</si>
  <si>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</si>
  <si>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</si>
  <si>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</si>
  <si>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</si>
  <si>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</si>
  <si>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</si>
  <si>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</si>
  <si>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</si>
  <si>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</si>
  <si>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</si>
  <si>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</si>
  <si>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</si>
  <si>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</si>
  <si>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</si>
  <si>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</si>
  <si>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</si>
  <si>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</si>
  <si>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</si>
  <si>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</si>
  <si>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</si>
  <si>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</si>
  <si>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kuchyně</t>
  </si>
  <si>
    <t>STA</t>
  </si>
  <si>
    <t>1</t>
  </si>
  <si>
    <t>{85249257-271b-4773-81f2-864bc2e7fec2}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</si>
  <si>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</si>
  <si>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</si>
  <si>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</si>
  <si>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</si>
  <si>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</si>
  <si>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</si>
  <si>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</si>
  <si>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</si>
  <si>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Oprava kuchyně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</si>
  <si>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</si>
  <si>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</si>
  <si>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</si>
  <si>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</si>
  <si>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</si>
  <si>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</si>
  <si>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</si>
  <si>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</si>
  <si>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</si>
  <si>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</si>
  <si>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</si>
  <si>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</si>
  <si>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</si>
  <si>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</si>
  <si>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</si>
  <si>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</si>
  <si>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</si>
  <si>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</si>
  <si>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7251 - Spotřebiče - kuchyň</t>
  </si>
  <si>
    <t xml:space="preserve">    727 - Zdravotechnika - požární ochrana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</si>
  <si>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</si>
  <si>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</si>
  <si>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</si>
  <si>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</t>
  </si>
  <si>
    <t xml:space="preserve">    751 - Vzduchotechnika </t>
  </si>
  <si>
    <t xml:space="preserve">      75101 - Vzduchotechnika 1 - odvod vzduchu z kuchyně</t>
  </si>
  <si>
    <t xml:space="preserve">      75102 - Vzduchotechnika 2 - klimatizace kuchyně</t>
  </si>
  <si>
    <t xml:space="preserve">      75103 - Vzduchotechnika 3 - větrání kuchyně (přívod vzduchu) + vytápění okruh VZT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</si>
  <si>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</si>
  <si>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</si>
  <si>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</si>
  <si>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</si>
  <si>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</si>
  <si>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</si>
  <si>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</si>
  <si>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</si>
  <si>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</si>
  <si>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</si>
  <si>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</si>
  <si>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</si>
  <si>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</si>
  <si>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</si>
  <si>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</si>
  <si>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</si>
  <si>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</si>
  <si>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</si>
  <si>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</si>
  <si>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</si>
  <si>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</si>
  <si>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</si>
  <si>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</si>
  <si>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</si>
  <si>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</si>
  <si>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</si>
  <si>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</si>
  <si>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</si>
  <si>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310239411</t>
  </si>
  <si>
    <t>Zazdívka otvorů pl do 4 m2 cihlami pálenými na MC</t>
  </si>
  <si>
    <t>m3</t>
  </si>
  <si>
    <t>CS ÚRS 2017 01</t>
  </si>
  <si>
    <t>4</t>
  </si>
  <si>
    <t>-1534222598</t>
  </si>
  <si>
    <t>VV</t>
  </si>
  <si>
    <t>Výkres č. D.1.4.a.1, b.1-3</t>
  </si>
  <si>
    <t>(1,5*2-0,6*0,6)*0,35 "zazdění výklenku po starém rozvaděči"</t>
  </si>
  <si>
    <t>342272323</t>
  </si>
  <si>
    <t>Příčky tl 100 mm z pórobetonových přesných hladkých příčkovek objemové hmotnosti 500 kg/m3</t>
  </si>
  <si>
    <t>m2</t>
  </si>
  <si>
    <t>492623009</t>
  </si>
  <si>
    <t>Výkres č. D.1.1.01-03 a D.1.4.d.01-04</t>
  </si>
  <si>
    <t>3*0,9+1</t>
  </si>
  <si>
    <t>342291121</t>
  </si>
  <si>
    <t>Ukotvení příček k cihelným konstrukcím plochými kotvami</t>
  </si>
  <si>
    <t>m</t>
  </si>
  <si>
    <t>-1444711440</t>
  </si>
  <si>
    <t>2*3</t>
  </si>
  <si>
    <t>346244371</t>
  </si>
  <si>
    <t>Zazdívka o tl do 140 mm rýh, nik nebo kapes z cihel pálených</t>
  </si>
  <si>
    <t>1334866400</t>
  </si>
  <si>
    <t>(15,9+10,7)*0,1</t>
  </si>
  <si>
    <t>Vodorovné konstrukce</t>
  </si>
  <si>
    <t>5</t>
  </si>
  <si>
    <t>411386621</t>
  </si>
  <si>
    <t>Zabetonování prostupů v instalačních šachtách ze suchých směsí pl do 0,25 m2 ve stropech</t>
  </si>
  <si>
    <t>kus</t>
  </si>
  <si>
    <t>-551025269</t>
  </si>
  <si>
    <t>6</t>
  </si>
  <si>
    <t>631362021</t>
  </si>
  <si>
    <t>Výztuž mazanin svařovanými sítěmi Kari</t>
  </si>
  <si>
    <t>t</t>
  </si>
  <si>
    <t>-1595481541</t>
  </si>
  <si>
    <t>0,107</t>
  </si>
  <si>
    <t>7</t>
  </si>
  <si>
    <t>776111111</t>
  </si>
  <si>
    <t>Broušení podlah</t>
  </si>
  <si>
    <t>16</t>
  </si>
  <si>
    <t>229245864</t>
  </si>
  <si>
    <t>43,75</t>
  </si>
  <si>
    <t>Úpravy povrchů, podlahy a osazování výplní</t>
  </si>
  <si>
    <t>8</t>
  </si>
  <si>
    <t>460270231</t>
  </si>
  <si>
    <t>Zazdívka otvorů cihlami pálenými plochy do 0,0225 m2 a tloušťky do 15 cm</t>
  </si>
  <si>
    <t>64</t>
  </si>
  <si>
    <t>-842562629</t>
  </si>
  <si>
    <t>9</t>
  </si>
  <si>
    <t>460710102</t>
  </si>
  <si>
    <t>Zabetonování otvorů ve stropech plochy do 0,09 m2 a tloušťky do 30 cm</t>
  </si>
  <si>
    <t>992243979</t>
  </si>
  <si>
    <t>10</t>
  </si>
  <si>
    <t>611325412</t>
  </si>
  <si>
    <t>Oprava vnitřní omítky stropů v rozsahu plochy do 30%</t>
  </si>
  <si>
    <t>788417671</t>
  </si>
  <si>
    <t>11</t>
  </si>
  <si>
    <t>611335211</t>
  </si>
  <si>
    <t>Omítka malých ploch do 0,09 m2 na stropech</t>
  </si>
  <si>
    <t>-929458122</t>
  </si>
  <si>
    <t>12</t>
  </si>
  <si>
    <t>612142001</t>
  </si>
  <si>
    <t>Potažení vnitřních stěn sklovláknitým pletivem vtlačeným do tenkovrstvé hmoty</t>
  </si>
  <si>
    <t>-1921115078</t>
  </si>
  <si>
    <t>37,3*2</t>
  </si>
  <si>
    <t>-(2*0,9+1*0,8+2*0,9*1,1)</t>
  </si>
  <si>
    <t>(1,5*2-0,6*0,6)</t>
  </si>
  <si>
    <t>Součet</t>
  </si>
  <si>
    <t>13</t>
  </si>
  <si>
    <t>612321141</t>
  </si>
  <si>
    <t>Omítka štuková dvouvrstvá vnitřních stěn nanášená ručně</t>
  </si>
  <si>
    <t>-812501231</t>
  </si>
  <si>
    <t>14</t>
  </si>
  <si>
    <t>612325412</t>
  </si>
  <si>
    <t>Oprava vnitřní omítky stěn v rozsahu plochy do 30%</t>
  </si>
  <si>
    <t>-1127504384</t>
  </si>
  <si>
    <t>37,3*1</t>
  </si>
  <si>
    <t>612335131</t>
  </si>
  <si>
    <t>Omítka rýh ve stěnách šířky do 150 mm</t>
  </si>
  <si>
    <t>-1466351986</t>
  </si>
  <si>
    <t>612335211</t>
  </si>
  <si>
    <t>Omítka malých ploch do 0,09 m2 na stěnách</t>
  </si>
  <si>
    <t>221400426</t>
  </si>
  <si>
    <t>22</t>
  </si>
  <si>
    <t>17</t>
  </si>
  <si>
    <t>619995001</t>
  </si>
  <si>
    <t>Začištění omítek kolem oken, dveří, podlah nebo obkladů</t>
  </si>
  <si>
    <t>847289182</t>
  </si>
  <si>
    <t>1,2+1,2+0,97+0,97</t>
  </si>
  <si>
    <t>37,3</t>
  </si>
  <si>
    <t>18</t>
  </si>
  <si>
    <t>629991011</t>
  </si>
  <si>
    <t>Zakrytí výplní otvorů a svislých ploch fólií přilepenou lepící páskou</t>
  </si>
  <si>
    <t>-187519252</t>
  </si>
  <si>
    <t>6,5+2,4+3,6+1,6</t>
  </si>
  <si>
    <t>19</t>
  </si>
  <si>
    <t>632441114</t>
  </si>
  <si>
    <t>Potěr samonivelační tl do 50 mm ze suchých směsí</t>
  </si>
  <si>
    <t>-1430510553</t>
  </si>
  <si>
    <t>20</t>
  </si>
  <si>
    <t>632450133</t>
  </si>
  <si>
    <t xml:space="preserve">Spádová vrstva, cementový potěr tl do 40 mm </t>
  </si>
  <si>
    <t>2032535456</t>
  </si>
  <si>
    <t>634911121</t>
  </si>
  <si>
    <t>Řezání dilatačních spár š do 10 mm hl do 10 mm v bet. mazanině</t>
  </si>
  <si>
    <t>-702517601</t>
  </si>
  <si>
    <t>27,3</t>
  </si>
  <si>
    <t>771591111</t>
  </si>
  <si>
    <t>Podlahy penetrace podkladu</t>
  </si>
  <si>
    <t>-747051475</t>
  </si>
  <si>
    <t>43,75*2</t>
  </si>
  <si>
    <t>23</t>
  </si>
  <si>
    <t>634111116</t>
  </si>
  <si>
    <t>Obvodová dilatace pružnou těsnicí páskou mezi stěnou a mazaninou</t>
  </si>
  <si>
    <t>-854211338</t>
  </si>
  <si>
    <t>24</t>
  </si>
  <si>
    <t>634662111</t>
  </si>
  <si>
    <t>Výplň dilatačních spar šířky do 10 mm v mazaninách asfaltovou pružnou emulzí</t>
  </si>
  <si>
    <t>-1111553843</t>
  </si>
  <si>
    <t>Ostatní konstrukce a práce, bourání</t>
  </si>
  <si>
    <t>25</t>
  </si>
  <si>
    <t>952901111</t>
  </si>
  <si>
    <t>Vyčištění budov bytové a občanské výstavby při výšce podlaží do 4 m</t>
  </si>
  <si>
    <t>-664646197</t>
  </si>
  <si>
    <t>85,9</t>
  </si>
  <si>
    <t>26</t>
  </si>
  <si>
    <t>962031133</t>
  </si>
  <si>
    <t>Bourání příček z cihel pálených na MVC tl do 150 mm</t>
  </si>
  <si>
    <t>793171547</t>
  </si>
  <si>
    <t>27</t>
  </si>
  <si>
    <t>96305111R</t>
  </si>
  <si>
    <t>Bourání ŽB podlah</t>
  </si>
  <si>
    <t>-163824195</t>
  </si>
  <si>
    <t>3*0,4*0,2</t>
  </si>
  <si>
    <t>28</t>
  </si>
  <si>
    <t>965042141</t>
  </si>
  <si>
    <t>Bourání podkladů pod dlažby nebo mazanin betonových tl do 100 mm pl přes 4 m2</t>
  </si>
  <si>
    <t>959374548</t>
  </si>
  <si>
    <t>43,75*0,1</t>
  </si>
  <si>
    <t>29</t>
  </si>
  <si>
    <t>965081223</t>
  </si>
  <si>
    <t>Bourání podlah z dlaždic keramických plochy přes 1 m2</t>
  </si>
  <si>
    <t>-818496981</t>
  </si>
  <si>
    <t>30</t>
  </si>
  <si>
    <t>968062245</t>
  </si>
  <si>
    <t>Vybourání dřevěných rámů oken jednoduchých včetně křídel pl do 2 m2</t>
  </si>
  <si>
    <t>1454514069</t>
  </si>
  <si>
    <t>1,2*0,97</t>
  </si>
  <si>
    <t>31</t>
  </si>
  <si>
    <t>972054241</t>
  </si>
  <si>
    <t>Vybourání otvorů v ŽB stropech nebo klenbách pl do 0,09 m2 tl do 300 mm</t>
  </si>
  <si>
    <t>269698500</t>
  </si>
  <si>
    <t>32</t>
  </si>
  <si>
    <t>972054341</t>
  </si>
  <si>
    <t>Vybourání otvorů v ŽB stropech nebo klenbách pl do 0,25 m2 tl do 300 mm</t>
  </si>
  <si>
    <t>1428076256</t>
  </si>
  <si>
    <t>33</t>
  </si>
  <si>
    <t>460680171</t>
  </si>
  <si>
    <t>Vybourání otvorů ve zdivu plochy do 0,09 m2, tloušťky do 15 cm</t>
  </si>
  <si>
    <t>-954081338</t>
  </si>
  <si>
    <t>34</t>
  </si>
  <si>
    <t>974031154</t>
  </si>
  <si>
    <t>Vysekání rýh ve zdivu hl do 100 mm š do 150 mm</t>
  </si>
  <si>
    <t>298032591</t>
  </si>
  <si>
    <t>15,9+10,7</t>
  </si>
  <si>
    <t>35</t>
  </si>
  <si>
    <t>978059541</t>
  </si>
  <si>
    <t>Odsekání a odebrání obkladů stěn z vnitřních obkládaček plochy přes 1 m2</t>
  </si>
  <si>
    <t>-1571864423</t>
  </si>
  <si>
    <t>25,7*1,6</t>
  </si>
  <si>
    <t>11,6*1,77-(2*0,9+2*0,8)</t>
  </si>
  <si>
    <t>36</t>
  </si>
  <si>
    <t>978071221</t>
  </si>
  <si>
    <t>Otlučení omítky pl přes 1 m2</t>
  </si>
  <si>
    <t>1310842580</t>
  </si>
  <si>
    <t>997</t>
  </si>
  <si>
    <t>Přesun sutě</t>
  </si>
  <si>
    <t>37</t>
  </si>
  <si>
    <t>460600041</t>
  </si>
  <si>
    <t>Svislá doprava suti a vybouraných hmot za první podlaží</t>
  </si>
  <si>
    <t>-605821208</t>
  </si>
  <si>
    <t>27,434</t>
  </si>
  <si>
    <t>38</t>
  </si>
  <si>
    <t>997002611</t>
  </si>
  <si>
    <t>Nakládání suti a vybouraných hmot</t>
  </si>
  <si>
    <t>1075221195</t>
  </si>
  <si>
    <t>39</t>
  </si>
  <si>
    <t>460600061</t>
  </si>
  <si>
    <t>Odvoz suti a vybouraných hmot do 1 km</t>
  </si>
  <si>
    <t>-1658926597</t>
  </si>
  <si>
    <t>40</t>
  </si>
  <si>
    <t>460600071</t>
  </si>
  <si>
    <t>Příplatek k odvozu suti a vybouraných hmot za každý další 1 km</t>
  </si>
  <si>
    <t>-392120860</t>
  </si>
  <si>
    <t>27,434*10 'Přepočtené koeficientem množství</t>
  </si>
  <si>
    <t>41</t>
  </si>
  <si>
    <t>997013802</t>
  </si>
  <si>
    <t>Poplatek za uložení směsného odpadu na skládce (skládkovné)</t>
  </si>
  <si>
    <t>-1442645928</t>
  </si>
  <si>
    <t>998</t>
  </si>
  <si>
    <t>Přesun hmot</t>
  </si>
  <si>
    <t>42</t>
  </si>
  <si>
    <t>998018002</t>
  </si>
  <si>
    <t>Přesun hmot ruční pro budovy v do 12 m</t>
  </si>
  <si>
    <t>1558562805</t>
  </si>
  <si>
    <t>12,81</t>
  </si>
  <si>
    <t>PSV</t>
  </si>
  <si>
    <t>Práce a dodávky PSV</t>
  </si>
  <si>
    <t>711</t>
  </si>
  <si>
    <t>Izolace proti vodě, vlhkosti a plynům</t>
  </si>
  <si>
    <t>43</t>
  </si>
  <si>
    <t>71119313R</t>
  </si>
  <si>
    <t>Zhotovení a dodání flexibilní hydroizolační stěrky vč. těsnění a vyztužení rohů, dilatací a napojení vpusti</t>
  </si>
  <si>
    <t>-818791922</t>
  </si>
  <si>
    <t>43,75+(37,3*0,15)</t>
  </si>
  <si>
    <t>44</t>
  </si>
  <si>
    <t>711421131</t>
  </si>
  <si>
    <t>Provedení izolace proti tlakové vodě vodorovné za horka nátěrem asfaltovým</t>
  </si>
  <si>
    <t>-1662772086</t>
  </si>
  <si>
    <t>45</t>
  </si>
  <si>
    <t>M</t>
  </si>
  <si>
    <t>111631510</t>
  </si>
  <si>
    <t xml:space="preserve">lak asfaltový </t>
  </si>
  <si>
    <t>kg</t>
  </si>
  <si>
    <t>2079989476</t>
  </si>
  <si>
    <t>43,75*0,4</t>
  </si>
  <si>
    <t>46</t>
  </si>
  <si>
    <t>711441559</t>
  </si>
  <si>
    <t>Provedení izolace proti tlakové vodě vodorovné přitavením pásu NAIP</t>
  </si>
  <si>
    <t>-1730465538</t>
  </si>
  <si>
    <t>47</t>
  </si>
  <si>
    <t>628321340</t>
  </si>
  <si>
    <t>pás těžký asfaltovaný</t>
  </si>
  <si>
    <t>843232498</t>
  </si>
  <si>
    <t>43,75*1,15 'Přepočtené koeficientem množství</t>
  </si>
  <si>
    <t>48</t>
  </si>
  <si>
    <t>998711102</t>
  </si>
  <si>
    <t>Přesun hmot tonážní pro izolace proti vodě, vlhkosti a plynům v objektech výšky do 12 m</t>
  </si>
  <si>
    <t>2001995855</t>
  </si>
  <si>
    <t>0,404</t>
  </si>
  <si>
    <t>49</t>
  </si>
  <si>
    <t>998711181</t>
  </si>
  <si>
    <t>Příplatek k přesunu hmot tonážní 711 prováděný bez použití mechanizace</t>
  </si>
  <si>
    <t>1934240351</t>
  </si>
  <si>
    <t>713</t>
  </si>
  <si>
    <t>Izolace tepelné</t>
  </si>
  <si>
    <t>50</t>
  </si>
  <si>
    <t>71312111R</t>
  </si>
  <si>
    <t>Montáž izolace tepelné podlah lepených PUR pěnou</t>
  </si>
  <si>
    <t>432650215</t>
  </si>
  <si>
    <t>51</t>
  </si>
  <si>
    <t>283765220</t>
  </si>
  <si>
    <t>deska izolační PIR tl. 20 mm</t>
  </si>
  <si>
    <t>465582989</t>
  </si>
  <si>
    <t>43,75*1,1 'Přepočtené koeficientem množství</t>
  </si>
  <si>
    <t>52</t>
  </si>
  <si>
    <t>713461871</t>
  </si>
  <si>
    <t>Odstanění izolace tepelné potrubí a ohybů návlekovými izolačními pouzdry</t>
  </si>
  <si>
    <t>746003760</t>
  </si>
  <si>
    <t>53</t>
  </si>
  <si>
    <t>713463121</t>
  </si>
  <si>
    <t>Montáž izolace tepelné potrubí potrubními pouzdry bez úpravy uchycenými sponami 1x</t>
  </si>
  <si>
    <t>1297700137</t>
  </si>
  <si>
    <t>7,5+11+13,2+10,9+13,6+11</t>
  </si>
  <si>
    <t>54</t>
  </si>
  <si>
    <t>283771120</t>
  </si>
  <si>
    <t>izolace potrubí polyethylenová izolace 28 x 13 mm</t>
  </si>
  <si>
    <t>-773154113</t>
  </si>
  <si>
    <t>7,5</t>
  </si>
  <si>
    <t>55</t>
  </si>
  <si>
    <t>283770520</t>
  </si>
  <si>
    <t>izolace potrubí polyethylenová izolace 32 x 13 mm</t>
  </si>
  <si>
    <t>-2141059430</t>
  </si>
  <si>
    <t>56</t>
  </si>
  <si>
    <t>283771040</t>
  </si>
  <si>
    <t>izolace potrubí polyethylenová izolace 22 x 13 mm</t>
  </si>
  <si>
    <t>-993870902</t>
  </si>
  <si>
    <t>13,2</t>
  </si>
  <si>
    <t>57</t>
  </si>
  <si>
    <t>283770560</t>
  </si>
  <si>
    <t>izolace potrubí polyethylenová izolace 35 x 30 mm</t>
  </si>
  <si>
    <t>-35242687</t>
  </si>
  <si>
    <t>10,9</t>
  </si>
  <si>
    <t>58</t>
  </si>
  <si>
    <t>283770490</t>
  </si>
  <si>
    <t>izolace potrubí polyethylenová izolace 28 x 25 mm</t>
  </si>
  <si>
    <t>-1788492277</t>
  </si>
  <si>
    <t>13,6</t>
  </si>
  <si>
    <t>59</t>
  </si>
  <si>
    <t>283770460</t>
  </si>
  <si>
    <t>izolace potrubí polyethylenová izolace 22 x 25 mm</t>
  </si>
  <si>
    <t>-1430467155</t>
  </si>
  <si>
    <t>60</t>
  </si>
  <si>
    <t>998713102</t>
  </si>
  <si>
    <t>Přesun hmot tonážní pro izolace tepelné v objektech v do 12 m</t>
  </si>
  <si>
    <t>1050898236</t>
  </si>
  <si>
    <t>0,04</t>
  </si>
  <si>
    <t>61</t>
  </si>
  <si>
    <t>998713181</t>
  </si>
  <si>
    <t>Příplatek k přesunu hmot tonážní 713 prováděný bez použití mechanizace</t>
  </si>
  <si>
    <t>151762924</t>
  </si>
  <si>
    <t>721</t>
  </si>
  <si>
    <t>Zdravotechnika - vnitřní kanalizace</t>
  </si>
  <si>
    <t>62</t>
  </si>
  <si>
    <t>721140802</t>
  </si>
  <si>
    <t>Demontáž odpadního potrubí do DN 100</t>
  </si>
  <si>
    <t>-1719892715</t>
  </si>
  <si>
    <t>63</t>
  </si>
  <si>
    <t>721210812</t>
  </si>
  <si>
    <t xml:space="preserve">Demontáž vpustí podlahových </t>
  </si>
  <si>
    <t>-901135589</t>
  </si>
  <si>
    <t>877265211</t>
  </si>
  <si>
    <t>Montáž tvarovek z HT DN 100</t>
  </si>
  <si>
    <t>1987431834</t>
  </si>
  <si>
    <t>65</t>
  </si>
  <si>
    <t>286156030</t>
  </si>
  <si>
    <t>čistící tvarovka HTRE, DN 100</t>
  </si>
  <si>
    <t>32424070</t>
  </si>
  <si>
    <t>66</t>
  </si>
  <si>
    <t>721140913</t>
  </si>
  <si>
    <t>Potrubí odpadní propojení potrubí DN 75</t>
  </si>
  <si>
    <t>1474219946</t>
  </si>
  <si>
    <t>67</t>
  </si>
  <si>
    <t>721140915</t>
  </si>
  <si>
    <t>Potrubí odpadní propojení potrubí DN 100</t>
  </si>
  <si>
    <t>-587264817</t>
  </si>
  <si>
    <t>68</t>
  </si>
  <si>
    <t>721174025</t>
  </si>
  <si>
    <t>Potrubí kanalizační z PP odpadní systém HT DN 100</t>
  </si>
  <si>
    <t>950726877</t>
  </si>
  <si>
    <t>6,1</t>
  </si>
  <si>
    <t>69</t>
  </si>
  <si>
    <t>721174042</t>
  </si>
  <si>
    <t>Potrubí kanalizační z PP připojovací systém HT DN 40</t>
  </si>
  <si>
    <t>-1944741661</t>
  </si>
  <si>
    <t>70</t>
  </si>
  <si>
    <t>721174043</t>
  </si>
  <si>
    <t>Potrubí kanalizační z PP připojovací systém HT DN 50</t>
  </si>
  <si>
    <t>1044549572</t>
  </si>
  <si>
    <t>71</t>
  </si>
  <si>
    <t>721174044</t>
  </si>
  <si>
    <t>Potrubí kanalizační z PP připojovací systém HT DN 70</t>
  </si>
  <si>
    <t>1520776927</t>
  </si>
  <si>
    <t>1,9</t>
  </si>
  <si>
    <t>72</t>
  </si>
  <si>
    <t>721194104</t>
  </si>
  <si>
    <t>Vyvedení a upevnění odpadních výpustek DN 40</t>
  </si>
  <si>
    <t>-2131121229</t>
  </si>
  <si>
    <t>73</t>
  </si>
  <si>
    <t>721194105</t>
  </si>
  <si>
    <t>Vyvedení a upevnění odpadních výpustek DN 50</t>
  </si>
  <si>
    <t>802139826</t>
  </si>
  <si>
    <t>74</t>
  </si>
  <si>
    <t>721194107</t>
  </si>
  <si>
    <t>Vyvedení a upevnění odpadních výpustek DN 70</t>
  </si>
  <si>
    <t>1723644375</t>
  </si>
  <si>
    <t>75</t>
  </si>
  <si>
    <t>721211404</t>
  </si>
  <si>
    <t xml:space="preserve">Vpusť podlahová s vodorovným odtokem </t>
  </si>
  <si>
    <t>16881314</t>
  </si>
  <si>
    <t>76</t>
  </si>
  <si>
    <t>721226512</t>
  </si>
  <si>
    <t>Zápachová uzávěrka podomítková DN 50</t>
  </si>
  <si>
    <t>438649934</t>
  </si>
  <si>
    <t>77</t>
  </si>
  <si>
    <t>721290111</t>
  </si>
  <si>
    <t>Zkouška těsnosti potrubí kanalizace vodou do DN 125</t>
  </si>
  <si>
    <t>-2030890464</t>
  </si>
  <si>
    <t>78</t>
  </si>
  <si>
    <t>998721102</t>
  </si>
  <si>
    <t>Přesun hmot tonážní pro vnitřní kanalizace v objektech v do 12 m</t>
  </si>
  <si>
    <t>-905287868</t>
  </si>
  <si>
    <t>0,029</t>
  </si>
  <si>
    <t>79</t>
  </si>
  <si>
    <t>998721181</t>
  </si>
  <si>
    <t>Příplatek k přesunu hmot tonážní 721 prováděný bez použití mechanizace</t>
  </si>
  <si>
    <t>-1880655408</t>
  </si>
  <si>
    <t>722</t>
  </si>
  <si>
    <t>Zdravotechnika - vnitřní vodovod</t>
  </si>
  <si>
    <t>80</t>
  </si>
  <si>
    <t>722130802</t>
  </si>
  <si>
    <t>Demontáž vodovodního potrubí do DN 40</t>
  </si>
  <si>
    <t>1263074007</t>
  </si>
  <si>
    <t>67,2</t>
  </si>
  <si>
    <t>81</t>
  </si>
  <si>
    <t>722131932</t>
  </si>
  <si>
    <t>Potrubí vodovodní propojení potrubí DN 20</t>
  </si>
  <si>
    <t>1212916144</t>
  </si>
  <si>
    <t>82</t>
  </si>
  <si>
    <t>722131933</t>
  </si>
  <si>
    <t>Potrubí vodovodní propojení potrubí DN 25</t>
  </si>
  <si>
    <t>-1299951701</t>
  </si>
  <si>
    <t>83</t>
  </si>
  <si>
    <t>722174022</t>
  </si>
  <si>
    <t>Potrubí vodovodní plastové PP-RCT EVO D 20 x 2,3 mm</t>
  </si>
  <si>
    <t>-2015272367</t>
  </si>
  <si>
    <t>24,2</t>
  </si>
  <si>
    <t>84</t>
  </si>
  <si>
    <t>722174023</t>
  </si>
  <si>
    <t>Potrubí vodovodní plastové PP-RCT EVO D 25 x 2,8 mm</t>
  </si>
  <si>
    <t>-1279546974</t>
  </si>
  <si>
    <t>21,1</t>
  </si>
  <si>
    <t>85</t>
  </si>
  <si>
    <t>722174024</t>
  </si>
  <si>
    <t>Potrubí vodovodní plastové PP-RCT EVO D 32 x 3,6 mm</t>
  </si>
  <si>
    <t>-418996819</t>
  </si>
  <si>
    <t>21,9</t>
  </si>
  <si>
    <t>86</t>
  </si>
  <si>
    <t>722182011</t>
  </si>
  <si>
    <t>Podpůrný žlab pro potrubí D 20</t>
  </si>
  <si>
    <t>-875589826</t>
  </si>
  <si>
    <t>87</t>
  </si>
  <si>
    <t>722182012</t>
  </si>
  <si>
    <t>Podpůrný žlab pro potrubí D 25</t>
  </si>
  <si>
    <t>52165860</t>
  </si>
  <si>
    <t>88</t>
  </si>
  <si>
    <t>722182013</t>
  </si>
  <si>
    <t>Podpůrný žlab pro potrubí D 32</t>
  </si>
  <si>
    <t>444071342</t>
  </si>
  <si>
    <t>89</t>
  </si>
  <si>
    <t>722190401</t>
  </si>
  <si>
    <t>Vyvedení a upevnění výpustku do DN 25</t>
  </si>
  <si>
    <t>1887643615</t>
  </si>
  <si>
    <t>90</t>
  </si>
  <si>
    <t>722190901</t>
  </si>
  <si>
    <t>Uzavření nebo otevření vodovodního potrubí při opravách</t>
  </si>
  <si>
    <t>-773078896</t>
  </si>
  <si>
    <t>91</t>
  </si>
  <si>
    <t>722220111</t>
  </si>
  <si>
    <t>Nástěnka pro výtokový ventil G 1/2 s jedním závitem</t>
  </si>
  <si>
    <t>-703181005</t>
  </si>
  <si>
    <t>92</t>
  </si>
  <si>
    <t>722220112</t>
  </si>
  <si>
    <t>Nástěnka pro výtokový ventil G 3/4 s jedním závitem</t>
  </si>
  <si>
    <t>1871503908</t>
  </si>
  <si>
    <t>93</t>
  </si>
  <si>
    <t>722220121</t>
  </si>
  <si>
    <t>Nástěnka pro baterii G 1/2 s jedním závitem</t>
  </si>
  <si>
    <t>pár</t>
  </si>
  <si>
    <t>-741174820</t>
  </si>
  <si>
    <t>94</t>
  </si>
  <si>
    <t>722220862</t>
  </si>
  <si>
    <t>Demontáž armatur závitových se dvěma závity G do 5/4</t>
  </si>
  <si>
    <t>805515864</t>
  </si>
  <si>
    <t>95</t>
  </si>
  <si>
    <t>722232061</t>
  </si>
  <si>
    <t>Kohout kulový přímý G 1/2 PN 42 do 185°C vnitřní závit s vypouštěním</t>
  </si>
  <si>
    <t>-692894172</t>
  </si>
  <si>
    <t>96</t>
  </si>
  <si>
    <t>722232062</t>
  </si>
  <si>
    <t>Kohout kulový přímý G 3/4 PN 42 do 185°C vnitřní závit s vypouštěním</t>
  </si>
  <si>
    <t>-916795522</t>
  </si>
  <si>
    <t>97</t>
  </si>
  <si>
    <t>722232063</t>
  </si>
  <si>
    <t>Kohout kulový přímý G 1 PN 42 do 185°C vnitřní závit s vypouštěním</t>
  </si>
  <si>
    <t>103950825</t>
  </si>
  <si>
    <t>98</t>
  </si>
  <si>
    <t>722290226</t>
  </si>
  <si>
    <t>Zkouška těsnosti vodovodního potrubí do DN 50</t>
  </si>
  <si>
    <t>-1383724173</t>
  </si>
  <si>
    <t>99</t>
  </si>
  <si>
    <t>722290234</t>
  </si>
  <si>
    <t>Proplach a dezinfekce vodovodního potrubí do DN 80</t>
  </si>
  <si>
    <t>1667259074</t>
  </si>
  <si>
    <t>100</t>
  </si>
  <si>
    <t>998722102</t>
  </si>
  <si>
    <t>Přesun hmot tonážní pro vnitřní vodovod v objektech v do 12 m</t>
  </si>
  <si>
    <t>-469080944</t>
  </si>
  <si>
    <t>0,105</t>
  </si>
  <si>
    <t>101</t>
  </si>
  <si>
    <t>998722181</t>
  </si>
  <si>
    <t>Příplatek k přesunu hmot tonážní 722 prováděný bez použití mechanizace</t>
  </si>
  <si>
    <t>1968018849</t>
  </si>
  <si>
    <t>725</t>
  </si>
  <si>
    <t>Zdravotechnika - zařizovací předměty</t>
  </si>
  <si>
    <t>102</t>
  </si>
  <si>
    <t>725111911</t>
  </si>
  <si>
    <t>Odmontování klozetové nádrže</t>
  </si>
  <si>
    <t>1308084786</t>
  </si>
  <si>
    <t>103</t>
  </si>
  <si>
    <t>725111912</t>
  </si>
  <si>
    <t>Zpětná montáž klozetové nádrže</t>
  </si>
  <si>
    <t>-1444000643</t>
  </si>
  <si>
    <t>104</t>
  </si>
  <si>
    <t>725113914</t>
  </si>
  <si>
    <t>Dodání a montáž flexi WC připojení</t>
  </si>
  <si>
    <t>281133421</t>
  </si>
  <si>
    <t>105</t>
  </si>
  <si>
    <t>725114911</t>
  </si>
  <si>
    <t>Odmontování klozetové mísy a sedátka</t>
  </si>
  <si>
    <t>1487151638</t>
  </si>
  <si>
    <t>106</t>
  </si>
  <si>
    <t>725114912</t>
  </si>
  <si>
    <t>Zpětná montáž klozetové mísy a sedátka</t>
  </si>
  <si>
    <t>-1655378689</t>
  </si>
  <si>
    <t>107</t>
  </si>
  <si>
    <t>72511R1</t>
  </si>
  <si>
    <t>Demontáž, přemístění a zpětná montáž stávajícího vybavení kuchyně (stoly, skříně, police, sporáky, dřezy) - viz. PD</t>
  </si>
  <si>
    <t>kpl</t>
  </si>
  <si>
    <t>-1909429467</t>
  </si>
  <si>
    <t>108</t>
  </si>
  <si>
    <t>725211701</t>
  </si>
  <si>
    <t>Umývátko keramické stěnové 400 mm</t>
  </si>
  <si>
    <t>soubor</t>
  </si>
  <si>
    <t>1610648913</t>
  </si>
  <si>
    <t>109</t>
  </si>
  <si>
    <t>725310828</t>
  </si>
  <si>
    <t>Demontáž dřez jednoduchý velkokuchyně vč. stolu</t>
  </si>
  <si>
    <t>-1409822531</t>
  </si>
  <si>
    <t>110</t>
  </si>
  <si>
    <t>725813111</t>
  </si>
  <si>
    <t>Ventil rohový G 1/2</t>
  </si>
  <si>
    <t>-1833190528</t>
  </si>
  <si>
    <t>111</t>
  </si>
  <si>
    <t>725813112</t>
  </si>
  <si>
    <t>Ventil rohový G 3/4</t>
  </si>
  <si>
    <t>66319311</t>
  </si>
  <si>
    <t>112</t>
  </si>
  <si>
    <t>725813141</t>
  </si>
  <si>
    <t>Připojovací trubičky nebo flexi hadičky G 1/2</t>
  </si>
  <si>
    <t>-2078692461</t>
  </si>
  <si>
    <t>113</t>
  </si>
  <si>
    <t>725820801</t>
  </si>
  <si>
    <t>Demontáž baterie nástěnné do G 3 / 4</t>
  </si>
  <si>
    <t>-675394674</t>
  </si>
  <si>
    <t>114</t>
  </si>
  <si>
    <t>725821311</t>
  </si>
  <si>
    <t xml:space="preserve">Baterie dřezové nástěnné pákové s otáčivým kulatým ústím </t>
  </si>
  <si>
    <t>1655375094</t>
  </si>
  <si>
    <t>115</t>
  </si>
  <si>
    <t>725821316</t>
  </si>
  <si>
    <t>Baterie dřezové nástěnné se sprchou</t>
  </si>
  <si>
    <t>-1029989461</t>
  </si>
  <si>
    <t>116</t>
  </si>
  <si>
    <t>725822612</t>
  </si>
  <si>
    <t>Baterie umyvadlové stojánkové pákové s výpustí</t>
  </si>
  <si>
    <t>1797262618</t>
  </si>
  <si>
    <t>117</t>
  </si>
  <si>
    <t>725860811</t>
  </si>
  <si>
    <t>Demontáž uzávěrů zápachu jednoduchých</t>
  </si>
  <si>
    <t>1296074576</t>
  </si>
  <si>
    <t>118</t>
  </si>
  <si>
    <t>725861102</t>
  </si>
  <si>
    <t>Zápachová uzávěrka pro umyvadla DN 40</t>
  </si>
  <si>
    <t>38499112</t>
  </si>
  <si>
    <t>119</t>
  </si>
  <si>
    <t>725862103</t>
  </si>
  <si>
    <t>Zápachová uzávěrka pro dřezy DN 40/50</t>
  </si>
  <si>
    <t>-623328825</t>
  </si>
  <si>
    <t>120</t>
  </si>
  <si>
    <t>742111101</t>
  </si>
  <si>
    <t xml:space="preserve">Montáž revizních dvířek </t>
  </si>
  <si>
    <t>-323833326</t>
  </si>
  <si>
    <t>121</t>
  </si>
  <si>
    <t>59030714R</t>
  </si>
  <si>
    <t>neviditelná revizní dvířka pod obklady 600x900 mm</t>
  </si>
  <si>
    <t>-446620447</t>
  </si>
  <si>
    <t>122</t>
  </si>
  <si>
    <t>7251R10</t>
  </si>
  <si>
    <t>Montáž nerezového pultu</t>
  </si>
  <si>
    <t>1502919874</t>
  </si>
  <si>
    <t>123</t>
  </si>
  <si>
    <t>7251R11</t>
  </si>
  <si>
    <t>nerezový pult 500x970x50 mm</t>
  </si>
  <si>
    <t>-1654084322</t>
  </si>
  <si>
    <t>124</t>
  </si>
  <si>
    <t>722002R1</t>
  </si>
  <si>
    <t>Kotevní systém pro zdravotechniku (závitová tyč, objímky, spojovací matice, nosník, kombi šroub ...)</t>
  </si>
  <si>
    <t>-568076911</t>
  </si>
  <si>
    <t>125</t>
  </si>
  <si>
    <t>998725102</t>
  </si>
  <si>
    <t>Přesun hmot tonážní pro zařizovací předměty v objektech v do 12 m</t>
  </si>
  <si>
    <t>-747820784</t>
  </si>
  <si>
    <t>0,027</t>
  </si>
  <si>
    <t>126</t>
  </si>
  <si>
    <t>998725181</t>
  </si>
  <si>
    <t>Příplatek k přesunu hmot tonážní 725 prováděný bez použití mechanizace</t>
  </si>
  <si>
    <t>915325347</t>
  </si>
  <si>
    <t>7251</t>
  </si>
  <si>
    <t>Spotřebiče - kuchyň</t>
  </si>
  <si>
    <t>127</t>
  </si>
  <si>
    <t>7251R1</t>
  </si>
  <si>
    <t>Montáž a zapojení lednice</t>
  </si>
  <si>
    <t>-2010877630</t>
  </si>
  <si>
    <t>128</t>
  </si>
  <si>
    <t>7251R2</t>
  </si>
  <si>
    <t>lednice 600x600x800 - viz. PD</t>
  </si>
  <si>
    <t>-1889763073</t>
  </si>
  <si>
    <t>129</t>
  </si>
  <si>
    <t>7251R3</t>
  </si>
  <si>
    <t>Montáž a zapojení myčky</t>
  </si>
  <si>
    <t>1583577110</t>
  </si>
  <si>
    <t>130</t>
  </si>
  <si>
    <t>7251R4</t>
  </si>
  <si>
    <t>myčka dvouplášťová 720x858x1712 - viz. PD</t>
  </si>
  <si>
    <t>-1396893829</t>
  </si>
  <si>
    <t>131</t>
  </si>
  <si>
    <t>7251R5</t>
  </si>
  <si>
    <t>Montáž a zapojení varného kotle</t>
  </si>
  <si>
    <t>-734441256</t>
  </si>
  <si>
    <t>132</t>
  </si>
  <si>
    <t>7251R6</t>
  </si>
  <si>
    <t>varný kotel 80 l - viz. PD</t>
  </si>
  <si>
    <t>-750098735</t>
  </si>
  <si>
    <t>133</t>
  </si>
  <si>
    <t>7251R7</t>
  </si>
  <si>
    <t>Montáž a zapojení konvektomatu</t>
  </si>
  <si>
    <t>-1839898991</t>
  </si>
  <si>
    <t>134</t>
  </si>
  <si>
    <t>7251R8</t>
  </si>
  <si>
    <t>konvektomat 930x818x1037 + podstavec s 16 vsuny - viz. PD</t>
  </si>
  <si>
    <t>-613991351</t>
  </si>
  <si>
    <t>727</t>
  </si>
  <si>
    <t>Zdravotechnika - požární ochrana</t>
  </si>
  <si>
    <t>135</t>
  </si>
  <si>
    <t>7271113R1</t>
  </si>
  <si>
    <t>Ochranné kovové potrubí DN 50 mm stěnou, včetně dodatečné minerální izolace a protipožáního tmelu</t>
  </si>
  <si>
    <t>-727124200</t>
  </si>
  <si>
    <t>136</t>
  </si>
  <si>
    <t>7271114R2</t>
  </si>
  <si>
    <t>Ochranné kovové potrubí DN 50 mm stropem, včetně dodatečné minerální izolace a protipožárního tmelu</t>
  </si>
  <si>
    <t>1254729951</t>
  </si>
  <si>
    <t>137</t>
  </si>
  <si>
    <t>402R1</t>
  </si>
  <si>
    <t>Protipožární manžeta (páska) pro prostup potrubí DN 75 vč. minerální izolace</t>
  </si>
  <si>
    <t>-1697937485</t>
  </si>
  <si>
    <t>138</t>
  </si>
  <si>
    <t>402R2</t>
  </si>
  <si>
    <t>Protipožární manžeta (páska) pro prostup potrubí DN 100 vč. minerální izolace</t>
  </si>
  <si>
    <t>-1849290390</t>
  </si>
  <si>
    <t>733</t>
  </si>
  <si>
    <t>Ústřední vytápění - rozvodné potrubí</t>
  </si>
  <si>
    <t>139</t>
  </si>
  <si>
    <t>733191914</t>
  </si>
  <si>
    <t>Zaslepení potrubí ocelového zavařením a skováním do DN 20</t>
  </si>
  <si>
    <t>-1667252589</t>
  </si>
  <si>
    <t>140</t>
  </si>
  <si>
    <t>733222303</t>
  </si>
  <si>
    <t>Potrubí měděné polotvrdé spojované lisováním 18x1 ÚT</t>
  </si>
  <si>
    <t>-2079015061</t>
  </si>
  <si>
    <t>141</t>
  </si>
  <si>
    <t>733224223</t>
  </si>
  <si>
    <t>Příplatek k potrubí měděnému za zhotovení přípojky z trubek měděných D 18x1</t>
  </si>
  <si>
    <t>-2141976121</t>
  </si>
  <si>
    <t>734</t>
  </si>
  <si>
    <t>Ústřední vytápění - armatury</t>
  </si>
  <si>
    <t>142</t>
  </si>
  <si>
    <t>734200811</t>
  </si>
  <si>
    <t>Demontáž armatury závitové s jedním závitem do G 1/2</t>
  </si>
  <si>
    <t>1884458613</t>
  </si>
  <si>
    <t>143</t>
  </si>
  <si>
    <t>734200821</t>
  </si>
  <si>
    <t>Demontáž armatury závitové se dvěma závity do G 1/2</t>
  </si>
  <si>
    <t>-1955714074</t>
  </si>
  <si>
    <t>144</t>
  </si>
  <si>
    <t>734200831</t>
  </si>
  <si>
    <t>Demontáž armatury závitové se třemi závity do G 1/2</t>
  </si>
  <si>
    <t>-1183874403</t>
  </si>
  <si>
    <t>145</t>
  </si>
  <si>
    <t>734221552</t>
  </si>
  <si>
    <t>Ventil závitový termostatický RFV9 bez hlavice ovládání</t>
  </si>
  <si>
    <t>1298374674</t>
  </si>
  <si>
    <t>146</t>
  </si>
  <si>
    <t>734221683</t>
  </si>
  <si>
    <t>Termostatická hlavice kapalinová PN 10 do 110°C s vestavěným čidlem UNI-LH</t>
  </si>
  <si>
    <t>1417893259</t>
  </si>
  <si>
    <t>147</t>
  </si>
  <si>
    <t>734261717</t>
  </si>
  <si>
    <t>Šroubení regulační radiátorové Combi 3</t>
  </si>
  <si>
    <t>443360107</t>
  </si>
  <si>
    <t>735</t>
  </si>
  <si>
    <t>Ústřední vytápění - otopná tělesa</t>
  </si>
  <si>
    <t>148</t>
  </si>
  <si>
    <t>735000912</t>
  </si>
  <si>
    <t>Vyregulování ventilu nebo kohoutu dvojregulačního s termostatickým ovládáním</t>
  </si>
  <si>
    <t>251548955</t>
  </si>
  <si>
    <t>149</t>
  </si>
  <si>
    <t>73511181R</t>
  </si>
  <si>
    <t>Demontáž otopného tělesa článkového 10/500/200</t>
  </si>
  <si>
    <t>953665858</t>
  </si>
  <si>
    <t>150</t>
  </si>
  <si>
    <t>735151543</t>
  </si>
  <si>
    <t>Otopné těleso panelové 22/400/2000</t>
  </si>
  <si>
    <t>1508850470</t>
  </si>
  <si>
    <t>151</t>
  </si>
  <si>
    <t>735191910</t>
  </si>
  <si>
    <t>Napuštění vody do otopných těles</t>
  </si>
  <si>
    <t>1610263029</t>
  </si>
  <si>
    <t>200</t>
  </si>
  <si>
    <t>152</t>
  </si>
  <si>
    <t>735494811</t>
  </si>
  <si>
    <t>Vypuštění vody z otopných těles</t>
  </si>
  <si>
    <t>-396215398</t>
  </si>
  <si>
    <t>153</t>
  </si>
  <si>
    <t>HZS2211</t>
  </si>
  <si>
    <t>Tlaková, dilatační a topná zkouška</t>
  </si>
  <si>
    <t>hod</t>
  </si>
  <si>
    <t>512</t>
  </si>
  <si>
    <t>1140818108</t>
  </si>
  <si>
    <t>154</t>
  </si>
  <si>
    <t>998735102</t>
  </si>
  <si>
    <t>Přesun hmot tonážní pro otopná tělesa v objektech v do 12 m</t>
  </si>
  <si>
    <t>579920641</t>
  </si>
  <si>
    <t>0,051</t>
  </si>
  <si>
    <t>155</t>
  </si>
  <si>
    <t>998735181</t>
  </si>
  <si>
    <t>Příplatek k přesunu hmot tonážní 735 prováděný bez použití mechanizace</t>
  </si>
  <si>
    <t>-2143977360</t>
  </si>
  <si>
    <t>741</t>
  </si>
  <si>
    <t xml:space="preserve">Elektroinstalace </t>
  </si>
  <si>
    <t>156</t>
  </si>
  <si>
    <t>7411R1</t>
  </si>
  <si>
    <t>Elektroinstalace - viz. samostatný rozpočet</t>
  </si>
  <si>
    <t>-1458163491</t>
  </si>
  <si>
    <t>Elektroinstalace - výkresy D.1.4.a1, b.1-3, c.2-3</t>
  </si>
  <si>
    <t>751</t>
  </si>
  <si>
    <t xml:space="preserve">Vzduchotechnika </t>
  </si>
  <si>
    <t>75101</t>
  </si>
  <si>
    <t>Vzduchotechnika 1 - odvod vzduchu z kuchyně</t>
  </si>
  <si>
    <t>157</t>
  </si>
  <si>
    <t>75101R</t>
  </si>
  <si>
    <t>Vzduchotechnika 1 - odvod vzduchu - viz. samostatný rozpočet</t>
  </si>
  <si>
    <t>-1375575297</t>
  </si>
  <si>
    <t>Vzduchotechnika - samostatná dokumentace</t>
  </si>
  <si>
    <t>75102</t>
  </si>
  <si>
    <t>Vzduchotechnika 2 - klimatizace kuchyně</t>
  </si>
  <si>
    <t>158</t>
  </si>
  <si>
    <t>75102R</t>
  </si>
  <si>
    <t>Vzduchotechnika 2 - klimatizace kuchyně - viz. samosatný rozpočet</t>
  </si>
  <si>
    <t>-1633616663</t>
  </si>
  <si>
    <t>75103</t>
  </si>
  <si>
    <t>Vzduchotechnika 3 - větrání kuchyně (přívod vzduchu) + vytápění okruh VZT</t>
  </si>
  <si>
    <t>159</t>
  </si>
  <si>
    <t>75103R</t>
  </si>
  <si>
    <t>Vzduchotechnika 3 - větrání kuchyně - přívod vzduchu - viz. samostatný rozpočet</t>
  </si>
  <si>
    <t>560600204</t>
  </si>
  <si>
    <t>160</t>
  </si>
  <si>
    <t>800783589</t>
  </si>
  <si>
    <t>Vzduchotechnika, ÚT - samostatná dokumentace</t>
  </si>
  <si>
    <t>2+2+4</t>
  </si>
  <si>
    <t>161</t>
  </si>
  <si>
    <t>460270233</t>
  </si>
  <si>
    <t>Zazdívka otvorů cihlami pálenými plochy do 0,0225 m2 a tloušťky do 45 cm</t>
  </si>
  <si>
    <t>-457063622</t>
  </si>
  <si>
    <t>162</t>
  </si>
  <si>
    <t>340238211</t>
  </si>
  <si>
    <t>Zazdívka otvorů pl do 1 m2 v příčkách nebo stěnách z cihel tl do 100 mm</t>
  </si>
  <si>
    <t>-1696962558</t>
  </si>
  <si>
    <t>163</t>
  </si>
  <si>
    <t>460710102.1</t>
  </si>
  <si>
    <t>-1780843135</t>
  </si>
  <si>
    <t>164</t>
  </si>
  <si>
    <t>1986494310</t>
  </si>
  <si>
    <t>165</t>
  </si>
  <si>
    <t>1959829291</t>
  </si>
  <si>
    <t>2+2+2+4</t>
  </si>
  <si>
    <t>166</t>
  </si>
  <si>
    <t>612335213</t>
  </si>
  <si>
    <t>Omítka malých ploch do 1,0 m2 na stěnách</t>
  </si>
  <si>
    <t>-1566352410</t>
  </si>
  <si>
    <t>167</t>
  </si>
  <si>
    <t>952902131</t>
  </si>
  <si>
    <t>Čištění budov omytí podlah</t>
  </si>
  <si>
    <t>-825455112</t>
  </si>
  <si>
    <t>48+63</t>
  </si>
  <si>
    <t>168</t>
  </si>
  <si>
    <t>971033521</t>
  </si>
  <si>
    <t>Vybourání otvorů ve zdivu cihelném pl do 1 m2 na MVC nebo MV tl do 100 mm</t>
  </si>
  <si>
    <t>290647956</t>
  </si>
  <si>
    <t>169</t>
  </si>
  <si>
    <t>977151115</t>
  </si>
  <si>
    <t>Jádrové vrty diamantovými korunkami do D 70 mm do stavebních materiálů</t>
  </si>
  <si>
    <t>1000979356</t>
  </si>
  <si>
    <t>1+0,2+0,3+0,4</t>
  </si>
  <si>
    <t>170</t>
  </si>
  <si>
    <t>977151215</t>
  </si>
  <si>
    <t>Jádrové vrty dovrchní diamantovými korunkami do D 70 mm do stavebních materiálů</t>
  </si>
  <si>
    <t>234913187</t>
  </si>
  <si>
    <t>0,7</t>
  </si>
  <si>
    <t>171</t>
  </si>
  <si>
    <t>-534273584</t>
  </si>
  <si>
    <t>0,348</t>
  </si>
  <si>
    <t>172</t>
  </si>
  <si>
    <t>-1981252108</t>
  </si>
  <si>
    <t>173</t>
  </si>
  <si>
    <t>-1258165073</t>
  </si>
  <si>
    <t>174</t>
  </si>
  <si>
    <t>2115079991</t>
  </si>
  <si>
    <t>0,348*10 'Přepočtené koeficientem množství</t>
  </si>
  <si>
    <t>175</t>
  </si>
  <si>
    <t>1358618469</t>
  </si>
  <si>
    <t>176</t>
  </si>
  <si>
    <t>2001704603</t>
  </si>
  <si>
    <t>0,228</t>
  </si>
  <si>
    <t>177</t>
  </si>
  <si>
    <t>713463211</t>
  </si>
  <si>
    <t>Montáž izolace tepelné potrubí potrubními pouzdry s Al fólií staženými Al páskou 1x D do 50 mm</t>
  </si>
  <si>
    <t>-1734067504</t>
  </si>
  <si>
    <t>68+3</t>
  </si>
  <si>
    <t>178</t>
  </si>
  <si>
    <t>631545320</t>
  </si>
  <si>
    <t>pouzdro potrubní izolační ROCKWOOL PIPO ALS 35/30 mm</t>
  </si>
  <si>
    <t>-464990428</t>
  </si>
  <si>
    <t>179</t>
  </si>
  <si>
    <t>631545310</t>
  </si>
  <si>
    <t>pouzdro potrubní izolační ROCKWOOL PIPO ALS 28/30 mm</t>
  </si>
  <si>
    <t>1039590822</t>
  </si>
  <si>
    <t>180</t>
  </si>
  <si>
    <t>998713101</t>
  </si>
  <si>
    <t>Přesun hmot tonážní pro izolace tepelné v objektech v do 6 m</t>
  </si>
  <si>
    <t>491288276</t>
  </si>
  <si>
    <t>0,037</t>
  </si>
  <si>
    <t>181</t>
  </si>
  <si>
    <t>-2090848448</t>
  </si>
  <si>
    <t>182</t>
  </si>
  <si>
    <t>-2129742371</t>
  </si>
  <si>
    <t>183</t>
  </si>
  <si>
    <t>1446819396</t>
  </si>
  <si>
    <t>184</t>
  </si>
  <si>
    <t>732421444</t>
  </si>
  <si>
    <t>Čerpadlo 25-40 - viz. PD</t>
  </si>
  <si>
    <t>-1623097283</t>
  </si>
  <si>
    <t>185</t>
  </si>
  <si>
    <t>733223304</t>
  </si>
  <si>
    <t>Potrubí měděné tvrdé spojované lisováním 28x1,5</t>
  </si>
  <si>
    <t>-815590497</t>
  </si>
  <si>
    <t>186</t>
  </si>
  <si>
    <t>733223305</t>
  </si>
  <si>
    <t>Potrubí měděné tvrdé spojované lisováním 35x1,5</t>
  </si>
  <si>
    <t>1387726625</t>
  </si>
  <si>
    <t>187</t>
  </si>
  <si>
    <t>733224226</t>
  </si>
  <si>
    <t>Příplatek k potrubí měděnému za zhotovení přípojky z trubek měděných D 35x1,5</t>
  </si>
  <si>
    <t>1504879335</t>
  </si>
  <si>
    <t>188</t>
  </si>
  <si>
    <t>733291101</t>
  </si>
  <si>
    <t>Zkouška těsnosti potrubí měděné do D 35x1,5</t>
  </si>
  <si>
    <t>-629929310</t>
  </si>
  <si>
    <t>189</t>
  </si>
  <si>
    <t>998733101</t>
  </si>
  <si>
    <t>Přesun hmot tonážní pro rozvody potrubí v objektech v do 6 m</t>
  </si>
  <si>
    <t>410297144</t>
  </si>
  <si>
    <t>0,113</t>
  </si>
  <si>
    <t>190</t>
  </si>
  <si>
    <t>998733181</t>
  </si>
  <si>
    <t>Příplatek k přesunu hmot tonážní 733 prováděný bez použití mechanizace</t>
  </si>
  <si>
    <t>-835996727</t>
  </si>
  <si>
    <t>191</t>
  </si>
  <si>
    <t>734251212</t>
  </si>
  <si>
    <t>Ventil závitový pojistný G 3/4 2,5 bar</t>
  </si>
  <si>
    <t>601798808</t>
  </si>
  <si>
    <t>192</t>
  </si>
  <si>
    <t>734291123</t>
  </si>
  <si>
    <t xml:space="preserve">Vypouštěcí ventil G 1/2 </t>
  </si>
  <si>
    <t>-1569068435</t>
  </si>
  <si>
    <t>193</t>
  </si>
  <si>
    <t>734291245</t>
  </si>
  <si>
    <t>Filtr závitový přímý G 1 1/4 PN 16 do 130°C s vnitřními závity</t>
  </si>
  <si>
    <t>1692704969</t>
  </si>
  <si>
    <t>194</t>
  </si>
  <si>
    <t>734292716</t>
  </si>
  <si>
    <t>Kohout kulový přímý G 1 1/4 PN 42 do 185°C vnitřní závit</t>
  </si>
  <si>
    <t>403761303</t>
  </si>
  <si>
    <t>195</t>
  </si>
  <si>
    <t>734295022</t>
  </si>
  <si>
    <t>Směšovací armatura závitová trojcestná DN 25 se servomotorem</t>
  </si>
  <si>
    <t>2055339654</t>
  </si>
  <si>
    <t>196</t>
  </si>
  <si>
    <t>734411103</t>
  </si>
  <si>
    <t>Teploměr bitmetalový</t>
  </si>
  <si>
    <t>196709869</t>
  </si>
  <si>
    <t>197</t>
  </si>
  <si>
    <t>734421101</t>
  </si>
  <si>
    <t>Manometr 0-600 kPA</t>
  </si>
  <si>
    <t>697372039</t>
  </si>
  <si>
    <t>198</t>
  </si>
  <si>
    <t>220880410</t>
  </si>
  <si>
    <t>Montáž tepelného čidla včetně připojení</t>
  </si>
  <si>
    <t>562186950</t>
  </si>
  <si>
    <t>199</t>
  </si>
  <si>
    <t>4841033R1</t>
  </si>
  <si>
    <t>přiložné čidlo teploty vody</t>
  </si>
  <si>
    <t>1348340111</t>
  </si>
  <si>
    <t>998734101</t>
  </si>
  <si>
    <t>Přesun hmot tonážní pro armatury v objektech v do 6 m</t>
  </si>
  <si>
    <t>-1284201056</t>
  </si>
  <si>
    <t>201</t>
  </si>
  <si>
    <t>998734181</t>
  </si>
  <si>
    <t>Příplatek k přesunu hmot tonážní 734 prováděný bez použití mechanizace</t>
  </si>
  <si>
    <t>-1712282540</t>
  </si>
  <si>
    <t>202</t>
  </si>
  <si>
    <t>741001</t>
  </si>
  <si>
    <t>Dodávka kabelů, kabelových trasa a kabeláže</t>
  </si>
  <si>
    <t>423868665</t>
  </si>
  <si>
    <t>203</t>
  </si>
  <si>
    <t>741002</t>
  </si>
  <si>
    <t>Montáž komponentů MaR a elektroinstalace</t>
  </si>
  <si>
    <t>975563829</t>
  </si>
  <si>
    <t>204</t>
  </si>
  <si>
    <t>7631128R1</t>
  </si>
  <si>
    <t>Demontáž a zpětná montáž SDK zakrytování</t>
  </si>
  <si>
    <t>845188713</t>
  </si>
  <si>
    <t>205</t>
  </si>
  <si>
    <t>763135881</t>
  </si>
  <si>
    <t>Demontáž kazet podhledu</t>
  </si>
  <si>
    <t>-1662080847</t>
  </si>
  <si>
    <t>206</t>
  </si>
  <si>
    <t>763135611</t>
  </si>
  <si>
    <t>Montáž kazet podhledu</t>
  </si>
  <si>
    <t>373612481</t>
  </si>
  <si>
    <t>207</t>
  </si>
  <si>
    <t>784181121.2</t>
  </si>
  <si>
    <t>Hloubková jednonásobná penetrace podkladu v místnostech výšky do 3,80 m</t>
  </si>
  <si>
    <t>551766241</t>
  </si>
  <si>
    <t>10*2*0,1+1</t>
  </si>
  <si>
    <t>2*0,1</t>
  </si>
  <si>
    <t>208</t>
  </si>
  <si>
    <t>784211121</t>
  </si>
  <si>
    <t>Dvojnásobné bílé malby ze směsí za mokra středně otěruvzdorných v místnostech výšky do 3,80 m</t>
  </si>
  <si>
    <t>782615583</t>
  </si>
  <si>
    <t>209</t>
  </si>
  <si>
    <t>784211141</t>
  </si>
  <si>
    <t>Příplatek k cenám 2x maleb ze směsí za mokra za provádění plochy do 5m2</t>
  </si>
  <si>
    <t>-1443882935</t>
  </si>
  <si>
    <t>763</t>
  </si>
  <si>
    <t>Konstrukce suché výstavby</t>
  </si>
  <si>
    <t>210</t>
  </si>
  <si>
    <t>1650535113</t>
  </si>
  <si>
    <t>211</t>
  </si>
  <si>
    <t>-1970467196</t>
  </si>
  <si>
    <t>212</t>
  </si>
  <si>
    <t>-1951587158</t>
  </si>
  <si>
    <t>766</t>
  </si>
  <si>
    <t>Konstrukce truhlářské</t>
  </si>
  <si>
    <t>213</t>
  </si>
  <si>
    <t>766622131</t>
  </si>
  <si>
    <t>Montáž výdejního okna s rámem do zdiva</t>
  </si>
  <si>
    <t>1558000254</t>
  </si>
  <si>
    <t>214</t>
  </si>
  <si>
    <t>611305240</t>
  </si>
  <si>
    <t>výdejní výsuvné okno - viz. PD</t>
  </si>
  <si>
    <t>-1480936533</t>
  </si>
  <si>
    <t>215</t>
  </si>
  <si>
    <t>998766102</t>
  </si>
  <si>
    <t>Přesun hmot tonážní pro konstrukce truhlářské v objektech v do 12 m</t>
  </si>
  <si>
    <t>-1538825996</t>
  </si>
  <si>
    <t>0,028</t>
  </si>
  <si>
    <t>216</t>
  </si>
  <si>
    <t>998766181</t>
  </si>
  <si>
    <t>Příplatek k přesunu hmot tonážní 766 prováděný bez použití mechanizace</t>
  </si>
  <si>
    <t>-541681260</t>
  </si>
  <si>
    <t>771</t>
  </si>
  <si>
    <t>Podlahy z dlaždic</t>
  </si>
  <si>
    <t>217</t>
  </si>
  <si>
    <t>771571810</t>
  </si>
  <si>
    <t>Demontáž podlah z dlaždic keramických kladených do malty</t>
  </si>
  <si>
    <t>1828804531</t>
  </si>
  <si>
    <t>218</t>
  </si>
  <si>
    <t>771574221</t>
  </si>
  <si>
    <t>Montáž podlah keramických lepených flexibilním lepidlem</t>
  </si>
  <si>
    <t>1150902215</t>
  </si>
  <si>
    <t>219</t>
  </si>
  <si>
    <t>597611160</t>
  </si>
  <si>
    <t>dlaždice keramické - viz. PD</t>
  </si>
  <si>
    <t>-1508832139</t>
  </si>
  <si>
    <t>220</t>
  </si>
  <si>
    <t>771579196</t>
  </si>
  <si>
    <t>Příplatek k montáž podlah keramických za spárování vodotěsnou hmotou</t>
  </si>
  <si>
    <t>-1149921388</t>
  </si>
  <si>
    <t>221</t>
  </si>
  <si>
    <t>208290</t>
  </si>
  <si>
    <t xml:space="preserve">Flexibilní spárovací vodotěsná hmota </t>
  </si>
  <si>
    <t>-903521495</t>
  </si>
  <si>
    <t>43,75*0,65</t>
  </si>
  <si>
    <t>222</t>
  </si>
  <si>
    <t>998771102</t>
  </si>
  <si>
    <t>Přesun hmot tonážní pro podlahy z dlaždic v objektech v do 12 m</t>
  </si>
  <si>
    <t>-1562696054</t>
  </si>
  <si>
    <t>1,758</t>
  </si>
  <si>
    <t>223</t>
  </si>
  <si>
    <t>998771181</t>
  </si>
  <si>
    <t>Příplatek k přesunu hmot tonážní 771 prováděný bez použití mechanizace</t>
  </si>
  <si>
    <t>-406465367</t>
  </si>
  <si>
    <t>776</t>
  </si>
  <si>
    <t>Podlahy povlakové</t>
  </si>
  <si>
    <t>224</t>
  </si>
  <si>
    <t>776421312</t>
  </si>
  <si>
    <t>Montáž přechodových lišt</t>
  </si>
  <si>
    <t>1460391611</t>
  </si>
  <si>
    <t>2*0,9+0,8</t>
  </si>
  <si>
    <t>225</t>
  </si>
  <si>
    <t>553431180</t>
  </si>
  <si>
    <t>přechodová lišta</t>
  </si>
  <si>
    <t>1387336870</t>
  </si>
  <si>
    <t>2,6*1,05 'Přepočtené koeficientem množství</t>
  </si>
  <si>
    <t>781</t>
  </si>
  <si>
    <t>Dokončovací práce - obklady</t>
  </si>
  <si>
    <t>226</t>
  </si>
  <si>
    <t>781474114</t>
  </si>
  <si>
    <t>Montáž obkladů vnitřních keramických hladkých do 22 ks/m2 lepených flexibilním lepidlem</t>
  </si>
  <si>
    <t>2016787125</t>
  </si>
  <si>
    <t>227</t>
  </si>
  <si>
    <t>597610040</t>
  </si>
  <si>
    <t>obkládačky keramické - viz. PD</t>
  </si>
  <si>
    <t>-135040940</t>
  </si>
  <si>
    <t>70,02*1,1 'Přepočtené koeficientem množství</t>
  </si>
  <si>
    <t>228</t>
  </si>
  <si>
    <t>781479194</t>
  </si>
  <si>
    <t>Příplatek k montáži obkladů vnitřních keramických hladkých za nerovný povrch</t>
  </si>
  <si>
    <t>515099577</t>
  </si>
  <si>
    <t>229</t>
  </si>
  <si>
    <t>781479196</t>
  </si>
  <si>
    <t>Příplatek k montáži obkladů vnitřních keramických hladkých za spárování tmelem dvousložkovým</t>
  </si>
  <si>
    <t>633588074</t>
  </si>
  <si>
    <t>230</t>
  </si>
  <si>
    <t>998781102</t>
  </si>
  <si>
    <t>Přesun hmot tonážní pro obklady keramické v objektech v do 12 m</t>
  </si>
  <si>
    <t>-383783780</t>
  </si>
  <si>
    <t>1,386</t>
  </si>
  <si>
    <t>231</t>
  </si>
  <si>
    <t>998781181</t>
  </si>
  <si>
    <t>Příplatek k přesunu hmot tonážní 781 prováděný bez použití mechanizace</t>
  </si>
  <si>
    <t>903653747</t>
  </si>
  <si>
    <t>784</t>
  </si>
  <si>
    <t>Dokončovací práce - malby a tapety</t>
  </si>
  <si>
    <t>232</t>
  </si>
  <si>
    <t>784121001</t>
  </si>
  <si>
    <t>Oškrabání malby v mísnostech výšky do 3,80 m</t>
  </si>
  <si>
    <t>1101784042</t>
  </si>
  <si>
    <t>3*1</t>
  </si>
  <si>
    <t>233</t>
  </si>
  <si>
    <t>784121011</t>
  </si>
  <si>
    <t>Rozmývání podkladu po oškrabání malby v místnostech výšky do 3,80 m</t>
  </si>
  <si>
    <t>1233012546</t>
  </si>
  <si>
    <t>234</t>
  </si>
  <si>
    <t>784171101</t>
  </si>
  <si>
    <t>Zakrytí vnitřních podlah včetně pozdějšího odkrytí</t>
  </si>
  <si>
    <t>1460056602</t>
  </si>
  <si>
    <t>235</t>
  </si>
  <si>
    <t>784171121</t>
  </si>
  <si>
    <t>Zakrytí vnitřních ploch  konstrukcí nebo prvků  v místnostech výšky do 3,80 m</t>
  </si>
  <si>
    <t>516031727</t>
  </si>
  <si>
    <t>236</t>
  </si>
  <si>
    <t>581248440</t>
  </si>
  <si>
    <t>fólie pro malířské potřeby zakrývací</t>
  </si>
  <si>
    <t>2104466569</t>
  </si>
  <si>
    <t>237</t>
  </si>
  <si>
    <t>784181121</t>
  </si>
  <si>
    <t>-202209120</t>
  </si>
  <si>
    <t>22*0,5</t>
  </si>
  <si>
    <t>238</t>
  </si>
  <si>
    <t>335170765</t>
  </si>
  <si>
    <t>VRN</t>
  </si>
  <si>
    <t>Vedlejší rozpočtové náklady</t>
  </si>
  <si>
    <t>VRN1</t>
  </si>
  <si>
    <t>Průzkumné, geodetické a projektové práce</t>
  </si>
  <si>
    <t>239</t>
  </si>
  <si>
    <t>013254000</t>
  </si>
  <si>
    <t>Dokumentace skutečného provedení stavby</t>
  </si>
  <si>
    <t>Kpl</t>
  </si>
  <si>
    <t>1024</t>
  </si>
  <si>
    <t>1857959934</t>
  </si>
  <si>
    <t>240</t>
  </si>
  <si>
    <t>030001000</t>
  </si>
  <si>
    <t>Zařízení staveniště</t>
  </si>
  <si>
    <t>-506648465</t>
  </si>
  <si>
    <t>241</t>
  </si>
  <si>
    <t>050001000</t>
  </si>
  <si>
    <t>Zábor veřejného prostranství (vyřízení + úhrada poplatků)</t>
  </si>
  <si>
    <t>-1229354909</t>
  </si>
  <si>
    <t>242</t>
  </si>
  <si>
    <t>070001000</t>
  </si>
  <si>
    <t>Provozní vlivy</t>
  </si>
  <si>
    <t>-742546234</t>
  </si>
  <si>
    <t>243</t>
  </si>
  <si>
    <t>043194000</t>
  </si>
  <si>
    <t>Rozbor vody</t>
  </si>
  <si>
    <t>-1501746654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</si>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</sst>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10"/>
      <color rgb="FFFF0000"/>
      <name val="Trebuchet MS"/>
      <family val="2"/>
    </font>
    <font>
      <sz val="7"/>
      <color rgb="FFFF0000"/>
      <name val="Trebuchet MS"/>
      <family val="2"/>
    </font>
    <font>
      <i/>
      <sz val="8"/>
      <color rgb="FFFF000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42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7" fillId="6" borderId="0" xfId="0" applyFont="1" applyFill="1" applyBorder="1" applyAlignment="1" applyProtection="1">
      <alignment vertical="center"/>
      <protection/>
    </xf>
    <xf numFmtId="0" fontId="40" fillId="6" borderId="23" xfId="0" applyFont="1" applyFill="1" applyBorder="1" applyAlignment="1" applyProtection="1">
      <alignment horizontal="left" vertical="center"/>
      <protection/>
    </xf>
    <xf numFmtId="0" fontId="40" fillId="6" borderId="23" xfId="0" applyFont="1" applyFill="1" applyBorder="1" applyAlignment="1" applyProtection="1">
      <alignment vertical="center"/>
      <protection/>
    </xf>
    <xf numFmtId="0" fontId="40" fillId="6" borderId="23" xfId="0" applyFont="1" applyFill="1" applyBorder="1" applyAlignment="1" applyProtection="1">
      <alignment vertical="center"/>
      <protection locked="0"/>
    </xf>
    <xf numFmtId="4" fontId="40" fillId="6" borderId="23" xfId="0" applyNumberFormat="1" applyFont="1" applyFill="1" applyBorder="1" applyAlignment="1" applyProtection="1">
      <alignment vertical="center"/>
      <protection/>
    </xf>
    <xf numFmtId="0" fontId="7" fillId="6" borderId="5" xfId="0" applyFont="1" applyFill="1" applyBorder="1" applyAlignment="1" applyProtection="1">
      <alignment vertical="center"/>
      <protection/>
    </xf>
    <xf numFmtId="0" fontId="7" fillId="6" borderId="4" xfId="0" applyFont="1" applyFill="1" applyBorder="1" applyAlignment="1" applyProtection="1">
      <alignment vertical="center"/>
      <protection/>
    </xf>
    <xf numFmtId="0" fontId="8" fillId="6" borderId="4" xfId="0" applyFont="1" applyFill="1" applyBorder="1" applyAlignment="1" applyProtection="1">
      <alignment/>
      <protection/>
    </xf>
    <xf numFmtId="0" fontId="11" fillId="6" borderId="0" xfId="0" applyFont="1" applyFill="1" applyAlignment="1" applyProtection="1">
      <alignment/>
      <protection/>
    </xf>
    <xf numFmtId="0" fontId="11" fillId="6" borderId="0" xfId="0" applyFont="1" applyFill="1" applyBorder="1" applyAlignment="1" applyProtection="1">
      <alignment horizontal="left"/>
      <protection/>
    </xf>
    <xf numFmtId="0" fontId="40" fillId="6" borderId="0" xfId="0" applyFont="1" applyFill="1" applyBorder="1" applyAlignment="1" applyProtection="1">
      <alignment horizontal="left"/>
      <protection/>
    </xf>
    <xf numFmtId="0" fontId="11" fillId="6" borderId="0" xfId="0" applyFont="1" applyFill="1" applyAlignment="1" applyProtection="1">
      <alignment/>
      <protection locked="0"/>
    </xf>
    <xf numFmtId="4" fontId="40" fillId="6" borderId="0" xfId="0" applyNumberFormat="1" applyFont="1" applyFill="1" applyBorder="1" applyAlignment="1" applyProtection="1">
      <alignment/>
      <protection/>
    </xf>
    <xf numFmtId="0" fontId="0" fillId="6" borderId="4" xfId="0" applyFont="1" applyFill="1" applyBorder="1" applyAlignment="1" applyProtection="1">
      <alignment vertical="center"/>
      <protection/>
    </xf>
    <xf numFmtId="0" fontId="11" fillId="6" borderId="27" xfId="0" applyFont="1" applyFill="1" applyBorder="1" applyAlignment="1" applyProtection="1">
      <alignment horizontal="center" vertical="center"/>
      <protection/>
    </xf>
    <xf numFmtId="49" fontId="11" fillId="6" borderId="27" xfId="0" applyNumberFormat="1" applyFont="1" applyFill="1" applyBorder="1" applyAlignment="1" applyProtection="1">
      <alignment horizontal="left" vertical="center" wrapText="1"/>
      <protection/>
    </xf>
    <xf numFmtId="0" fontId="11" fillId="6" borderId="27" xfId="0" applyFont="1" applyFill="1" applyBorder="1" applyAlignment="1" applyProtection="1">
      <alignment horizontal="left" vertical="center" wrapText="1"/>
      <protection/>
    </xf>
    <xf numFmtId="0" fontId="11" fillId="6" borderId="27" xfId="0" applyFont="1" applyFill="1" applyBorder="1" applyAlignment="1" applyProtection="1">
      <alignment horizontal="center" vertical="center" wrapText="1"/>
      <protection/>
    </xf>
    <xf numFmtId="167" fontId="11" fillId="6" borderId="27" xfId="0" applyNumberFormat="1" applyFont="1" applyFill="1" applyBorder="1" applyAlignment="1" applyProtection="1">
      <alignment vertical="center"/>
      <protection/>
    </xf>
    <xf numFmtId="4" fontId="11" fillId="6" borderId="27" xfId="0" applyNumberFormat="1" applyFont="1" applyFill="1" applyBorder="1" applyAlignment="1" applyProtection="1">
      <alignment vertical="center"/>
      <protection locked="0"/>
    </xf>
    <xf numFmtId="4" fontId="11" fillId="6" borderId="27" xfId="0" applyNumberFormat="1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11" fillId="6" borderId="0" xfId="0" applyFont="1" applyFill="1" applyAlignment="1" applyProtection="1">
      <alignment vertical="center"/>
      <protection/>
    </xf>
    <xf numFmtId="0" fontId="41" fillId="6" borderId="0" xfId="0" applyFont="1" applyFill="1" applyAlignment="1" applyProtection="1">
      <alignment horizontal="left" vertical="center"/>
      <protection/>
    </xf>
    <xf numFmtId="0" fontId="11" fillId="6" borderId="0" xfId="0" applyFont="1" applyFill="1" applyAlignment="1" applyProtection="1">
      <alignment horizontal="left" vertical="center"/>
      <protection/>
    </xf>
    <xf numFmtId="0" fontId="11" fillId="6" borderId="0" xfId="0" applyFont="1" applyFill="1" applyAlignment="1" applyProtection="1">
      <alignment horizontal="left" vertical="center" wrapText="1"/>
      <protection/>
    </xf>
    <xf numFmtId="0" fontId="11" fillId="6" borderId="0" xfId="0" applyFont="1" applyFill="1" applyAlignment="1" applyProtection="1">
      <alignment vertical="center"/>
      <protection locked="0"/>
    </xf>
    <xf numFmtId="0" fontId="10" fillId="6" borderId="4" xfId="0" applyFont="1" applyFill="1" applyBorder="1" applyAlignment="1" applyProtection="1">
      <alignment vertical="center"/>
      <protection/>
    </xf>
    <xf numFmtId="0" fontId="41" fillId="6" borderId="0" xfId="0" applyFont="1" applyFill="1" applyBorder="1" applyAlignment="1" applyProtection="1">
      <alignment horizontal="left" vertical="center"/>
      <protection/>
    </xf>
    <xf numFmtId="0" fontId="11" fillId="6" borderId="0" xfId="0" applyFont="1" applyFill="1" applyBorder="1" applyAlignment="1" applyProtection="1">
      <alignment horizontal="left" vertical="center"/>
      <protection/>
    </xf>
    <xf numFmtId="0" fontId="11" fillId="6" borderId="0" xfId="0" applyFont="1" applyFill="1" applyBorder="1" applyAlignment="1" applyProtection="1">
      <alignment horizontal="left" vertical="center" wrapText="1"/>
      <protection/>
    </xf>
    <xf numFmtId="167" fontId="11" fillId="6" borderId="0" xfId="0" applyNumberFormat="1" applyFont="1" applyFill="1" applyBorder="1" applyAlignment="1" applyProtection="1">
      <alignment vertical="center"/>
      <protection/>
    </xf>
    <xf numFmtId="0" fontId="42" fillId="6" borderId="27" xfId="0" applyFont="1" applyFill="1" applyBorder="1" applyAlignment="1" applyProtection="1">
      <alignment horizontal="center" vertical="center"/>
      <protection/>
    </xf>
    <xf numFmtId="49" fontId="42" fillId="6" borderId="27" xfId="0" applyNumberFormat="1" applyFont="1" applyFill="1" applyBorder="1" applyAlignment="1" applyProtection="1">
      <alignment horizontal="left" vertical="center" wrapText="1"/>
      <protection/>
    </xf>
    <xf numFmtId="0" fontId="42" fillId="6" borderId="27" xfId="0" applyFont="1" applyFill="1" applyBorder="1" applyAlignment="1" applyProtection="1">
      <alignment horizontal="left" vertical="center" wrapText="1"/>
      <protection/>
    </xf>
    <xf numFmtId="0" fontId="42" fillId="6" borderId="27" xfId="0" applyFont="1" applyFill="1" applyBorder="1" applyAlignment="1" applyProtection="1">
      <alignment horizontal="center" vertical="center" wrapText="1"/>
      <protection/>
    </xf>
    <xf numFmtId="167" fontId="42" fillId="6" borderId="27" xfId="0" applyNumberFormat="1" applyFont="1" applyFill="1" applyBorder="1" applyAlignment="1" applyProtection="1">
      <alignment vertical="center"/>
      <protection/>
    </xf>
    <xf numFmtId="4" fontId="42" fillId="6" borderId="27" xfId="0" applyNumberFormat="1" applyFont="1" applyFill="1" applyBorder="1" applyAlignment="1" applyProtection="1">
      <alignment vertical="center"/>
      <protection locked="0"/>
    </xf>
    <xf numFmtId="4" fontId="42" fillId="6" borderId="27" xfId="0" applyNumberFormat="1" applyFont="1" applyFill="1" applyBorder="1" applyAlignment="1" applyProtection="1">
      <alignment vertical="center"/>
      <protection/>
    </xf>
    <xf numFmtId="167" fontId="11" fillId="6" borderId="0" xfId="0" applyNumberFormat="1" applyFont="1" applyFill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62" t="s">
        <v>16</v>
      </c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3"/>
      <c r="AP5" s="28"/>
      <c r="AQ5" s="30"/>
      <c r="BE5" s="360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4" t="s">
        <v>19</v>
      </c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28"/>
      <c r="AQ6" s="30"/>
      <c r="BE6" s="361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61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61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61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29</v>
      </c>
      <c r="AO10" s="28"/>
      <c r="AP10" s="28"/>
      <c r="AQ10" s="30"/>
      <c r="BE10" s="361"/>
      <c r="BS10" s="23" t="s">
        <v>8</v>
      </c>
    </row>
    <row r="11" spans="2:71" ht="18.4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21</v>
      </c>
      <c r="AO11" s="28"/>
      <c r="AP11" s="28"/>
      <c r="AQ11" s="30"/>
      <c r="BE11" s="361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61"/>
      <c r="BS12" s="23" t="s">
        <v>8</v>
      </c>
    </row>
    <row r="13" spans="2:71" ht="14.45" customHeight="1">
      <c r="B13" s="27"/>
      <c r="C13" s="28"/>
      <c r="D13" s="36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33</v>
      </c>
      <c r="AO13" s="28"/>
      <c r="AP13" s="28"/>
      <c r="AQ13" s="30"/>
      <c r="BE13" s="361"/>
      <c r="BS13" s="23" t="s">
        <v>8</v>
      </c>
    </row>
    <row r="14" spans="2:71" ht="15">
      <c r="B14" s="27"/>
      <c r="C14" s="28"/>
      <c r="D14" s="28"/>
      <c r="E14" s="365" t="s">
        <v>33</v>
      </c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" t="s">
        <v>31</v>
      </c>
      <c r="AL14" s="28"/>
      <c r="AM14" s="28"/>
      <c r="AN14" s="38" t="s">
        <v>33</v>
      </c>
      <c r="AO14" s="28"/>
      <c r="AP14" s="28"/>
      <c r="AQ14" s="30"/>
      <c r="BE14" s="361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61"/>
      <c r="BS15" s="23" t="s">
        <v>6</v>
      </c>
    </row>
    <row r="16" spans="2:71" ht="14.45" customHeight="1">
      <c r="B16" s="27"/>
      <c r="C16" s="28"/>
      <c r="D16" s="36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35</v>
      </c>
      <c r="AO16" s="28"/>
      <c r="AP16" s="28"/>
      <c r="AQ16" s="30"/>
      <c r="BE16" s="361"/>
      <c r="BS16" s="23" t="s">
        <v>6</v>
      </c>
    </row>
    <row r="17" spans="2:71" ht="18.4" customHeight="1">
      <c r="B17" s="27"/>
      <c r="C17" s="28"/>
      <c r="D17" s="28"/>
      <c r="E17" s="34" t="s">
        <v>36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37</v>
      </c>
      <c r="AO17" s="28"/>
      <c r="AP17" s="28"/>
      <c r="AQ17" s="30"/>
      <c r="BE17" s="361"/>
      <c r="BS17" s="23" t="s">
        <v>38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61"/>
      <c r="BS18" s="23" t="s">
        <v>8</v>
      </c>
    </row>
    <row r="19" spans="2:71" ht="14.45" customHeight="1">
      <c r="B19" s="27"/>
      <c r="C19" s="28"/>
      <c r="D19" s="36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61"/>
      <c r="BS19" s="23" t="s">
        <v>8</v>
      </c>
    </row>
    <row r="20" spans="2:71" ht="22.5" customHeight="1">
      <c r="B20" s="27"/>
      <c r="C20" s="28"/>
      <c r="D20" s="28"/>
      <c r="E20" s="367" t="s">
        <v>21</v>
      </c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28"/>
      <c r="AP20" s="28"/>
      <c r="AQ20" s="30"/>
      <c r="BE20" s="361"/>
      <c r="BS20" s="23" t="s">
        <v>38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61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61"/>
    </row>
    <row r="23" spans="2:57" s="1" customFormat="1" ht="25.9" customHeight="1">
      <c r="B23" s="40"/>
      <c r="C23" s="41"/>
      <c r="D23" s="42" t="s">
        <v>40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68">
        <f>ROUND(AG51,2)</f>
        <v>0</v>
      </c>
      <c r="AL23" s="369"/>
      <c r="AM23" s="369"/>
      <c r="AN23" s="369"/>
      <c r="AO23" s="369"/>
      <c r="AP23" s="41"/>
      <c r="AQ23" s="44"/>
      <c r="BE23" s="361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61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70" t="s">
        <v>41</v>
      </c>
      <c r="M25" s="370"/>
      <c r="N25" s="370"/>
      <c r="O25" s="370"/>
      <c r="P25" s="41"/>
      <c r="Q25" s="41"/>
      <c r="R25" s="41"/>
      <c r="S25" s="41"/>
      <c r="T25" s="41"/>
      <c r="U25" s="41"/>
      <c r="V25" s="41"/>
      <c r="W25" s="370" t="s">
        <v>42</v>
      </c>
      <c r="X25" s="370"/>
      <c r="Y25" s="370"/>
      <c r="Z25" s="370"/>
      <c r="AA25" s="370"/>
      <c r="AB25" s="370"/>
      <c r="AC25" s="370"/>
      <c r="AD25" s="370"/>
      <c r="AE25" s="370"/>
      <c r="AF25" s="41"/>
      <c r="AG25" s="41"/>
      <c r="AH25" s="41"/>
      <c r="AI25" s="41"/>
      <c r="AJ25" s="41"/>
      <c r="AK25" s="370" t="s">
        <v>43</v>
      </c>
      <c r="AL25" s="370"/>
      <c r="AM25" s="370"/>
      <c r="AN25" s="370"/>
      <c r="AO25" s="370"/>
      <c r="AP25" s="41"/>
      <c r="AQ25" s="44"/>
      <c r="BE25" s="361"/>
    </row>
    <row r="26" spans="2:57" s="2" customFormat="1" ht="14.45" customHeight="1">
      <c r="B26" s="46"/>
      <c r="C26" s="47"/>
      <c r="D26" s="48" t="s">
        <v>44</v>
      </c>
      <c r="E26" s="47"/>
      <c r="F26" s="48" t="s">
        <v>45</v>
      </c>
      <c r="G26" s="47"/>
      <c r="H26" s="47"/>
      <c r="I26" s="47"/>
      <c r="J26" s="47"/>
      <c r="K26" s="47"/>
      <c r="L26" s="334">
        <v>0.21</v>
      </c>
      <c r="M26" s="335"/>
      <c r="N26" s="335"/>
      <c r="O26" s="335"/>
      <c r="P26" s="47"/>
      <c r="Q26" s="47"/>
      <c r="R26" s="47"/>
      <c r="S26" s="47"/>
      <c r="T26" s="47"/>
      <c r="U26" s="47"/>
      <c r="V26" s="47"/>
      <c r="W26" s="350">
        <f>ROUND(AZ51,2)</f>
        <v>0</v>
      </c>
      <c r="X26" s="335"/>
      <c r="Y26" s="335"/>
      <c r="Z26" s="335"/>
      <c r="AA26" s="335"/>
      <c r="AB26" s="335"/>
      <c r="AC26" s="335"/>
      <c r="AD26" s="335"/>
      <c r="AE26" s="335"/>
      <c r="AF26" s="47"/>
      <c r="AG26" s="47"/>
      <c r="AH26" s="47"/>
      <c r="AI26" s="47"/>
      <c r="AJ26" s="47"/>
      <c r="AK26" s="350">
        <f>ROUND(AV51,2)</f>
        <v>0</v>
      </c>
      <c r="AL26" s="335"/>
      <c r="AM26" s="335"/>
      <c r="AN26" s="335"/>
      <c r="AO26" s="335"/>
      <c r="AP26" s="47"/>
      <c r="AQ26" s="49"/>
      <c r="BE26" s="361"/>
    </row>
    <row r="27" spans="2:57" s="2" customFormat="1" ht="14.45" customHeight="1">
      <c r="B27" s="46"/>
      <c r="C27" s="47"/>
      <c r="D27" s="47"/>
      <c r="E27" s="47"/>
      <c r="F27" s="48" t="s">
        <v>46</v>
      </c>
      <c r="G27" s="47"/>
      <c r="H27" s="47"/>
      <c r="I27" s="47"/>
      <c r="J27" s="47"/>
      <c r="K27" s="47"/>
      <c r="L27" s="334">
        <v>0.15</v>
      </c>
      <c r="M27" s="335"/>
      <c r="N27" s="335"/>
      <c r="O27" s="335"/>
      <c r="P27" s="47"/>
      <c r="Q27" s="47"/>
      <c r="R27" s="47"/>
      <c r="S27" s="47"/>
      <c r="T27" s="47"/>
      <c r="U27" s="47"/>
      <c r="V27" s="47"/>
      <c r="W27" s="350">
        <f>ROUND(BA51,2)</f>
        <v>0</v>
      </c>
      <c r="X27" s="335"/>
      <c r="Y27" s="335"/>
      <c r="Z27" s="335"/>
      <c r="AA27" s="335"/>
      <c r="AB27" s="335"/>
      <c r="AC27" s="335"/>
      <c r="AD27" s="335"/>
      <c r="AE27" s="335"/>
      <c r="AF27" s="47"/>
      <c r="AG27" s="47"/>
      <c r="AH27" s="47"/>
      <c r="AI27" s="47"/>
      <c r="AJ27" s="47"/>
      <c r="AK27" s="350">
        <f>ROUND(AW51,2)</f>
        <v>0</v>
      </c>
      <c r="AL27" s="335"/>
      <c r="AM27" s="335"/>
      <c r="AN27" s="335"/>
      <c r="AO27" s="335"/>
      <c r="AP27" s="47"/>
      <c r="AQ27" s="49"/>
      <c r="BE27" s="361"/>
    </row>
    <row r="28" spans="2:57" s="2" customFormat="1" ht="14.45" customHeight="1" hidden="1">
      <c r="B28" s="46"/>
      <c r="C28" s="47"/>
      <c r="D28" s="47"/>
      <c r="E28" s="47"/>
      <c r="F28" s="48" t="s">
        <v>47</v>
      </c>
      <c r="G28" s="47"/>
      <c r="H28" s="47"/>
      <c r="I28" s="47"/>
      <c r="J28" s="47"/>
      <c r="K28" s="47"/>
      <c r="L28" s="334">
        <v>0.21</v>
      </c>
      <c r="M28" s="335"/>
      <c r="N28" s="335"/>
      <c r="O28" s="335"/>
      <c r="P28" s="47"/>
      <c r="Q28" s="47"/>
      <c r="R28" s="47"/>
      <c r="S28" s="47"/>
      <c r="T28" s="47"/>
      <c r="U28" s="47"/>
      <c r="V28" s="47"/>
      <c r="W28" s="350">
        <f>ROUND(BB51,2)</f>
        <v>0</v>
      </c>
      <c r="X28" s="335"/>
      <c r="Y28" s="335"/>
      <c r="Z28" s="335"/>
      <c r="AA28" s="335"/>
      <c r="AB28" s="335"/>
      <c r="AC28" s="335"/>
      <c r="AD28" s="335"/>
      <c r="AE28" s="335"/>
      <c r="AF28" s="47"/>
      <c r="AG28" s="47"/>
      <c r="AH28" s="47"/>
      <c r="AI28" s="47"/>
      <c r="AJ28" s="47"/>
      <c r="AK28" s="350">
        <v>0</v>
      </c>
      <c r="AL28" s="335"/>
      <c r="AM28" s="335"/>
      <c r="AN28" s="335"/>
      <c r="AO28" s="335"/>
      <c r="AP28" s="47"/>
      <c r="AQ28" s="49"/>
      <c r="BE28" s="361"/>
    </row>
    <row r="29" spans="2:57" s="2" customFormat="1" ht="14.45" customHeight="1" hidden="1">
      <c r="B29" s="46"/>
      <c r="C29" s="47"/>
      <c r="D29" s="47"/>
      <c r="E29" s="47"/>
      <c r="F29" s="48" t="s">
        <v>48</v>
      </c>
      <c r="G29" s="47"/>
      <c r="H29" s="47"/>
      <c r="I29" s="47"/>
      <c r="J29" s="47"/>
      <c r="K29" s="47"/>
      <c r="L29" s="334">
        <v>0.15</v>
      </c>
      <c r="M29" s="335"/>
      <c r="N29" s="335"/>
      <c r="O29" s="335"/>
      <c r="P29" s="47"/>
      <c r="Q29" s="47"/>
      <c r="R29" s="47"/>
      <c r="S29" s="47"/>
      <c r="T29" s="47"/>
      <c r="U29" s="47"/>
      <c r="V29" s="47"/>
      <c r="W29" s="350">
        <f>ROUND(BC51,2)</f>
        <v>0</v>
      </c>
      <c r="X29" s="335"/>
      <c r="Y29" s="335"/>
      <c r="Z29" s="335"/>
      <c r="AA29" s="335"/>
      <c r="AB29" s="335"/>
      <c r="AC29" s="335"/>
      <c r="AD29" s="335"/>
      <c r="AE29" s="335"/>
      <c r="AF29" s="47"/>
      <c r="AG29" s="47"/>
      <c r="AH29" s="47"/>
      <c r="AI29" s="47"/>
      <c r="AJ29" s="47"/>
      <c r="AK29" s="350">
        <v>0</v>
      </c>
      <c r="AL29" s="335"/>
      <c r="AM29" s="335"/>
      <c r="AN29" s="335"/>
      <c r="AO29" s="335"/>
      <c r="AP29" s="47"/>
      <c r="AQ29" s="49"/>
      <c r="BE29" s="361"/>
    </row>
    <row r="30" spans="2:57" s="2" customFormat="1" ht="14.45" customHeight="1" hidden="1">
      <c r="B30" s="46"/>
      <c r="C30" s="47"/>
      <c r="D30" s="47"/>
      <c r="E30" s="47"/>
      <c r="F30" s="48" t="s">
        <v>49</v>
      </c>
      <c r="G30" s="47"/>
      <c r="H30" s="47"/>
      <c r="I30" s="47"/>
      <c r="J30" s="47"/>
      <c r="K30" s="47"/>
      <c r="L30" s="334">
        <v>0</v>
      </c>
      <c r="M30" s="335"/>
      <c r="N30" s="335"/>
      <c r="O30" s="335"/>
      <c r="P30" s="47"/>
      <c r="Q30" s="47"/>
      <c r="R30" s="47"/>
      <c r="S30" s="47"/>
      <c r="T30" s="47"/>
      <c r="U30" s="47"/>
      <c r="V30" s="47"/>
      <c r="W30" s="350">
        <f>ROUND(BD51,2)</f>
        <v>0</v>
      </c>
      <c r="X30" s="335"/>
      <c r="Y30" s="335"/>
      <c r="Z30" s="335"/>
      <c r="AA30" s="335"/>
      <c r="AB30" s="335"/>
      <c r="AC30" s="335"/>
      <c r="AD30" s="335"/>
      <c r="AE30" s="335"/>
      <c r="AF30" s="47"/>
      <c r="AG30" s="47"/>
      <c r="AH30" s="47"/>
      <c r="AI30" s="47"/>
      <c r="AJ30" s="47"/>
      <c r="AK30" s="350">
        <v>0</v>
      </c>
      <c r="AL30" s="335"/>
      <c r="AM30" s="335"/>
      <c r="AN30" s="335"/>
      <c r="AO30" s="335"/>
      <c r="AP30" s="47"/>
      <c r="AQ30" s="49"/>
      <c r="BE30" s="361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61"/>
    </row>
    <row r="32" spans="2:57" s="1" customFormat="1" ht="25.9" customHeight="1">
      <c r="B32" s="40"/>
      <c r="C32" s="50"/>
      <c r="D32" s="51" t="s">
        <v>50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51</v>
      </c>
      <c r="U32" s="52"/>
      <c r="V32" s="52"/>
      <c r="W32" s="52"/>
      <c r="X32" s="371" t="s">
        <v>52</v>
      </c>
      <c r="Y32" s="348"/>
      <c r="Z32" s="348"/>
      <c r="AA32" s="348"/>
      <c r="AB32" s="348"/>
      <c r="AC32" s="52"/>
      <c r="AD32" s="52"/>
      <c r="AE32" s="52"/>
      <c r="AF32" s="52"/>
      <c r="AG32" s="52"/>
      <c r="AH32" s="52"/>
      <c r="AI32" s="52"/>
      <c r="AJ32" s="52"/>
      <c r="AK32" s="347">
        <f>SUM(AK23:AK30)</f>
        <v>0</v>
      </c>
      <c r="AL32" s="348"/>
      <c r="AM32" s="348"/>
      <c r="AN32" s="348"/>
      <c r="AO32" s="349"/>
      <c r="AP32" s="50"/>
      <c r="AQ32" s="54"/>
      <c r="BE32" s="361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53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20171026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9" t="str">
        <f>K6</f>
        <v>CSPT Třinec, Máchova č. 1134 – Generální oprava vnitřních rozvodů vody a kanalizace</v>
      </c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Máchova 1134, Třinec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41" t="str">
        <f>IF(AN8="","",AN8)</f>
        <v>26. 10. 2017</v>
      </c>
      <c r="AN44" s="341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Centrum sociální pomoci Třinec, p. o.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34</v>
      </c>
      <c r="AJ46" s="62"/>
      <c r="AK46" s="62"/>
      <c r="AL46" s="62"/>
      <c r="AM46" s="342" t="str">
        <f>IF(E17="","",E17)</f>
        <v>HAMROZI s. r. o.</v>
      </c>
      <c r="AN46" s="342"/>
      <c r="AO46" s="342"/>
      <c r="AP46" s="342"/>
      <c r="AQ46" s="62"/>
      <c r="AR46" s="60"/>
      <c r="AS46" s="354" t="s">
        <v>54</v>
      </c>
      <c r="AT46" s="355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5">
      <c r="B47" s="40"/>
      <c r="C47" s="64" t="s">
        <v>32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56"/>
      <c r="AT47" s="357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58"/>
      <c r="AT48" s="359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43" t="s">
        <v>55</v>
      </c>
      <c r="D49" s="344"/>
      <c r="E49" s="344"/>
      <c r="F49" s="344"/>
      <c r="G49" s="344"/>
      <c r="H49" s="78"/>
      <c r="I49" s="345" t="s">
        <v>56</v>
      </c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4"/>
      <c r="AD49" s="344"/>
      <c r="AE49" s="344"/>
      <c r="AF49" s="344"/>
      <c r="AG49" s="346" t="s">
        <v>57</v>
      </c>
      <c r="AH49" s="344"/>
      <c r="AI49" s="344"/>
      <c r="AJ49" s="344"/>
      <c r="AK49" s="344"/>
      <c r="AL49" s="344"/>
      <c r="AM49" s="344"/>
      <c r="AN49" s="345" t="s">
        <v>58</v>
      </c>
      <c r="AO49" s="344"/>
      <c r="AP49" s="344"/>
      <c r="AQ49" s="79" t="s">
        <v>59</v>
      </c>
      <c r="AR49" s="60"/>
      <c r="AS49" s="80" t="s">
        <v>60</v>
      </c>
      <c r="AT49" s="81" t="s">
        <v>61</v>
      </c>
      <c r="AU49" s="81" t="s">
        <v>62</v>
      </c>
      <c r="AV49" s="81" t="s">
        <v>63</v>
      </c>
      <c r="AW49" s="81" t="s">
        <v>64</v>
      </c>
      <c r="AX49" s="81" t="s">
        <v>65</v>
      </c>
      <c r="AY49" s="81" t="s">
        <v>66</v>
      </c>
      <c r="AZ49" s="81" t="s">
        <v>67</v>
      </c>
      <c r="BA49" s="81" t="s">
        <v>68</v>
      </c>
      <c r="BB49" s="81" t="s">
        <v>69</v>
      </c>
      <c r="BC49" s="81" t="s">
        <v>70</v>
      </c>
      <c r="BD49" s="82" t="s">
        <v>71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72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37">
        <f>ROUND(AG52,2)</f>
        <v>0</v>
      </c>
      <c r="AH51" s="337"/>
      <c r="AI51" s="337"/>
      <c r="AJ51" s="337"/>
      <c r="AK51" s="337"/>
      <c r="AL51" s="337"/>
      <c r="AM51" s="337"/>
      <c r="AN51" s="338">
        <f>SUM(AG51,AT51)</f>
        <v>0</v>
      </c>
      <c r="AO51" s="338"/>
      <c r="AP51" s="338"/>
      <c r="AQ51" s="88" t="s">
        <v>21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73</v>
      </c>
      <c r="BT51" s="93" t="s">
        <v>74</v>
      </c>
      <c r="BU51" s="94" t="s">
        <v>75</v>
      </c>
      <c r="BV51" s="93" t="s">
        <v>76</v>
      </c>
      <c r="BW51" s="93" t="s">
        <v>7</v>
      </c>
      <c r="BX51" s="93" t="s">
        <v>77</v>
      </c>
      <c r="CL51" s="93" t="s">
        <v>21</v>
      </c>
    </row>
    <row r="52" spans="1:91" s="5" customFormat="1" ht="22.5" customHeight="1">
      <c r="A52" s="95" t="s">
        <v>78</v>
      </c>
      <c r="B52" s="96"/>
      <c r="C52" s="97"/>
      <c r="D52" s="336" t="s">
        <v>79</v>
      </c>
      <c r="E52" s="336"/>
      <c r="F52" s="336"/>
      <c r="G52" s="336"/>
      <c r="H52" s="336"/>
      <c r="I52" s="98"/>
      <c r="J52" s="336" t="s">
        <v>80</v>
      </c>
      <c r="K52" s="336"/>
      <c r="L52" s="336"/>
      <c r="M52" s="336"/>
      <c r="N52" s="336"/>
      <c r="O52" s="336"/>
      <c r="P52" s="336"/>
      <c r="Q52" s="336"/>
      <c r="R52" s="336"/>
      <c r="S52" s="336"/>
      <c r="T52" s="336"/>
      <c r="U52" s="336"/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52">
        <f>'01 - Oprava kuchyně'!J27</f>
        <v>0</v>
      </c>
      <c r="AH52" s="353"/>
      <c r="AI52" s="353"/>
      <c r="AJ52" s="353"/>
      <c r="AK52" s="353"/>
      <c r="AL52" s="353"/>
      <c r="AM52" s="353"/>
      <c r="AN52" s="352">
        <f>SUM(AG52,AT52)</f>
        <v>0</v>
      </c>
      <c r="AO52" s="353"/>
      <c r="AP52" s="353"/>
      <c r="AQ52" s="99" t="s">
        <v>81</v>
      </c>
      <c r="AR52" s="100"/>
      <c r="AS52" s="101">
        <v>0</v>
      </c>
      <c r="AT52" s="102">
        <f>ROUND(SUM(AV52:AW52),2)</f>
        <v>0</v>
      </c>
      <c r="AU52" s="103">
        <f>'01 - Oprava kuchyně'!P107</f>
        <v>0</v>
      </c>
      <c r="AV52" s="102">
        <f>'01 - Oprava kuchyně'!J30</f>
        <v>0</v>
      </c>
      <c r="AW52" s="102">
        <f>'01 - Oprava kuchyně'!J31</f>
        <v>0</v>
      </c>
      <c r="AX52" s="102">
        <f>'01 - Oprava kuchyně'!J32</f>
        <v>0</v>
      </c>
      <c r="AY52" s="102">
        <f>'01 - Oprava kuchyně'!J33</f>
        <v>0</v>
      </c>
      <c r="AZ52" s="102">
        <f>'01 - Oprava kuchyně'!F30</f>
        <v>0</v>
      </c>
      <c r="BA52" s="102">
        <f>'01 - Oprava kuchyně'!F31</f>
        <v>0</v>
      </c>
      <c r="BB52" s="102">
        <f>'01 - Oprava kuchyně'!F32</f>
        <v>0</v>
      </c>
      <c r="BC52" s="102">
        <f>'01 - Oprava kuchyně'!F33</f>
        <v>0</v>
      </c>
      <c r="BD52" s="104">
        <f>'01 - Oprava kuchyně'!F34</f>
        <v>0</v>
      </c>
      <c r="BT52" s="105" t="s">
        <v>82</v>
      </c>
      <c r="BV52" s="105" t="s">
        <v>76</v>
      </c>
      <c r="BW52" s="105" t="s">
        <v>83</v>
      </c>
      <c r="BX52" s="105" t="s">
        <v>7</v>
      </c>
      <c r="CL52" s="105" t="s">
        <v>21</v>
      </c>
      <c r="CM52" s="105" t="s">
        <v>84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password="CC35" sheet="1" objects="1" scenarios="1" formatCells="0" formatColumns="0" formatRows="0" sort="0" autoFilter="0"/>
  <mergeCells count="41">
    <mergeCell ref="W26:AE26"/>
    <mergeCell ref="AK26:AO26"/>
    <mergeCell ref="L27:O27"/>
    <mergeCell ref="W30:AE30"/>
    <mergeCell ref="AK30:AO30"/>
    <mergeCell ref="W27:AE27"/>
    <mergeCell ref="AK27:AO27"/>
    <mergeCell ref="L28:O28"/>
    <mergeCell ref="L29:O29"/>
    <mergeCell ref="W29:AE29"/>
    <mergeCell ref="AK29:AO29"/>
    <mergeCell ref="W28:AE28"/>
    <mergeCell ref="AK28:AO28"/>
    <mergeCell ref="AR2:BE2"/>
    <mergeCell ref="AN52:AP52"/>
    <mergeCell ref="AG52:AM52"/>
    <mergeCell ref="AS46:AT4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L30:O30"/>
    <mergeCell ref="D52:H52"/>
    <mergeCell ref="J52:AF52"/>
    <mergeCell ref="AG51:AM51"/>
    <mergeCell ref="AN51:AP51"/>
    <mergeCell ref="L42:AO42"/>
    <mergeCell ref="AM44:AN44"/>
    <mergeCell ref="AM46:AP46"/>
    <mergeCell ref="C49:G49"/>
    <mergeCell ref="I49:AF49"/>
    <mergeCell ref="AG49:AM49"/>
    <mergeCell ref="AN49:AP49"/>
    <mergeCell ref="AK32:AO32"/>
    <mergeCell ref="X32:AB32"/>
  </mergeCells>
  <hyperlinks>
    <hyperlink ref="K1:S1" location="C2" display="1) Rekapitulace stavby"/>
    <hyperlink ref="W1:AI1" location="C51" display="2) Rekapitulace objektů stavby a soupisů prací"/>
    <hyperlink ref="A52" location="'01 - Oprava kuchyně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83"/>
  <sheetViews>
    <sheetView showGridLines="0" tabSelected="1" workbookViewId="0" topLeftCell="A1">
      <pane ySplit="1" topLeftCell="A2" activePane="bottomLeft" state="frozen"/>
      <selection pane="bottomLeft" activeCell="V519" sqref="V51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85</v>
      </c>
      <c r="G1" s="375" t="s">
        <v>86</v>
      </c>
      <c r="H1" s="375"/>
      <c r="I1" s="110"/>
      <c r="J1" s="109" t="s">
        <v>87</v>
      </c>
      <c r="K1" s="108" t="s">
        <v>88</v>
      </c>
      <c r="L1" s="109" t="s">
        <v>89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84</v>
      </c>
    </row>
    <row r="4" spans="2:46" ht="36.95" customHeight="1">
      <c r="B4" s="27"/>
      <c r="C4" s="28"/>
      <c r="D4" s="29" t="s">
        <v>90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2"/>
      <c r="J6" s="28"/>
      <c r="K6" s="30"/>
    </row>
    <row r="7" spans="2:11" ht="22.5" customHeight="1">
      <c r="B7" s="27"/>
      <c r="C7" s="28"/>
      <c r="D7" s="28"/>
      <c r="E7" s="376" t="str">
        <f>'Rekapitulace stavby'!K6</f>
        <v>CSPT Třinec, Máchova č. 1134 – Generální oprava vnitřních rozvodů vody a kanalizace</v>
      </c>
      <c r="F7" s="377"/>
      <c r="G7" s="377"/>
      <c r="H7" s="377"/>
      <c r="I7" s="112"/>
      <c r="J7" s="28"/>
      <c r="K7" s="30"/>
    </row>
    <row r="8" spans="2:11" s="1" customFormat="1" ht="15">
      <c r="B8" s="40"/>
      <c r="C8" s="41"/>
      <c r="D8" s="36" t="s">
        <v>91</v>
      </c>
      <c r="E8" s="41"/>
      <c r="F8" s="41"/>
      <c r="G8" s="41"/>
      <c r="H8" s="41"/>
      <c r="I8" s="113"/>
      <c r="J8" s="41"/>
      <c r="K8" s="44"/>
    </row>
    <row r="9" spans="2:11" s="1" customFormat="1" ht="36.95" customHeight="1">
      <c r="B9" s="40"/>
      <c r="C9" s="41"/>
      <c r="D9" s="41"/>
      <c r="E9" s="378" t="s">
        <v>92</v>
      </c>
      <c r="F9" s="379"/>
      <c r="G9" s="379"/>
      <c r="H9" s="379"/>
      <c r="I9" s="113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4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4" t="s">
        <v>25</v>
      </c>
      <c r="J12" s="115" t="str">
        <f>'Rekapitulace stavby'!AN8</f>
        <v>26. 10. 2017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4" t="s">
        <v>28</v>
      </c>
      <c r="J14" s="34" t="s">
        <v>29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14" t="s">
        <v>31</v>
      </c>
      <c r="J15" s="34" t="s">
        <v>21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6" t="s">
        <v>32</v>
      </c>
      <c r="E17" s="41"/>
      <c r="F17" s="41"/>
      <c r="G17" s="41"/>
      <c r="H17" s="41"/>
      <c r="I17" s="114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6" t="s">
        <v>34</v>
      </c>
      <c r="E20" s="41"/>
      <c r="F20" s="41"/>
      <c r="G20" s="41"/>
      <c r="H20" s="41"/>
      <c r="I20" s="114" t="s">
        <v>28</v>
      </c>
      <c r="J20" s="34" t="s">
        <v>35</v>
      </c>
      <c r="K20" s="44"/>
    </row>
    <row r="21" spans="2:11" s="1" customFormat="1" ht="18" customHeight="1">
      <c r="B21" s="40"/>
      <c r="C21" s="41"/>
      <c r="D21" s="41"/>
      <c r="E21" s="34" t="s">
        <v>36</v>
      </c>
      <c r="F21" s="41"/>
      <c r="G21" s="41"/>
      <c r="H21" s="41"/>
      <c r="I21" s="114" t="s">
        <v>31</v>
      </c>
      <c r="J21" s="34" t="s">
        <v>37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13"/>
      <c r="J23" s="41"/>
      <c r="K23" s="44"/>
    </row>
    <row r="24" spans="2:11" s="6" customFormat="1" ht="22.5" customHeight="1">
      <c r="B24" s="116"/>
      <c r="C24" s="117"/>
      <c r="D24" s="117"/>
      <c r="E24" s="367" t="s">
        <v>21</v>
      </c>
      <c r="F24" s="367"/>
      <c r="G24" s="367"/>
      <c r="H24" s="367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40</v>
      </c>
      <c r="E27" s="41"/>
      <c r="F27" s="41"/>
      <c r="G27" s="41"/>
      <c r="H27" s="41"/>
      <c r="I27" s="113"/>
      <c r="J27" s="123">
        <f>ROUND(J107,2)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24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25">
        <f>ROUND(SUM(BE107:BE882),2)</f>
        <v>0</v>
      </c>
      <c r="G30" s="41"/>
      <c r="H30" s="41"/>
      <c r="I30" s="126">
        <v>0.21</v>
      </c>
      <c r="J30" s="125">
        <f>ROUND(ROUND((SUM(BE107:BE882)),2)*I30,2)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25">
        <f>ROUND(SUM(BF107:BF882),2)</f>
        <v>0</v>
      </c>
      <c r="G31" s="41"/>
      <c r="H31" s="41"/>
      <c r="I31" s="126">
        <v>0.15</v>
      </c>
      <c r="J31" s="125">
        <f>ROUND(ROUND((SUM(BF107:BF882)),2)*I31,2)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25">
        <f>ROUND(SUM(BG107:BG882),2)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25">
        <f>ROUND(SUM(BH107:BH882),2)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25">
        <f>ROUND(SUM(BI107:BI882),2)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50</v>
      </c>
      <c r="E36" s="78"/>
      <c r="F36" s="78"/>
      <c r="G36" s="129" t="s">
        <v>51</v>
      </c>
      <c r="H36" s="130" t="s">
        <v>52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40"/>
      <c r="C42" s="29" t="s">
        <v>93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22.5" customHeight="1">
      <c r="B45" s="40"/>
      <c r="C45" s="41"/>
      <c r="D45" s="41"/>
      <c r="E45" s="376" t="str">
        <f>E7</f>
        <v>CSPT Třinec, Máchova č. 1134 – Generální oprava vnitřních rozvodů vody a kanalizace</v>
      </c>
      <c r="F45" s="377"/>
      <c r="G45" s="377"/>
      <c r="H45" s="377"/>
      <c r="I45" s="113"/>
      <c r="J45" s="41"/>
      <c r="K45" s="44"/>
    </row>
    <row r="46" spans="2:11" s="1" customFormat="1" ht="14.45" customHeight="1">
      <c r="B46" s="40"/>
      <c r="C46" s="36" t="s">
        <v>91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23.25" customHeight="1">
      <c r="B47" s="40"/>
      <c r="C47" s="41"/>
      <c r="D47" s="41"/>
      <c r="E47" s="378" t="str">
        <f>E9</f>
        <v>01 - Oprava kuchyně</v>
      </c>
      <c r="F47" s="379"/>
      <c r="G47" s="379"/>
      <c r="H47" s="379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Máchova 1134, Třinec</v>
      </c>
      <c r="G49" s="41"/>
      <c r="H49" s="41"/>
      <c r="I49" s="114" t="s">
        <v>25</v>
      </c>
      <c r="J49" s="115" t="str">
        <f>IF(J12="","",J12)</f>
        <v>26. 10. 2017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Centrum sociální pomoci Třinec, p. o.</v>
      </c>
      <c r="G51" s="41"/>
      <c r="H51" s="41"/>
      <c r="I51" s="114" t="s">
        <v>34</v>
      </c>
      <c r="J51" s="34" t="str">
        <f>E21</f>
        <v>HAMROZI s. r. o.</v>
      </c>
      <c r="K51" s="44"/>
    </row>
    <row r="52" spans="2:11" s="1" customFormat="1" ht="14.45" customHeight="1">
      <c r="B52" s="40"/>
      <c r="C52" s="36" t="s">
        <v>32</v>
      </c>
      <c r="D52" s="41"/>
      <c r="E52" s="41"/>
      <c r="F52" s="34" t="str">
        <f>IF(E18="","",E18)</f>
        <v/>
      </c>
      <c r="G52" s="41"/>
      <c r="H52" s="41"/>
      <c r="I52" s="113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11" s="1" customFormat="1" ht="29.25" customHeight="1">
      <c r="B54" s="40"/>
      <c r="C54" s="139" t="s">
        <v>94</v>
      </c>
      <c r="D54" s="127"/>
      <c r="E54" s="127"/>
      <c r="F54" s="127"/>
      <c r="G54" s="127"/>
      <c r="H54" s="127"/>
      <c r="I54" s="140"/>
      <c r="J54" s="141" t="s">
        <v>95</v>
      </c>
      <c r="K54" s="14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96</v>
      </c>
      <c r="D56" s="41"/>
      <c r="E56" s="41"/>
      <c r="F56" s="41"/>
      <c r="G56" s="41"/>
      <c r="H56" s="41"/>
      <c r="I56" s="113"/>
      <c r="J56" s="123">
        <f>J107</f>
        <v>0</v>
      </c>
      <c r="K56" s="44"/>
      <c r="AU56" s="23" t="s">
        <v>97</v>
      </c>
    </row>
    <row r="57" spans="2:11" s="7" customFormat="1" ht="24.95" customHeight="1">
      <c r="B57" s="144"/>
      <c r="C57" s="145"/>
      <c r="D57" s="146" t="s">
        <v>98</v>
      </c>
      <c r="E57" s="147"/>
      <c r="F57" s="147"/>
      <c r="G57" s="147"/>
      <c r="H57" s="147"/>
      <c r="I57" s="148"/>
      <c r="J57" s="149">
        <f>J108</f>
        <v>0</v>
      </c>
      <c r="K57" s="150"/>
    </row>
    <row r="58" spans="2:11" s="8" customFormat="1" ht="19.9" customHeight="1">
      <c r="B58" s="151"/>
      <c r="C58" s="152"/>
      <c r="D58" s="153" t="s">
        <v>99</v>
      </c>
      <c r="E58" s="154"/>
      <c r="F58" s="154"/>
      <c r="G58" s="154"/>
      <c r="H58" s="154"/>
      <c r="I58" s="155"/>
      <c r="J58" s="156">
        <f>J109</f>
        <v>0</v>
      </c>
      <c r="K58" s="157"/>
    </row>
    <row r="59" spans="2:11" s="8" customFormat="1" ht="19.9" customHeight="1">
      <c r="B59" s="151"/>
      <c r="C59" s="152"/>
      <c r="D59" s="153" t="s">
        <v>100</v>
      </c>
      <c r="E59" s="154"/>
      <c r="F59" s="154"/>
      <c r="G59" s="154"/>
      <c r="H59" s="154"/>
      <c r="I59" s="155"/>
      <c r="J59" s="156">
        <f>J122</f>
        <v>0</v>
      </c>
      <c r="K59" s="157"/>
    </row>
    <row r="60" spans="2:11" s="8" customFormat="1" ht="19.9" customHeight="1">
      <c r="B60" s="151"/>
      <c r="C60" s="152"/>
      <c r="D60" s="153" t="s">
        <v>101</v>
      </c>
      <c r="E60" s="154"/>
      <c r="F60" s="154"/>
      <c r="G60" s="154"/>
      <c r="H60" s="154"/>
      <c r="I60" s="155"/>
      <c r="J60" s="156">
        <f>J132</f>
        <v>0</v>
      </c>
      <c r="K60" s="157"/>
    </row>
    <row r="61" spans="2:11" s="8" customFormat="1" ht="19.9" customHeight="1">
      <c r="B61" s="151"/>
      <c r="C61" s="152"/>
      <c r="D61" s="153" t="s">
        <v>102</v>
      </c>
      <c r="E61" s="154"/>
      <c r="F61" s="154"/>
      <c r="G61" s="154"/>
      <c r="H61" s="154"/>
      <c r="I61" s="155"/>
      <c r="J61" s="156">
        <f>J191</f>
        <v>0</v>
      </c>
      <c r="K61" s="157"/>
    </row>
    <row r="62" spans="2:11" s="8" customFormat="1" ht="19.9" customHeight="1">
      <c r="B62" s="151"/>
      <c r="C62" s="152"/>
      <c r="D62" s="153" t="s">
        <v>103</v>
      </c>
      <c r="E62" s="154"/>
      <c r="F62" s="154"/>
      <c r="G62" s="154"/>
      <c r="H62" s="154"/>
      <c r="I62" s="155"/>
      <c r="J62" s="156">
        <f>J232</f>
        <v>0</v>
      </c>
      <c r="K62" s="157"/>
    </row>
    <row r="63" spans="2:11" s="8" customFormat="1" ht="19.9" customHeight="1">
      <c r="B63" s="151"/>
      <c r="C63" s="152"/>
      <c r="D63" s="153" t="s">
        <v>104</v>
      </c>
      <c r="E63" s="154"/>
      <c r="F63" s="154"/>
      <c r="G63" s="154"/>
      <c r="H63" s="154"/>
      <c r="I63" s="155"/>
      <c r="J63" s="156">
        <f>J244</f>
        <v>0</v>
      </c>
      <c r="K63" s="157"/>
    </row>
    <row r="64" spans="2:11" s="7" customFormat="1" ht="24.95" customHeight="1">
      <c r="B64" s="144"/>
      <c r="C64" s="145"/>
      <c r="D64" s="146" t="s">
        <v>105</v>
      </c>
      <c r="E64" s="147"/>
      <c r="F64" s="147"/>
      <c r="G64" s="147"/>
      <c r="H64" s="147"/>
      <c r="I64" s="148"/>
      <c r="J64" s="149">
        <f>J247</f>
        <v>0</v>
      </c>
      <c r="K64" s="150"/>
    </row>
    <row r="65" spans="2:11" s="8" customFormat="1" ht="19.9" customHeight="1">
      <c r="B65" s="151"/>
      <c r="C65" s="152"/>
      <c r="D65" s="153" t="s">
        <v>106</v>
      </c>
      <c r="E65" s="154"/>
      <c r="F65" s="154"/>
      <c r="G65" s="154"/>
      <c r="H65" s="154"/>
      <c r="I65" s="155"/>
      <c r="J65" s="156">
        <f>J248</f>
        <v>0</v>
      </c>
      <c r="K65" s="157"/>
    </row>
    <row r="66" spans="2:11" s="8" customFormat="1" ht="19.9" customHeight="1">
      <c r="B66" s="151"/>
      <c r="C66" s="152"/>
      <c r="D66" s="153" t="s">
        <v>107</v>
      </c>
      <c r="E66" s="154"/>
      <c r="F66" s="154"/>
      <c r="G66" s="154"/>
      <c r="H66" s="154"/>
      <c r="I66" s="155"/>
      <c r="J66" s="156">
        <f>J269</f>
        <v>0</v>
      </c>
      <c r="K66" s="157"/>
    </row>
    <row r="67" spans="2:11" s="8" customFormat="1" ht="19.9" customHeight="1">
      <c r="B67" s="151"/>
      <c r="C67" s="152"/>
      <c r="D67" s="153" t="s">
        <v>108</v>
      </c>
      <c r="E67" s="154"/>
      <c r="F67" s="154"/>
      <c r="G67" s="154"/>
      <c r="H67" s="154"/>
      <c r="I67" s="155"/>
      <c r="J67" s="156">
        <f>J305</f>
        <v>0</v>
      </c>
      <c r="K67" s="157"/>
    </row>
    <row r="68" spans="2:11" s="8" customFormat="1" ht="19.9" customHeight="1">
      <c r="B68" s="151"/>
      <c r="C68" s="152"/>
      <c r="D68" s="153" t="s">
        <v>109</v>
      </c>
      <c r="E68" s="154"/>
      <c r="F68" s="154"/>
      <c r="G68" s="154"/>
      <c r="H68" s="154"/>
      <c r="I68" s="155"/>
      <c r="J68" s="156">
        <f>J358</f>
        <v>0</v>
      </c>
      <c r="K68" s="157"/>
    </row>
    <row r="69" spans="2:11" s="8" customFormat="1" ht="19.9" customHeight="1">
      <c r="B69" s="151"/>
      <c r="C69" s="152"/>
      <c r="D69" s="153" t="s">
        <v>110</v>
      </c>
      <c r="E69" s="154"/>
      <c r="F69" s="154"/>
      <c r="G69" s="154"/>
      <c r="H69" s="154"/>
      <c r="I69" s="155"/>
      <c r="J69" s="156">
        <f>J423</f>
        <v>0</v>
      </c>
      <c r="K69" s="157"/>
    </row>
    <row r="70" spans="2:11" s="8" customFormat="1" ht="19.9" customHeight="1">
      <c r="B70" s="394"/>
      <c r="C70" s="388"/>
      <c r="D70" s="389" t="s">
        <v>111</v>
      </c>
      <c r="E70" s="390"/>
      <c r="F70" s="390"/>
      <c r="G70" s="390"/>
      <c r="H70" s="390"/>
      <c r="I70" s="391"/>
      <c r="J70" s="392">
        <f>J497</f>
        <v>0</v>
      </c>
      <c r="K70" s="393"/>
    </row>
    <row r="71" spans="2:11" s="8" customFormat="1" ht="19.9" customHeight="1">
      <c r="B71" s="151"/>
      <c r="C71" s="152"/>
      <c r="D71" s="153" t="s">
        <v>112</v>
      </c>
      <c r="E71" s="154"/>
      <c r="F71" s="154"/>
      <c r="G71" s="154"/>
      <c r="H71" s="154"/>
      <c r="I71" s="155"/>
      <c r="J71" s="156">
        <f>J522</f>
        <v>0</v>
      </c>
      <c r="K71" s="157"/>
    </row>
    <row r="72" spans="2:11" s="8" customFormat="1" ht="19.9" customHeight="1">
      <c r="B72" s="151"/>
      <c r="C72" s="152"/>
      <c r="D72" s="153" t="s">
        <v>113</v>
      </c>
      <c r="E72" s="154"/>
      <c r="F72" s="154"/>
      <c r="G72" s="154"/>
      <c r="H72" s="154"/>
      <c r="I72" s="155"/>
      <c r="J72" s="156">
        <f>J535</f>
        <v>0</v>
      </c>
      <c r="K72" s="157"/>
    </row>
    <row r="73" spans="2:11" s="8" customFormat="1" ht="19.9" customHeight="1">
      <c r="B73" s="151"/>
      <c r="C73" s="152"/>
      <c r="D73" s="153" t="s">
        <v>114</v>
      </c>
      <c r="E73" s="154"/>
      <c r="F73" s="154"/>
      <c r="G73" s="154"/>
      <c r="H73" s="154"/>
      <c r="I73" s="155"/>
      <c r="J73" s="156">
        <f>J545</f>
        <v>0</v>
      </c>
      <c r="K73" s="157"/>
    </row>
    <row r="74" spans="2:11" s="8" customFormat="1" ht="19.9" customHeight="1">
      <c r="B74" s="151"/>
      <c r="C74" s="152"/>
      <c r="D74" s="153" t="s">
        <v>115</v>
      </c>
      <c r="E74" s="154"/>
      <c r="F74" s="154"/>
      <c r="G74" s="154"/>
      <c r="H74" s="154"/>
      <c r="I74" s="155"/>
      <c r="J74" s="156">
        <f>J564</f>
        <v>0</v>
      </c>
      <c r="K74" s="157"/>
    </row>
    <row r="75" spans="2:11" s="8" customFormat="1" ht="19.9" customHeight="1">
      <c r="B75" s="151"/>
      <c r="C75" s="152"/>
      <c r="D75" s="153" t="s">
        <v>116</v>
      </c>
      <c r="E75" s="154"/>
      <c r="F75" s="154"/>
      <c r="G75" s="154"/>
      <c r="H75" s="154"/>
      <c r="I75" s="155"/>
      <c r="J75" s="156">
        <f>J587</f>
        <v>0</v>
      </c>
      <c r="K75" s="157"/>
    </row>
    <row r="76" spans="2:11" s="8" customFormat="1" ht="19.9" customHeight="1">
      <c r="B76" s="151"/>
      <c r="C76" s="152"/>
      <c r="D76" s="153" t="s">
        <v>117</v>
      </c>
      <c r="E76" s="154"/>
      <c r="F76" s="154"/>
      <c r="G76" s="154"/>
      <c r="H76" s="154"/>
      <c r="I76" s="155"/>
      <c r="J76" s="156">
        <f>J591</f>
        <v>0</v>
      </c>
      <c r="K76" s="157"/>
    </row>
    <row r="77" spans="2:11" s="8" customFormat="1" ht="14.85" customHeight="1">
      <c r="B77" s="151"/>
      <c r="C77" s="152"/>
      <c r="D77" s="153" t="s">
        <v>118</v>
      </c>
      <c r="E77" s="154"/>
      <c r="F77" s="154"/>
      <c r="G77" s="154"/>
      <c r="H77" s="154"/>
      <c r="I77" s="155"/>
      <c r="J77" s="156">
        <f>J592</f>
        <v>0</v>
      </c>
      <c r="K77" s="157"/>
    </row>
    <row r="78" spans="2:11" s="8" customFormat="1" ht="14.85" customHeight="1">
      <c r="B78" s="151"/>
      <c r="C78" s="152"/>
      <c r="D78" s="153" t="s">
        <v>119</v>
      </c>
      <c r="E78" s="154"/>
      <c r="F78" s="154"/>
      <c r="G78" s="154"/>
      <c r="H78" s="154"/>
      <c r="I78" s="155"/>
      <c r="J78" s="156">
        <f>J596</f>
        <v>0</v>
      </c>
      <c r="K78" s="157"/>
    </row>
    <row r="79" spans="2:11" s="8" customFormat="1" ht="14.85" customHeight="1">
      <c r="B79" s="151"/>
      <c r="C79" s="152"/>
      <c r="D79" s="153" t="s">
        <v>120</v>
      </c>
      <c r="E79" s="154"/>
      <c r="F79" s="154"/>
      <c r="G79" s="154"/>
      <c r="H79" s="154"/>
      <c r="I79" s="155"/>
      <c r="J79" s="156">
        <f>J600</f>
        <v>0</v>
      </c>
      <c r="K79" s="157"/>
    </row>
    <row r="80" spans="2:11" s="8" customFormat="1" ht="19.9" customHeight="1">
      <c r="B80" s="151"/>
      <c r="C80" s="152"/>
      <c r="D80" s="153" t="s">
        <v>121</v>
      </c>
      <c r="E80" s="154"/>
      <c r="F80" s="154"/>
      <c r="G80" s="154"/>
      <c r="H80" s="154"/>
      <c r="I80" s="155"/>
      <c r="J80" s="156">
        <f>J755</f>
        <v>0</v>
      </c>
      <c r="K80" s="157"/>
    </row>
    <row r="81" spans="2:11" s="8" customFormat="1" ht="19.9" customHeight="1">
      <c r="B81" s="151"/>
      <c r="C81" s="152"/>
      <c r="D81" s="153" t="s">
        <v>122</v>
      </c>
      <c r="E81" s="154"/>
      <c r="F81" s="154"/>
      <c r="G81" s="154"/>
      <c r="H81" s="154"/>
      <c r="I81" s="155"/>
      <c r="J81" s="156">
        <f>J765</f>
        <v>0</v>
      </c>
      <c r="K81" s="157"/>
    </row>
    <row r="82" spans="2:11" s="8" customFormat="1" ht="19.9" customHeight="1">
      <c r="B82" s="151"/>
      <c r="C82" s="152"/>
      <c r="D82" s="153" t="s">
        <v>123</v>
      </c>
      <c r="E82" s="154"/>
      <c r="F82" s="154"/>
      <c r="G82" s="154"/>
      <c r="H82" s="154"/>
      <c r="I82" s="155"/>
      <c r="J82" s="156">
        <f>J776</f>
        <v>0</v>
      </c>
      <c r="K82" s="157"/>
    </row>
    <row r="83" spans="2:11" s="8" customFormat="1" ht="19.9" customHeight="1">
      <c r="B83" s="151"/>
      <c r="C83" s="152"/>
      <c r="D83" s="153" t="s">
        <v>124</v>
      </c>
      <c r="E83" s="154"/>
      <c r="F83" s="154"/>
      <c r="G83" s="154"/>
      <c r="H83" s="154"/>
      <c r="I83" s="155"/>
      <c r="J83" s="156">
        <f>J797</f>
        <v>0</v>
      </c>
      <c r="K83" s="157"/>
    </row>
    <row r="84" spans="2:11" s="8" customFormat="1" ht="19.9" customHeight="1">
      <c r="B84" s="151"/>
      <c r="C84" s="152"/>
      <c r="D84" s="153" t="s">
        <v>125</v>
      </c>
      <c r="E84" s="154"/>
      <c r="F84" s="154"/>
      <c r="G84" s="154"/>
      <c r="H84" s="154"/>
      <c r="I84" s="155"/>
      <c r="J84" s="156">
        <f>J805</f>
        <v>0</v>
      </c>
      <c r="K84" s="157"/>
    </row>
    <row r="85" spans="2:11" s="8" customFormat="1" ht="19.9" customHeight="1">
      <c r="B85" s="151"/>
      <c r="C85" s="152"/>
      <c r="D85" s="153" t="s">
        <v>126</v>
      </c>
      <c r="E85" s="154"/>
      <c r="F85" s="154"/>
      <c r="G85" s="154"/>
      <c r="H85" s="154"/>
      <c r="I85" s="155"/>
      <c r="J85" s="156">
        <f>J831</f>
        <v>0</v>
      </c>
      <c r="K85" s="157"/>
    </row>
    <row r="86" spans="2:11" s="7" customFormat="1" ht="24.95" customHeight="1">
      <c r="B86" s="144"/>
      <c r="C86" s="145"/>
      <c r="D86" s="146" t="s">
        <v>127</v>
      </c>
      <c r="E86" s="147"/>
      <c r="F86" s="147"/>
      <c r="G86" s="147"/>
      <c r="H86" s="147"/>
      <c r="I86" s="148"/>
      <c r="J86" s="149">
        <f>J871</f>
        <v>0</v>
      </c>
      <c r="K86" s="150"/>
    </row>
    <row r="87" spans="2:11" s="8" customFormat="1" ht="19.9" customHeight="1">
      <c r="B87" s="151"/>
      <c r="C87" s="152"/>
      <c r="D87" s="153" t="s">
        <v>128</v>
      </c>
      <c r="E87" s="154"/>
      <c r="F87" s="154"/>
      <c r="G87" s="154"/>
      <c r="H87" s="154"/>
      <c r="I87" s="155"/>
      <c r="J87" s="156">
        <f>J872</f>
        <v>0</v>
      </c>
      <c r="K87" s="157"/>
    </row>
    <row r="88" spans="2:11" s="1" customFormat="1" ht="21.75" customHeight="1">
      <c r="B88" s="40"/>
      <c r="C88" s="41"/>
      <c r="D88" s="41"/>
      <c r="E88" s="41"/>
      <c r="F88" s="41"/>
      <c r="G88" s="41"/>
      <c r="H88" s="41"/>
      <c r="I88" s="113"/>
      <c r="J88" s="41"/>
      <c r="K88" s="44"/>
    </row>
    <row r="89" spans="2:11" s="1" customFormat="1" ht="6.95" customHeight="1">
      <c r="B89" s="55"/>
      <c r="C89" s="56"/>
      <c r="D89" s="56"/>
      <c r="E89" s="56"/>
      <c r="F89" s="56"/>
      <c r="G89" s="56"/>
      <c r="H89" s="56"/>
      <c r="I89" s="134"/>
      <c r="J89" s="56"/>
      <c r="K89" s="57"/>
    </row>
    <row r="93" spans="2:12" s="1" customFormat="1" ht="6.95" customHeight="1">
      <c r="B93" s="58"/>
      <c r="C93" s="59"/>
      <c r="D93" s="59"/>
      <c r="E93" s="59"/>
      <c r="F93" s="59"/>
      <c r="G93" s="59"/>
      <c r="H93" s="59"/>
      <c r="I93" s="137"/>
      <c r="J93" s="59"/>
      <c r="K93" s="59"/>
      <c r="L93" s="60"/>
    </row>
    <row r="94" spans="2:12" s="1" customFormat="1" ht="36.95" customHeight="1">
      <c r="B94" s="40"/>
      <c r="C94" s="61" t="s">
        <v>129</v>
      </c>
      <c r="D94" s="62"/>
      <c r="E94" s="62"/>
      <c r="F94" s="62"/>
      <c r="G94" s="62"/>
      <c r="H94" s="62"/>
      <c r="I94" s="158"/>
      <c r="J94" s="62"/>
      <c r="K94" s="62"/>
      <c r="L94" s="60"/>
    </row>
    <row r="95" spans="2:12" s="1" customFormat="1" ht="6.95" customHeight="1">
      <c r="B95" s="40"/>
      <c r="C95" s="62"/>
      <c r="D95" s="62"/>
      <c r="E95" s="62"/>
      <c r="F95" s="62"/>
      <c r="G95" s="62"/>
      <c r="H95" s="62"/>
      <c r="I95" s="158"/>
      <c r="J95" s="62"/>
      <c r="K95" s="62"/>
      <c r="L95" s="60"/>
    </row>
    <row r="96" spans="2:12" s="1" customFormat="1" ht="14.45" customHeight="1">
      <c r="B96" s="40"/>
      <c r="C96" s="64" t="s">
        <v>18</v>
      </c>
      <c r="D96" s="62"/>
      <c r="E96" s="62"/>
      <c r="F96" s="62"/>
      <c r="G96" s="62"/>
      <c r="H96" s="62"/>
      <c r="I96" s="158"/>
      <c r="J96" s="62"/>
      <c r="K96" s="62"/>
      <c r="L96" s="60"/>
    </row>
    <row r="97" spans="2:12" s="1" customFormat="1" ht="22.5" customHeight="1">
      <c r="B97" s="40"/>
      <c r="C97" s="62"/>
      <c r="D97" s="62"/>
      <c r="E97" s="372" t="str">
        <f>E7</f>
        <v>CSPT Třinec, Máchova č. 1134 – Generální oprava vnitřních rozvodů vody a kanalizace</v>
      </c>
      <c r="F97" s="373"/>
      <c r="G97" s="373"/>
      <c r="H97" s="373"/>
      <c r="I97" s="158"/>
      <c r="J97" s="62"/>
      <c r="K97" s="62"/>
      <c r="L97" s="60"/>
    </row>
    <row r="98" spans="2:12" s="1" customFormat="1" ht="14.45" customHeight="1">
      <c r="B98" s="40"/>
      <c r="C98" s="64" t="s">
        <v>91</v>
      </c>
      <c r="D98" s="62"/>
      <c r="E98" s="62"/>
      <c r="F98" s="62"/>
      <c r="G98" s="62"/>
      <c r="H98" s="62"/>
      <c r="I98" s="158"/>
      <c r="J98" s="62"/>
      <c r="K98" s="62"/>
      <c r="L98" s="60"/>
    </row>
    <row r="99" spans="2:12" s="1" customFormat="1" ht="23.25" customHeight="1">
      <c r="B99" s="40"/>
      <c r="C99" s="62"/>
      <c r="D99" s="62"/>
      <c r="E99" s="339" t="str">
        <f>E9</f>
        <v>01 - Oprava kuchyně</v>
      </c>
      <c r="F99" s="374"/>
      <c r="G99" s="374"/>
      <c r="H99" s="374"/>
      <c r="I99" s="158"/>
      <c r="J99" s="62"/>
      <c r="K99" s="62"/>
      <c r="L99" s="60"/>
    </row>
    <row r="100" spans="2:12" s="1" customFormat="1" ht="6.95" customHeight="1">
      <c r="B100" s="40"/>
      <c r="C100" s="62"/>
      <c r="D100" s="62"/>
      <c r="E100" s="62"/>
      <c r="F100" s="62"/>
      <c r="G100" s="62"/>
      <c r="H100" s="62"/>
      <c r="I100" s="158"/>
      <c r="J100" s="62"/>
      <c r="K100" s="62"/>
      <c r="L100" s="60"/>
    </row>
    <row r="101" spans="2:12" s="1" customFormat="1" ht="18" customHeight="1">
      <c r="B101" s="40"/>
      <c r="C101" s="64" t="s">
        <v>23</v>
      </c>
      <c r="D101" s="62"/>
      <c r="E101" s="62"/>
      <c r="F101" s="159" t="str">
        <f>F12</f>
        <v>Máchova 1134, Třinec</v>
      </c>
      <c r="G101" s="62"/>
      <c r="H101" s="62"/>
      <c r="I101" s="160" t="s">
        <v>25</v>
      </c>
      <c r="J101" s="72" t="str">
        <f>IF(J12="","",J12)</f>
        <v>26. 10. 2017</v>
      </c>
      <c r="K101" s="62"/>
      <c r="L101" s="60"/>
    </row>
    <row r="102" spans="2:12" s="1" customFormat="1" ht="6.95" customHeight="1">
      <c r="B102" s="40"/>
      <c r="C102" s="62"/>
      <c r="D102" s="62"/>
      <c r="E102" s="62"/>
      <c r="F102" s="62"/>
      <c r="G102" s="62"/>
      <c r="H102" s="62"/>
      <c r="I102" s="158"/>
      <c r="J102" s="62"/>
      <c r="K102" s="62"/>
      <c r="L102" s="60"/>
    </row>
    <row r="103" spans="2:12" s="1" customFormat="1" ht="15">
      <c r="B103" s="40"/>
      <c r="C103" s="64" t="s">
        <v>27</v>
      </c>
      <c r="D103" s="62"/>
      <c r="E103" s="62"/>
      <c r="F103" s="159" t="str">
        <f>E15</f>
        <v>Centrum sociální pomoci Třinec, p. o.</v>
      </c>
      <c r="G103" s="62"/>
      <c r="H103" s="62"/>
      <c r="I103" s="160" t="s">
        <v>34</v>
      </c>
      <c r="J103" s="159" t="str">
        <f>E21</f>
        <v>HAMROZI s. r. o.</v>
      </c>
      <c r="K103" s="62"/>
      <c r="L103" s="60"/>
    </row>
    <row r="104" spans="2:12" s="1" customFormat="1" ht="14.45" customHeight="1">
      <c r="B104" s="40"/>
      <c r="C104" s="64" t="s">
        <v>32</v>
      </c>
      <c r="D104" s="62"/>
      <c r="E104" s="62"/>
      <c r="F104" s="159" t="str">
        <f>IF(E18="","",E18)</f>
        <v/>
      </c>
      <c r="G104" s="62"/>
      <c r="H104" s="62"/>
      <c r="I104" s="158"/>
      <c r="J104" s="62"/>
      <c r="K104" s="62"/>
      <c r="L104" s="60"/>
    </row>
    <row r="105" spans="2:12" s="1" customFormat="1" ht="10.35" customHeight="1">
      <c r="B105" s="40"/>
      <c r="C105" s="62"/>
      <c r="D105" s="62"/>
      <c r="E105" s="62"/>
      <c r="F105" s="62"/>
      <c r="G105" s="62"/>
      <c r="H105" s="62"/>
      <c r="I105" s="158"/>
      <c r="J105" s="62"/>
      <c r="K105" s="62"/>
      <c r="L105" s="60"/>
    </row>
    <row r="106" spans="2:20" s="9" customFormat="1" ht="29.25" customHeight="1">
      <c r="B106" s="161"/>
      <c r="C106" s="162" t="s">
        <v>130</v>
      </c>
      <c r="D106" s="163" t="s">
        <v>59</v>
      </c>
      <c r="E106" s="163" t="s">
        <v>55</v>
      </c>
      <c r="F106" s="163" t="s">
        <v>131</v>
      </c>
      <c r="G106" s="163" t="s">
        <v>132</v>
      </c>
      <c r="H106" s="163" t="s">
        <v>133</v>
      </c>
      <c r="I106" s="164" t="s">
        <v>134</v>
      </c>
      <c r="J106" s="163" t="s">
        <v>95</v>
      </c>
      <c r="K106" s="165" t="s">
        <v>135</v>
      </c>
      <c r="L106" s="166"/>
      <c r="M106" s="80" t="s">
        <v>136</v>
      </c>
      <c r="N106" s="81" t="s">
        <v>44</v>
      </c>
      <c r="O106" s="81" t="s">
        <v>137</v>
      </c>
      <c r="P106" s="81" t="s">
        <v>138</v>
      </c>
      <c r="Q106" s="81" t="s">
        <v>139</v>
      </c>
      <c r="R106" s="81" t="s">
        <v>140</v>
      </c>
      <c r="S106" s="81" t="s">
        <v>141</v>
      </c>
      <c r="T106" s="82" t="s">
        <v>142</v>
      </c>
    </row>
    <row r="107" spans="2:63" s="1" customFormat="1" ht="29.25" customHeight="1">
      <c r="B107" s="40"/>
      <c r="C107" s="86" t="s">
        <v>96</v>
      </c>
      <c r="D107" s="62"/>
      <c r="E107" s="62"/>
      <c r="F107" s="62"/>
      <c r="G107" s="62"/>
      <c r="H107" s="62"/>
      <c r="I107" s="158"/>
      <c r="J107" s="167">
        <f>BK107</f>
        <v>0</v>
      </c>
      <c r="K107" s="62"/>
      <c r="L107" s="60"/>
      <c r="M107" s="83"/>
      <c r="N107" s="84"/>
      <c r="O107" s="84"/>
      <c r="P107" s="168">
        <f>P108+P247+P871</f>
        <v>0</v>
      </c>
      <c r="Q107" s="84"/>
      <c r="R107" s="168">
        <f>R108+R247+R871</f>
        <v>17.64813976</v>
      </c>
      <c r="S107" s="84"/>
      <c r="T107" s="169">
        <f>T108+T247+T871</f>
        <v>27.781893000000004</v>
      </c>
      <c r="AT107" s="23" t="s">
        <v>73</v>
      </c>
      <c r="AU107" s="23" t="s">
        <v>97</v>
      </c>
      <c r="BK107" s="170">
        <f>BK108+BK247+BK871</f>
        <v>0</v>
      </c>
    </row>
    <row r="108" spans="2:63" s="10" customFormat="1" ht="37.35" customHeight="1">
      <c r="B108" s="171"/>
      <c r="C108" s="172"/>
      <c r="D108" s="173" t="s">
        <v>73</v>
      </c>
      <c r="E108" s="174" t="s">
        <v>143</v>
      </c>
      <c r="F108" s="174" t="s">
        <v>144</v>
      </c>
      <c r="G108" s="172"/>
      <c r="H108" s="172"/>
      <c r="I108" s="175"/>
      <c r="J108" s="176">
        <f>BK108</f>
        <v>0</v>
      </c>
      <c r="K108" s="172"/>
      <c r="L108" s="177"/>
      <c r="M108" s="178"/>
      <c r="N108" s="179"/>
      <c r="O108" s="179"/>
      <c r="P108" s="180">
        <f>P109+P122+P132+P191+P232+P244</f>
        <v>0</v>
      </c>
      <c r="Q108" s="179"/>
      <c r="R108" s="180">
        <f>R109+R122+R132+R191+R232+R244</f>
        <v>13.090670020000001</v>
      </c>
      <c r="S108" s="179"/>
      <c r="T108" s="181">
        <f>T109+T122+T132+T191+T232+T244</f>
        <v>22.840266000000003</v>
      </c>
      <c r="AR108" s="182" t="s">
        <v>82</v>
      </c>
      <c r="AT108" s="183" t="s">
        <v>73</v>
      </c>
      <c r="AU108" s="183" t="s">
        <v>74</v>
      </c>
      <c r="AY108" s="182" t="s">
        <v>145</v>
      </c>
      <c r="BK108" s="184">
        <f>BK109+BK122+BK132+BK191+BK232+BK244</f>
        <v>0</v>
      </c>
    </row>
    <row r="109" spans="2:63" s="10" customFormat="1" ht="19.9" customHeight="1">
      <c r="B109" s="171"/>
      <c r="C109" s="172"/>
      <c r="D109" s="185" t="s">
        <v>73</v>
      </c>
      <c r="E109" s="186" t="s">
        <v>146</v>
      </c>
      <c r="F109" s="186" t="s">
        <v>147</v>
      </c>
      <c r="G109" s="172"/>
      <c r="H109" s="172"/>
      <c r="I109" s="175"/>
      <c r="J109" s="187">
        <f>BK109</f>
        <v>0</v>
      </c>
      <c r="K109" s="172"/>
      <c r="L109" s="177"/>
      <c r="M109" s="178"/>
      <c r="N109" s="179"/>
      <c r="O109" s="179"/>
      <c r="P109" s="180">
        <f>SUM(P110:P121)</f>
        <v>0</v>
      </c>
      <c r="Q109" s="179"/>
      <c r="R109" s="180">
        <f>SUM(R110:R121)</f>
        <v>2.668693</v>
      </c>
      <c r="S109" s="179"/>
      <c r="T109" s="181">
        <f>SUM(T110:T121)</f>
        <v>0</v>
      </c>
      <c r="AR109" s="182" t="s">
        <v>82</v>
      </c>
      <c r="AT109" s="183" t="s">
        <v>73</v>
      </c>
      <c r="AU109" s="183" t="s">
        <v>82</v>
      </c>
      <c r="AY109" s="182" t="s">
        <v>145</v>
      </c>
      <c r="BK109" s="184">
        <f>SUM(BK110:BK121)</f>
        <v>0</v>
      </c>
    </row>
    <row r="110" spans="2:65" s="1" customFormat="1" ht="22.5" customHeight="1">
      <c r="B110" s="40"/>
      <c r="C110" s="188" t="s">
        <v>82</v>
      </c>
      <c r="D110" s="188" t="s">
        <v>148</v>
      </c>
      <c r="E110" s="189" t="s">
        <v>149</v>
      </c>
      <c r="F110" s="190" t="s">
        <v>150</v>
      </c>
      <c r="G110" s="191" t="s">
        <v>151</v>
      </c>
      <c r="H110" s="192">
        <v>0.924</v>
      </c>
      <c r="I110" s="193"/>
      <c r="J110" s="194">
        <f>ROUND(I110*H110,2)</f>
        <v>0</v>
      </c>
      <c r="K110" s="190" t="s">
        <v>152</v>
      </c>
      <c r="L110" s="60"/>
      <c r="M110" s="195" t="s">
        <v>21</v>
      </c>
      <c r="N110" s="196" t="s">
        <v>45</v>
      </c>
      <c r="O110" s="41"/>
      <c r="P110" s="197">
        <f>O110*H110</f>
        <v>0</v>
      </c>
      <c r="Q110" s="197">
        <v>1.8775</v>
      </c>
      <c r="R110" s="197">
        <f>Q110*H110</f>
        <v>1.73481</v>
      </c>
      <c r="S110" s="197">
        <v>0</v>
      </c>
      <c r="T110" s="198">
        <f>S110*H110</f>
        <v>0</v>
      </c>
      <c r="AR110" s="23" t="s">
        <v>153</v>
      </c>
      <c r="AT110" s="23" t="s">
        <v>148</v>
      </c>
      <c r="AU110" s="23" t="s">
        <v>84</v>
      </c>
      <c r="AY110" s="23" t="s">
        <v>145</v>
      </c>
      <c r="BE110" s="199">
        <f>IF(N110="základní",J110,0)</f>
        <v>0</v>
      </c>
      <c r="BF110" s="199">
        <f>IF(N110="snížená",J110,0)</f>
        <v>0</v>
      </c>
      <c r="BG110" s="199">
        <f>IF(N110="zákl. přenesená",J110,0)</f>
        <v>0</v>
      </c>
      <c r="BH110" s="199">
        <f>IF(N110="sníž. přenesená",J110,0)</f>
        <v>0</v>
      </c>
      <c r="BI110" s="199">
        <f>IF(N110="nulová",J110,0)</f>
        <v>0</v>
      </c>
      <c r="BJ110" s="23" t="s">
        <v>82</v>
      </c>
      <c r="BK110" s="199">
        <f>ROUND(I110*H110,2)</f>
        <v>0</v>
      </c>
      <c r="BL110" s="23" t="s">
        <v>153</v>
      </c>
      <c r="BM110" s="23" t="s">
        <v>154</v>
      </c>
    </row>
    <row r="111" spans="2:51" s="11" customFormat="1" ht="13.5">
      <c r="B111" s="200"/>
      <c r="C111" s="201"/>
      <c r="D111" s="202" t="s">
        <v>155</v>
      </c>
      <c r="E111" s="203" t="s">
        <v>21</v>
      </c>
      <c r="F111" s="204" t="s">
        <v>156</v>
      </c>
      <c r="G111" s="201"/>
      <c r="H111" s="205" t="s">
        <v>21</v>
      </c>
      <c r="I111" s="206"/>
      <c r="J111" s="201"/>
      <c r="K111" s="201"/>
      <c r="L111" s="207"/>
      <c r="M111" s="208"/>
      <c r="N111" s="209"/>
      <c r="O111" s="209"/>
      <c r="P111" s="209"/>
      <c r="Q111" s="209"/>
      <c r="R111" s="209"/>
      <c r="S111" s="209"/>
      <c r="T111" s="210"/>
      <c r="AT111" s="211" t="s">
        <v>155</v>
      </c>
      <c r="AU111" s="211" t="s">
        <v>84</v>
      </c>
      <c r="AV111" s="11" t="s">
        <v>82</v>
      </c>
      <c r="AW111" s="11" t="s">
        <v>38</v>
      </c>
      <c r="AX111" s="11" t="s">
        <v>74</v>
      </c>
      <c r="AY111" s="211" t="s">
        <v>145</v>
      </c>
    </row>
    <row r="112" spans="2:51" s="12" customFormat="1" ht="13.5">
      <c r="B112" s="212"/>
      <c r="C112" s="213"/>
      <c r="D112" s="214" t="s">
        <v>155</v>
      </c>
      <c r="E112" s="215" t="s">
        <v>21</v>
      </c>
      <c r="F112" s="216" t="s">
        <v>157</v>
      </c>
      <c r="G112" s="213"/>
      <c r="H112" s="217">
        <v>0.924</v>
      </c>
      <c r="I112" s="218"/>
      <c r="J112" s="213"/>
      <c r="K112" s="213"/>
      <c r="L112" s="219"/>
      <c r="M112" s="220"/>
      <c r="N112" s="221"/>
      <c r="O112" s="221"/>
      <c r="P112" s="221"/>
      <c r="Q112" s="221"/>
      <c r="R112" s="221"/>
      <c r="S112" s="221"/>
      <c r="T112" s="222"/>
      <c r="AT112" s="223" t="s">
        <v>155</v>
      </c>
      <c r="AU112" s="223" t="s">
        <v>84</v>
      </c>
      <c r="AV112" s="12" t="s">
        <v>84</v>
      </c>
      <c r="AW112" s="12" t="s">
        <v>38</v>
      </c>
      <c r="AX112" s="12" t="s">
        <v>82</v>
      </c>
      <c r="AY112" s="223" t="s">
        <v>145</v>
      </c>
    </row>
    <row r="113" spans="2:65" s="1" customFormat="1" ht="31.5" customHeight="1">
      <c r="B113" s="40"/>
      <c r="C113" s="188" t="s">
        <v>84</v>
      </c>
      <c r="D113" s="188" t="s">
        <v>148</v>
      </c>
      <c r="E113" s="189" t="s">
        <v>158</v>
      </c>
      <c r="F113" s="190" t="s">
        <v>159</v>
      </c>
      <c r="G113" s="191" t="s">
        <v>160</v>
      </c>
      <c r="H113" s="192">
        <v>3.7</v>
      </c>
      <c r="I113" s="193"/>
      <c r="J113" s="194">
        <f>ROUND(I113*H113,2)</f>
        <v>0</v>
      </c>
      <c r="K113" s="190" t="s">
        <v>152</v>
      </c>
      <c r="L113" s="60"/>
      <c r="M113" s="195" t="s">
        <v>21</v>
      </c>
      <c r="N113" s="196" t="s">
        <v>45</v>
      </c>
      <c r="O113" s="41"/>
      <c r="P113" s="197">
        <f>O113*H113</f>
        <v>0</v>
      </c>
      <c r="Q113" s="197">
        <v>0.06982</v>
      </c>
      <c r="R113" s="197">
        <f>Q113*H113</f>
        <v>0.258334</v>
      </c>
      <c r="S113" s="197">
        <v>0</v>
      </c>
      <c r="T113" s="198">
        <f>S113*H113</f>
        <v>0</v>
      </c>
      <c r="AR113" s="23" t="s">
        <v>153</v>
      </c>
      <c r="AT113" s="23" t="s">
        <v>148</v>
      </c>
      <c r="AU113" s="23" t="s">
        <v>84</v>
      </c>
      <c r="AY113" s="23" t="s">
        <v>145</v>
      </c>
      <c r="BE113" s="199">
        <f>IF(N113="základní",J113,0)</f>
        <v>0</v>
      </c>
      <c r="BF113" s="199">
        <f>IF(N113="snížená",J113,0)</f>
        <v>0</v>
      </c>
      <c r="BG113" s="199">
        <f>IF(N113="zákl. přenesená",J113,0)</f>
        <v>0</v>
      </c>
      <c r="BH113" s="199">
        <f>IF(N113="sníž. přenesená",J113,0)</f>
        <v>0</v>
      </c>
      <c r="BI113" s="199">
        <f>IF(N113="nulová",J113,0)</f>
        <v>0</v>
      </c>
      <c r="BJ113" s="23" t="s">
        <v>82</v>
      </c>
      <c r="BK113" s="199">
        <f>ROUND(I113*H113,2)</f>
        <v>0</v>
      </c>
      <c r="BL113" s="23" t="s">
        <v>153</v>
      </c>
      <c r="BM113" s="23" t="s">
        <v>161</v>
      </c>
    </row>
    <row r="114" spans="2:51" s="11" customFormat="1" ht="13.5">
      <c r="B114" s="200"/>
      <c r="C114" s="201"/>
      <c r="D114" s="202" t="s">
        <v>155</v>
      </c>
      <c r="E114" s="203" t="s">
        <v>21</v>
      </c>
      <c r="F114" s="204" t="s">
        <v>162</v>
      </c>
      <c r="G114" s="201"/>
      <c r="H114" s="205" t="s">
        <v>21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155</v>
      </c>
      <c r="AU114" s="211" t="s">
        <v>84</v>
      </c>
      <c r="AV114" s="11" t="s">
        <v>82</v>
      </c>
      <c r="AW114" s="11" t="s">
        <v>38</v>
      </c>
      <c r="AX114" s="11" t="s">
        <v>74</v>
      </c>
      <c r="AY114" s="211" t="s">
        <v>145</v>
      </c>
    </row>
    <row r="115" spans="2:51" s="12" customFormat="1" ht="13.5">
      <c r="B115" s="212"/>
      <c r="C115" s="213"/>
      <c r="D115" s="214" t="s">
        <v>155</v>
      </c>
      <c r="E115" s="215" t="s">
        <v>21</v>
      </c>
      <c r="F115" s="216" t="s">
        <v>163</v>
      </c>
      <c r="G115" s="213"/>
      <c r="H115" s="217">
        <v>3.7</v>
      </c>
      <c r="I115" s="218"/>
      <c r="J115" s="213"/>
      <c r="K115" s="213"/>
      <c r="L115" s="219"/>
      <c r="M115" s="220"/>
      <c r="N115" s="221"/>
      <c r="O115" s="221"/>
      <c r="P115" s="221"/>
      <c r="Q115" s="221"/>
      <c r="R115" s="221"/>
      <c r="S115" s="221"/>
      <c r="T115" s="222"/>
      <c r="AT115" s="223" t="s">
        <v>155</v>
      </c>
      <c r="AU115" s="223" t="s">
        <v>84</v>
      </c>
      <c r="AV115" s="12" t="s">
        <v>84</v>
      </c>
      <c r="AW115" s="12" t="s">
        <v>38</v>
      </c>
      <c r="AX115" s="12" t="s">
        <v>82</v>
      </c>
      <c r="AY115" s="223" t="s">
        <v>145</v>
      </c>
    </row>
    <row r="116" spans="2:65" s="1" customFormat="1" ht="22.5" customHeight="1">
      <c r="B116" s="40"/>
      <c r="C116" s="188" t="s">
        <v>146</v>
      </c>
      <c r="D116" s="188" t="s">
        <v>148</v>
      </c>
      <c r="E116" s="189" t="s">
        <v>164</v>
      </c>
      <c r="F116" s="190" t="s">
        <v>165</v>
      </c>
      <c r="G116" s="191" t="s">
        <v>166</v>
      </c>
      <c r="H116" s="192">
        <v>6</v>
      </c>
      <c r="I116" s="193"/>
      <c r="J116" s="194">
        <f>ROUND(I116*H116,2)</f>
        <v>0</v>
      </c>
      <c r="K116" s="190" t="s">
        <v>152</v>
      </c>
      <c r="L116" s="60"/>
      <c r="M116" s="195" t="s">
        <v>21</v>
      </c>
      <c r="N116" s="196" t="s">
        <v>45</v>
      </c>
      <c r="O116" s="41"/>
      <c r="P116" s="197">
        <f>O116*H116</f>
        <v>0</v>
      </c>
      <c r="Q116" s="197">
        <v>0.00014</v>
      </c>
      <c r="R116" s="197">
        <f>Q116*H116</f>
        <v>0.0008399999999999999</v>
      </c>
      <c r="S116" s="197">
        <v>0</v>
      </c>
      <c r="T116" s="198">
        <f>S116*H116</f>
        <v>0</v>
      </c>
      <c r="AR116" s="23" t="s">
        <v>153</v>
      </c>
      <c r="AT116" s="23" t="s">
        <v>148</v>
      </c>
      <c r="AU116" s="23" t="s">
        <v>84</v>
      </c>
      <c r="AY116" s="23" t="s">
        <v>145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23" t="s">
        <v>82</v>
      </c>
      <c r="BK116" s="199">
        <f>ROUND(I116*H116,2)</f>
        <v>0</v>
      </c>
      <c r="BL116" s="23" t="s">
        <v>153</v>
      </c>
      <c r="BM116" s="23" t="s">
        <v>167</v>
      </c>
    </row>
    <row r="117" spans="2:51" s="11" customFormat="1" ht="13.5">
      <c r="B117" s="200"/>
      <c r="C117" s="201"/>
      <c r="D117" s="202" t="s">
        <v>155</v>
      </c>
      <c r="E117" s="203" t="s">
        <v>21</v>
      </c>
      <c r="F117" s="204" t="s">
        <v>162</v>
      </c>
      <c r="G117" s="201"/>
      <c r="H117" s="205" t="s">
        <v>21</v>
      </c>
      <c r="I117" s="206"/>
      <c r="J117" s="201"/>
      <c r="K117" s="201"/>
      <c r="L117" s="207"/>
      <c r="M117" s="208"/>
      <c r="N117" s="209"/>
      <c r="O117" s="209"/>
      <c r="P117" s="209"/>
      <c r="Q117" s="209"/>
      <c r="R117" s="209"/>
      <c r="S117" s="209"/>
      <c r="T117" s="210"/>
      <c r="AT117" s="211" t="s">
        <v>155</v>
      </c>
      <c r="AU117" s="211" t="s">
        <v>84</v>
      </c>
      <c r="AV117" s="11" t="s">
        <v>82</v>
      </c>
      <c r="AW117" s="11" t="s">
        <v>38</v>
      </c>
      <c r="AX117" s="11" t="s">
        <v>74</v>
      </c>
      <c r="AY117" s="211" t="s">
        <v>145</v>
      </c>
    </row>
    <row r="118" spans="2:51" s="12" customFormat="1" ht="13.5">
      <c r="B118" s="212"/>
      <c r="C118" s="213"/>
      <c r="D118" s="214" t="s">
        <v>155</v>
      </c>
      <c r="E118" s="215" t="s">
        <v>21</v>
      </c>
      <c r="F118" s="216" t="s">
        <v>168</v>
      </c>
      <c r="G118" s="213"/>
      <c r="H118" s="217">
        <v>6</v>
      </c>
      <c r="I118" s="218"/>
      <c r="J118" s="213"/>
      <c r="K118" s="213"/>
      <c r="L118" s="219"/>
      <c r="M118" s="220"/>
      <c r="N118" s="221"/>
      <c r="O118" s="221"/>
      <c r="P118" s="221"/>
      <c r="Q118" s="221"/>
      <c r="R118" s="221"/>
      <c r="S118" s="221"/>
      <c r="T118" s="222"/>
      <c r="AT118" s="223" t="s">
        <v>155</v>
      </c>
      <c r="AU118" s="223" t="s">
        <v>84</v>
      </c>
      <c r="AV118" s="12" t="s">
        <v>84</v>
      </c>
      <c r="AW118" s="12" t="s">
        <v>38</v>
      </c>
      <c r="AX118" s="12" t="s">
        <v>82</v>
      </c>
      <c r="AY118" s="223" t="s">
        <v>145</v>
      </c>
    </row>
    <row r="119" spans="2:65" s="1" customFormat="1" ht="22.5" customHeight="1">
      <c r="B119" s="40"/>
      <c r="C119" s="188" t="s">
        <v>153</v>
      </c>
      <c r="D119" s="188" t="s">
        <v>148</v>
      </c>
      <c r="E119" s="189" t="s">
        <v>169</v>
      </c>
      <c r="F119" s="190" t="s">
        <v>170</v>
      </c>
      <c r="G119" s="191" t="s">
        <v>160</v>
      </c>
      <c r="H119" s="192">
        <v>2.66</v>
      </c>
      <c r="I119" s="193"/>
      <c r="J119" s="194">
        <f>ROUND(I119*H119,2)</f>
        <v>0</v>
      </c>
      <c r="K119" s="190" t="s">
        <v>152</v>
      </c>
      <c r="L119" s="60"/>
      <c r="M119" s="195" t="s">
        <v>21</v>
      </c>
      <c r="N119" s="196" t="s">
        <v>45</v>
      </c>
      <c r="O119" s="41"/>
      <c r="P119" s="197">
        <f>O119*H119</f>
        <v>0</v>
      </c>
      <c r="Q119" s="197">
        <v>0.25365</v>
      </c>
      <c r="R119" s="197">
        <f>Q119*H119</f>
        <v>0.674709</v>
      </c>
      <c r="S119" s="197">
        <v>0</v>
      </c>
      <c r="T119" s="198">
        <f>S119*H119</f>
        <v>0</v>
      </c>
      <c r="AR119" s="23" t="s">
        <v>153</v>
      </c>
      <c r="AT119" s="23" t="s">
        <v>148</v>
      </c>
      <c r="AU119" s="23" t="s">
        <v>84</v>
      </c>
      <c r="AY119" s="23" t="s">
        <v>145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23" t="s">
        <v>82</v>
      </c>
      <c r="BK119" s="199">
        <f>ROUND(I119*H119,2)</f>
        <v>0</v>
      </c>
      <c r="BL119" s="23" t="s">
        <v>153</v>
      </c>
      <c r="BM119" s="23" t="s">
        <v>171</v>
      </c>
    </row>
    <row r="120" spans="2:51" s="11" customFormat="1" ht="13.5">
      <c r="B120" s="200"/>
      <c r="C120" s="201"/>
      <c r="D120" s="202" t="s">
        <v>155</v>
      </c>
      <c r="E120" s="203" t="s">
        <v>21</v>
      </c>
      <c r="F120" s="204" t="s">
        <v>162</v>
      </c>
      <c r="G120" s="201"/>
      <c r="H120" s="205" t="s">
        <v>21</v>
      </c>
      <c r="I120" s="206"/>
      <c r="J120" s="201"/>
      <c r="K120" s="201"/>
      <c r="L120" s="207"/>
      <c r="M120" s="208"/>
      <c r="N120" s="209"/>
      <c r="O120" s="209"/>
      <c r="P120" s="209"/>
      <c r="Q120" s="209"/>
      <c r="R120" s="209"/>
      <c r="S120" s="209"/>
      <c r="T120" s="210"/>
      <c r="AT120" s="211" t="s">
        <v>155</v>
      </c>
      <c r="AU120" s="211" t="s">
        <v>84</v>
      </c>
      <c r="AV120" s="11" t="s">
        <v>82</v>
      </c>
      <c r="AW120" s="11" t="s">
        <v>38</v>
      </c>
      <c r="AX120" s="11" t="s">
        <v>74</v>
      </c>
      <c r="AY120" s="211" t="s">
        <v>145</v>
      </c>
    </row>
    <row r="121" spans="2:51" s="12" customFormat="1" ht="13.5">
      <c r="B121" s="212"/>
      <c r="C121" s="213"/>
      <c r="D121" s="202" t="s">
        <v>155</v>
      </c>
      <c r="E121" s="224" t="s">
        <v>21</v>
      </c>
      <c r="F121" s="225" t="s">
        <v>172</v>
      </c>
      <c r="G121" s="213"/>
      <c r="H121" s="226">
        <v>2.66</v>
      </c>
      <c r="I121" s="218"/>
      <c r="J121" s="213"/>
      <c r="K121" s="213"/>
      <c r="L121" s="219"/>
      <c r="M121" s="220"/>
      <c r="N121" s="221"/>
      <c r="O121" s="221"/>
      <c r="P121" s="221"/>
      <c r="Q121" s="221"/>
      <c r="R121" s="221"/>
      <c r="S121" s="221"/>
      <c r="T121" s="222"/>
      <c r="AT121" s="223" t="s">
        <v>155</v>
      </c>
      <c r="AU121" s="223" t="s">
        <v>84</v>
      </c>
      <c r="AV121" s="12" t="s">
        <v>84</v>
      </c>
      <c r="AW121" s="12" t="s">
        <v>38</v>
      </c>
      <c r="AX121" s="12" t="s">
        <v>82</v>
      </c>
      <c r="AY121" s="223" t="s">
        <v>145</v>
      </c>
    </row>
    <row r="122" spans="2:63" s="10" customFormat="1" ht="29.85" customHeight="1">
      <c r="B122" s="171"/>
      <c r="C122" s="172"/>
      <c r="D122" s="185" t="s">
        <v>73</v>
      </c>
      <c r="E122" s="186" t="s">
        <v>153</v>
      </c>
      <c r="F122" s="186" t="s">
        <v>173</v>
      </c>
      <c r="G122" s="172"/>
      <c r="H122" s="172"/>
      <c r="I122" s="175"/>
      <c r="J122" s="187">
        <f>BK122</f>
        <v>0</v>
      </c>
      <c r="K122" s="172"/>
      <c r="L122" s="177"/>
      <c r="M122" s="178"/>
      <c r="N122" s="179"/>
      <c r="O122" s="179"/>
      <c r="P122" s="180">
        <f>SUM(P123:P131)</f>
        <v>0</v>
      </c>
      <c r="Q122" s="179"/>
      <c r="R122" s="180">
        <f>SUM(R123:R131)</f>
        <v>0.21969742000000003</v>
      </c>
      <c r="S122" s="179"/>
      <c r="T122" s="181">
        <f>SUM(T123:T131)</f>
        <v>0</v>
      </c>
      <c r="AR122" s="182" t="s">
        <v>82</v>
      </c>
      <c r="AT122" s="183" t="s">
        <v>73</v>
      </c>
      <c r="AU122" s="183" t="s">
        <v>82</v>
      </c>
      <c r="AY122" s="182" t="s">
        <v>145</v>
      </c>
      <c r="BK122" s="184">
        <f>SUM(BK123:BK131)</f>
        <v>0</v>
      </c>
    </row>
    <row r="123" spans="2:65" s="1" customFormat="1" ht="31.5" customHeight="1">
      <c r="B123" s="40"/>
      <c r="C123" s="188" t="s">
        <v>174</v>
      </c>
      <c r="D123" s="188" t="s">
        <v>148</v>
      </c>
      <c r="E123" s="189" t="s">
        <v>175</v>
      </c>
      <c r="F123" s="190" t="s">
        <v>176</v>
      </c>
      <c r="G123" s="191" t="s">
        <v>177</v>
      </c>
      <c r="H123" s="192">
        <v>2</v>
      </c>
      <c r="I123" s="193"/>
      <c r="J123" s="194">
        <f>ROUND(I123*H123,2)</f>
        <v>0</v>
      </c>
      <c r="K123" s="190" t="s">
        <v>152</v>
      </c>
      <c r="L123" s="60"/>
      <c r="M123" s="195" t="s">
        <v>21</v>
      </c>
      <c r="N123" s="196" t="s">
        <v>45</v>
      </c>
      <c r="O123" s="41"/>
      <c r="P123" s="197">
        <f>O123*H123</f>
        <v>0</v>
      </c>
      <c r="Q123" s="197">
        <v>0.05351</v>
      </c>
      <c r="R123" s="197">
        <f>Q123*H123</f>
        <v>0.10702</v>
      </c>
      <c r="S123" s="197">
        <v>0</v>
      </c>
      <c r="T123" s="198">
        <f>S123*H123</f>
        <v>0</v>
      </c>
      <c r="AR123" s="23" t="s">
        <v>153</v>
      </c>
      <c r="AT123" s="23" t="s">
        <v>148</v>
      </c>
      <c r="AU123" s="23" t="s">
        <v>84</v>
      </c>
      <c r="AY123" s="23" t="s">
        <v>145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23" t="s">
        <v>82</v>
      </c>
      <c r="BK123" s="199">
        <f>ROUND(I123*H123,2)</f>
        <v>0</v>
      </c>
      <c r="BL123" s="23" t="s">
        <v>153</v>
      </c>
      <c r="BM123" s="23" t="s">
        <v>178</v>
      </c>
    </row>
    <row r="124" spans="2:51" s="11" customFormat="1" ht="13.5">
      <c r="B124" s="200"/>
      <c r="C124" s="201"/>
      <c r="D124" s="202" t="s">
        <v>155</v>
      </c>
      <c r="E124" s="203" t="s">
        <v>21</v>
      </c>
      <c r="F124" s="204" t="s">
        <v>162</v>
      </c>
      <c r="G124" s="201"/>
      <c r="H124" s="205" t="s">
        <v>21</v>
      </c>
      <c r="I124" s="206"/>
      <c r="J124" s="201"/>
      <c r="K124" s="201"/>
      <c r="L124" s="207"/>
      <c r="M124" s="208"/>
      <c r="N124" s="209"/>
      <c r="O124" s="209"/>
      <c r="P124" s="209"/>
      <c r="Q124" s="209"/>
      <c r="R124" s="209"/>
      <c r="S124" s="209"/>
      <c r="T124" s="210"/>
      <c r="AT124" s="211" t="s">
        <v>155</v>
      </c>
      <c r="AU124" s="211" t="s">
        <v>84</v>
      </c>
      <c r="AV124" s="11" t="s">
        <v>82</v>
      </c>
      <c r="AW124" s="11" t="s">
        <v>38</v>
      </c>
      <c r="AX124" s="11" t="s">
        <v>74</v>
      </c>
      <c r="AY124" s="211" t="s">
        <v>145</v>
      </c>
    </row>
    <row r="125" spans="2:51" s="12" customFormat="1" ht="13.5">
      <c r="B125" s="212"/>
      <c r="C125" s="213"/>
      <c r="D125" s="214" t="s">
        <v>155</v>
      </c>
      <c r="E125" s="215" t="s">
        <v>21</v>
      </c>
      <c r="F125" s="216" t="s">
        <v>84</v>
      </c>
      <c r="G125" s="213"/>
      <c r="H125" s="217">
        <v>2</v>
      </c>
      <c r="I125" s="218"/>
      <c r="J125" s="213"/>
      <c r="K125" s="213"/>
      <c r="L125" s="219"/>
      <c r="M125" s="220"/>
      <c r="N125" s="221"/>
      <c r="O125" s="221"/>
      <c r="P125" s="221"/>
      <c r="Q125" s="221"/>
      <c r="R125" s="221"/>
      <c r="S125" s="221"/>
      <c r="T125" s="222"/>
      <c r="AT125" s="223" t="s">
        <v>155</v>
      </c>
      <c r="AU125" s="223" t="s">
        <v>84</v>
      </c>
      <c r="AV125" s="12" t="s">
        <v>84</v>
      </c>
      <c r="AW125" s="12" t="s">
        <v>38</v>
      </c>
      <c r="AX125" s="12" t="s">
        <v>82</v>
      </c>
      <c r="AY125" s="223" t="s">
        <v>145</v>
      </c>
    </row>
    <row r="126" spans="2:65" s="1" customFormat="1" ht="22.5" customHeight="1">
      <c r="B126" s="40"/>
      <c r="C126" s="188" t="s">
        <v>179</v>
      </c>
      <c r="D126" s="188" t="s">
        <v>148</v>
      </c>
      <c r="E126" s="189" t="s">
        <v>180</v>
      </c>
      <c r="F126" s="190" t="s">
        <v>181</v>
      </c>
      <c r="G126" s="191" t="s">
        <v>182</v>
      </c>
      <c r="H126" s="192">
        <v>0.107</v>
      </c>
      <c r="I126" s="193"/>
      <c r="J126" s="194">
        <f>ROUND(I126*H126,2)</f>
        <v>0</v>
      </c>
      <c r="K126" s="190" t="s">
        <v>152</v>
      </c>
      <c r="L126" s="60"/>
      <c r="M126" s="195" t="s">
        <v>21</v>
      </c>
      <c r="N126" s="196" t="s">
        <v>45</v>
      </c>
      <c r="O126" s="41"/>
      <c r="P126" s="197">
        <f>O126*H126</f>
        <v>0</v>
      </c>
      <c r="Q126" s="197">
        <v>1.05306</v>
      </c>
      <c r="R126" s="197">
        <f>Q126*H126</f>
        <v>0.11267742000000001</v>
      </c>
      <c r="S126" s="197">
        <v>0</v>
      </c>
      <c r="T126" s="198">
        <f>S126*H126</f>
        <v>0</v>
      </c>
      <c r="AR126" s="23" t="s">
        <v>153</v>
      </c>
      <c r="AT126" s="23" t="s">
        <v>148</v>
      </c>
      <c r="AU126" s="23" t="s">
        <v>84</v>
      </c>
      <c r="AY126" s="23" t="s">
        <v>145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23" t="s">
        <v>82</v>
      </c>
      <c r="BK126" s="199">
        <f>ROUND(I126*H126,2)</f>
        <v>0</v>
      </c>
      <c r="BL126" s="23" t="s">
        <v>153</v>
      </c>
      <c r="BM126" s="23" t="s">
        <v>183</v>
      </c>
    </row>
    <row r="127" spans="2:51" s="11" customFormat="1" ht="13.5">
      <c r="B127" s="200"/>
      <c r="C127" s="201"/>
      <c r="D127" s="202" t="s">
        <v>155</v>
      </c>
      <c r="E127" s="203" t="s">
        <v>21</v>
      </c>
      <c r="F127" s="204" t="s">
        <v>162</v>
      </c>
      <c r="G127" s="201"/>
      <c r="H127" s="205" t="s">
        <v>21</v>
      </c>
      <c r="I127" s="206"/>
      <c r="J127" s="201"/>
      <c r="K127" s="201"/>
      <c r="L127" s="207"/>
      <c r="M127" s="208"/>
      <c r="N127" s="209"/>
      <c r="O127" s="209"/>
      <c r="P127" s="209"/>
      <c r="Q127" s="209"/>
      <c r="R127" s="209"/>
      <c r="S127" s="209"/>
      <c r="T127" s="210"/>
      <c r="AT127" s="211" t="s">
        <v>155</v>
      </c>
      <c r="AU127" s="211" t="s">
        <v>84</v>
      </c>
      <c r="AV127" s="11" t="s">
        <v>82</v>
      </c>
      <c r="AW127" s="11" t="s">
        <v>38</v>
      </c>
      <c r="AX127" s="11" t="s">
        <v>74</v>
      </c>
      <c r="AY127" s="211" t="s">
        <v>145</v>
      </c>
    </row>
    <row r="128" spans="2:51" s="12" customFormat="1" ht="13.5">
      <c r="B128" s="212"/>
      <c r="C128" s="213"/>
      <c r="D128" s="214" t="s">
        <v>155</v>
      </c>
      <c r="E128" s="215" t="s">
        <v>21</v>
      </c>
      <c r="F128" s="216" t="s">
        <v>184</v>
      </c>
      <c r="G128" s="213"/>
      <c r="H128" s="217">
        <v>0.107</v>
      </c>
      <c r="I128" s="218"/>
      <c r="J128" s="213"/>
      <c r="K128" s="213"/>
      <c r="L128" s="219"/>
      <c r="M128" s="220"/>
      <c r="N128" s="221"/>
      <c r="O128" s="221"/>
      <c r="P128" s="221"/>
      <c r="Q128" s="221"/>
      <c r="R128" s="221"/>
      <c r="S128" s="221"/>
      <c r="T128" s="222"/>
      <c r="AT128" s="223" t="s">
        <v>155</v>
      </c>
      <c r="AU128" s="223" t="s">
        <v>84</v>
      </c>
      <c r="AV128" s="12" t="s">
        <v>84</v>
      </c>
      <c r="AW128" s="12" t="s">
        <v>38</v>
      </c>
      <c r="AX128" s="12" t="s">
        <v>82</v>
      </c>
      <c r="AY128" s="223" t="s">
        <v>145</v>
      </c>
    </row>
    <row r="129" spans="2:65" s="1" customFormat="1" ht="22.5" customHeight="1">
      <c r="B129" s="40"/>
      <c r="C129" s="188" t="s">
        <v>185</v>
      </c>
      <c r="D129" s="188" t="s">
        <v>148</v>
      </c>
      <c r="E129" s="189" t="s">
        <v>186</v>
      </c>
      <c r="F129" s="190" t="s">
        <v>187</v>
      </c>
      <c r="G129" s="191" t="s">
        <v>160</v>
      </c>
      <c r="H129" s="192">
        <v>43.75</v>
      </c>
      <c r="I129" s="193"/>
      <c r="J129" s="194">
        <f>ROUND(I129*H129,2)</f>
        <v>0</v>
      </c>
      <c r="K129" s="190" t="s">
        <v>152</v>
      </c>
      <c r="L129" s="60"/>
      <c r="M129" s="195" t="s">
        <v>21</v>
      </c>
      <c r="N129" s="196" t="s">
        <v>45</v>
      </c>
      <c r="O129" s="41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AR129" s="23" t="s">
        <v>188</v>
      </c>
      <c r="AT129" s="23" t="s">
        <v>148</v>
      </c>
      <c r="AU129" s="23" t="s">
        <v>84</v>
      </c>
      <c r="AY129" s="23" t="s">
        <v>145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23" t="s">
        <v>82</v>
      </c>
      <c r="BK129" s="199">
        <f>ROUND(I129*H129,2)</f>
        <v>0</v>
      </c>
      <c r="BL129" s="23" t="s">
        <v>188</v>
      </c>
      <c r="BM129" s="23" t="s">
        <v>189</v>
      </c>
    </row>
    <row r="130" spans="2:51" s="11" customFormat="1" ht="13.5">
      <c r="B130" s="200"/>
      <c r="C130" s="201"/>
      <c r="D130" s="202" t="s">
        <v>155</v>
      </c>
      <c r="E130" s="203" t="s">
        <v>21</v>
      </c>
      <c r="F130" s="204" t="s">
        <v>162</v>
      </c>
      <c r="G130" s="201"/>
      <c r="H130" s="205" t="s">
        <v>21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155</v>
      </c>
      <c r="AU130" s="211" t="s">
        <v>84</v>
      </c>
      <c r="AV130" s="11" t="s">
        <v>82</v>
      </c>
      <c r="AW130" s="11" t="s">
        <v>38</v>
      </c>
      <c r="AX130" s="11" t="s">
        <v>74</v>
      </c>
      <c r="AY130" s="211" t="s">
        <v>145</v>
      </c>
    </row>
    <row r="131" spans="2:51" s="12" customFormat="1" ht="13.5">
      <c r="B131" s="212"/>
      <c r="C131" s="213"/>
      <c r="D131" s="202" t="s">
        <v>155</v>
      </c>
      <c r="E131" s="224" t="s">
        <v>21</v>
      </c>
      <c r="F131" s="225" t="s">
        <v>190</v>
      </c>
      <c r="G131" s="213"/>
      <c r="H131" s="226">
        <v>43.75</v>
      </c>
      <c r="I131" s="218"/>
      <c r="J131" s="213"/>
      <c r="K131" s="213"/>
      <c r="L131" s="219"/>
      <c r="M131" s="220"/>
      <c r="N131" s="221"/>
      <c r="O131" s="221"/>
      <c r="P131" s="221"/>
      <c r="Q131" s="221"/>
      <c r="R131" s="221"/>
      <c r="S131" s="221"/>
      <c r="T131" s="222"/>
      <c r="AT131" s="223" t="s">
        <v>155</v>
      </c>
      <c r="AU131" s="223" t="s">
        <v>84</v>
      </c>
      <c r="AV131" s="12" t="s">
        <v>84</v>
      </c>
      <c r="AW131" s="12" t="s">
        <v>38</v>
      </c>
      <c r="AX131" s="12" t="s">
        <v>82</v>
      </c>
      <c r="AY131" s="223" t="s">
        <v>145</v>
      </c>
    </row>
    <row r="132" spans="2:63" s="10" customFormat="1" ht="29.85" customHeight="1">
      <c r="B132" s="171"/>
      <c r="C132" s="172"/>
      <c r="D132" s="185" t="s">
        <v>73</v>
      </c>
      <c r="E132" s="186" t="s">
        <v>179</v>
      </c>
      <c r="F132" s="186" t="s">
        <v>191</v>
      </c>
      <c r="G132" s="172"/>
      <c r="H132" s="172"/>
      <c r="I132" s="175"/>
      <c r="J132" s="187">
        <f>BK132</f>
        <v>0</v>
      </c>
      <c r="K132" s="172"/>
      <c r="L132" s="177"/>
      <c r="M132" s="178"/>
      <c r="N132" s="179"/>
      <c r="O132" s="179"/>
      <c r="P132" s="180">
        <f>SUM(P133:P190)</f>
        <v>0</v>
      </c>
      <c r="Q132" s="179"/>
      <c r="R132" s="180">
        <f>SUM(R133:R190)</f>
        <v>10.1988436</v>
      </c>
      <c r="S132" s="179"/>
      <c r="T132" s="181">
        <f>SUM(T133:T190)</f>
        <v>0</v>
      </c>
      <c r="AR132" s="182" t="s">
        <v>82</v>
      </c>
      <c r="AT132" s="183" t="s">
        <v>73</v>
      </c>
      <c r="AU132" s="183" t="s">
        <v>82</v>
      </c>
      <c r="AY132" s="182" t="s">
        <v>145</v>
      </c>
      <c r="BK132" s="184">
        <f>SUM(BK133:BK190)</f>
        <v>0</v>
      </c>
    </row>
    <row r="133" spans="2:65" s="1" customFormat="1" ht="22.5" customHeight="1">
      <c r="B133" s="40"/>
      <c r="C133" s="188" t="s">
        <v>192</v>
      </c>
      <c r="D133" s="188" t="s">
        <v>148</v>
      </c>
      <c r="E133" s="189" t="s">
        <v>193</v>
      </c>
      <c r="F133" s="190" t="s">
        <v>194</v>
      </c>
      <c r="G133" s="191" t="s">
        <v>177</v>
      </c>
      <c r="H133" s="192">
        <v>21</v>
      </c>
      <c r="I133" s="193"/>
      <c r="J133" s="194">
        <f>ROUND(I133*H133,2)</f>
        <v>0</v>
      </c>
      <c r="K133" s="190" t="s">
        <v>152</v>
      </c>
      <c r="L133" s="60"/>
      <c r="M133" s="195" t="s">
        <v>21</v>
      </c>
      <c r="N133" s="196" t="s">
        <v>45</v>
      </c>
      <c r="O133" s="41"/>
      <c r="P133" s="197">
        <f>O133*H133</f>
        <v>0</v>
      </c>
      <c r="Q133" s="197">
        <v>0.0101</v>
      </c>
      <c r="R133" s="197">
        <f>Q133*H133</f>
        <v>0.21209999999999998</v>
      </c>
      <c r="S133" s="197">
        <v>0</v>
      </c>
      <c r="T133" s="198">
        <f>S133*H133</f>
        <v>0</v>
      </c>
      <c r="AR133" s="23" t="s">
        <v>195</v>
      </c>
      <c r="AT133" s="23" t="s">
        <v>148</v>
      </c>
      <c r="AU133" s="23" t="s">
        <v>84</v>
      </c>
      <c r="AY133" s="23" t="s">
        <v>145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23" t="s">
        <v>82</v>
      </c>
      <c r="BK133" s="199">
        <f>ROUND(I133*H133,2)</f>
        <v>0</v>
      </c>
      <c r="BL133" s="23" t="s">
        <v>195</v>
      </c>
      <c r="BM133" s="23" t="s">
        <v>196</v>
      </c>
    </row>
    <row r="134" spans="2:51" s="11" customFormat="1" ht="13.5">
      <c r="B134" s="200"/>
      <c r="C134" s="201"/>
      <c r="D134" s="202" t="s">
        <v>155</v>
      </c>
      <c r="E134" s="203" t="s">
        <v>21</v>
      </c>
      <c r="F134" s="204" t="s">
        <v>162</v>
      </c>
      <c r="G134" s="201"/>
      <c r="H134" s="205" t="s">
        <v>21</v>
      </c>
      <c r="I134" s="206"/>
      <c r="J134" s="201"/>
      <c r="K134" s="201"/>
      <c r="L134" s="207"/>
      <c r="M134" s="208"/>
      <c r="N134" s="209"/>
      <c r="O134" s="209"/>
      <c r="P134" s="209"/>
      <c r="Q134" s="209"/>
      <c r="R134" s="209"/>
      <c r="S134" s="209"/>
      <c r="T134" s="210"/>
      <c r="AT134" s="211" t="s">
        <v>155</v>
      </c>
      <c r="AU134" s="211" t="s">
        <v>84</v>
      </c>
      <c r="AV134" s="11" t="s">
        <v>82</v>
      </c>
      <c r="AW134" s="11" t="s">
        <v>38</v>
      </c>
      <c r="AX134" s="11" t="s">
        <v>74</v>
      </c>
      <c r="AY134" s="211" t="s">
        <v>145</v>
      </c>
    </row>
    <row r="135" spans="2:51" s="12" customFormat="1" ht="13.5">
      <c r="B135" s="212"/>
      <c r="C135" s="213"/>
      <c r="D135" s="214" t="s">
        <v>155</v>
      </c>
      <c r="E135" s="215" t="s">
        <v>21</v>
      </c>
      <c r="F135" s="216" t="s">
        <v>9</v>
      </c>
      <c r="G135" s="213"/>
      <c r="H135" s="217">
        <v>21</v>
      </c>
      <c r="I135" s="218"/>
      <c r="J135" s="213"/>
      <c r="K135" s="213"/>
      <c r="L135" s="219"/>
      <c r="M135" s="220"/>
      <c r="N135" s="221"/>
      <c r="O135" s="221"/>
      <c r="P135" s="221"/>
      <c r="Q135" s="221"/>
      <c r="R135" s="221"/>
      <c r="S135" s="221"/>
      <c r="T135" s="222"/>
      <c r="AT135" s="223" t="s">
        <v>155</v>
      </c>
      <c r="AU135" s="223" t="s">
        <v>84</v>
      </c>
      <c r="AV135" s="12" t="s">
        <v>84</v>
      </c>
      <c r="AW135" s="12" t="s">
        <v>38</v>
      </c>
      <c r="AX135" s="12" t="s">
        <v>82</v>
      </c>
      <c r="AY135" s="223" t="s">
        <v>145</v>
      </c>
    </row>
    <row r="136" spans="2:65" s="1" customFormat="1" ht="22.5" customHeight="1">
      <c r="B136" s="40"/>
      <c r="C136" s="188" t="s">
        <v>197</v>
      </c>
      <c r="D136" s="188" t="s">
        <v>148</v>
      </c>
      <c r="E136" s="189" t="s">
        <v>198</v>
      </c>
      <c r="F136" s="190" t="s">
        <v>199</v>
      </c>
      <c r="G136" s="191" t="s">
        <v>177</v>
      </c>
      <c r="H136" s="192">
        <v>1</v>
      </c>
      <c r="I136" s="193"/>
      <c r="J136" s="194">
        <f>ROUND(I136*H136,2)</f>
        <v>0</v>
      </c>
      <c r="K136" s="190" t="s">
        <v>152</v>
      </c>
      <c r="L136" s="60"/>
      <c r="M136" s="195" t="s">
        <v>21</v>
      </c>
      <c r="N136" s="196" t="s">
        <v>45</v>
      </c>
      <c r="O136" s="41"/>
      <c r="P136" s="197">
        <f>O136*H136</f>
        <v>0</v>
      </c>
      <c r="Q136" s="197">
        <v>0.04204</v>
      </c>
      <c r="R136" s="197">
        <f>Q136*H136</f>
        <v>0.04204</v>
      </c>
      <c r="S136" s="197">
        <v>0</v>
      </c>
      <c r="T136" s="198">
        <f>S136*H136</f>
        <v>0</v>
      </c>
      <c r="AR136" s="23" t="s">
        <v>195</v>
      </c>
      <c r="AT136" s="23" t="s">
        <v>148</v>
      </c>
      <c r="AU136" s="23" t="s">
        <v>84</v>
      </c>
      <c r="AY136" s="23" t="s">
        <v>145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23" t="s">
        <v>82</v>
      </c>
      <c r="BK136" s="199">
        <f>ROUND(I136*H136,2)</f>
        <v>0</v>
      </c>
      <c r="BL136" s="23" t="s">
        <v>195</v>
      </c>
      <c r="BM136" s="23" t="s">
        <v>200</v>
      </c>
    </row>
    <row r="137" spans="2:51" s="11" customFormat="1" ht="13.5">
      <c r="B137" s="200"/>
      <c r="C137" s="201"/>
      <c r="D137" s="202" t="s">
        <v>155</v>
      </c>
      <c r="E137" s="203" t="s">
        <v>21</v>
      </c>
      <c r="F137" s="204" t="s">
        <v>162</v>
      </c>
      <c r="G137" s="201"/>
      <c r="H137" s="205" t="s">
        <v>21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155</v>
      </c>
      <c r="AU137" s="211" t="s">
        <v>84</v>
      </c>
      <c r="AV137" s="11" t="s">
        <v>82</v>
      </c>
      <c r="AW137" s="11" t="s">
        <v>38</v>
      </c>
      <c r="AX137" s="11" t="s">
        <v>74</v>
      </c>
      <c r="AY137" s="211" t="s">
        <v>145</v>
      </c>
    </row>
    <row r="138" spans="2:51" s="12" customFormat="1" ht="13.5">
      <c r="B138" s="212"/>
      <c r="C138" s="213"/>
      <c r="D138" s="214" t="s">
        <v>155</v>
      </c>
      <c r="E138" s="215" t="s">
        <v>21</v>
      </c>
      <c r="F138" s="216" t="s">
        <v>82</v>
      </c>
      <c r="G138" s="213"/>
      <c r="H138" s="217">
        <v>1</v>
      </c>
      <c r="I138" s="218"/>
      <c r="J138" s="213"/>
      <c r="K138" s="213"/>
      <c r="L138" s="219"/>
      <c r="M138" s="220"/>
      <c r="N138" s="221"/>
      <c r="O138" s="221"/>
      <c r="P138" s="221"/>
      <c r="Q138" s="221"/>
      <c r="R138" s="221"/>
      <c r="S138" s="221"/>
      <c r="T138" s="222"/>
      <c r="AT138" s="223" t="s">
        <v>155</v>
      </c>
      <c r="AU138" s="223" t="s">
        <v>84</v>
      </c>
      <c r="AV138" s="12" t="s">
        <v>84</v>
      </c>
      <c r="AW138" s="12" t="s">
        <v>38</v>
      </c>
      <c r="AX138" s="12" t="s">
        <v>82</v>
      </c>
      <c r="AY138" s="223" t="s">
        <v>145</v>
      </c>
    </row>
    <row r="139" spans="2:65" s="1" customFormat="1" ht="22.5" customHeight="1">
      <c r="B139" s="40"/>
      <c r="C139" s="188" t="s">
        <v>201</v>
      </c>
      <c r="D139" s="188" t="s">
        <v>148</v>
      </c>
      <c r="E139" s="189" t="s">
        <v>202</v>
      </c>
      <c r="F139" s="190" t="s">
        <v>203</v>
      </c>
      <c r="G139" s="191" t="s">
        <v>160</v>
      </c>
      <c r="H139" s="192">
        <v>43.75</v>
      </c>
      <c r="I139" s="193"/>
      <c r="J139" s="194">
        <f>ROUND(I139*H139,2)</f>
        <v>0</v>
      </c>
      <c r="K139" s="190" t="s">
        <v>152</v>
      </c>
      <c r="L139" s="60"/>
      <c r="M139" s="195" t="s">
        <v>21</v>
      </c>
      <c r="N139" s="196" t="s">
        <v>45</v>
      </c>
      <c r="O139" s="41"/>
      <c r="P139" s="197">
        <f>O139*H139</f>
        <v>0</v>
      </c>
      <c r="Q139" s="197">
        <v>0.0169</v>
      </c>
      <c r="R139" s="197">
        <f>Q139*H139</f>
        <v>0.7393749999999999</v>
      </c>
      <c r="S139" s="197">
        <v>0</v>
      </c>
      <c r="T139" s="198">
        <f>S139*H139</f>
        <v>0</v>
      </c>
      <c r="AR139" s="23" t="s">
        <v>153</v>
      </c>
      <c r="AT139" s="23" t="s">
        <v>148</v>
      </c>
      <c r="AU139" s="23" t="s">
        <v>84</v>
      </c>
      <c r="AY139" s="23" t="s">
        <v>145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23" t="s">
        <v>82</v>
      </c>
      <c r="BK139" s="199">
        <f>ROUND(I139*H139,2)</f>
        <v>0</v>
      </c>
      <c r="BL139" s="23" t="s">
        <v>153</v>
      </c>
      <c r="BM139" s="23" t="s">
        <v>204</v>
      </c>
    </row>
    <row r="140" spans="2:51" s="11" customFormat="1" ht="13.5">
      <c r="B140" s="200"/>
      <c r="C140" s="201"/>
      <c r="D140" s="202" t="s">
        <v>155</v>
      </c>
      <c r="E140" s="203" t="s">
        <v>21</v>
      </c>
      <c r="F140" s="204" t="s">
        <v>162</v>
      </c>
      <c r="G140" s="201"/>
      <c r="H140" s="205" t="s">
        <v>21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155</v>
      </c>
      <c r="AU140" s="211" t="s">
        <v>84</v>
      </c>
      <c r="AV140" s="11" t="s">
        <v>82</v>
      </c>
      <c r="AW140" s="11" t="s">
        <v>38</v>
      </c>
      <c r="AX140" s="11" t="s">
        <v>74</v>
      </c>
      <c r="AY140" s="211" t="s">
        <v>145</v>
      </c>
    </row>
    <row r="141" spans="2:51" s="12" customFormat="1" ht="13.5">
      <c r="B141" s="212"/>
      <c r="C141" s="213"/>
      <c r="D141" s="214" t="s">
        <v>155</v>
      </c>
      <c r="E141" s="215" t="s">
        <v>21</v>
      </c>
      <c r="F141" s="216" t="s">
        <v>190</v>
      </c>
      <c r="G141" s="213"/>
      <c r="H141" s="217">
        <v>43.75</v>
      </c>
      <c r="I141" s="218"/>
      <c r="J141" s="213"/>
      <c r="K141" s="213"/>
      <c r="L141" s="219"/>
      <c r="M141" s="220"/>
      <c r="N141" s="221"/>
      <c r="O141" s="221"/>
      <c r="P141" s="221"/>
      <c r="Q141" s="221"/>
      <c r="R141" s="221"/>
      <c r="S141" s="221"/>
      <c r="T141" s="222"/>
      <c r="AT141" s="223" t="s">
        <v>155</v>
      </c>
      <c r="AU141" s="223" t="s">
        <v>84</v>
      </c>
      <c r="AV141" s="12" t="s">
        <v>84</v>
      </c>
      <c r="AW141" s="12" t="s">
        <v>38</v>
      </c>
      <c r="AX141" s="12" t="s">
        <v>82</v>
      </c>
      <c r="AY141" s="223" t="s">
        <v>145</v>
      </c>
    </row>
    <row r="142" spans="2:65" s="1" customFormat="1" ht="22.5" customHeight="1">
      <c r="B142" s="40"/>
      <c r="C142" s="188" t="s">
        <v>205</v>
      </c>
      <c r="D142" s="188" t="s">
        <v>148</v>
      </c>
      <c r="E142" s="189" t="s">
        <v>206</v>
      </c>
      <c r="F142" s="190" t="s">
        <v>207</v>
      </c>
      <c r="G142" s="191" t="s">
        <v>177</v>
      </c>
      <c r="H142" s="192">
        <v>1</v>
      </c>
      <c r="I142" s="193"/>
      <c r="J142" s="194">
        <f>ROUND(I142*H142,2)</f>
        <v>0</v>
      </c>
      <c r="K142" s="190" t="s">
        <v>152</v>
      </c>
      <c r="L142" s="60"/>
      <c r="M142" s="195" t="s">
        <v>21</v>
      </c>
      <c r="N142" s="196" t="s">
        <v>45</v>
      </c>
      <c r="O142" s="41"/>
      <c r="P142" s="197">
        <f>O142*H142</f>
        <v>0</v>
      </c>
      <c r="Q142" s="197">
        <v>0.00448</v>
      </c>
      <c r="R142" s="197">
        <f>Q142*H142</f>
        <v>0.00448</v>
      </c>
      <c r="S142" s="197">
        <v>0</v>
      </c>
      <c r="T142" s="198">
        <f>S142*H142</f>
        <v>0</v>
      </c>
      <c r="AR142" s="23" t="s">
        <v>153</v>
      </c>
      <c r="AT142" s="23" t="s">
        <v>148</v>
      </c>
      <c r="AU142" s="23" t="s">
        <v>84</v>
      </c>
      <c r="AY142" s="23" t="s">
        <v>145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23" t="s">
        <v>82</v>
      </c>
      <c r="BK142" s="199">
        <f>ROUND(I142*H142,2)</f>
        <v>0</v>
      </c>
      <c r="BL142" s="23" t="s">
        <v>153</v>
      </c>
      <c r="BM142" s="23" t="s">
        <v>208</v>
      </c>
    </row>
    <row r="143" spans="2:51" s="11" customFormat="1" ht="13.5">
      <c r="B143" s="200"/>
      <c r="C143" s="201"/>
      <c r="D143" s="202" t="s">
        <v>155</v>
      </c>
      <c r="E143" s="203" t="s">
        <v>21</v>
      </c>
      <c r="F143" s="204" t="s">
        <v>162</v>
      </c>
      <c r="G143" s="201"/>
      <c r="H143" s="205" t="s">
        <v>21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155</v>
      </c>
      <c r="AU143" s="211" t="s">
        <v>84</v>
      </c>
      <c r="AV143" s="11" t="s">
        <v>82</v>
      </c>
      <c r="AW143" s="11" t="s">
        <v>38</v>
      </c>
      <c r="AX143" s="11" t="s">
        <v>74</v>
      </c>
      <c r="AY143" s="211" t="s">
        <v>145</v>
      </c>
    </row>
    <row r="144" spans="2:51" s="12" customFormat="1" ht="13.5">
      <c r="B144" s="212"/>
      <c r="C144" s="213"/>
      <c r="D144" s="214" t="s">
        <v>155</v>
      </c>
      <c r="E144" s="215" t="s">
        <v>21</v>
      </c>
      <c r="F144" s="216" t="s">
        <v>82</v>
      </c>
      <c r="G144" s="213"/>
      <c r="H144" s="217">
        <v>1</v>
      </c>
      <c r="I144" s="218"/>
      <c r="J144" s="213"/>
      <c r="K144" s="213"/>
      <c r="L144" s="219"/>
      <c r="M144" s="220"/>
      <c r="N144" s="221"/>
      <c r="O144" s="221"/>
      <c r="P144" s="221"/>
      <c r="Q144" s="221"/>
      <c r="R144" s="221"/>
      <c r="S144" s="221"/>
      <c r="T144" s="222"/>
      <c r="AT144" s="223" t="s">
        <v>155</v>
      </c>
      <c r="AU144" s="223" t="s">
        <v>84</v>
      </c>
      <c r="AV144" s="12" t="s">
        <v>84</v>
      </c>
      <c r="AW144" s="12" t="s">
        <v>38</v>
      </c>
      <c r="AX144" s="12" t="s">
        <v>82</v>
      </c>
      <c r="AY144" s="223" t="s">
        <v>145</v>
      </c>
    </row>
    <row r="145" spans="2:65" s="1" customFormat="1" ht="22.5" customHeight="1">
      <c r="B145" s="40"/>
      <c r="C145" s="188" t="s">
        <v>209</v>
      </c>
      <c r="D145" s="188" t="s">
        <v>148</v>
      </c>
      <c r="E145" s="189" t="s">
        <v>210</v>
      </c>
      <c r="F145" s="190" t="s">
        <v>211</v>
      </c>
      <c r="G145" s="191" t="s">
        <v>160</v>
      </c>
      <c r="H145" s="192">
        <v>72.66</v>
      </c>
      <c r="I145" s="193"/>
      <c r="J145" s="194">
        <f>ROUND(I145*H145,2)</f>
        <v>0</v>
      </c>
      <c r="K145" s="190" t="s">
        <v>152</v>
      </c>
      <c r="L145" s="60"/>
      <c r="M145" s="195" t="s">
        <v>21</v>
      </c>
      <c r="N145" s="196" t="s">
        <v>45</v>
      </c>
      <c r="O145" s="41"/>
      <c r="P145" s="197">
        <f>O145*H145</f>
        <v>0</v>
      </c>
      <c r="Q145" s="197">
        <v>0.00489</v>
      </c>
      <c r="R145" s="197">
        <f>Q145*H145</f>
        <v>0.3553074</v>
      </c>
      <c r="S145" s="197">
        <v>0</v>
      </c>
      <c r="T145" s="198">
        <f>S145*H145</f>
        <v>0</v>
      </c>
      <c r="AR145" s="23" t="s">
        <v>153</v>
      </c>
      <c r="AT145" s="23" t="s">
        <v>148</v>
      </c>
      <c r="AU145" s="23" t="s">
        <v>84</v>
      </c>
      <c r="AY145" s="23" t="s">
        <v>145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23" t="s">
        <v>82</v>
      </c>
      <c r="BK145" s="199">
        <f>ROUND(I145*H145,2)</f>
        <v>0</v>
      </c>
      <c r="BL145" s="23" t="s">
        <v>153</v>
      </c>
      <c r="BM145" s="23" t="s">
        <v>212</v>
      </c>
    </row>
    <row r="146" spans="2:51" s="11" customFormat="1" ht="13.5">
      <c r="B146" s="200"/>
      <c r="C146" s="201"/>
      <c r="D146" s="202" t="s">
        <v>155</v>
      </c>
      <c r="E146" s="203" t="s">
        <v>21</v>
      </c>
      <c r="F146" s="204" t="s">
        <v>162</v>
      </c>
      <c r="G146" s="201"/>
      <c r="H146" s="205" t="s">
        <v>21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155</v>
      </c>
      <c r="AU146" s="211" t="s">
        <v>84</v>
      </c>
      <c r="AV146" s="11" t="s">
        <v>82</v>
      </c>
      <c r="AW146" s="11" t="s">
        <v>38</v>
      </c>
      <c r="AX146" s="11" t="s">
        <v>74</v>
      </c>
      <c r="AY146" s="211" t="s">
        <v>145</v>
      </c>
    </row>
    <row r="147" spans="2:51" s="12" customFormat="1" ht="13.5">
      <c r="B147" s="212"/>
      <c r="C147" s="213"/>
      <c r="D147" s="202" t="s">
        <v>155</v>
      </c>
      <c r="E147" s="224" t="s">
        <v>21</v>
      </c>
      <c r="F147" s="225" t="s">
        <v>213</v>
      </c>
      <c r="G147" s="213"/>
      <c r="H147" s="226">
        <v>74.6</v>
      </c>
      <c r="I147" s="218"/>
      <c r="J147" s="213"/>
      <c r="K147" s="213"/>
      <c r="L147" s="219"/>
      <c r="M147" s="220"/>
      <c r="N147" s="221"/>
      <c r="O147" s="221"/>
      <c r="P147" s="221"/>
      <c r="Q147" s="221"/>
      <c r="R147" s="221"/>
      <c r="S147" s="221"/>
      <c r="T147" s="222"/>
      <c r="AT147" s="223" t="s">
        <v>155</v>
      </c>
      <c r="AU147" s="223" t="s">
        <v>84</v>
      </c>
      <c r="AV147" s="12" t="s">
        <v>84</v>
      </c>
      <c r="AW147" s="12" t="s">
        <v>38</v>
      </c>
      <c r="AX147" s="12" t="s">
        <v>74</v>
      </c>
      <c r="AY147" s="223" t="s">
        <v>145</v>
      </c>
    </row>
    <row r="148" spans="2:51" s="12" customFormat="1" ht="13.5">
      <c r="B148" s="212"/>
      <c r="C148" s="213"/>
      <c r="D148" s="202" t="s">
        <v>155</v>
      </c>
      <c r="E148" s="224" t="s">
        <v>21</v>
      </c>
      <c r="F148" s="225" t="s">
        <v>214</v>
      </c>
      <c r="G148" s="213"/>
      <c r="H148" s="226">
        <v>-4.58</v>
      </c>
      <c r="I148" s="218"/>
      <c r="J148" s="213"/>
      <c r="K148" s="213"/>
      <c r="L148" s="219"/>
      <c r="M148" s="220"/>
      <c r="N148" s="221"/>
      <c r="O148" s="221"/>
      <c r="P148" s="221"/>
      <c r="Q148" s="221"/>
      <c r="R148" s="221"/>
      <c r="S148" s="221"/>
      <c r="T148" s="222"/>
      <c r="AT148" s="223" t="s">
        <v>155</v>
      </c>
      <c r="AU148" s="223" t="s">
        <v>84</v>
      </c>
      <c r="AV148" s="12" t="s">
        <v>84</v>
      </c>
      <c r="AW148" s="12" t="s">
        <v>38</v>
      </c>
      <c r="AX148" s="12" t="s">
        <v>74</v>
      </c>
      <c r="AY148" s="223" t="s">
        <v>145</v>
      </c>
    </row>
    <row r="149" spans="2:51" s="12" customFormat="1" ht="13.5">
      <c r="B149" s="212"/>
      <c r="C149" s="213"/>
      <c r="D149" s="202" t="s">
        <v>155</v>
      </c>
      <c r="E149" s="224" t="s">
        <v>21</v>
      </c>
      <c r="F149" s="225" t="s">
        <v>215</v>
      </c>
      <c r="G149" s="213"/>
      <c r="H149" s="226">
        <v>2.64</v>
      </c>
      <c r="I149" s="218"/>
      <c r="J149" s="213"/>
      <c r="K149" s="213"/>
      <c r="L149" s="219"/>
      <c r="M149" s="220"/>
      <c r="N149" s="221"/>
      <c r="O149" s="221"/>
      <c r="P149" s="221"/>
      <c r="Q149" s="221"/>
      <c r="R149" s="221"/>
      <c r="S149" s="221"/>
      <c r="T149" s="222"/>
      <c r="AT149" s="223" t="s">
        <v>155</v>
      </c>
      <c r="AU149" s="223" t="s">
        <v>84</v>
      </c>
      <c r="AV149" s="12" t="s">
        <v>84</v>
      </c>
      <c r="AW149" s="12" t="s">
        <v>38</v>
      </c>
      <c r="AX149" s="12" t="s">
        <v>74</v>
      </c>
      <c r="AY149" s="223" t="s">
        <v>145</v>
      </c>
    </row>
    <row r="150" spans="2:51" s="13" customFormat="1" ht="13.5">
      <c r="B150" s="227"/>
      <c r="C150" s="228"/>
      <c r="D150" s="214" t="s">
        <v>155</v>
      </c>
      <c r="E150" s="229" t="s">
        <v>21</v>
      </c>
      <c r="F150" s="230" t="s">
        <v>216</v>
      </c>
      <c r="G150" s="228"/>
      <c r="H150" s="231">
        <v>72.66</v>
      </c>
      <c r="I150" s="232"/>
      <c r="J150" s="228"/>
      <c r="K150" s="228"/>
      <c r="L150" s="233"/>
      <c r="M150" s="234"/>
      <c r="N150" s="235"/>
      <c r="O150" s="235"/>
      <c r="P150" s="235"/>
      <c r="Q150" s="235"/>
      <c r="R150" s="235"/>
      <c r="S150" s="235"/>
      <c r="T150" s="236"/>
      <c r="AT150" s="237" t="s">
        <v>155</v>
      </c>
      <c r="AU150" s="237" t="s">
        <v>84</v>
      </c>
      <c r="AV150" s="13" t="s">
        <v>153</v>
      </c>
      <c r="AW150" s="13" t="s">
        <v>38</v>
      </c>
      <c r="AX150" s="13" t="s">
        <v>82</v>
      </c>
      <c r="AY150" s="237" t="s">
        <v>145</v>
      </c>
    </row>
    <row r="151" spans="2:65" s="1" customFormat="1" ht="22.5" customHeight="1">
      <c r="B151" s="40"/>
      <c r="C151" s="188" t="s">
        <v>217</v>
      </c>
      <c r="D151" s="188" t="s">
        <v>148</v>
      </c>
      <c r="E151" s="189" t="s">
        <v>218</v>
      </c>
      <c r="F151" s="190" t="s">
        <v>219</v>
      </c>
      <c r="G151" s="191" t="s">
        <v>160</v>
      </c>
      <c r="H151" s="192">
        <v>6.34</v>
      </c>
      <c r="I151" s="193"/>
      <c r="J151" s="194">
        <f>ROUND(I151*H151,2)</f>
        <v>0</v>
      </c>
      <c r="K151" s="190" t="s">
        <v>152</v>
      </c>
      <c r="L151" s="60"/>
      <c r="M151" s="195" t="s">
        <v>21</v>
      </c>
      <c r="N151" s="196" t="s">
        <v>45</v>
      </c>
      <c r="O151" s="41"/>
      <c r="P151" s="197">
        <f>O151*H151</f>
        <v>0</v>
      </c>
      <c r="Q151" s="197">
        <v>0.01838</v>
      </c>
      <c r="R151" s="197">
        <f>Q151*H151</f>
        <v>0.1165292</v>
      </c>
      <c r="S151" s="197">
        <v>0</v>
      </c>
      <c r="T151" s="198">
        <f>S151*H151</f>
        <v>0</v>
      </c>
      <c r="AR151" s="23" t="s">
        <v>153</v>
      </c>
      <c r="AT151" s="23" t="s">
        <v>148</v>
      </c>
      <c r="AU151" s="23" t="s">
        <v>84</v>
      </c>
      <c r="AY151" s="23" t="s">
        <v>145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23" t="s">
        <v>82</v>
      </c>
      <c r="BK151" s="199">
        <f>ROUND(I151*H151,2)</f>
        <v>0</v>
      </c>
      <c r="BL151" s="23" t="s">
        <v>153</v>
      </c>
      <c r="BM151" s="23" t="s">
        <v>220</v>
      </c>
    </row>
    <row r="152" spans="2:51" s="11" customFormat="1" ht="13.5">
      <c r="B152" s="200"/>
      <c r="C152" s="201"/>
      <c r="D152" s="202" t="s">
        <v>155</v>
      </c>
      <c r="E152" s="203" t="s">
        <v>21</v>
      </c>
      <c r="F152" s="204" t="s">
        <v>162</v>
      </c>
      <c r="G152" s="201"/>
      <c r="H152" s="205" t="s">
        <v>21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155</v>
      </c>
      <c r="AU152" s="211" t="s">
        <v>84</v>
      </c>
      <c r="AV152" s="11" t="s">
        <v>82</v>
      </c>
      <c r="AW152" s="11" t="s">
        <v>38</v>
      </c>
      <c r="AX152" s="11" t="s">
        <v>74</v>
      </c>
      <c r="AY152" s="211" t="s">
        <v>145</v>
      </c>
    </row>
    <row r="153" spans="2:51" s="12" customFormat="1" ht="13.5">
      <c r="B153" s="212"/>
      <c r="C153" s="213"/>
      <c r="D153" s="202" t="s">
        <v>155</v>
      </c>
      <c r="E153" s="224" t="s">
        <v>21</v>
      </c>
      <c r="F153" s="225" t="s">
        <v>163</v>
      </c>
      <c r="G153" s="213"/>
      <c r="H153" s="226">
        <v>3.7</v>
      </c>
      <c r="I153" s="218"/>
      <c r="J153" s="213"/>
      <c r="K153" s="213"/>
      <c r="L153" s="219"/>
      <c r="M153" s="220"/>
      <c r="N153" s="221"/>
      <c r="O153" s="221"/>
      <c r="P153" s="221"/>
      <c r="Q153" s="221"/>
      <c r="R153" s="221"/>
      <c r="S153" s="221"/>
      <c r="T153" s="222"/>
      <c r="AT153" s="223" t="s">
        <v>155</v>
      </c>
      <c r="AU153" s="223" t="s">
        <v>84</v>
      </c>
      <c r="AV153" s="12" t="s">
        <v>84</v>
      </c>
      <c r="AW153" s="12" t="s">
        <v>38</v>
      </c>
      <c r="AX153" s="12" t="s">
        <v>74</v>
      </c>
      <c r="AY153" s="223" t="s">
        <v>145</v>
      </c>
    </row>
    <row r="154" spans="2:51" s="12" customFormat="1" ht="13.5">
      <c r="B154" s="212"/>
      <c r="C154" s="213"/>
      <c r="D154" s="202" t="s">
        <v>155</v>
      </c>
      <c r="E154" s="224" t="s">
        <v>21</v>
      </c>
      <c r="F154" s="225" t="s">
        <v>215</v>
      </c>
      <c r="G154" s="213"/>
      <c r="H154" s="226">
        <v>2.64</v>
      </c>
      <c r="I154" s="218"/>
      <c r="J154" s="213"/>
      <c r="K154" s="213"/>
      <c r="L154" s="219"/>
      <c r="M154" s="220"/>
      <c r="N154" s="221"/>
      <c r="O154" s="221"/>
      <c r="P154" s="221"/>
      <c r="Q154" s="221"/>
      <c r="R154" s="221"/>
      <c r="S154" s="221"/>
      <c r="T154" s="222"/>
      <c r="AT154" s="223" t="s">
        <v>155</v>
      </c>
      <c r="AU154" s="223" t="s">
        <v>84</v>
      </c>
      <c r="AV154" s="12" t="s">
        <v>84</v>
      </c>
      <c r="AW154" s="12" t="s">
        <v>38</v>
      </c>
      <c r="AX154" s="12" t="s">
        <v>74</v>
      </c>
      <c r="AY154" s="223" t="s">
        <v>145</v>
      </c>
    </row>
    <row r="155" spans="2:51" s="13" customFormat="1" ht="13.5">
      <c r="B155" s="227"/>
      <c r="C155" s="228"/>
      <c r="D155" s="214" t="s">
        <v>155</v>
      </c>
      <c r="E155" s="229" t="s">
        <v>21</v>
      </c>
      <c r="F155" s="230" t="s">
        <v>216</v>
      </c>
      <c r="G155" s="228"/>
      <c r="H155" s="231">
        <v>6.34</v>
      </c>
      <c r="I155" s="232"/>
      <c r="J155" s="228"/>
      <c r="K155" s="228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155</v>
      </c>
      <c r="AU155" s="237" t="s">
        <v>84</v>
      </c>
      <c r="AV155" s="13" t="s">
        <v>153</v>
      </c>
      <c r="AW155" s="13" t="s">
        <v>38</v>
      </c>
      <c r="AX155" s="13" t="s">
        <v>82</v>
      </c>
      <c r="AY155" s="237" t="s">
        <v>145</v>
      </c>
    </row>
    <row r="156" spans="2:65" s="1" customFormat="1" ht="22.5" customHeight="1">
      <c r="B156" s="40"/>
      <c r="C156" s="188" t="s">
        <v>221</v>
      </c>
      <c r="D156" s="188" t="s">
        <v>148</v>
      </c>
      <c r="E156" s="189" t="s">
        <v>222</v>
      </c>
      <c r="F156" s="190" t="s">
        <v>223</v>
      </c>
      <c r="G156" s="191" t="s">
        <v>160</v>
      </c>
      <c r="H156" s="192">
        <v>37.3</v>
      </c>
      <c r="I156" s="193"/>
      <c r="J156" s="194">
        <f>ROUND(I156*H156,2)</f>
        <v>0</v>
      </c>
      <c r="K156" s="190" t="s">
        <v>152</v>
      </c>
      <c r="L156" s="60"/>
      <c r="M156" s="195" t="s">
        <v>21</v>
      </c>
      <c r="N156" s="196" t="s">
        <v>45</v>
      </c>
      <c r="O156" s="41"/>
      <c r="P156" s="197">
        <f>O156*H156</f>
        <v>0</v>
      </c>
      <c r="Q156" s="197">
        <v>0.0156</v>
      </c>
      <c r="R156" s="197">
        <f>Q156*H156</f>
        <v>0.58188</v>
      </c>
      <c r="S156" s="197">
        <v>0</v>
      </c>
      <c r="T156" s="198">
        <f>S156*H156</f>
        <v>0</v>
      </c>
      <c r="AR156" s="23" t="s">
        <v>153</v>
      </c>
      <c r="AT156" s="23" t="s">
        <v>148</v>
      </c>
      <c r="AU156" s="23" t="s">
        <v>84</v>
      </c>
      <c r="AY156" s="23" t="s">
        <v>145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23" t="s">
        <v>82</v>
      </c>
      <c r="BK156" s="199">
        <f>ROUND(I156*H156,2)</f>
        <v>0</v>
      </c>
      <c r="BL156" s="23" t="s">
        <v>153</v>
      </c>
      <c r="BM156" s="23" t="s">
        <v>224</v>
      </c>
    </row>
    <row r="157" spans="2:51" s="11" customFormat="1" ht="13.5">
      <c r="B157" s="200"/>
      <c r="C157" s="201"/>
      <c r="D157" s="202" t="s">
        <v>155</v>
      </c>
      <c r="E157" s="203" t="s">
        <v>21</v>
      </c>
      <c r="F157" s="204" t="s">
        <v>162</v>
      </c>
      <c r="G157" s="201"/>
      <c r="H157" s="205" t="s">
        <v>21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155</v>
      </c>
      <c r="AU157" s="211" t="s">
        <v>84</v>
      </c>
      <c r="AV157" s="11" t="s">
        <v>82</v>
      </c>
      <c r="AW157" s="11" t="s">
        <v>38</v>
      </c>
      <c r="AX157" s="11" t="s">
        <v>74</v>
      </c>
      <c r="AY157" s="211" t="s">
        <v>145</v>
      </c>
    </row>
    <row r="158" spans="2:51" s="12" customFormat="1" ht="13.5">
      <c r="B158" s="212"/>
      <c r="C158" s="213"/>
      <c r="D158" s="214" t="s">
        <v>155</v>
      </c>
      <c r="E158" s="215" t="s">
        <v>21</v>
      </c>
      <c r="F158" s="216" t="s">
        <v>225</v>
      </c>
      <c r="G158" s="213"/>
      <c r="H158" s="217">
        <v>37.3</v>
      </c>
      <c r="I158" s="218"/>
      <c r="J158" s="213"/>
      <c r="K158" s="213"/>
      <c r="L158" s="219"/>
      <c r="M158" s="220"/>
      <c r="N158" s="221"/>
      <c r="O158" s="221"/>
      <c r="P158" s="221"/>
      <c r="Q158" s="221"/>
      <c r="R158" s="221"/>
      <c r="S158" s="221"/>
      <c r="T158" s="222"/>
      <c r="AT158" s="223" t="s">
        <v>155</v>
      </c>
      <c r="AU158" s="223" t="s">
        <v>84</v>
      </c>
      <c r="AV158" s="12" t="s">
        <v>84</v>
      </c>
      <c r="AW158" s="12" t="s">
        <v>38</v>
      </c>
      <c r="AX158" s="12" t="s">
        <v>82</v>
      </c>
      <c r="AY158" s="223" t="s">
        <v>145</v>
      </c>
    </row>
    <row r="159" spans="2:65" s="1" customFormat="1" ht="22.5" customHeight="1">
      <c r="B159" s="40"/>
      <c r="C159" s="188" t="s">
        <v>10</v>
      </c>
      <c r="D159" s="188" t="s">
        <v>148</v>
      </c>
      <c r="E159" s="189" t="s">
        <v>226</v>
      </c>
      <c r="F159" s="190" t="s">
        <v>227</v>
      </c>
      <c r="G159" s="191" t="s">
        <v>160</v>
      </c>
      <c r="H159" s="192">
        <v>2.66</v>
      </c>
      <c r="I159" s="193"/>
      <c r="J159" s="194">
        <f>ROUND(I159*H159,2)</f>
        <v>0</v>
      </c>
      <c r="K159" s="190" t="s">
        <v>152</v>
      </c>
      <c r="L159" s="60"/>
      <c r="M159" s="195" t="s">
        <v>21</v>
      </c>
      <c r="N159" s="196" t="s">
        <v>45</v>
      </c>
      <c r="O159" s="41"/>
      <c r="P159" s="197">
        <f>O159*H159</f>
        <v>0</v>
      </c>
      <c r="Q159" s="197">
        <v>0.0521</v>
      </c>
      <c r="R159" s="197">
        <f>Q159*H159</f>
        <v>0.13858600000000001</v>
      </c>
      <c r="S159" s="197">
        <v>0</v>
      </c>
      <c r="T159" s="198">
        <f>S159*H159</f>
        <v>0</v>
      </c>
      <c r="AR159" s="23" t="s">
        <v>153</v>
      </c>
      <c r="AT159" s="23" t="s">
        <v>148</v>
      </c>
      <c r="AU159" s="23" t="s">
        <v>84</v>
      </c>
      <c r="AY159" s="23" t="s">
        <v>145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23" t="s">
        <v>82</v>
      </c>
      <c r="BK159" s="199">
        <f>ROUND(I159*H159,2)</f>
        <v>0</v>
      </c>
      <c r="BL159" s="23" t="s">
        <v>153</v>
      </c>
      <c r="BM159" s="23" t="s">
        <v>228</v>
      </c>
    </row>
    <row r="160" spans="2:51" s="11" customFormat="1" ht="13.5">
      <c r="B160" s="200"/>
      <c r="C160" s="201"/>
      <c r="D160" s="202" t="s">
        <v>155</v>
      </c>
      <c r="E160" s="203" t="s">
        <v>21</v>
      </c>
      <c r="F160" s="204" t="s">
        <v>162</v>
      </c>
      <c r="G160" s="201"/>
      <c r="H160" s="205" t="s">
        <v>21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155</v>
      </c>
      <c r="AU160" s="211" t="s">
        <v>84</v>
      </c>
      <c r="AV160" s="11" t="s">
        <v>82</v>
      </c>
      <c r="AW160" s="11" t="s">
        <v>38</v>
      </c>
      <c r="AX160" s="11" t="s">
        <v>74</v>
      </c>
      <c r="AY160" s="211" t="s">
        <v>145</v>
      </c>
    </row>
    <row r="161" spans="2:51" s="12" customFormat="1" ht="13.5">
      <c r="B161" s="212"/>
      <c r="C161" s="213"/>
      <c r="D161" s="214" t="s">
        <v>155</v>
      </c>
      <c r="E161" s="215" t="s">
        <v>21</v>
      </c>
      <c r="F161" s="216" t="s">
        <v>172</v>
      </c>
      <c r="G161" s="213"/>
      <c r="H161" s="217">
        <v>2.66</v>
      </c>
      <c r="I161" s="218"/>
      <c r="J161" s="213"/>
      <c r="K161" s="213"/>
      <c r="L161" s="219"/>
      <c r="M161" s="220"/>
      <c r="N161" s="221"/>
      <c r="O161" s="221"/>
      <c r="P161" s="221"/>
      <c r="Q161" s="221"/>
      <c r="R161" s="221"/>
      <c r="S161" s="221"/>
      <c r="T161" s="222"/>
      <c r="AT161" s="223" t="s">
        <v>155</v>
      </c>
      <c r="AU161" s="223" t="s">
        <v>84</v>
      </c>
      <c r="AV161" s="12" t="s">
        <v>84</v>
      </c>
      <c r="AW161" s="12" t="s">
        <v>38</v>
      </c>
      <c r="AX161" s="12" t="s">
        <v>82</v>
      </c>
      <c r="AY161" s="223" t="s">
        <v>145</v>
      </c>
    </row>
    <row r="162" spans="2:65" s="1" customFormat="1" ht="22.5" customHeight="1">
      <c r="B162" s="40"/>
      <c r="C162" s="188" t="s">
        <v>188</v>
      </c>
      <c r="D162" s="188" t="s">
        <v>148</v>
      </c>
      <c r="E162" s="189" t="s">
        <v>229</v>
      </c>
      <c r="F162" s="190" t="s">
        <v>230</v>
      </c>
      <c r="G162" s="191" t="s">
        <v>177</v>
      </c>
      <c r="H162" s="192">
        <v>22</v>
      </c>
      <c r="I162" s="193"/>
      <c r="J162" s="194">
        <f>ROUND(I162*H162,2)</f>
        <v>0</v>
      </c>
      <c r="K162" s="190" t="s">
        <v>152</v>
      </c>
      <c r="L162" s="60"/>
      <c r="M162" s="195" t="s">
        <v>21</v>
      </c>
      <c r="N162" s="196" t="s">
        <v>45</v>
      </c>
      <c r="O162" s="41"/>
      <c r="P162" s="197">
        <f>O162*H162</f>
        <v>0</v>
      </c>
      <c r="Q162" s="197">
        <v>0.00448</v>
      </c>
      <c r="R162" s="197">
        <f>Q162*H162</f>
        <v>0.09856</v>
      </c>
      <c r="S162" s="197">
        <v>0</v>
      </c>
      <c r="T162" s="198">
        <f>S162*H162</f>
        <v>0</v>
      </c>
      <c r="AR162" s="23" t="s">
        <v>153</v>
      </c>
      <c r="AT162" s="23" t="s">
        <v>148</v>
      </c>
      <c r="AU162" s="23" t="s">
        <v>84</v>
      </c>
      <c r="AY162" s="23" t="s">
        <v>145</v>
      </c>
      <c r="BE162" s="199">
        <f>IF(N162="základní",J162,0)</f>
        <v>0</v>
      </c>
      <c r="BF162" s="199">
        <f>IF(N162="snížená",J162,0)</f>
        <v>0</v>
      </c>
      <c r="BG162" s="199">
        <f>IF(N162="zákl. přenesená",J162,0)</f>
        <v>0</v>
      </c>
      <c r="BH162" s="199">
        <f>IF(N162="sníž. přenesená",J162,0)</f>
        <v>0</v>
      </c>
      <c r="BI162" s="199">
        <f>IF(N162="nulová",J162,0)</f>
        <v>0</v>
      </c>
      <c r="BJ162" s="23" t="s">
        <v>82</v>
      </c>
      <c r="BK162" s="199">
        <f>ROUND(I162*H162,2)</f>
        <v>0</v>
      </c>
      <c r="BL162" s="23" t="s">
        <v>153</v>
      </c>
      <c r="BM162" s="23" t="s">
        <v>231</v>
      </c>
    </row>
    <row r="163" spans="2:51" s="11" customFormat="1" ht="13.5">
      <c r="B163" s="200"/>
      <c r="C163" s="201"/>
      <c r="D163" s="202" t="s">
        <v>155</v>
      </c>
      <c r="E163" s="203" t="s">
        <v>21</v>
      </c>
      <c r="F163" s="204" t="s">
        <v>162</v>
      </c>
      <c r="G163" s="201"/>
      <c r="H163" s="205" t="s">
        <v>21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155</v>
      </c>
      <c r="AU163" s="211" t="s">
        <v>84</v>
      </c>
      <c r="AV163" s="11" t="s">
        <v>82</v>
      </c>
      <c r="AW163" s="11" t="s">
        <v>38</v>
      </c>
      <c r="AX163" s="11" t="s">
        <v>74</v>
      </c>
      <c r="AY163" s="211" t="s">
        <v>145</v>
      </c>
    </row>
    <row r="164" spans="2:51" s="12" customFormat="1" ht="13.5">
      <c r="B164" s="212"/>
      <c r="C164" s="213"/>
      <c r="D164" s="214" t="s">
        <v>155</v>
      </c>
      <c r="E164" s="215" t="s">
        <v>21</v>
      </c>
      <c r="F164" s="216" t="s">
        <v>232</v>
      </c>
      <c r="G164" s="213"/>
      <c r="H164" s="217">
        <v>22</v>
      </c>
      <c r="I164" s="218"/>
      <c r="J164" s="213"/>
      <c r="K164" s="213"/>
      <c r="L164" s="219"/>
      <c r="M164" s="220"/>
      <c r="N164" s="221"/>
      <c r="O164" s="221"/>
      <c r="P164" s="221"/>
      <c r="Q164" s="221"/>
      <c r="R164" s="221"/>
      <c r="S164" s="221"/>
      <c r="T164" s="222"/>
      <c r="AT164" s="223" t="s">
        <v>155</v>
      </c>
      <c r="AU164" s="223" t="s">
        <v>84</v>
      </c>
      <c r="AV164" s="12" t="s">
        <v>84</v>
      </c>
      <c r="AW164" s="12" t="s">
        <v>38</v>
      </c>
      <c r="AX164" s="12" t="s">
        <v>82</v>
      </c>
      <c r="AY164" s="223" t="s">
        <v>145</v>
      </c>
    </row>
    <row r="165" spans="2:65" s="1" customFormat="1" ht="22.5" customHeight="1">
      <c r="B165" s="40"/>
      <c r="C165" s="188" t="s">
        <v>233</v>
      </c>
      <c r="D165" s="188" t="s">
        <v>148</v>
      </c>
      <c r="E165" s="189" t="s">
        <v>234</v>
      </c>
      <c r="F165" s="190" t="s">
        <v>235</v>
      </c>
      <c r="G165" s="191" t="s">
        <v>166</v>
      </c>
      <c r="H165" s="192">
        <v>41.64</v>
      </c>
      <c r="I165" s="193"/>
      <c r="J165" s="194">
        <f>ROUND(I165*H165,2)</f>
        <v>0</v>
      </c>
      <c r="K165" s="190" t="s">
        <v>152</v>
      </c>
      <c r="L165" s="60"/>
      <c r="M165" s="195" t="s">
        <v>21</v>
      </c>
      <c r="N165" s="196" t="s">
        <v>45</v>
      </c>
      <c r="O165" s="41"/>
      <c r="P165" s="197">
        <f>O165*H165</f>
        <v>0</v>
      </c>
      <c r="Q165" s="197">
        <v>0.0015</v>
      </c>
      <c r="R165" s="197">
        <f>Q165*H165</f>
        <v>0.06246</v>
      </c>
      <c r="S165" s="197">
        <v>0</v>
      </c>
      <c r="T165" s="198">
        <f>S165*H165</f>
        <v>0</v>
      </c>
      <c r="AR165" s="23" t="s">
        <v>153</v>
      </c>
      <c r="AT165" s="23" t="s">
        <v>148</v>
      </c>
      <c r="AU165" s="23" t="s">
        <v>84</v>
      </c>
      <c r="AY165" s="23" t="s">
        <v>145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23" t="s">
        <v>82</v>
      </c>
      <c r="BK165" s="199">
        <f>ROUND(I165*H165,2)</f>
        <v>0</v>
      </c>
      <c r="BL165" s="23" t="s">
        <v>153</v>
      </c>
      <c r="BM165" s="23" t="s">
        <v>236</v>
      </c>
    </row>
    <row r="166" spans="2:51" s="11" customFormat="1" ht="13.5">
      <c r="B166" s="200"/>
      <c r="C166" s="201"/>
      <c r="D166" s="202" t="s">
        <v>155</v>
      </c>
      <c r="E166" s="203" t="s">
        <v>21</v>
      </c>
      <c r="F166" s="204" t="s">
        <v>162</v>
      </c>
      <c r="G166" s="201"/>
      <c r="H166" s="205" t="s">
        <v>21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155</v>
      </c>
      <c r="AU166" s="211" t="s">
        <v>84</v>
      </c>
      <c r="AV166" s="11" t="s">
        <v>82</v>
      </c>
      <c r="AW166" s="11" t="s">
        <v>38</v>
      </c>
      <c r="AX166" s="11" t="s">
        <v>74</v>
      </c>
      <c r="AY166" s="211" t="s">
        <v>145</v>
      </c>
    </row>
    <row r="167" spans="2:51" s="12" customFormat="1" ht="13.5">
      <c r="B167" s="212"/>
      <c r="C167" s="213"/>
      <c r="D167" s="202" t="s">
        <v>155</v>
      </c>
      <c r="E167" s="224" t="s">
        <v>21</v>
      </c>
      <c r="F167" s="225" t="s">
        <v>237</v>
      </c>
      <c r="G167" s="213"/>
      <c r="H167" s="226">
        <v>4.34</v>
      </c>
      <c r="I167" s="218"/>
      <c r="J167" s="213"/>
      <c r="K167" s="213"/>
      <c r="L167" s="219"/>
      <c r="M167" s="220"/>
      <c r="N167" s="221"/>
      <c r="O167" s="221"/>
      <c r="P167" s="221"/>
      <c r="Q167" s="221"/>
      <c r="R167" s="221"/>
      <c r="S167" s="221"/>
      <c r="T167" s="222"/>
      <c r="AT167" s="223" t="s">
        <v>155</v>
      </c>
      <c r="AU167" s="223" t="s">
        <v>84</v>
      </c>
      <c r="AV167" s="12" t="s">
        <v>84</v>
      </c>
      <c r="AW167" s="12" t="s">
        <v>38</v>
      </c>
      <c r="AX167" s="12" t="s">
        <v>74</v>
      </c>
      <c r="AY167" s="223" t="s">
        <v>145</v>
      </c>
    </row>
    <row r="168" spans="2:51" s="12" customFormat="1" ht="13.5">
      <c r="B168" s="212"/>
      <c r="C168" s="213"/>
      <c r="D168" s="202" t="s">
        <v>155</v>
      </c>
      <c r="E168" s="224" t="s">
        <v>21</v>
      </c>
      <c r="F168" s="225" t="s">
        <v>238</v>
      </c>
      <c r="G168" s="213"/>
      <c r="H168" s="226">
        <v>37.3</v>
      </c>
      <c r="I168" s="218"/>
      <c r="J168" s="213"/>
      <c r="K168" s="213"/>
      <c r="L168" s="219"/>
      <c r="M168" s="220"/>
      <c r="N168" s="221"/>
      <c r="O168" s="221"/>
      <c r="P168" s="221"/>
      <c r="Q168" s="221"/>
      <c r="R168" s="221"/>
      <c r="S168" s="221"/>
      <c r="T168" s="222"/>
      <c r="AT168" s="223" t="s">
        <v>155</v>
      </c>
      <c r="AU168" s="223" t="s">
        <v>84</v>
      </c>
      <c r="AV168" s="12" t="s">
        <v>84</v>
      </c>
      <c r="AW168" s="12" t="s">
        <v>38</v>
      </c>
      <c r="AX168" s="12" t="s">
        <v>74</v>
      </c>
      <c r="AY168" s="223" t="s">
        <v>145</v>
      </c>
    </row>
    <row r="169" spans="2:51" s="13" customFormat="1" ht="13.5">
      <c r="B169" s="227"/>
      <c r="C169" s="228"/>
      <c r="D169" s="214" t="s">
        <v>155</v>
      </c>
      <c r="E169" s="229" t="s">
        <v>21</v>
      </c>
      <c r="F169" s="230" t="s">
        <v>216</v>
      </c>
      <c r="G169" s="228"/>
      <c r="H169" s="231">
        <v>41.64</v>
      </c>
      <c r="I169" s="232"/>
      <c r="J169" s="228"/>
      <c r="K169" s="228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155</v>
      </c>
      <c r="AU169" s="237" t="s">
        <v>84</v>
      </c>
      <c r="AV169" s="13" t="s">
        <v>153</v>
      </c>
      <c r="AW169" s="13" t="s">
        <v>38</v>
      </c>
      <c r="AX169" s="13" t="s">
        <v>82</v>
      </c>
      <c r="AY169" s="237" t="s">
        <v>145</v>
      </c>
    </row>
    <row r="170" spans="2:65" s="1" customFormat="1" ht="22.5" customHeight="1">
      <c r="B170" s="40"/>
      <c r="C170" s="188" t="s">
        <v>239</v>
      </c>
      <c r="D170" s="188" t="s">
        <v>148</v>
      </c>
      <c r="E170" s="189" t="s">
        <v>240</v>
      </c>
      <c r="F170" s="190" t="s">
        <v>241</v>
      </c>
      <c r="G170" s="191" t="s">
        <v>160</v>
      </c>
      <c r="H170" s="192">
        <v>14.1</v>
      </c>
      <c r="I170" s="193"/>
      <c r="J170" s="194">
        <f>ROUND(I170*H170,2)</f>
        <v>0</v>
      </c>
      <c r="K170" s="190" t="s">
        <v>152</v>
      </c>
      <c r="L170" s="60"/>
      <c r="M170" s="195" t="s">
        <v>21</v>
      </c>
      <c r="N170" s="196" t="s">
        <v>45</v>
      </c>
      <c r="O170" s="41"/>
      <c r="P170" s="197">
        <f>O170*H170</f>
        <v>0</v>
      </c>
      <c r="Q170" s="197">
        <v>0.00012</v>
      </c>
      <c r="R170" s="197">
        <f>Q170*H170</f>
        <v>0.001692</v>
      </c>
      <c r="S170" s="197">
        <v>0</v>
      </c>
      <c r="T170" s="198">
        <f>S170*H170</f>
        <v>0</v>
      </c>
      <c r="AR170" s="23" t="s">
        <v>153</v>
      </c>
      <c r="AT170" s="23" t="s">
        <v>148</v>
      </c>
      <c r="AU170" s="23" t="s">
        <v>84</v>
      </c>
      <c r="AY170" s="23" t="s">
        <v>145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23" t="s">
        <v>82</v>
      </c>
      <c r="BK170" s="199">
        <f>ROUND(I170*H170,2)</f>
        <v>0</v>
      </c>
      <c r="BL170" s="23" t="s">
        <v>153</v>
      </c>
      <c r="BM170" s="23" t="s">
        <v>242</v>
      </c>
    </row>
    <row r="171" spans="2:51" s="11" customFormat="1" ht="13.5">
      <c r="B171" s="200"/>
      <c r="C171" s="201"/>
      <c r="D171" s="202" t="s">
        <v>155</v>
      </c>
      <c r="E171" s="203" t="s">
        <v>21</v>
      </c>
      <c r="F171" s="204" t="s">
        <v>162</v>
      </c>
      <c r="G171" s="201"/>
      <c r="H171" s="205" t="s">
        <v>21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155</v>
      </c>
      <c r="AU171" s="211" t="s">
        <v>84</v>
      </c>
      <c r="AV171" s="11" t="s">
        <v>82</v>
      </c>
      <c r="AW171" s="11" t="s">
        <v>38</v>
      </c>
      <c r="AX171" s="11" t="s">
        <v>74</v>
      </c>
      <c r="AY171" s="211" t="s">
        <v>145</v>
      </c>
    </row>
    <row r="172" spans="2:51" s="12" customFormat="1" ht="13.5">
      <c r="B172" s="212"/>
      <c r="C172" s="213"/>
      <c r="D172" s="214" t="s">
        <v>155</v>
      </c>
      <c r="E172" s="215" t="s">
        <v>21</v>
      </c>
      <c r="F172" s="216" t="s">
        <v>243</v>
      </c>
      <c r="G172" s="213"/>
      <c r="H172" s="217">
        <v>14.1</v>
      </c>
      <c r="I172" s="218"/>
      <c r="J172" s="213"/>
      <c r="K172" s="213"/>
      <c r="L172" s="219"/>
      <c r="M172" s="220"/>
      <c r="N172" s="221"/>
      <c r="O172" s="221"/>
      <c r="P172" s="221"/>
      <c r="Q172" s="221"/>
      <c r="R172" s="221"/>
      <c r="S172" s="221"/>
      <c r="T172" s="222"/>
      <c r="AT172" s="223" t="s">
        <v>155</v>
      </c>
      <c r="AU172" s="223" t="s">
        <v>84</v>
      </c>
      <c r="AV172" s="12" t="s">
        <v>84</v>
      </c>
      <c r="AW172" s="12" t="s">
        <v>38</v>
      </c>
      <c r="AX172" s="12" t="s">
        <v>82</v>
      </c>
      <c r="AY172" s="223" t="s">
        <v>145</v>
      </c>
    </row>
    <row r="173" spans="2:65" s="1" customFormat="1" ht="22.5" customHeight="1">
      <c r="B173" s="40"/>
      <c r="C173" s="188" t="s">
        <v>244</v>
      </c>
      <c r="D173" s="188" t="s">
        <v>148</v>
      </c>
      <c r="E173" s="189" t="s">
        <v>245</v>
      </c>
      <c r="F173" s="190" t="s">
        <v>246</v>
      </c>
      <c r="G173" s="191" t="s">
        <v>160</v>
      </c>
      <c r="H173" s="192">
        <v>43.75</v>
      </c>
      <c r="I173" s="193"/>
      <c r="J173" s="194">
        <f>ROUND(I173*H173,2)</f>
        <v>0</v>
      </c>
      <c r="K173" s="190" t="s">
        <v>152</v>
      </c>
      <c r="L173" s="60"/>
      <c r="M173" s="195" t="s">
        <v>21</v>
      </c>
      <c r="N173" s="196" t="s">
        <v>45</v>
      </c>
      <c r="O173" s="41"/>
      <c r="P173" s="197">
        <f>O173*H173</f>
        <v>0</v>
      </c>
      <c r="Q173" s="197">
        <v>0.0945</v>
      </c>
      <c r="R173" s="197">
        <f>Q173*H173</f>
        <v>4.134375</v>
      </c>
      <c r="S173" s="197">
        <v>0</v>
      </c>
      <c r="T173" s="198">
        <f>S173*H173</f>
        <v>0</v>
      </c>
      <c r="AR173" s="23" t="s">
        <v>153</v>
      </c>
      <c r="AT173" s="23" t="s">
        <v>148</v>
      </c>
      <c r="AU173" s="23" t="s">
        <v>84</v>
      </c>
      <c r="AY173" s="23" t="s">
        <v>145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23" t="s">
        <v>82</v>
      </c>
      <c r="BK173" s="199">
        <f>ROUND(I173*H173,2)</f>
        <v>0</v>
      </c>
      <c r="BL173" s="23" t="s">
        <v>153</v>
      </c>
      <c r="BM173" s="23" t="s">
        <v>247</v>
      </c>
    </row>
    <row r="174" spans="2:51" s="11" customFormat="1" ht="13.5">
      <c r="B174" s="200"/>
      <c r="C174" s="201"/>
      <c r="D174" s="202" t="s">
        <v>155</v>
      </c>
      <c r="E174" s="203" t="s">
        <v>21</v>
      </c>
      <c r="F174" s="204" t="s">
        <v>162</v>
      </c>
      <c r="G174" s="201"/>
      <c r="H174" s="205" t="s">
        <v>21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155</v>
      </c>
      <c r="AU174" s="211" t="s">
        <v>84</v>
      </c>
      <c r="AV174" s="11" t="s">
        <v>82</v>
      </c>
      <c r="AW174" s="11" t="s">
        <v>38</v>
      </c>
      <c r="AX174" s="11" t="s">
        <v>74</v>
      </c>
      <c r="AY174" s="211" t="s">
        <v>145</v>
      </c>
    </row>
    <row r="175" spans="2:51" s="12" customFormat="1" ht="13.5">
      <c r="B175" s="212"/>
      <c r="C175" s="213"/>
      <c r="D175" s="214" t="s">
        <v>155</v>
      </c>
      <c r="E175" s="215" t="s">
        <v>21</v>
      </c>
      <c r="F175" s="216" t="s">
        <v>190</v>
      </c>
      <c r="G175" s="213"/>
      <c r="H175" s="217">
        <v>43.75</v>
      </c>
      <c r="I175" s="218"/>
      <c r="J175" s="213"/>
      <c r="K175" s="213"/>
      <c r="L175" s="219"/>
      <c r="M175" s="220"/>
      <c r="N175" s="221"/>
      <c r="O175" s="221"/>
      <c r="P175" s="221"/>
      <c r="Q175" s="221"/>
      <c r="R175" s="221"/>
      <c r="S175" s="221"/>
      <c r="T175" s="222"/>
      <c r="AT175" s="223" t="s">
        <v>155</v>
      </c>
      <c r="AU175" s="223" t="s">
        <v>84</v>
      </c>
      <c r="AV175" s="12" t="s">
        <v>84</v>
      </c>
      <c r="AW175" s="12" t="s">
        <v>38</v>
      </c>
      <c r="AX175" s="12" t="s">
        <v>82</v>
      </c>
      <c r="AY175" s="223" t="s">
        <v>145</v>
      </c>
    </row>
    <row r="176" spans="2:65" s="1" customFormat="1" ht="22.5" customHeight="1">
      <c r="B176" s="40"/>
      <c r="C176" s="188" t="s">
        <v>248</v>
      </c>
      <c r="D176" s="188" t="s">
        <v>148</v>
      </c>
      <c r="E176" s="189" t="s">
        <v>249</v>
      </c>
      <c r="F176" s="190" t="s">
        <v>250</v>
      </c>
      <c r="G176" s="191" t="s">
        <v>160</v>
      </c>
      <c r="H176" s="192">
        <v>43.75</v>
      </c>
      <c r="I176" s="193"/>
      <c r="J176" s="194">
        <f>ROUND(I176*H176,2)</f>
        <v>0</v>
      </c>
      <c r="K176" s="190" t="s">
        <v>152</v>
      </c>
      <c r="L176" s="60"/>
      <c r="M176" s="195" t="s">
        <v>21</v>
      </c>
      <c r="N176" s="196" t="s">
        <v>45</v>
      </c>
      <c r="O176" s="41"/>
      <c r="P176" s="197">
        <f>O176*H176</f>
        <v>0</v>
      </c>
      <c r="Q176" s="197">
        <v>0.084</v>
      </c>
      <c r="R176" s="197">
        <f>Q176*H176</f>
        <v>3.6750000000000003</v>
      </c>
      <c r="S176" s="197">
        <v>0</v>
      </c>
      <c r="T176" s="198">
        <f>S176*H176</f>
        <v>0</v>
      </c>
      <c r="AR176" s="23" t="s">
        <v>153</v>
      </c>
      <c r="AT176" s="23" t="s">
        <v>148</v>
      </c>
      <c r="AU176" s="23" t="s">
        <v>84</v>
      </c>
      <c r="AY176" s="23" t="s">
        <v>145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23" t="s">
        <v>82</v>
      </c>
      <c r="BK176" s="199">
        <f>ROUND(I176*H176,2)</f>
        <v>0</v>
      </c>
      <c r="BL176" s="23" t="s">
        <v>153</v>
      </c>
      <c r="BM176" s="23" t="s">
        <v>251</v>
      </c>
    </row>
    <row r="177" spans="2:51" s="11" customFormat="1" ht="13.5">
      <c r="B177" s="200"/>
      <c r="C177" s="201"/>
      <c r="D177" s="202" t="s">
        <v>155</v>
      </c>
      <c r="E177" s="203" t="s">
        <v>21</v>
      </c>
      <c r="F177" s="204" t="s">
        <v>162</v>
      </c>
      <c r="G177" s="201"/>
      <c r="H177" s="205" t="s">
        <v>21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155</v>
      </c>
      <c r="AU177" s="211" t="s">
        <v>84</v>
      </c>
      <c r="AV177" s="11" t="s">
        <v>82</v>
      </c>
      <c r="AW177" s="11" t="s">
        <v>38</v>
      </c>
      <c r="AX177" s="11" t="s">
        <v>74</v>
      </c>
      <c r="AY177" s="211" t="s">
        <v>145</v>
      </c>
    </row>
    <row r="178" spans="2:51" s="12" customFormat="1" ht="13.5">
      <c r="B178" s="212"/>
      <c r="C178" s="213"/>
      <c r="D178" s="214" t="s">
        <v>155</v>
      </c>
      <c r="E178" s="215" t="s">
        <v>21</v>
      </c>
      <c r="F178" s="216" t="s">
        <v>190</v>
      </c>
      <c r="G178" s="213"/>
      <c r="H178" s="217">
        <v>43.75</v>
      </c>
      <c r="I178" s="218"/>
      <c r="J178" s="213"/>
      <c r="K178" s="213"/>
      <c r="L178" s="219"/>
      <c r="M178" s="220"/>
      <c r="N178" s="221"/>
      <c r="O178" s="221"/>
      <c r="P178" s="221"/>
      <c r="Q178" s="221"/>
      <c r="R178" s="221"/>
      <c r="S178" s="221"/>
      <c r="T178" s="222"/>
      <c r="AT178" s="223" t="s">
        <v>155</v>
      </c>
      <c r="AU178" s="223" t="s">
        <v>84</v>
      </c>
      <c r="AV178" s="12" t="s">
        <v>84</v>
      </c>
      <c r="AW178" s="12" t="s">
        <v>38</v>
      </c>
      <c r="AX178" s="12" t="s">
        <v>82</v>
      </c>
      <c r="AY178" s="223" t="s">
        <v>145</v>
      </c>
    </row>
    <row r="179" spans="2:65" s="1" customFormat="1" ht="22.5" customHeight="1">
      <c r="B179" s="40"/>
      <c r="C179" s="188" t="s">
        <v>9</v>
      </c>
      <c r="D179" s="188" t="s">
        <v>148</v>
      </c>
      <c r="E179" s="189" t="s">
        <v>252</v>
      </c>
      <c r="F179" s="190" t="s">
        <v>253</v>
      </c>
      <c r="G179" s="191" t="s">
        <v>166</v>
      </c>
      <c r="H179" s="192">
        <v>27.3</v>
      </c>
      <c r="I179" s="193"/>
      <c r="J179" s="194">
        <f>ROUND(I179*H179,2)</f>
        <v>0</v>
      </c>
      <c r="K179" s="190" t="s">
        <v>152</v>
      </c>
      <c r="L179" s="60"/>
      <c r="M179" s="195" t="s">
        <v>21</v>
      </c>
      <c r="N179" s="196" t="s">
        <v>45</v>
      </c>
      <c r="O179" s="41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AR179" s="23" t="s">
        <v>153</v>
      </c>
      <c r="AT179" s="23" t="s">
        <v>148</v>
      </c>
      <c r="AU179" s="23" t="s">
        <v>84</v>
      </c>
      <c r="AY179" s="23" t="s">
        <v>145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23" t="s">
        <v>82</v>
      </c>
      <c r="BK179" s="199">
        <f>ROUND(I179*H179,2)</f>
        <v>0</v>
      </c>
      <c r="BL179" s="23" t="s">
        <v>153</v>
      </c>
      <c r="BM179" s="23" t="s">
        <v>254</v>
      </c>
    </row>
    <row r="180" spans="2:51" s="11" customFormat="1" ht="13.5">
      <c r="B180" s="200"/>
      <c r="C180" s="201"/>
      <c r="D180" s="202" t="s">
        <v>155</v>
      </c>
      <c r="E180" s="203" t="s">
        <v>21</v>
      </c>
      <c r="F180" s="204" t="s">
        <v>162</v>
      </c>
      <c r="G180" s="201"/>
      <c r="H180" s="205" t="s">
        <v>21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155</v>
      </c>
      <c r="AU180" s="211" t="s">
        <v>84</v>
      </c>
      <c r="AV180" s="11" t="s">
        <v>82</v>
      </c>
      <c r="AW180" s="11" t="s">
        <v>38</v>
      </c>
      <c r="AX180" s="11" t="s">
        <v>74</v>
      </c>
      <c r="AY180" s="211" t="s">
        <v>145</v>
      </c>
    </row>
    <row r="181" spans="2:51" s="12" customFormat="1" ht="13.5">
      <c r="B181" s="212"/>
      <c r="C181" s="213"/>
      <c r="D181" s="214" t="s">
        <v>155</v>
      </c>
      <c r="E181" s="215" t="s">
        <v>21</v>
      </c>
      <c r="F181" s="216" t="s">
        <v>255</v>
      </c>
      <c r="G181" s="213"/>
      <c r="H181" s="217">
        <v>27.3</v>
      </c>
      <c r="I181" s="218"/>
      <c r="J181" s="213"/>
      <c r="K181" s="213"/>
      <c r="L181" s="219"/>
      <c r="M181" s="220"/>
      <c r="N181" s="221"/>
      <c r="O181" s="221"/>
      <c r="P181" s="221"/>
      <c r="Q181" s="221"/>
      <c r="R181" s="221"/>
      <c r="S181" s="221"/>
      <c r="T181" s="222"/>
      <c r="AT181" s="223" t="s">
        <v>155</v>
      </c>
      <c r="AU181" s="223" t="s">
        <v>84</v>
      </c>
      <c r="AV181" s="12" t="s">
        <v>84</v>
      </c>
      <c r="AW181" s="12" t="s">
        <v>38</v>
      </c>
      <c r="AX181" s="12" t="s">
        <v>82</v>
      </c>
      <c r="AY181" s="223" t="s">
        <v>145</v>
      </c>
    </row>
    <row r="182" spans="2:65" s="1" customFormat="1" ht="22.5" customHeight="1">
      <c r="B182" s="40"/>
      <c r="C182" s="188" t="s">
        <v>232</v>
      </c>
      <c r="D182" s="188" t="s">
        <v>148</v>
      </c>
      <c r="E182" s="189" t="s">
        <v>256</v>
      </c>
      <c r="F182" s="190" t="s">
        <v>257</v>
      </c>
      <c r="G182" s="191" t="s">
        <v>160</v>
      </c>
      <c r="H182" s="192">
        <v>87.5</v>
      </c>
      <c r="I182" s="193"/>
      <c r="J182" s="194">
        <f>ROUND(I182*H182,2)</f>
        <v>0</v>
      </c>
      <c r="K182" s="190" t="s">
        <v>152</v>
      </c>
      <c r="L182" s="60"/>
      <c r="M182" s="195" t="s">
        <v>21</v>
      </c>
      <c r="N182" s="196" t="s">
        <v>45</v>
      </c>
      <c r="O182" s="41"/>
      <c r="P182" s="197">
        <f>O182*H182</f>
        <v>0</v>
      </c>
      <c r="Q182" s="197">
        <v>0.0003</v>
      </c>
      <c r="R182" s="197">
        <f>Q182*H182</f>
        <v>0.02625</v>
      </c>
      <c r="S182" s="197">
        <v>0</v>
      </c>
      <c r="T182" s="198">
        <f>S182*H182</f>
        <v>0</v>
      </c>
      <c r="AR182" s="23" t="s">
        <v>188</v>
      </c>
      <c r="AT182" s="23" t="s">
        <v>148</v>
      </c>
      <c r="AU182" s="23" t="s">
        <v>84</v>
      </c>
      <c r="AY182" s="23" t="s">
        <v>145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23" t="s">
        <v>82</v>
      </c>
      <c r="BK182" s="199">
        <f>ROUND(I182*H182,2)</f>
        <v>0</v>
      </c>
      <c r="BL182" s="23" t="s">
        <v>188</v>
      </c>
      <c r="BM182" s="23" t="s">
        <v>258</v>
      </c>
    </row>
    <row r="183" spans="2:51" s="11" customFormat="1" ht="13.5">
      <c r="B183" s="200"/>
      <c r="C183" s="201"/>
      <c r="D183" s="202" t="s">
        <v>155</v>
      </c>
      <c r="E183" s="203" t="s">
        <v>21</v>
      </c>
      <c r="F183" s="204" t="s">
        <v>162</v>
      </c>
      <c r="G183" s="201"/>
      <c r="H183" s="205" t="s">
        <v>21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155</v>
      </c>
      <c r="AU183" s="211" t="s">
        <v>84</v>
      </c>
      <c r="AV183" s="11" t="s">
        <v>82</v>
      </c>
      <c r="AW183" s="11" t="s">
        <v>38</v>
      </c>
      <c r="AX183" s="11" t="s">
        <v>74</v>
      </c>
      <c r="AY183" s="211" t="s">
        <v>145</v>
      </c>
    </row>
    <row r="184" spans="2:51" s="12" customFormat="1" ht="13.5">
      <c r="B184" s="212"/>
      <c r="C184" s="213"/>
      <c r="D184" s="214" t="s">
        <v>155</v>
      </c>
      <c r="E184" s="215" t="s">
        <v>21</v>
      </c>
      <c r="F184" s="216" t="s">
        <v>259</v>
      </c>
      <c r="G184" s="213"/>
      <c r="H184" s="217">
        <v>87.5</v>
      </c>
      <c r="I184" s="218"/>
      <c r="J184" s="213"/>
      <c r="K184" s="213"/>
      <c r="L184" s="219"/>
      <c r="M184" s="220"/>
      <c r="N184" s="221"/>
      <c r="O184" s="221"/>
      <c r="P184" s="221"/>
      <c r="Q184" s="221"/>
      <c r="R184" s="221"/>
      <c r="S184" s="221"/>
      <c r="T184" s="222"/>
      <c r="AT184" s="223" t="s">
        <v>155</v>
      </c>
      <c r="AU184" s="223" t="s">
        <v>84</v>
      </c>
      <c r="AV184" s="12" t="s">
        <v>84</v>
      </c>
      <c r="AW184" s="12" t="s">
        <v>38</v>
      </c>
      <c r="AX184" s="12" t="s">
        <v>82</v>
      </c>
      <c r="AY184" s="223" t="s">
        <v>145</v>
      </c>
    </row>
    <row r="185" spans="2:65" s="1" customFormat="1" ht="22.5" customHeight="1">
      <c r="B185" s="40"/>
      <c r="C185" s="188" t="s">
        <v>260</v>
      </c>
      <c r="D185" s="188" t="s">
        <v>148</v>
      </c>
      <c r="E185" s="189" t="s">
        <v>261</v>
      </c>
      <c r="F185" s="190" t="s">
        <v>262</v>
      </c>
      <c r="G185" s="191" t="s">
        <v>166</v>
      </c>
      <c r="H185" s="192">
        <v>37.3</v>
      </c>
      <c r="I185" s="193"/>
      <c r="J185" s="194">
        <f>ROUND(I185*H185,2)</f>
        <v>0</v>
      </c>
      <c r="K185" s="190" t="s">
        <v>152</v>
      </c>
      <c r="L185" s="60"/>
      <c r="M185" s="195" t="s">
        <v>21</v>
      </c>
      <c r="N185" s="196" t="s">
        <v>45</v>
      </c>
      <c r="O185" s="41"/>
      <c r="P185" s="197">
        <f>O185*H185</f>
        <v>0</v>
      </c>
      <c r="Q185" s="197">
        <v>0.00012</v>
      </c>
      <c r="R185" s="197">
        <f>Q185*H185</f>
        <v>0.004476</v>
      </c>
      <c r="S185" s="197">
        <v>0</v>
      </c>
      <c r="T185" s="198">
        <f>S185*H185</f>
        <v>0</v>
      </c>
      <c r="AR185" s="23" t="s">
        <v>153</v>
      </c>
      <c r="AT185" s="23" t="s">
        <v>148</v>
      </c>
      <c r="AU185" s="23" t="s">
        <v>84</v>
      </c>
      <c r="AY185" s="23" t="s">
        <v>145</v>
      </c>
      <c r="BE185" s="199">
        <f>IF(N185="základní",J185,0)</f>
        <v>0</v>
      </c>
      <c r="BF185" s="199">
        <f>IF(N185="snížená",J185,0)</f>
        <v>0</v>
      </c>
      <c r="BG185" s="199">
        <f>IF(N185="zákl. přenesená",J185,0)</f>
        <v>0</v>
      </c>
      <c r="BH185" s="199">
        <f>IF(N185="sníž. přenesená",J185,0)</f>
        <v>0</v>
      </c>
      <c r="BI185" s="199">
        <f>IF(N185="nulová",J185,0)</f>
        <v>0</v>
      </c>
      <c r="BJ185" s="23" t="s">
        <v>82</v>
      </c>
      <c r="BK185" s="199">
        <f>ROUND(I185*H185,2)</f>
        <v>0</v>
      </c>
      <c r="BL185" s="23" t="s">
        <v>153</v>
      </c>
      <c r="BM185" s="23" t="s">
        <v>263</v>
      </c>
    </row>
    <row r="186" spans="2:51" s="11" customFormat="1" ht="13.5">
      <c r="B186" s="200"/>
      <c r="C186" s="201"/>
      <c r="D186" s="202" t="s">
        <v>155</v>
      </c>
      <c r="E186" s="203" t="s">
        <v>21</v>
      </c>
      <c r="F186" s="204" t="s">
        <v>162</v>
      </c>
      <c r="G186" s="201"/>
      <c r="H186" s="205" t="s">
        <v>21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155</v>
      </c>
      <c r="AU186" s="211" t="s">
        <v>84</v>
      </c>
      <c r="AV186" s="11" t="s">
        <v>82</v>
      </c>
      <c r="AW186" s="11" t="s">
        <v>38</v>
      </c>
      <c r="AX186" s="11" t="s">
        <v>74</v>
      </c>
      <c r="AY186" s="211" t="s">
        <v>145</v>
      </c>
    </row>
    <row r="187" spans="2:51" s="12" customFormat="1" ht="13.5">
      <c r="B187" s="212"/>
      <c r="C187" s="213"/>
      <c r="D187" s="214" t="s">
        <v>155</v>
      </c>
      <c r="E187" s="215" t="s">
        <v>21</v>
      </c>
      <c r="F187" s="216" t="s">
        <v>238</v>
      </c>
      <c r="G187" s="213"/>
      <c r="H187" s="217">
        <v>37.3</v>
      </c>
      <c r="I187" s="218"/>
      <c r="J187" s="213"/>
      <c r="K187" s="213"/>
      <c r="L187" s="219"/>
      <c r="M187" s="220"/>
      <c r="N187" s="221"/>
      <c r="O187" s="221"/>
      <c r="P187" s="221"/>
      <c r="Q187" s="221"/>
      <c r="R187" s="221"/>
      <c r="S187" s="221"/>
      <c r="T187" s="222"/>
      <c r="AT187" s="223" t="s">
        <v>155</v>
      </c>
      <c r="AU187" s="223" t="s">
        <v>84</v>
      </c>
      <c r="AV187" s="12" t="s">
        <v>84</v>
      </c>
      <c r="AW187" s="12" t="s">
        <v>38</v>
      </c>
      <c r="AX187" s="12" t="s">
        <v>82</v>
      </c>
      <c r="AY187" s="223" t="s">
        <v>145</v>
      </c>
    </row>
    <row r="188" spans="2:65" s="1" customFormat="1" ht="22.5" customHeight="1">
      <c r="B188" s="40"/>
      <c r="C188" s="188" t="s">
        <v>264</v>
      </c>
      <c r="D188" s="188" t="s">
        <v>148</v>
      </c>
      <c r="E188" s="189" t="s">
        <v>265</v>
      </c>
      <c r="F188" s="190" t="s">
        <v>266</v>
      </c>
      <c r="G188" s="191" t="s">
        <v>166</v>
      </c>
      <c r="H188" s="192">
        <v>27.3</v>
      </c>
      <c r="I188" s="193"/>
      <c r="J188" s="194">
        <f>ROUND(I188*H188,2)</f>
        <v>0</v>
      </c>
      <c r="K188" s="190" t="s">
        <v>152</v>
      </c>
      <c r="L188" s="60"/>
      <c r="M188" s="195" t="s">
        <v>21</v>
      </c>
      <c r="N188" s="196" t="s">
        <v>45</v>
      </c>
      <c r="O188" s="41"/>
      <c r="P188" s="197">
        <f>O188*H188</f>
        <v>0</v>
      </c>
      <c r="Q188" s="197">
        <v>0.00021</v>
      </c>
      <c r="R188" s="197">
        <f>Q188*H188</f>
        <v>0.005733</v>
      </c>
      <c r="S188" s="197">
        <v>0</v>
      </c>
      <c r="T188" s="198">
        <f>S188*H188</f>
        <v>0</v>
      </c>
      <c r="AR188" s="23" t="s">
        <v>153</v>
      </c>
      <c r="AT188" s="23" t="s">
        <v>148</v>
      </c>
      <c r="AU188" s="23" t="s">
        <v>84</v>
      </c>
      <c r="AY188" s="23" t="s">
        <v>145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23" t="s">
        <v>82</v>
      </c>
      <c r="BK188" s="199">
        <f>ROUND(I188*H188,2)</f>
        <v>0</v>
      </c>
      <c r="BL188" s="23" t="s">
        <v>153</v>
      </c>
      <c r="BM188" s="23" t="s">
        <v>267</v>
      </c>
    </row>
    <row r="189" spans="2:51" s="11" customFormat="1" ht="13.5">
      <c r="B189" s="200"/>
      <c r="C189" s="201"/>
      <c r="D189" s="202" t="s">
        <v>155</v>
      </c>
      <c r="E189" s="203" t="s">
        <v>21</v>
      </c>
      <c r="F189" s="204" t="s">
        <v>162</v>
      </c>
      <c r="G189" s="201"/>
      <c r="H189" s="205" t="s">
        <v>21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155</v>
      </c>
      <c r="AU189" s="211" t="s">
        <v>84</v>
      </c>
      <c r="AV189" s="11" t="s">
        <v>82</v>
      </c>
      <c r="AW189" s="11" t="s">
        <v>38</v>
      </c>
      <c r="AX189" s="11" t="s">
        <v>74</v>
      </c>
      <c r="AY189" s="211" t="s">
        <v>145</v>
      </c>
    </row>
    <row r="190" spans="2:51" s="12" customFormat="1" ht="13.5">
      <c r="B190" s="212"/>
      <c r="C190" s="213"/>
      <c r="D190" s="202" t="s">
        <v>155</v>
      </c>
      <c r="E190" s="224" t="s">
        <v>21</v>
      </c>
      <c r="F190" s="225" t="s">
        <v>255</v>
      </c>
      <c r="G190" s="213"/>
      <c r="H190" s="226">
        <v>27.3</v>
      </c>
      <c r="I190" s="218"/>
      <c r="J190" s="213"/>
      <c r="K190" s="213"/>
      <c r="L190" s="219"/>
      <c r="M190" s="220"/>
      <c r="N190" s="221"/>
      <c r="O190" s="221"/>
      <c r="P190" s="221"/>
      <c r="Q190" s="221"/>
      <c r="R190" s="221"/>
      <c r="S190" s="221"/>
      <c r="T190" s="222"/>
      <c r="AT190" s="223" t="s">
        <v>155</v>
      </c>
      <c r="AU190" s="223" t="s">
        <v>84</v>
      </c>
      <c r="AV190" s="12" t="s">
        <v>84</v>
      </c>
      <c r="AW190" s="12" t="s">
        <v>38</v>
      </c>
      <c r="AX190" s="12" t="s">
        <v>82</v>
      </c>
      <c r="AY190" s="223" t="s">
        <v>145</v>
      </c>
    </row>
    <row r="191" spans="2:63" s="10" customFormat="1" ht="29.85" customHeight="1">
      <c r="B191" s="171"/>
      <c r="C191" s="172"/>
      <c r="D191" s="185" t="s">
        <v>73</v>
      </c>
      <c r="E191" s="186" t="s">
        <v>197</v>
      </c>
      <c r="F191" s="186" t="s">
        <v>268</v>
      </c>
      <c r="G191" s="172"/>
      <c r="H191" s="172"/>
      <c r="I191" s="175"/>
      <c r="J191" s="187">
        <f>BK191</f>
        <v>0</v>
      </c>
      <c r="K191" s="172"/>
      <c r="L191" s="177"/>
      <c r="M191" s="178"/>
      <c r="N191" s="179"/>
      <c r="O191" s="179"/>
      <c r="P191" s="180">
        <f>SUM(P192:P231)</f>
        <v>0</v>
      </c>
      <c r="Q191" s="179"/>
      <c r="R191" s="180">
        <f>SUM(R192:R231)</f>
        <v>0.0034360000000000007</v>
      </c>
      <c r="S191" s="179"/>
      <c r="T191" s="181">
        <f>SUM(T192:T231)</f>
        <v>22.840266000000003</v>
      </c>
      <c r="AR191" s="182" t="s">
        <v>82</v>
      </c>
      <c r="AT191" s="183" t="s">
        <v>73</v>
      </c>
      <c r="AU191" s="183" t="s">
        <v>82</v>
      </c>
      <c r="AY191" s="182" t="s">
        <v>145</v>
      </c>
      <c r="BK191" s="184">
        <f>SUM(BK192:BK231)</f>
        <v>0</v>
      </c>
    </row>
    <row r="192" spans="2:65" s="1" customFormat="1" ht="22.5" customHeight="1">
      <c r="B192" s="40"/>
      <c r="C192" s="188" t="s">
        <v>269</v>
      </c>
      <c r="D192" s="188" t="s">
        <v>148</v>
      </c>
      <c r="E192" s="189" t="s">
        <v>270</v>
      </c>
      <c r="F192" s="190" t="s">
        <v>271</v>
      </c>
      <c r="G192" s="191" t="s">
        <v>160</v>
      </c>
      <c r="H192" s="192">
        <v>85.9</v>
      </c>
      <c r="I192" s="193"/>
      <c r="J192" s="194">
        <f>ROUND(I192*H192,2)</f>
        <v>0</v>
      </c>
      <c r="K192" s="190" t="s">
        <v>152</v>
      </c>
      <c r="L192" s="60"/>
      <c r="M192" s="195" t="s">
        <v>21</v>
      </c>
      <c r="N192" s="196" t="s">
        <v>45</v>
      </c>
      <c r="O192" s="41"/>
      <c r="P192" s="197">
        <f>O192*H192</f>
        <v>0</v>
      </c>
      <c r="Q192" s="197">
        <v>4E-05</v>
      </c>
      <c r="R192" s="197">
        <f>Q192*H192</f>
        <v>0.0034360000000000007</v>
      </c>
      <c r="S192" s="197">
        <v>0</v>
      </c>
      <c r="T192" s="198">
        <f>S192*H192</f>
        <v>0</v>
      </c>
      <c r="AR192" s="23" t="s">
        <v>153</v>
      </c>
      <c r="AT192" s="23" t="s">
        <v>148</v>
      </c>
      <c r="AU192" s="23" t="s">
        <v>84</v>
      </c>
      <c r="AY192" s="23" t="s">
        <v>145</v>
      </c>
      <c r="BE192" s="199">
        <f>IF(N192="základní",J192,0)</f>
        <v>0</v>
      </c>
      <c r="BF192" s="199">
        <f>IF(N192="snížená",J192,0)</f>
        <v>0</v>
      </c>
      <c r="BG192" s="199">
        <f>IF(N192="zákl. přenesená",J192,0)</f>
        <v>0</v>
      </c>
      <c r="BH192" s="199">
        <f>IF(N192="sníž. přenesená",J192,0)</f>
        <v>0</v>
      </c>
      <c r="BI192" s="199">
        <f>IF(N192="nulová",J192,0)</f>
        <v>0</v>
      </c>
      <c r="BJ192" s="23" t="s">
        <v>82</v>
      </c>
      <c r="BK192" s="199">
        <f>ROUND(I192*H192,2)</f>
        <v>0</v>
      </c>
      <c r="BL192" s="23" t="s">
        <v>153</v>
      </c>
      <c r="BM192" s="23" t="s">
        <v>272</v>
      </c>
    </row>
    <row r="193" spans="2:51" s="11" customFormat="1" ht="13.5">
      <c r="B193" s="200"/>
      <c r="C193" s="201"/>
      <c r="D193" s="202" t="s">
        <v>155</v>
      </c>
      <c r="E193" s="203" t="s">
        <v>21</v>
      </c>
      <c r="F193" s="204" t="s">
        <v>162</v>
      </c>
      <c r="G193" s="201"/>
      <c r="H193" s="205" t="s">
        <v>21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155</v>
      </c>
      <c r="AU193" s="211" t="s">
        <v>84</v>
      </c>
      <c r="AV193" s="11" t="s">
        <v>82</v>
      </c>
      <c r="AW193" s="11" t="s">
        <v>38</v>
      </c>
      <c r="AX193" s="11" t="s">
        <v>74</v>
      </c>
      <c r="AY193" s="211" t="s">
        <v>145</v>
      </c>
    </row>
    <row r="194" spans="2:51" s="12" customFormat="1" ht="13.5">
      <c r="B194" s="212"/>
      <c r="C194" s="213"/>
      <c r="D194" s="214" t="s">
        <v>155</v>
      </c>
      <c r="E194" s="215" t="s">
        <v>21</v>
      </c>
      <c r="F194" s="216" t="s">
        <v>273</v>
      </c>
      <c r="G194" s="213"/>
      <c r="H194" s="217">
        <v>85.9</v>
      </c>
      <c r="I194" s="218"/>
      <c r="J194" s="213"/>
      <c r="K194" s="213"/>
      <c r="L194" s="219"/>
      <c r="M194" s="220"/>
      <c r="N194" s="221"/>
      <c r="O194" s="221"/>
      <c r="P194" s="221"/>
      <c r="Q194" s="221"/>
      <c r="R194" s="221"/>
      <c r="S194" s="221"/>
      <c r="T194" s="222"/>
      <c r="AT194" s="223" t="s">
        <v>155</v>
      </c>
      <c r="AU194" s="223" t="s">
        <v>84</v>
      </c>
      <c r="AV194" s="12" t="s">
        <v>84</v>
      </c>
      <c r="AW194" s="12" t="s">
        <v>38</v>
      </c>
      <c r="AX194" s="12" t="s">
        <v>82</v>
      </c>
      <c r="AY194" s="223" t="s">
        <v>145</v>
      </c>
    </row>
    <row r="195" spans="2:65" s="1" customFormat="1" ht="22.5" customHeight="1">
      <c r="B195" s="40"/>
      <c r="C195" s="188" t="s">
        <v>274</v>
      </c>
      <c r="D195" s="188" t="s">
        <v>148</v>
      </c>
      <c r="E195" s="189" t="s">
        <v>275</v>
      </c>
      <c r="F195" s="190" t="s">
        <v>276</v>
      </c>
      <c r="G195" s="191" t="s">
        <v>160</v>
      </c>
      <c r="H195" s="192">
        <v>3.7</v>
      </c>
      <c r="I195" s="193"/>
      <c r="J195" s="194">
        <f>ROUND(I195*H195,2)</f>
        <v>0</v>
      </c>
      <c r="K195" s="190" t="s">
        <v>152</v>
      </c>
      <c r="L195" s="60"/>
      <c r="M195" s="195" t="s">
        <v>21</v>
      </c>
      <c r="N195" s="196" t="s">
        <v>45</v>
      </c>
      <c r="O195" s="41"/>
      <c r="P195" s="197">
        <f>O195*H195</f>
        <v>0</v>
      </c>
      <c r="Q195" s="197">
        <v>0</v>
      </c>
      <c r="R195" s="197">
        <f>Q195*H195</f>
        <v>0</v>
      </c>
      <c r="S195" s="197">
        <v>0.261</v>
      </c>
      <c r="T195" s="198">
        <f>S195*H195</f>
        <v>0.9657000000000001</v>
      </c>
      <c r="AR195" s="23" t="s">
        <v>153</v>
      </c>
      <c r="AT195" s="23" t="s">
        <v>148</v>
      </c>
      <c r="AU195" s="23" t="s">
        <v>84</v>
      </c>
      <c r="AY195" s="23" t="s">
        <v>145</v>
      </c>
      <c r="BE195" s="199">
        <f>IF(N195="základní",J195,0)</f>
        <v>0</v>
      </c>
      <c r="BF195" s="199">
        <f>IF(N195="snížená",J195,0)</f>
        <v>0</v>
      </c>
      <c r="BG195" s="199">
        <f>IF(N195="zákl. přenesená",J195,0)</f>
        <v>0</v>
      </c>
      <c r="BH195" s="199">
        <f>IF(N195="sníž. přenesená",J195,0)</f>
        <v>0</v>
      </c>
      <c r="BI195" s="199">
        <f>IF(N195="nulová",J195,0)</f>
        <v>0</v>
      </c>
      <c r="BJ195" s="23" t="s">
        <v>82</v>
      </c>
      <c r="BK195" s="199">
        <f>ROUND(I195*H195,2)</f>
        <v>0</v>
      </c>
      <c r="BL195" s="23" t="s">
        <v>153</v>
      </c>
      <c r="BM195" s="23" t="s">
        <v>277</v>
      </c>
    </row>
    <row r="196" spans="2:51" s="11" customFormat="1" ht="13.5">
      <c r="B196" s="200"/>
      <c r="C196" s="201"/>
      <c r="D196" s="202" t="s">
        <v>155</v>
      </c>
      <c r="E196" s="203" t="s">
        <v>21</v>
      </c>
      <c r="F196" s="204" t="s">
        <v>162</v>
      </c>
      <c r="G196" s="201"/>
      <c r="H196" s="205" t="s">
        <v>21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155</v>
      </c>
      <c r="AU196" s="211" t="s">
        <v>84</v>
      </c>
      <c r="AV196" s="11" t="s">
        <v>82</v>
      </c>
      <c r="AW196" s="11" t="s">
        <v>38</v>
      </c>
      <c r="AX196" s="11" t="s">
        <v>74</v>
      </c>
      <c r="AY196" s="211" t="s">
        <v>145</v>
      </c>
    </row>
    <row r="197" spans="2:51" s="12" customFormat="1" ht="13.5">
      <c r="B197" s="212"/>
      <c r="C197" s="213"/>
      <c r="D197" s="214" t="s">
        <v>155</v>
      </c>
      <c r="E197" s="215" t="s">
        <v>21</v>
      </c>
      <c r="F197" s="216" t="s">
        <v>163</v>
      </c>
      <c r="G197" s="213"/>
      <c r="H197" s="217">
        <v>3.7</v>
      </c>
      <c r="I197" s="218"/>
      <c r="J197" s="213"/>
      <c r="K197" s="213"/>
      <c r="L197" s="219"/>
      <c r="M197" s="220"/>
      <c r="N197" s="221"/>
      <c r="O197" s="221"/>
      <c r="P197" s="221"/>
      <c r="Q197" s="221"/>
      <c r="R197" s="221"/>
      <c r="S197" s="221"/>
      <c r="T197" s="222"/>
      <c r="AT197" s="223" t="s">
        <v>155</v>
      </c>
      <c r="AU197" s="223" t="s">
        <v>84</v>
      </c>
      <c r="AV197" s="12" t="s">
        <v>84</v>
      </c>
      <c r="AW197" s="12" t="s">
        <v>38</v>
      </c>
      <c r="AX197" s="12" t="s">
        <v>82</v>
      </c>
      <c r="AY197" s="223" t="s">
        <v>145</v>
      </c>
    </row>
    <row r="198" spans="2:65" s="1" customFormat="1" ht="22.5" customHeight="1">
      <c r="B198" s="40"/>
      <c r="C198" s="188" t="s">
        <v>278</v>
      </c>
      <c r="D198" s="188" t="s">
        <v>148</v>
      </c>
      <c r="E198" s="189" t="s">
        <v>279</v>
      </c>
      <c r="F198" s="190" t="s">
        <v>280</v>
      </c>
      <c r="G198" s="191" t="s">
        <v>151</v>
      </c>
      <c r="H198" s="192">
        <v>0.24</v>
      </c>
      <c r="I198" s="193"/>
      <c r="J198" s="194">
        <f>ROUND(I198*H198,2)</f>
        <v>0</v>
      </c>
      <c r="K198" s="190" t="s">
        <v>21</v>
      </c>
      <c r="L198" s="60"/>
      <c r="M198" s="195" t="s">
        <v>21</v>
      </c>
      <c r="N198" s="196" t="s">
        <v>45</v>
      </c>
      <c r="O198" s="41"/>
      <c r="P198" s="197">
        <f>O198*H198</f>
        <v>0</v>
      </c>
      <c r="Q198" s="197">
        <v>0</v>
      </c>
      <c r="R198" s="197">
        <f>Q198*H198</f>
        <v>0</v>
      </c>
      <c r="S198" s="197">
        <v>2.4</v>
      </c>
      <c r="T198" s="198">
        <f>S198*H198</f>
        <v>0.576</v>
      </c>
      <c r="AR198" s="23" t="s">
        <v>153</v>
      </c>
      <c r="AT198" s="23" t="s">
        <v>148</v>
      </c>
      <c r="AU198" s="23" t="s">
        <v>84</v>
      </c>
      <c r="AY198" s="23" t="s">
        <v>145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23" t="s">
        <v>82</v>
      </c>
      <c r="BK198" s="199">
        <f>ROUND(I198*H198,2)</f>
        <v>0</v>
      </c>
      <c r="BL198" s="23" t="s">
        <v>153</v>
      </c>
      <c r="BM198" s="23" t="s">
        <v>281</v>
      </c>
    </row>
    <row r="199" spans="2:51" s="11" customFormat="1" ht="13.5">
      <c r="B199" s="200"/>
      <c r="C199" s="201"/>
      <c r="D199" s="202" t="s">
        <v>155</v>
      </c>
      <c r="E199" s="203" t="s">
        <v>21</v>
      </c>
      <c r="F199" s="204" t="s">
        <v>162</v>
      </c>
      <c r="G199" s="201"/>
      <c r="H199" s="205" t="s">
        <v>21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155</v>
      </c>
      <c r="AU199" s="211" t="s">
        <v>84</v>
      </c>
      <c r="AV199" s="11" t="s">
        <v>82</v>
      </c>
      <c r="AW199" s="11" t="s">
        <v>38</v>
      </c>
      <c r="AX199" s="11" t="s">
        <v>74</v>
      </c>
      <c r="AY199" s="211" t="s">
        <v>145</v>
      </c>
    </row>
    <row r="200" spans="2:51" s="12" customFormat="1" ht="13.5">
      <c r="B200" s="212"/>
      <c r="C200" s="213"/>
      <c r="D200" s="214" t="s">
        <v>155</v>
      </c>
      <c r="E200" s="215" t="s">
        <v>21</v>
      </c>
      <c r="F200" s="216" t="s">
        <v>282</v>
      </c>
      <c r="G200" s="213"/>
      <c r="H200" s="217">
        <v>0.24</v>
      </c>
      <c r="I200" s="218"/>
      <c r="J200" s="213"/>
      <c r="K200" s="213"/>
      <c r="L200" s="219"/>
      <c r="M200" s="220"/>
      <c r="N200" s="221"/>
      <c r="O200" s="221"/>
      <c r="P200" s="221"/>
      <c r="Q200" s="221"/>
      <c r="R200" s="221"/>
      <c r="S200" s="221"/>
      <c r="T200" s="222"/>
      <c r="AT200" s="223" t="s">
        <v>155</v>
      </c>
      <c r="AU200" s="223" t="s">
        <v>84</v>
      </c>
      <c r="AV200" s="12" t="s">
        <v>84</v>
      </c>
      <c r="AW200" s="12" t="s">
        <v>38</v>
      </c>
      <c r="AX200" s="12" t="s">
        <v>82</v>
      </c>
      <c r="AY200" s="223" t="s">
        <v>145</v>
      </c>
    </row>
    <row r="201" spans="2:65" s="1" customFormat="1" ht="22.5" customHeight="1">
      <c r="B201" s="40"/>
      <c r="C201" s="188" t="s">
        <v>283</v>
      </c>
      <c r="D201" s="188" t="s">
        <v>148</v>
      </c>
      <c r="E201" s="189" t="s">
        <v>284</v>
      </c>
      <c r="F201" s="190" t="s">
        <v>285</v>
      </c>
      <c r="G201" s="191" t="s">
        <v>151</v>
      </c>
      <c r="H201" s="192">
        <v>4.375</v>
      </c>
      <c r="I201" s="193"/>
      <c r="J201" s="194">
        <f>ROUND(I201*H201,2)</f>
        <v>0</v>
      </c>
      <c r="K201" s="190" t="s">
        <v>152</v>
      </c>
      <c r="L201" s="60"/>
      <c r="M201" s="195" t="s">
        <v>21</v>
      </c>
      <c r="N201" s="196" t="s">
        <v>45</v>
      </c>
      <c r="O201" s="41"/>
      <c r="P201" s="197">
        <f>O201*H201</f>
        <v>0</v>
      </c>
      <c r="Q201" s="197">
        <v>0</v>
      </c>
      <c r="R201" s="197">
        <f>Q201*H201</f>
        <v>0</v>
      </c>
      <c r="S201" s="197">
        <v>2.2</v>
      </c>
      <c r="T201" s="198">
        <f>S201*H201</f>
        <v>9.625</v>
      </c>
      <c r="AR201" s="23" t="s">
        <v>153</v>
      </c>
      <c r="AT201" s="23" t="s">
        <v>148</v>
      </c>
      <c r="AU201" s="23" t="s">
        <v>84</v>
      </c>
      <c r="AY201" s="23" t="s">
        <v>145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23" t="s">
        <v>82</v>
      </c>
      <c r="BK201" s="199">
        <f>ROUND(I201*H201,2)</f>
        <v>0</v>
      </c>
      <c r="BL201" s="23" t="s">
        <v>153</v>
      </c>
      <c r="BM201" s="23" t="s">
        <v>286</v>
      </c>
    </row>
    <row r="202" spans="2:51" s="11" customFormat="1" ht="13.5">
      <c r="B202" s="200"/>
      <c r="C202" s="201"/>
      <c r="D202" s="202" t="s">
        <v>155</v>
      </c>
      <c r="E202" s="203" t="s">
        <v>21</v>
      </c>
      <c r="F202" s="204" t="s">
        <v>162</v>
      </c>
      <c r="G202" s="201"/>
      <c r="H202" s="205" t="s">
        <v>21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155</v>
      </c>
      <c r="AU202" s="211" t="s">
        <v>84</v>
      </c>
      <c r="AV202" s="11" t="s">
        <v>82</v>
      </c>
      <c r="AW202" s="11" t="s">
        <v>38</v>
      </c>
      <c r="AX202" s="11" t="s">
        <v>74</v>
      </c>
      <c r="AY202" s="211" t="s">
        <v>145</v>
      </c>
    </row>
    <row r="203" spans="2:51" s="12" customFormat="1" ht="13.5">
      <c r="B203" s="212"/>
      <c r="C203" s="213"/>
      <c r="D203" s="214" t="s">
        <v>155</v>
      </c>
      <c r="E203" s="215" t="s">
        <v>21</v>
      </c>
      <c r="F203" s="216" t="s">
        <v>287</v>
      </c>
      <c r="G203" s="213"/>
      <c r="H203" s="217">
        <v>4.375</v>
      </c>
      <c r="I203" s="218"/>
      <c r="J203" s="213"/>
      <c r="K203" s="213"/>
      <c r="L203" s="219"/>
      <c r="M203" s="220"/>
      <c r="N203" s="221"/>
      <c r="O203" s="221"/>
      <c r="P203" s="221"/>
      <c r="Q203" s="221"/>
      <c r="R203" s="221"/>
      <c r="S203" s="221"/>
      <c r="T203" s="222"/>
      <c r="AT203" s="223" t="s">
        <v>155</v>
      </c>
      <c r="AU203" s="223" t="s">
        <v>84</v>
      </c>
      <c r="AV203" s="12" t="s">
        <v>84</v>
      </c>
      <c r="AW203" s="12" t="s">
        <v>38</v>
      </c>
      <c r="AX203" s="12" t="s">
        <v>82</v>
      </c>
      <c r="AY203" s="223" t="s">
        <v>145</v>
      </c>
    </row>
    <row r="204" spans="2:65" s="1" customFormat="1" ht="22.5" customHeight="1">
      <c r="B204" s="40"/>
      <c r="C204" s="188" t="s">
        <v>288</v>
      </c>
      <c r="D204" s="188" t="s">
        <v>148</v>
      </c>
      <c r="E204" s="189" t="s">
        <v>289</v>
      </c>
      <c r="F204" s="190" t="s">
        <v>290</v>
      </c>
      <c r="G204" s="191" t="s">
        <v>160</v>
      </c>
      <c r="H204" s="192">
        <v>43.75</v>
      </c>
      <c r="I204" s="193"/>
      <c r="J204" s="194">
        <f>ROUND(I204*H204,2)</f>
        <v>0</v>
      </c>
      <c r="K204" s="190" t="s">
        <v>152</v>
      </c>
      <c r="L204" s="60"/>
      <c r="M204" s="195" t="s">
        <v>21</v>
      </c>
      <c r="N204" s="196" t="s">
        <v>45</v>
      </c>
      <c r="O204" s="41"/>
      <c r="P204" s="197">
        <f>O204*H204</f>
        <v>0</v>
      </c>
      <c r="Q204" s="197">
        <v>0</v>
      </c>
      <c r="R204" s="197">
        <f>Q204*H204</f>
        <v>0</v>
      </c>
      <c r="S204" s="197">
        <v>0.057</v>
      </c>
      <c r="T204" s="198">
        <f>S204*H204</f>
        <v>2.49375</v>
      </c>
      <c r="AR204" s="23" t="s">
        <v>153</v>
      </c>
      <c r="AT204" s="23" t="s">
        <v>148</v>
      </c>
      <c r="AU204" s="23" t="s">
        <v>84</v>
      </c>
      <c r="AY204" s="23" t="s">
        <v>145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23" t="s">
        <v>82</v>
      </c>
      <c r="BK204" s="199">
        <f>ROUND(I204*H204,2)</f>
        <v>0</v>
      </c>
      <c r="BL204" s="23" t="s">
        <v>153</v>
      </c>
      <c r="BM204" s="23" t="s">
        <v>291</v>
      </c>
    </row>
    <row r="205" spans="2:51" s="11" customFormat="1" ht="13.5">
      <c r="B205" s="200"/>
      <c r="C205" s="201"/>
      <c r="D205" s="202" t="s">
        <v>155</v>
      </c>
      <c r="E205" s="203" t="s">
        <v>21</v>
      </c>
      <c r="F205" s="204" t="s">
        <v>162</v>
      </c>
      <c r="G205" s="201"/>
      <c r="H205" s="205" t="s">
        <v>21</v>
      </c>
      <c r="I205" s="206"/>
      <c r="J205" s="201"/>
      <c r="K205" s="201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155</v>
      </c>
      <c r="AU205" s="211" t="s">
        <v>84</v>
      </c>
      <c r="AV205" s="11" t="s">
        <v>82</v>
      </c>
      <c r="AW205" s="11" t="s">
        <v>38</v>
      </c>
      <c r="AX205" s="11" t="s">
        <v>74</v>
      </c>
      <c r="AY205" s="211" t="s">
        <v>145</v>
      </c>
    </row>
    <row r="206" spans="2:51" s="12" customFormat="1" ht="13.5">
      <c r="B206" s="212"/>
      <c r="C206" s="213"/>
      <c r="D206" s="214" t="s">
        <v>155</v>
      </c>
      <c r="E206" s="215" t="s">
        <v>21</v>
      </c>
      <c r="F206" s="216" t="s">
        <v>190</v>
      </c>
      <c r="G206" s="213"/>
      <c r="H206" s="217">
        <v>43.75</v>
      </c>
      <c r="I206" s="218"/>
      <c r="J206" s="213"/>
      <c r="K206" s="213"/>
      <c r="L206" s="219"/>
      <c r="M206" s="220"/>
      <c r="N206" s="221"/>
      <c r="O206" s="221"/>
      <c r="P206" s="221"/>
      <c r="Q206" s="221"/>
      <c r="R206" s="221"/>
      <c r="S206" s="221"/>
      <c r="T206" s="222"/>
      <c r="AT206" s="223" t="s">
        <v>155</v>
      </c>
      <c r="AU206" s="223" t="s">
        <v>84</v>
      </c>
      <c r="AV206" s="12" t="s">
        <v>84</v>
      </c>
      <c r="AW206" s="12" t="s">
        <v>38</v>
      </c>
      <c r="AX206" s="12" t="s">
        <v>82</v>
      </c>
      <c r="AY206" s="223" t="s">
        <v>145</v>
      </c>
    </row>
    <row r="207" spans="2:65" s="1" customFormat="1" ht="22.5" customHeight="1">
      <c r="B207" s="40"/>
      <c r="C207" s="188" t="s">
        <v>292</v>
      </c>
      <c r="D207" s="188" t="s">
        <v>148</v>
      </c>
      <c r="E207" s="189" t="s">
        <v>293</v>
      </c>
      <c r="F207" s="190" t="s">
        <v>294</v>
      </c>
      <c r="G207" s="191" t="s">
        <v>160</v>
      </c>
      <c r="H207" s="192">
        <v>1.164</v>
      </c>
      <c r="I207" s="193"/>
      <c r="J207" s="194">
        <f>ROUND(I207*H207,2)</f>
        <v>0</v>
      </c>
      <c r="K207" s="190" t="s">
        <v>152</v>
      </c>
      <c r="L207" s="60"/>
      <c r="M207" s="195" t="s">
        <v>21</v>
      </c>
      <c r="N207" s="196" t="s">
        <v>45</v>
      </c>
      <c r="O207" s="41"/>
      <c r="P207" s="197">
        <f>O207*H207</f>
        <v>0</v>
      </c>
      <c r="Q207" s="197">
        <v>0</v>
      </c>
      <c r="R207" s="197">
        <f>Q207*H207</f>
        <v>0</v>
      </c>
      <c r="S207" s="197">
        <v>0.031</v>
      </c>
      <c r="T207" s="198">
        <f>S207*H207</f>
        <v>0.036084</v>
      </c>
      <c r="AR207" s="23" t="s">
        <v>153</v>
      </c>
      <c r="AT207" s="23" t="s">
        <v>148</v>
      </c>
      <c r="AU207" s="23" t="s">
        <v>84</v>
      </c>
      <c r="AY207" s="23" t="s">
        <v>145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23" t="s">
        <v>82</v>
      </c>
      <c r="BK207" s="199">
        <f>ROUND(I207*H207,2)</f>
        <v>0</v>
      </c>
      <c r="BL207" s="23" t="s">
        <v>153</v>
      </c>
      <c r="BM207" s="23" t="s">
        <v>295</v>
      </c>
    </row>
    <row r="208" spans="2:51" s="11" customFormat="1" ht="13.5">
      <c r="B208" s="200"/>
      <c r="C208" s="201"/>
      <c r="D208" s="202" t="s">
        <v>155</v>
      </c>
      <c r="E208" s="203" t="s">
        <v>21</v>
      </c>
      <c r="F208" s="204" t="s">
        <v>162</v>
      </c>
      <c r="G208" s="201"/>
      <c r="H208" s="205" t="s">
        <v>21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155</v>
      </c>
      <c r="AU208" s="211" t="s">
        <v>84</v>
      </c>
      <c r="AV208" s="11" t="s">
        <v>82</v>
      </c>
      <c r="AW208" s="11" t="s">
        <v>38</v>
      </c>
      <c r="AX208" s="11" t="s">
        <v>74</v>
      </c>
      <c r="AY208" s="211" t="s">
        <v>145</v>
      </c>
    </row>
    <row r="209" spans="2:51" s="12" customFormat="1" ht="13.5">
      <c r="B209" s="212"/>
      <c r="C209" s="213"/>
      <c r="D209" s="214" t="s">
        <v>155</v>
      </c>
      <c r="E209" s="215" t="s">
        <v>21</v>
      </c>
      <c r="F209" s="216" t="s">
        <v>296</v>
      </c>
      <c r="G209" s="213"/>
      <c r="H209" s="217">
        <v>1.164</v>
      </c>
      <c r="I209" s="218"/>
      <c r="J209" s="213"/>
      <c r="K209" s="213"/>
      <c r="L209" s="219"/>
      <c r="M209" s="220"/>
      <c r="N209" s="221"/>
      <c r="O209" s="221"/>
      <c r="P209" s="221"/>
      <c r="Q209" s="221"/>
      <c r="R209" s="221"/>
      <c r="S209" s="221"/>
      <c r="T209" s="222"/>
      <c r="AT209" s="223" t="s">
        <v>155</v>
      </c>
      <c r="AU209" s="223" t="s">
        <v>84</v>
      </c>
      <c r="AV209" s="12" t="s">
        <v>84</v>
      </c>
      <c r="AW209" s="12" t="s">
        <v>38</v>
      </c>
      <c r="AX209" s="12" t="s">
        <v>82</v>
      </c>
      <c r="AY209" s="223" t="s">
        <v>145</v>
      </c>
    </row>
    <row r="210" spans="2:65" s="1" customFormat="1" ht="22.5" customHeight="1">
      <c r="B210" s="40"/>
      <c r="C210" s="188" t="s">
        <v>297</v>
      </c>
      <c r="D210" s="188" t="s">
        <v>148</v>
      </c>
      <c r="E210" s="189" t="s">
        <v>298</v>
      </c>
      <c r="F210" s="190" t="s">
        <v>299</v>
      </c>
      <c r="G210" s="191" t="s">
        <v>177</v>
      </c>
      <c r="H210" s="192">
        <v>1</v>
      </c>
      <c r="I210" s="193"/>
      <c r="J210" s="194">
        <f>ROUND(I210*H210,2)</f>
        <v>0</v>
      </c>
      <c r="K210" s="190" t="s">
        <v>152</v>
      </c>
      <c r="L210" s="60"/>
      <c r="M210" s="195" t="s">
        <v>21</v>
      </c>
      <c r="N210" s="196" t="s">
        <v>45</v>
      </c>
      <c r="O210" s="41"/>
      <c r="P210" s="197">
        <f>O210*H210</f>
        <v>0</v>
      </c>
      <c r="Q210" s="197">
        <v>0</v>
      </c>
      <c r="R210" s="197">
        <f>Q210*H210</f>
        <v>0</v>
      </c>
      <c r="S210" s="197">
        <v>0.032</v>
      </c>
      <c r="T210" s="198">
        <f>S210*H210</f>
        <v>0.032</v>
      </c>
      <c r="AR210" s="23" t="s">
        <v>153</v>
      </c>
      <c r="AT210" s="23" t="s">
        <v>148</v>
      </c>
      <c r="AU210" s="23" t="s">
        <v>84</v>
      </c>
      <c r="AY210" s="23" t="s">
        <v>145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23" t="s">
        <v>82</v>
      </c>
      <c r="BK210" s="199">
        <f>ROUND(I210*H210,2)</f>
        <v>0</v>
      </c>
      <c r="BL210" s="23" t="s">
        <v>153</v>
      </c>
      <c r="BM210" s="23" t="s">
        <v>300</v>
      </c>
    </row>
    <row r="211" spans="2:51" s="11" customFormat="1" ht="13.5">
      <c r="B211" s="200"/>
      <c r="C211" s="201"/>
      <c r="D211" s="202" t="s">
        <v>155</v>
      </c>
      <c r="E211" s="203" t="s">
        <v>21</v>
      </c>
      <c r="F211" s="204" t="s">
        <v>162</v>
      </c>
      <c r="G211" s="201"/>
      <c r="H211" s="205" t="s">
        <v>21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155</v>
      </c>
      <c r="AU211" s="211" t="s">
        <v>84</v>
      </c>
      <c r="AV211" s="11" t="s">
        <v>82</v>
      </c>
      <c r="AW211" s="11" t="s">
        <v>38</v>
      </c>
      <c r="AX211" s="11" t="s">
        <v>74</v>
      </c>
      <c r="AY211" s="211" t="s">
        <v>145</v>
      </c>
    </row>
    <row r="212" spans="2:51" s="12" customFormat="1" ht="13.5">
      <c r="B212" s="212"/>
      <c r="C212" s="213"/>
      <c r="D212" s="214" t="s">
        <v>155</v>
      </c>
      <c r="E212" s="215" t="s">
        <v>21</v>
      </c>
      <c r="F212" s="216" t="s">
        <v>82</v>
      </c>
      <c r="G212" s="213"/>
      <c r="H212" s="217">
        <v>1</v>
      </c>
      <c r="I212" s="218"/>
      <c r="J212" s="213"/>
      <c r="K212" s="213"/>
      <c r="L212" s="219"/>
      <c r="M212" s="220"/>
      <c r="N212" s="221"/>
      <c r="O212" s="221"/>
      <c r="P212" s="221"/>
      <c r="Q212" s="221"/>
      <c r="R212" s="221"/>
      <c r="S212" s="221"/>
      <c r="T212" s="222"/>
      <c r="AT212" s="223" t="s">
        <v>155</v>
      </c>
      <c r="AU212" s="223" t="s">
        <v>84</v>
      </c>
      <c r="AV212" s="12" t="s">
        <v>84</v>
      </c>
      <c r="AW212" s="12" t="s">
        <v>38</v>
      </c>
      <c r="AX212" s="12" t="s">
        <v>82</v>
      </c>
      <c r="AY212" s="223" t="s">
        <v>145</v>
      </c>
    </row>
    <row r="213" spans="2:65" s="1" customFormat="1" ht="22.5" customHeight="1">
      <c r="B213" s="40"/>
      <c r="C213" s="188" t="s">
        <v>301</v>
      </c>
      <c r="D213" s="188" t="s">
        <v>148</v>
      </c>
      <c r="E213" s="189" t="s">
        <v>302</v>
      </c>
      <c r="F213" s="190" t="s">
        <v>303</v>
      </c>
      <c r="G213" s="191" t="s">
        <v>177</v>
      </c>
      <c r="H213" s="192">
        <v>2</v>
      </c>
      <c r="I213" s="193"/>
      <c r="J213" s="194">
        <f>ROUND(I213*H213,2)</f>
        <v>0</v>
      </c>
      <c r="K213" s="190" t="s">
        <v>152</v>
      </c>
      <c r="L213" s="60"/>
      <c r="M213" s="195" t="s">
        <v>21</v>
      </c>
      <c r="N213" s="196" t="s">
        <v>45</v>
      </c>
      <c r="O213" s="41"/>
      <c r="P213" s="197">
        <f>O213*H213</f>
        <v>0</v>
      </c>
      <c r="Q213" s="197">
        <v>0</v>
      </c>
      <c r="R213" s="197">
        <f>Q213*H213</f>
        <v>0</v>
      </c>
      <c r="S213" s="197">
        <v>0.09</v>
      </c>
      <c r="T213" s="198">
        <f>S213*H213</f>
        <v>0.18</v>
      </c>
      <c r="AR213" s="23" t="s">
        <v>153</v>
      </c>
      <c r="AT213" s="23" t="s">
        <v>148</v>
      </c>
      <c r="AU213" s="23" t="s">
        <v>84</v>
      </c>
      <c r="AY213" s="23" t="s">
        <v>145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23" t="s">
        <v>82</v>
      </c>
      <c r="BK213" s="199">
        <f>ROUND(I213*H213,2)</f>
        <v>0</v>
      </c>
      <c r="BL213" s="23" t="s">
        <v>153</v>
      </c>
      <c r="BM213" s="23" t="s">
        <v>304</v>
      </c>
    </row>
    <row r="214" spans="2:51" s="11" customFormat="1" ht="13.5">
      <c r="B214" s="200"/>
      <c r="C214" s="201"/>
      <c r="D214" s="202" t="s">
        <v>155</v>
      </c>
      <c r="E214" s="203" t="s">
        <v>21</v>
      </c>
      <c r="F214" s="204" t="s">
        <v>162</v>
      </c>
      <c r="G214" s="201"/>
      <c r="H214" s="205" t="s">
        <v>21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155</v>
      </c>
      <c r="AU214" s="211" t="s">
        <v>84</v>
      </c>
      <c r="AV214" s="11" t="s">
        <v>82</v>
      </c>
      <c r="AW214" s="11" t="s">
        <v>38</v>
      </c>
      <c r="AX214" s="11" t="s">
        <v>74</v>
      </c>
      <c r="AY214" s="211" t="s">
        <v>145</v>
      </c>
    </row>
    <row r="215" spans="2:51" s="12" customFormat="1" ht="13.5">
      <c r="B215" s="212"/>
      <c r="C215" s="213"/>
      <c r="D215" s="214" t="s">
        <v>155</v>
      </c>
      <c r="E215" s="215" t="s">
        <v>21</v>
      </c>
      <c r="F215" s="216" t="s">
        <v>84</v>
      </c>
      <c r="G215" s="213"/>
      <c r="H215" s="217">
        <v>2</v>
      </c>
      <c r="I215" s="218"/>
      <c r="J215" s="213"/>
      <c r="K215" s="213"/>
      <c r="L215" s="219"/>
      <c r="M215" s="220"/>
      <c r="N215" s="221"/>
      <c r="O215" s="221"/>
      <c r="P215" s="221"/>
      <c r="Q215" s="221"/>
      <c r="R215" s="221"/>
      <c r="S215" s="221"/>
      <c r="T215" s="222"/>
      <c r="AT215" s="223" t="s">
        <v>155</v>
      </c>
      <c r="AU215" s="223" t="s">
        <v>84</v>
      </c>
      <c r="AV215" s="12" t="s">
        <v>84</v>
      </c>
      <c r="AW215" s="12" t="s">
        <v>38</v>
      </c>
      <c r="AX215" s="12" t="s">
        <v>82</v>
      </c>
      <c r="AY215" s="223" t="s">
        <v>145</v>
      </c>
    </row>
    <row r="216" spans="2:65" s="1" customFormat="1" ht="22.5" customHeight="1">
      <c r="B216" s="40"/>
      <c r="C216" s="188" t="s">
        <v>305</v>
      </c>
      <c r="D216" s="188" t="s">
        <v>148</v>
      </c>
      <c r="E216" s="189" t="s">
        <v>306</v>
      </c>
      <c r="F216" s="190" t="s">
        <v>307</v>
      </c>
      <c r="G216" s="191" t="s">
        <v>177</v>
      </c>
      <c r="H216" s="192">
        <v>21</v>
      </c>
      <c r="I216" s="193"/>
      <c r="J216" s="194">
        <f>ROUND(I216*H216,2)</f>
        <v>0</v>
      </c>
      <c r="K216" s="190" t="s">
        <v>152</v>
      </c>
      <c r="L216" s="60"/>
      <c r="M216" s="195" t="s">
        <v>21</v>
      </c>
      <c r="N216" s="196" t="s">
        <v>45</v>
      </c>
      <c r="O216" s="4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AR216" s="23" t="s">
        <v>195</v>
      </c>
      <c r="AT216" s="23" t="s">
        <v>148</v>
      </c>
      <c r="AU216" s="23" t="s">
        <v>84</v>
      </c>
      <c r="AY216" s="23" t="s">
        <v>145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23" t="s">
        <v>82</v>
      </c>
      <c r="BK216" s="199">
        <f>ROUND(I216*H216,2)</f>
        <v>0</v>
      </c>
      <c r="BL216" s="23" t="s">
        <v>195</v>
      </c>
      <c r="BM216" s="23" t="s">
        <v>308</v>
      </c>
    </row>
    <row r="217" spans="2:51" s="11" customFormat="1" ht="13.5">
      <c r="B217" s="200"/>
      <c r="C217" s="201"/>
      <c r="D217" s="202" t="s">
        <v>155</v>
      </c>
      <c r="E217" s="203" t="s">
        <v>21</v>
      </c>
      <c r="F217" s="204" t="s">
        <v>162</v>
      </c>
      <c r="G217" s="201"/>
      <c r="H217" s="205" t="s">
        <v>21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155</v>
      </c>
      <c r="AU217" s="211" t="s">
        <v>84</v>
      </c>
      <c r="AV217" s="11" t="s">
        <v>82</v>
      </c>
      <c r="AW217" s="11" t="s">
        <v>38</v>
      </c>
      <c r="AX217" s="11" t="s">
        <v>74</v>
      </c>
      <c r="AY217" s="211" t="s">
        <v>145</v>
      </c>
    </row>
    <row r="218" spans="2:51" s="12" customFormat="1" ht="13.5">
      <c r="B218" s="212"/>
      <c r="C218" s="213"/>
      <c r="D218" s="214" t="s">
        <v>155</v>
      </c>
      <c r="E218" s="215" t="s">
        <v>21</v>
      </c>
      <c r="F218" s="216" t="s">
        <v>9</v>
      </c>
      <c r="G218" s="213"/>
      <c r="H218" s="217">
        <v>21</v>
      </c>
      <c r="I218" s="218"/>
      <c r="J218" s="213"/>
      <c r="K218" s="213"/>
      <c r="L218" s="219"/>
      <c r="M218" s="220"/>
      <c r="N218" s="221"/>
      <c r="O218" s="221"/>
      <c r="P218" s="221"/>
      <c r="Q218" s="221"/>
      <c r="R218" s="221"/>
      <c r="S218" s="221"/>
      <c r="T218" s="222"/>
      <c r="AT218" s="223" t="s">
        <v>155</v>
      </c>
      <c r="AU218" s="223" t="s">
        <v>84</v>
      </c>
      <c r="AV218" s="12" t="s">
        <v>84</v>
      </c>
      <c r="AW218" s="12" t="s">
        <v>38</v>
      </c>
      <c r="AX218" s="12" t="s">
        <v>82</v>
      </c>
      <c r="AY218" s="223" t="s">
        <v>145</v>
      </c>
    </row>
    <row r="219" spans="2:65" s="1" customFormat="1" ht="22.5" customHeight="1">
      <c r="B219" s="40"/>
      <c r="C219" s="188" t="s">
        <v>309</v>
      </c>
      <c r="D219" s="188" t="s">
        <v>148</v>
      </c>
      <c r="E219" s="189" t="s">
        <v>310</v>
      </c>
      <c r="F219" s="190" t="s">
        <v>311</v>
      </c>
      <c r="G219" s="191" t="s">
        <v>166</v>
      </c>
      <c r="H219" s="192">
        <v>26.6</v>
      </c>
      <c r="I219" s="193"/>
      <c r="J219" s="194">
        <f>ROUND(I219*H219,2)</f>
        <v>0</v>
      </c>
      <c r="K219" s="190" t="s">
        <v>152</v>
      </c>
      <c r="L219" s="60"/>
      <c r="M219" s="195" t="s">
        <v>21</v>
      </c>
      <c r="N219" s="196" t="s">
        <v>45</v>
      </c>
      <c r="O219" s="41"/>
      <c r="P219" s="197">
        <f>O219*H219</f>
        <v>0</v>
      </c>
      <c r="Q219" s="197">
        <v>0</v>
      </c>
      <c r="R219" s="197">
        <f>Q219*H219</f>
        <v>0</v>
      </c>
      <c r="S219" s="197">
        <v>0.027</v>
      </c>
      <c r="T219" s="198">
        <f>S219*H219</f>
        <v>0.7182000000000001</v>
      </c>
      <c r="AR219" s="23" t="s">
        <v>153</v>
      </c>
      <c r="AT219" s="23" t="s">
        <v>148</v>
      </c>
      <c r="AU219" s="23" t="s">
        <v>84</v>
      </c>
      <c r="AY219" s="23" t="s">
        <v>145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23" t="s">
        <v>82</v>
      </c>
      <c r="BK219" s="199">
        <f>ROUND(I219*H219,2)</f>
        <v>0</v>
      </c>
      <c r="BL219" s="23" t="s">
        <v>153</v>
      </c>
      <c r="BM219" s="23" t="s">
        <v>312</v>
      </c>
    </row>
    <row r="220" spans="2:51" s="11" customFormat="1" ht="13.5">
      <c r="B220" s="200"/>
      <c r="C220" s="201"/>
      <c r="D220" s="202" t="s">
        <v>155</v>
      </c>
      <c r="E220" s="203" t="s">
        <v>21</v>
      </c>
      <c r="F220" s="204" t="s">
        <v>162</v>
      </c>
      <c r="G220" s="201"/>
      <c r="H220" s="205" t="s">
        <v>21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155</v>
      </c>
      <c r="AU220" s="211" t="s">
        <v>84</v>
      </c>
      <c r="AV220" s="11" t="s">
        <v>82</v>
      </c>
      <c r="AW220" s="11" t="s">
        <v>38</v>
      </c>
      <c r="AX220" s="11" t="s">
        <v>74</v>
      </c>
      <c r="AY220" s="211" t="s">
        <v>145</v>
      </c>
    </row>
    <row r="221" spans="2:51" s="12" customFormat="1" ht="13.5">
      <c r="B221" s="212"/>
      <c r="C221" s="213"/>
      <c r="D221" s="214" t="s">
        <v>155</v>
      </c>
      <c r="E221" s="215" t="s">
        <v>21</v>
      </c>
      <c r="F221" s="216" t="s">
        <v>313</v>
      </c>
      <c r="G221" s="213"/>
      <c r="H221" s="217">
        <v>26.6</v>
      </c>
      <c r="I221" s="218"/>
      <c r="J221" s="213"/>
      <c r="K221" s="213"/>
      <c r="L221" s="219"/>
      <c r="M221" s="220"/>
      <c r="N221" s="221"/>
      <c r="O221" s="221"/>
      <c r="P221" s="221"/>
      <c r="Q221" s="221"/>
      <c r="R221" s="221"/>
      <c r="S221" s="221"/>
      <c r="T221" s="222"/>
      <c r="AT221" s="223" t="s">
        <v>155</v>
      </c>
      <c r="AU221" s="223" t="s">
        <v>84</v>
      </c>
      <c r="AV221" s="12" t="s">
        <v>84</v>
      </c>
      <c r="AW221" s="12" t="s">
        <v>38</v>
      </c>
      <c r="AX221" s="12" t="s">
        <v>82</v>
      </c>
      <c r="AY221" s="223" t="s">
        <v>145</v>
      </c>
    </row>
    <row r="222" spans="2:65" s="1" customFormat="1" ht="22.5" customHeight="1">
      <c r="B222" s="40"/>
      <c r="C222" s="188" t="s">
        <v>314</v>
      </c>
      <c r="D222" s="188" t="s">
        <v>148</v>
      </c>
      <c r="E222" s="189" t="s">
        <v>315</v>
      </c>
      <c r="F222" s="190" t="s">
        <v>316</v>
      </c>
      <c r="G222" s="191" t="s">
        <v>160</v>
      </c>
      <c r="H222" s="192">
        <v>58.252</v>
      </c>
      <c r="I222" s="193"/>
      <c r="J222" s="194">
        <f>ROUND(I222*H222,2)</f>
        <v>0</v>
      </c>
      <c r="K222" s="190" t="s">
        <v>152</v>
      </c>
      <c r="L222" s="60"/>
      <c r="M222" s="195" t="s">
        <v>21</v>
      </c>
      <c r="N222" s="196" t="s">
        <v>45</v>
      </c>
      <c r="O222" s="41"/>
      <c r="P222" s="197">
        <f>O222*H222</f>
        <v>0</v>
      </c>
      <c r="Q222" s="197">
        <v>0</v>
      </c>
      <c r="R222" s="197">
        <f>Q222*H222</f>
        <v>0</v>
      </c>
      <c r="S222" s="197">
        <v>0.068</v>
      </c>
      <c r="T222" s="198">
        <f>S222*H222</f>
        <v>3.9611360000000007</v>
      </c>
      <c r="AR222" s="23" t="s">
        <v>153</v>
      </c>
      <c r="AT222" s="23" t="s">
        <v>148</v>
      </c>
      <c r="AU222" s="23" t="s">
        <v>84</v>
      </c>
      <c r="AY222" s="23" t="s">
        <v>145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23" t="s">
        <v>82</v>
      </c>
      <c r="BK222" s="199">
        <f>ROUND(I222*H222,2)</f>
        <v>0</v>
      </c>
      <c r="BL222" s="23" t="s">
        <v>153</v>
      </c>
      <c r="BM222" s="23" t="s">
        <v>317</v>
      </c>
    </row>
    <row r="223" spans="2:51" s="11" customFormat="1" ht="13.5">
      <c r="B223" s="200"/>
      <c r="C223" s="201"/>
      <c r="D223" s="202" t="s">
        <v>155</v>
      </c>
      <c r="E223" s="203" t="s">
        <v>21</v>
      </c>
      <c r="F223" s="204" t="s">
        <v>162</v>
      </c>
      <c r="G223" s="201"/>
      <c r="H223" s="205" t="s">
        <v>21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155</v>
      </c>
      <c r="AU223" s="211" t="s">
        <v>84</v>
      </c>
      <c r="AV223" s="11" t="s">
        <v>82</v>
      </c>
      <c r="AW223" s="11" t="s">
        <v>38</v>
      </c>
      <c r="AX223" s="11" t="s">
        <v>74</v>
      </c>
      <c r="AY223" s="211" t="s">
        <v>145</v>
      </c>
    </row>
    <row r="224" spans="2:51" s="12" customFormat="1" ht="13.5">
      <c r="B224" s="212"/>
      <c r="C224" s="213"/>
      <c r="D224" s="202" t="s">
        <v>155</v>
      </c>
      <c r="E224" s="224" t="s">
        <v>21</v>
      </c>
      <c r="F224" s="225" t="s">
        <v>318</v>
      </c>
      <c r="G224" s="213"/>
      <c r="H224" s="226">
        <v>41.12</v>
      </c>
      <c r="I224" s="218"/>
      <c r="J224" s="213"/>
      <c r="K224" s="213"/>
      <c r="L224" s="219"/>
      <c r="M224" s="220"/>
      <c r="N224" s="221"/>
      <c r="O224" s="221"/>
      <c r="P224" s="221"/>
      <c r="Q224" s="221"/>
      <c r="R224" s="221"/>
      <c r="S224" s="221"/>
      <c r="T224" s="222"/>
      <c r="AT224" s="223" t="s">
        <v>155</v>
      </c>
      <c r="AU224" s="223" t="s">
        <v>84</v>
      </c>
      <c r="AV224" s="12" t="s">
        <v>84</v>
      </c>
      <c r="AW224" s="12" t="s">
        <v>38</v>
      </c>
      <c r="AX224" s="12" t="s">
        <v>74</v>
      </c>
      <c r="AY224" s="223" t="s">
        <v>145</v>
      </c>
    </row>
    <row r="225" spans="2:51" s="12" customFormat="1" ht="13.5">
      <c r="B225" s="212"/>
      <c r="C225" s="213"/>
      <c r="D225" s="202" t="s">
        <v>155</v>
      </c>
      <c r="E225" s="224" t="s">
        <v>21</v>
      </c>
      <c r="F225" s="225" t="s">
        <v>319</v>
      </c>
      <c r="G225" s="213"/>
      <c r="H225" s="226">
        <v>17.132</v>
      </c>
      <c r="I225" s="218"/>
      <c r="J225" s="213"/>
      <c r="K225" s="213"/>
      <c r="L225" s="219"/>
      <c r="M225" s="220"/>
      <c r="N225" s="221"/>
      <c r="O225" s="221"/>
      <c r="P225" s="221"/>
      <c r="Q225" s="221"/>
      <c r="R225" s="221"/>
      <c r="S225" s="221"/>
      <c r="T225" s="222"/>
      <c r="AT225" s="223" t="s">
        <v>155</v>
      </c>
      <c r="AU225" s="223" t="s">
        <v>84</v>
      </c>
      <c r="AV225" s="12" t="s">
        <v>84</v>
      </c>
      <c r="AW225" s="12" t="s">
        <v>38</v>
      </c>
      <c r="AX225" s="12" t="s">
        <v>74</v>
      </c>
      <c r="AY225" s="223" t="s">
        <v>145</v>
      </c>
    </row>
    <row r="226" spans="2:51" s="13" customFormat="1" ht="13.5">
      <c r="B226" s="227"/>
      <c r="C226" s="228"/>
      <c r="D226" s="214" t="s">
        <v>155</v>
      </c>
      <c r="E226" s="229" t="s">
        <v>21</v>
      </c>
      <c r="F226" s="230" t="s">
        <v>216</v>
      </c>
      <c r="G226" s="228"/>
      <c r="H226" s="231">
        <v>58.252</v>
      </c>
      <c r="I226" s="232"/>
      <c r="J226" s="228"/>
      <c r="K226" s="228"/>
      <c r="L226" s="233"/>
      <c r="M226" s="234"/>
      <c r="N226" s="235"/>
      <c r="O226" s="235"/>
      <c r="P226" s="235"/>
      <c r="Q226" s="235"/>
      <c r="R226" s="235"/>
      <c r="S226" s="235"/>
      <c r="T226" s="236"/>
      <c r="AT226" s="237" t="s">
        <v>155</v>
      </c>
      <c r="AU226" s="237" t="s">
        <v>84</v>
      </c>
      <c r="AV226" s="13" t="s">
        <v>153</v>
      </c>
      <c r="AW226" s="13" t="s">
        <v>38</v>
      </c>
      <c r="AX226" s="13" t="s">
        <v>82</v>
      </c>
      <c r="AY226" s="237" t="s">
        <v>145</v>
      </c>
    </row>
    <row r="227" spans="2:65" s="1" customFormat="1" ht="22.5" customHeight="1">
      <c r="B227" s="40"/>
      <c r="C227" s="188" t="s">
        <v>320</v>
      </c>
      <c r="D227" s="188" t="s">
        <v>148</v>
      </c>
      <c r="E227" s="189" t="s">
        <v>321</v>
      </c>
      <c r="F227" s="190" t="s">
        <v>322</v>
      </c>
      <c r="G227" s="191" t="s">
        <v>160</v>
      </c>
      <c r="H227" s="192">
        <v>58.252</v>
      </c>
      <c r="I227" s="193"/>
      <c r="J227" s="194">
        <f>ROUND(I227*H227,2)</f>
        <v>0</v>
      </c>
      <c r="K227" s="190" t="s">
        <v>152</v>
      </c>
      <c r="L227" s="60"/>
      <c r="M227" s="195" t="s">
        <v>21</v>
      </c>
      <c r="N227" s="196" t="s">
        <v>45</v>
      </c>
      <c r="O227" s="41"/>
      <c r="P227" s="197">
        <f>O227*H227</f>
        <v>0</v>
      </c>
      <c r="Q227" s="197">
        <v>0</v>
      </c>
      <c r="R227" s="197">
        <f>Q227*H227</f>
        <v>0</v>
      </c>
      <c r="S227" s="197">
        <v>0.073</v>
      </c>
      <c r="T227" s="198">
        <f>S227*H227</f>
        <v>4.252396</v>
      </c>
      <c r="AR227" s="23" t="s">
        <v>153</v>
      </c>
      <c r="AT227" s="23" t="s">
        <v>148</v>
      </c>
      <c r="AU227" s="23" t="s">
        <v>84</v>
      </c>
      <c r="AY227" s="23" t="s">
        <v>145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23" t="s">
        <v>82</v>
      </c>
      <c r="BK227" s="199">
        <f>ROUND(I227*H227,2)</f>
        <v>0</v>
      </c>
      <c r="BL227" s="23" t="s">
        <v>153</v>
      </c>
      <c r="BM227" s="23" t="s">
        <v>323</v>
      </c>
    </row>
    <row r="228" spans="2:51" s="11" customFormat="1" ht="13.5">
      <c r="B228" s="200"/>
      <c r="C228" s="201"/>
      <c r="D228" s="202" t="s">
        <v>155</v>
      </c>
      <c r="E228" s="203" t="s">
        <v>21</v>
      </c>
      <c r="F228" s="204" t="s">
        <v>162</v>
      </c>
      <c r="G228" s="201"/>
      <c r="H228" s="205" t="s">
        <v>21</v>
      </c>
      <c r="I228" s="206"/>
      <c r="J228" s="201"/>
      <c r="K228" s="201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155</v>
      </c>
      <c r="AU228" s="211" t="s">
        <v>84</v>
      </c>
      <c r="AV228" s="11" t="s">
        <v>82</v>
      </c>
      <c r="AW228" s="11" t="s">
        <v>38</v>
      </c>
      <c r="AX228" s="11" t="s">
        <v>74</v>
      </c>
      <c r="AY228" s="211" t="s">
        <v>145</v>
      </c>
    </row>
    <row r="229" spans="2:51" s="12" customFormat="1" ht="13.5">
      <c r="B229" s="212"/>
      <c r="C229" s="213"/>
      <c r="D229" s="202" t="s">
        <v>155</v>
      </c>
      <c r="E229" s="224" t="s">
        <v>21</v>
      </c>
      <c r="F229" s="225" t="s">
        <v>318</v>
      </c>
      <c r="G229" s="213"/>
      <c r="H229" s="226">
        <v>41.12</v>
      </c>
      <c r="I229" s="218"/>
      <c r="J229" s="213"/>
      <c r="K229" s="213"/>
      <c r="L229" s="219"/>
      <c r="M229" s="220"/>
      <c r="N229" s="221"/>
      <c r="O229" s="221"/>
      <c r="P229" s="221"/>
      <c r="Q229" s="221"/>
      <c r="R229" s="221"/>
      <c r="S229" s="221"/>
      <c r="T229" s="222"/>
      <c r="AT229" s="223" t="s">
        <v>155</v>
      </c>
      <c r="AU229" s="223" t="s">
        <v>84</v>
      </c>
      <c r="AV229" s="12" t="s">
        <v>84</v>
      </c>
      <c r="AW229" s="12" t="s">
        <v>38</v>
      </c>
      <c r="AX229" s="12" t="s">
        <v>74</v>
      </c>
      <c r="AY229" s="223" t="s">
        <v>145</v>
      </c>
    </row>
    <row r="230" spans="2:51" s="12" customFormat="1" ht="13.5">
      <c r="B230" s="212"/>
      <c r="C230" s="213"/>
      <c r="D230" s="202" t="s">
        <v>155</v>
      </c>
      <c r="E230" s="224" t="s">
        <v>21</v>
      </c>
      <c r="F230" s="225" t="s">
        <v>319</v>
      </c>
      <c r="G230" s="213"/>
      <c r="H230" s="226">
        <v>17.132</v>
      </c>
      <c r="I230" s="218"/>
      <c r="J230" s="213"/>
      <c r="K230" s="213"/>
      <c r="L230" s="219"/>
      <c r="M230" s="220"/>
      <c r="N230" s="221"/>
      <c r="O230" s="221"/>
      <c r="P230" s="221"/>
      <c r="Q230" s="221"/>
      <c r="R230" s="221"/>
      <c r="S230" s="221"/>
      <c r="T230" s="222"/>
      <c r="AT230" s="223" t="s">
        <v>155</v>
      </c>
      <c r="AU230" s="223" t="s">
        <v>84</v>
      </c>
      <c r="AV230" s="12" t="s">
        <v>84</v>
      </c>
      <c r="AW230" s="12" t="s">
        <v>38</v>
      </c>
      <c r="AX230" s="12" t="s">
        <v>74</v>
      </c>
      <c r="AY230" s="223" t="s">
        <v>145</v>
      </c>
    </row>
    <row r="231" spans="2:51" s="13" customFormat="1" ht="13.5">
      <c r="B231" s="227"/>
      <c r="C231" s="228"/>
      <c r="D231" s="202" t="s">
        <v>155</v>
      </c>
      <c r="E231" s="238" t="s">
        <v>21</v>
      </c>
      <c r="F231" s="239" t="s">
        <v>216</v>
      </c>
      <c r="G231" s="228"/>
      <c r="H231" s="240">
        <v>58.252</v>
      </c>
      <c r="I231" s="232"/>
      <c r="J231" s="228"/>
      <c r="K231" s="228"/>
      <c r="L231" s="233"/>
      <c r="M231" s="234"/>
      <c r="N231" s="235"/>
      <c r="O231" s="235"/>
      <c r="P231" s="235"/>
      <c r="Q231" s="235"/>
      <c r="R231" s="235"/>
      <c r="S231" s="235"/>
      <c r="T231" s="236"/>
      <c r="AT231" s="237" t="s">
        <v>155</v>
      </c>
      <c r="AU231" s="237" t="s">
        <v>84</v>
      </c>
      <c r="AV231" s="13" t="s">
        <v>153</v>
      </c>
      <c r="AW231" s="13" t="s">
        <v>38</v>
      </c>
      <c r="AX231" s="13" t="s">
        <v>82</v>
      </c>
      <c r="AY231" s="237" t="s">
        <v>145</v>
      </c>
    </row>
    <row r="232" spans="2:63" s="10" customFormat="1" ht="29.85" customHeight="1">
      <c r="B232" s="171"/>
      <c r="C232" s="172"/>
      <c r="D232" s="185" t="s">
        <v>73</v>
      </c>
      <c r="E232" s="186" t="s">
        <v>324</v>
      </c>
      <c r="F232" s="186" t="s">
        <v>325</v>
      </c>
      <c r="G232" s="172"/>
      <c r="H232" s="172"/>
      <c r="I232" s="175"/>
      <c r="J232" s="187">
        <f>BK232</f>
        <v>0</v>
      </c>
      <c r="K232" s="172"/>
      <c r="L232" s="177"/>
      <c r="M232" s="178"/>
      <c r="N232" s="179"/>
      <c r="O232" s="179"/>
      <c r="P232" s="180">
        <f>SUM(P233:P243)</f>
        <v>0</v>
      </c>
      <c r="Q232" s="179"/>
      <c r="R232" s="180">
        <f>SUM(R233:R243)</f>
        <v>0</v>
      </c>
      <c r="S232" s="179"/>
      <c r="T232" s="181">
        <f>SUM(T233:T243)</f>
        <v>0</v>
      </c>
      <c r="AR232" s="182" t="s">
        <v>82</v>
      </c>
      <c r="AT232" s="183" t="s">
        <v>73</v>
      </c>
      <c r="AU232" s="183" t="s">
        <v>82</v>
      </c>
      <c r="AY232" s="182" t="s">
        <v>145</v>
      </c>
      <c r="BK232" s="184">
        <f>SUM(BK233:BK243)</f>
        <v>0</v>
      </c>
    </row>
    <row r="233" spans="2:65" s="1" customFormat="1" ht="22.5" customHeight="1">
      <c r="B233" s="40"/>
      <c r="C233" s="188" t="s">
        <v>326</v>
      </c>
      <c r="D233" s="188" t="s">
        <v>148</v>
      </c>
      <c r="E233" s="189" t="s">
        <v>327</v>
      </c>
      <c r="F233" s="190" t="s">
        <v>328</v>
      </c>
      <c r="G233" s="191" t="s">
        <v>182</v>
      </c>
      <c r="H233" s="192">
        <v>27.434</v>
      </c>
      <c r="I233" s="193"/>
      <c r="J233" s="194">
        <f>ROUND(I233*H233,2)</f>
        <v>0</v>
      </c>
      <c r="K233" s="190" t="s">
        <v>152</v>
      </c>
      <c r="L233" s="60"/>
      <c r="M233" s="195" t="s">
        <v>21</v>
      </c>
      <c r="N233" s="196" t="s">
        <v>45</v>
      </c>
      <c r="O233" s="41"/>
      <c r="P233" s="197">
        <f>O233*H233</f>
        <v>0</v>
      </c>
      <c r="Q233" s="197">
        <v>0</v>
      </c>
      <c r="R233" s="197">
        <f>Q233*H233</f>
        <v>0</v>
      </c>
      <c r="S233" s="197">
        <v>0</v>
      </c>
      <c r="T233" s="198">
        <f>S233*H233</f>
        <v>0</v>
      </c>
      <c r="AR233" s="23" t="s">
        <v>195</v>
      </c>
      <c r="AT233" s="23" t="s">
        <v>148</v>
      </c>
      <c r="AU233" s="23" t="s">
        <v>84</v>
      </c>
      <c r="AY233" s="23" t="s">
        <v>145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23" t="s">
        <v>82</v>
      </c>
      <c r="BK233" s="199">
        <f>ROUND(I233*H233,2)</f>
        <v>0</v>
      </c>
      <c r="BL233" s="23" t="s">
        <v>195</v>
      </c>
      <c r="BM233" s="23" t="s">
        <v>329</v>
      </c>
    </row>
    <row r="234" spans="2:51" s="12" customFormat="1" ht="13.5">
      <c r="B234" s="212"/>
      <c r="C234" s="213"/>
      <c r="D234" s="214" t="s">
        <v>155</v>
      </c>
      <c r="E234" s="215" t="s">
        <v>21</v>
      </c>
      <c r="F234" s="216" t="s">
        <v>330</v>
      </c>
      <c r="G234" s="213"/>
      <c r="H234" s="217">
        <v>27.434</v>
      </c>
      <c r="I234" s="218"/>
      <c r="J234" s="213"/>
      <c r="K234" s="213"/>
      <c r="L234" s="219"/>
      <c r="M234" s="220"/>
      <c r="N234" s="221"/>
      <c r="O234" s="221"/>
      <c r="P234" s="221"/>
      <c r="Q234" s="221"/>
      <c r="R234" s="221"/>
      <c r="S234" s="221"/>
      <c r="T234" s="222"/>
      <c r="AT234" s="223" t="s">
        <v>155</v>
      </c>
      <c r="AU234" s="223" t="s">
        <v>84</v>
      </c>
      <c r="AV234" s="12" t="s">
        <v>84</v>
      </c>
      <c r="AW234" s="12" t="s">
        <v>38</v>
      </c>
      <c r="AX234" s="12" t="s">
        <v>82</v>
      </c>
      <c r="AY234" s="223" t="s">
        <v>145</v>
      </c>
    </row>
    <row r="235" spans="2:65" s="1" customFormat="1" ht="22.5" customHeight="1">
      <c r="B235" s="40"/>
      <c r="C235" s="188" t="s">
        <v>331</v>
      </c>
      <c r="D235" s="188" t="s">
        <v>148</v>
      </c>
      <c r="E235" s="189" t="s">
        <v>332</v>
      </c>
      <c r="F235" s="190" t="s">
        <v>333</v>
      </c>
      <c r="G235" s="191" t="s">
        <v>182</v>
      </c>
      <c r="H235" s="192">
        <v>27.434</v>
      </c>
      <c r="I235" s="193"/>
      <c r="J235" s="194">
        <f>ROUND(I235*H235,2)</f>
        <v>0</v>
      </c>
      <c r="K235" s="190" t="s">
        <v>152</v>
      </c>
      <c r="L235" s="60"/>
      <c r="M235" s="195" t="s">
        <v>21</v>
      </c>
      <c r="N235" s="196" t="s">
        <v>45</v>
      </c>
      <c r="O235" s="41"/>
      <c r="P235" s="197">
        <f>O235*H235</f>
        <v>0</v>
      </c>
      <c r="Q235" s="197">
        <v>0</v>
      </c>
      <c r="R235" s="197">
        <f>Q235*H235</f>
        <v>0</v>
      </c>
      <c r="S235" s="197">
        <v>0</v>
      </c>
      <c r="T235" s="198">
        <f>S235*H235</f>
        <v>0</v>
      </c>
      <c r="AR235" s="23" t="s">
        <v>153</v>
      </c>
      <c r="AT235" s="23" t="s">
        <v>148</v>
      </c>
      <c r="AU235" s="23" t="s">
        <v>84</v>
      </c>
      <c r="AY235" s="23" t="s">
        <v>145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23" t="s">
        <v>82</v>
      </c>
      <c r="BK235" s="199">
        <f>ROUND(I235*H235,2)</f>
        <v>0</v>
      </c>
      <c r="BL235" s="23" t="s">
        <v>153</v>
      </c>
      <c r="BM235" s="23" t="s">
        <v>334</v>
      </c>
    </row>
    <row r="236" spans="2:51" s="12" customFormat="1" ht="13.5">
      <c r="B236" s="212"/>
      <c r="C236" s="213"/>
      <c r="D236" s="214" t="s">
        <v>155</v>
      </c>
      <c r="E236" s="215" t="s">
        <v>21</v>
      </c>
      <c r="F236" s="216" t="s">
        <v>330</v>
      </c>
      <c r="G236" s="213"/>
      <c r="H236" s="217">
        <v>27.434</v>
      </c>
      <c r="I236" s="218"/>
      <c r="J236" s="213"/>
      <c r="K236" s="213"/>
      <c r="L236" s="219"/>
      <c r="M236" s="220"/>
      <c r="N236" s="221"/>
      <c r="O236" s="221"/>
      <c r="P236" s="221"/>
      <c r="Q236" s="221"/>
      <c r="R236" s="221"/>
      <c r="S236" s="221"/>
      <c r="T236" s="222"/>
      <c r="AT236" s="223" t="s">
        <v>155</v>
      </c>
      <c r="AU236" s="223" t="s">
        <v>84</v>
      </c>
      <c r="AV236" s="12" t="s">
        <v>84</v>
      </c>
      <c r="AW236" s="12" t="s">
        <v>38</v>
      </c>
      <c r="AX236" s="12" t="s">
        <v>82</v>
      </c>
      <c r="AY236" s="223" t="s">
        <v>145</v>
      </c>
    </row>
    <row r="237" spans="2:65" s="1" customFormat="1" ht="22.5" customHeight="1">
      <c r="B237" s="40"/>
      <c r="C237" s="188" t="s">
        <v>335</v>
      </c>
      <c r="D237" s="188" t="s">
        <v>148</v>
      </c>
      <c r="E237" s="189" t="s">
        <v>336</v>
      </c>
      <c r="F237" s="190" t="s">
        <v>337</v>
      </c>
      <c r="G237" s="191" t="s">
        <v>182</v>
      </c>
      <c r="H237" s="192">
        <v>27.434</v>
      </c>
      <c r="I237" s="193"/>
      <c r="J237" s="194">
        <f>ROUND(I237*H237,2)</f>
        <v>0</v>
      </c>
      <c r="K237" s="190" t="s">
        <v>152</v>
      </c>
      <c r="L237" s="60"/>
      <c r="M237" s="195" t="s">
        <v>21</v>
      </c>
      <c r="N237" s="196" t="s">
        <v>45</v>
      </c>
      <c r="O237" s="41"/>
      <c r="P237" s="197">
        <f>O237*H237</f>
        <v>0</v>
      </c>
      <c r="Q237" s="197">
        <v>0</v>
      </c>
      <c r="R237" s="197">
        <f>Q237*H237</f>
        <v>0</v>
      </c>
      <c r="S237" s="197">
        <v>0</v>
      </c>
      <c r="T237" s="198">
        <f>S237*H237</f>
        <v>0</v>
      </c>
      <c r="AR237" s="23" t="s">
        <v>195</v>
      </c>
      <c r="AT237" s="23" t="s">
        <v>148</v>
      </c>
      <c r="AU237" s="23" t="s">
        <v>84</v>
      </c>
      <c r="AY237" s="23" t="s">
        <v>145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23" t="s">
        <v>82</v>
      </c>
      <c r="BK237" s="199">
        <f>ROUND(I237*H237,2)</f>
        <v>0</v>
      </c>
      <c r="BL237" s="23" t="s">
        <v>195</v>
      </c>
      <c r="BM237" s="23" t="s">
        <v>338</v>
      </c>
    </row>
    <row r="238" spans="2:51" s="12" customFormat="1" ht="13.5">
      <c r="B238" s="212"/>
      <c r="C238" s="213"/>
      <c r="D238" s="214" t="s">
        <v>155</v>
      </c>
      <c r="E238" s="215" t="s">
        <v>21</v>
      </c>
      <c r="F238" s="216" t="s">
        <v>330</v>
      </c>
      <c r="G238" s="213"/>
      <c r="H238" s="217">
        <v>27.434</v>
      </c>
      <c r="I238" s="218"/>
      <c r="J238" s="213"/>
      <c r="K238" s="213"/>
      <c r="L238" s="219"/>
      <c r="M238" s="220"/>
      <c r="N238" s="221"/>
      <c r="O238" s="221"/>
      <c r="P238" s="221"/>
      <c r="Q238" s="221"/>
      <c r="R238" s="221"/>
      <c r="S238" s="221"/>
      <c r="T238" s="222"/>
      <c r="AT238" s="223" t="s">
        <v>155</v>
      </c>
      <c r="AU238" s="223" t="s">
        <v>84</v>
      </c>
      <c r="AV238" s="12" t="s">
        <v>84</v>
      </c>
      <c r="AW238" s="12" t="s">
        <v>38</v>
      </c>
      <c r="AX238" s="12" t="s">
        <v>82</v>
      </c>
      <c r="AY238" s="223" t="s">
        <v>145</v>
      </c>
    </row>
    <row r="239" spans="2:65" s="1" customFormat="1" ht="22.5" customHeight="1">
      <c r="B239" s="40"/>
      <c r="C239" s="188" t="s">
        <v>339</v>
      </c>
      <c r="D239" s="188" t="s">
        <v>148</v>
      </c>
      <c r="E239" s="189" t="s">
        <v>340</v>
      </c>
      <c r="F239" s="190" t="s">
        <v>341</v>
      </c>
      <c r="G239" s="191" t="s">
        <v>182</v>
      </c>
      <c r="H239" s="192">
        <v>274.34</v>
      </c>
      <c r="I239" s="193"/>
      <c r="J239" s="194">
        <f>ROUND(I239*H239,2)</f>
        <v>0</v>
      </c>
      <c r="K239" s="190" t="s">
        <v>152</v>
      </c>
      <c r="L239" s="60"/>
      <c r="M239" s="195" t="s">
        <v>21</v>
      </c>
      <c r="N239" s="196" t="s">
        <v>45</v>
      </c>
      <c r="O239" s="41"/>
      <c r="P239" s="197">
        <f>O239*H239</f>
        <v>0</v>
      </c>
      <c r="Q239" s="197">
        <v>0</v>
      </c>
      <c r="R239" s="197">
        <f>Q239*H239</f>
        <v>0</v>
      </c>
      <c r="S239" s="197">
        <v>0</v>
      </c>
      <c r="T239" s="198">
        <f>S239*H239</f>
        <v>0</v>
      </c>
      <c r="AR239" s="23" t="s">
        <v>195</v>
      </c>
      <c r="AT239" s="23" t="s">
        <v>148</v>
      </c>
      <c r="AU239" s="23" t="s">
        <v>84</v>
      </c>
      <c r="AY239" s="23" t="s">
        <v>145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23" t="s">
        <v>82</v>
      </c>
      <c r="BK239" s="199">
        <f>ROUND(I239*H239,2)</f>
        <v>0</v>
      </c>
      <c r="BL239" s="23" t="s">
        <v>195</v>
      </c>
      <c r="BM239" s="23" t="s">
        <v>342</v>
      </c>
    </row>
    <row r="240" spans="2:51" s="12" customFormat="1" ht="13.5">
      <c r="B240" s="212"/>
      <c r="C240" s="213"/>
      <c r="D240" s="202" t="s">
        <v>155</v>
      </c>
      <c r="E240" s="224" t="s">
        <v>21</v>
      </c>
      <c r="F240" s="225" t="s">
        <v>330</v>
      </c>
      <c r="G240" s="213"/>
      <c r="H240" s="226">
        <v>27.434</v>
      </c>
      <c r="I240" s="218"/>
      <c r="J240" s="213"/>
      <c r="K240" s="213"/>
      <c r="L240" s="219"/>
      <c r="M240" s="220"/>
      <c r="N240" s="221"/>
      <c r="O240" s="221"/>
      <c r="P240" s="221"/>
      <c r="Q240" s="221"/>
      <c r="R240" s="221"/>
      <c r="S240" s="221"/>
      <c r="T240" s="222"/>
      <c r="AT240" s="223" t="s">
        <v>155</v>
      </c>
      <c r="AU240" s="223" t="s">
        <v>84</v>
      </c>
      <c r="AV240" s="12" t="s">
        <v>84</v>
      </c>
      <c r="AW240" s="12" t="s">
        <v>38</v>
      </c>
      <c r="AX240" s="12" t="s">
        <v>82</v>
      </c>
      <c r="AY240" s="223" t="s">
        <v>145</v>
      </c>
    </row>
    <row r="241" spans="2:51" s="12" customFormat="1" ht="13.5">
      <c r="B241" s="212"/>
      <c r="C241" s="213"/>
      <c r="D241" s="214" t="s">
        <v>155</v>
      </c>
      <c r="E241" s="213"/>
      <c r="F241" s="216" t="s">
        <v>343</v>
      </c>
      <c r="G241" s="213"/>
      <c r="H241" s="217">
        <v>274.34</v>
      </c>
      <c r="I241" s="218"/>
      <c r="J241" s="213"/>
      <c r="K241" s="213"/>
      <c r="L241" s="219"/>
      <c r="M241" s="220"/>
      <c r="N241" s="221"/>
      <c r="O241" s="221"/>
      <c r="P241" s="221"/>
      <c r="Q241" s="221"/>
      <c r="R241" s="221"/>
      <c r="S241" s="221"/>
      <c r="T241" s="222"/>
      <c r="AT241" s="223" t="s">
        <v>155</v>
      </c>
      <c r="AU241" s="223" t="s">
        <v>84</v>
      </c>
      <c r="AV241" s="12" t="s">
        <v>84</v>
      </c>
      <c r="AW241" s="12" t="s">
        <v>6</v>
      </c>
      <c r="AX241" s="12" t="s">
        <v>82</v>
      </c>
      <c r="AY241" s="223" t="s">
        <v>145</v>
      </c>
    </row>
    <row r="242" spans="2:65" s="1" customFormat="1" ht="22.5" customHeight="1">
      <c r="B242" s="40"/>
      <c r="C242" s="188" t="s">
        <v>344</v>
      </c>
      <c r="D242" s="188" t="s">
        <v>148</v>
      </c>
      <c r="E242" s="189" t="s">
        <v>345</v>
      </c>
      <c r="F242" s="190" t="s">
        <v>346</v>
      </c>
      <c r="G242" s="191" t="s">
        <v>182</v>
      </c>
      <c r="H242" s="192">
        <v>27.434</v>
      </c>
      <c r="I242" s="193"/>
      <c r="J242" s="194">
        <f>ROUND(I242*H242,2)</f>
        <v>0</v>
      </c>
      <c r="K242" s="190" t="s">
        <v>152</v>
      </c>
      <c r="L242" s="60"/>
      <c r="M242" s="195" t="s">
        <v>21</v>
      </c>
      <c r="N242" s="196" t="s">
        <v>45</v>
      </c>
      <c r="O242" s="41"/>
      <c r="P242" s="197">
        <f>O242*H242</f>
        <v>0</v>
      </c>
      <c r="Q242" s="197">
        <v>0</v>
      </c>
      <c r="R242" s="197">
        <f>Q242*H242</f>
        <v>0</v>
      </c>
      <c r="S242" s="197">
        <v>0</v>
      </c>
      <c r="T242" s="198">
        <f>S242*H242</f>
        <v>0</v>
      </c>
      <c r="AR242" s="23" t="s">
        <v>153</v>
      </c>
      <c r="AT242" s="23" t="s">
        <v>148</v>
      </c>
      <c r="AU242" s="23" t="s">
        <v>84</v>
      </c>
      <c r="AY242" s="23" t="s">
        <v>145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23" t="s">
        <v>82</v>
      </c>
      <c r="BK242" s="199">
        <f>ROUND(I242*H242,2)</f>
        <v>0</v>
      </c>
      <c r="BL242" s="23" t="s">
        <v>153</v>
      </c>
      <c r="BM242" s="23" t="s">
        <v>347</v>
      </c>
    </row>
    <row r="243" spans="2:51" s="12" customFormat="1" ht="13.5">
      <c r="B243" s="212"/>
      <c r="C243" s="213"/>
      <c r="D243" s="202" t="s">
        <v>155</v>
      </c>
      <c r="E243" s="224" t="s">
        <v>21</v>
      </c>
      <c r="F243" s="225" t="s">
        <v>330</v>
      </c>
      <c r="G243" s="213"/>
      <c r="H243" s="226">
        <v>27.434</v>
      </c>
      <c r="I243" s="218"/>
      <c r="J243" s="213"/>
      <c r="K243" s="213"/>
      <c r="L243" s="219"/>
      <c r="M243" s="220"/>
      <c r="N243" s="221"/>
      <c r="O243" s="221"/>
      <c r="P243" s="221"/>
      <c r="Q243" s="221"/>
      <c r="R243" s="221"/>
      <c r="S243" s="221"/>
      <c r="T243" s="222"/>
      <c r="AT243" s="223" t="s">
        <v>155</v>
      </c>
      <c r="AU243" s="223" t="s">
        <v>84</v>
      </c>
      <c r="AV243" s="12" t="s">
        <v>84</v>
      </c>
      <c r="AW243" s="12" t="s">
        <v>38</v>
      </c>
      <c r="AX243" s="12" t="s">
        <v>82</v>
      </c>
      <c r="AY243" s="223" t="s">
        <v>145</v>
      </c>
    </row>
    <row r="244" spans="2:63" s="10" customFormat="1" ht="29.85" customHeight="1">
      <c r="B244" s="171"/>
      <c r="C244" s="172"/>
      <c r="D244" s="185" t="s">
        <v>73</v>
      </c>
      <c r="E244" s="186" t="s">
        <v>348</v>
      </c>
      <c r="F244" s="186" t="s">
        <v>349</v>
      </c>
      <c r="G244" s="172"/>
      <c r="H244" s="172"/>
      <c r="I244" s="175"/>
      <c r="J244" s="187">
        <f>BK244</f>
        <v>0</v>
      </c>
      <c r="K244" s="172"/>
      <c r="L244" s="177"/>
      <c r="M244" s="178"/>
      <c r="N244" s="179"/>
      <c r="O244" s="179"/>
      <c r="P244" s="180">
        <f>SUM(P245:P246)</f>
        <v>0</v>
      </c>
      <c r="Q244" s="179"/>
      <c r="R244" s="180">
        <f>SUM(R245:R246)</f>
        <v>0</v>
      </c>
      <c r="S244" s="179"/>
      <c r="T244" s="181">
        <f>SUM(T245:T246)</f>
        <v>0</v>
      </c>
      <c r="AR244" s="182" t="s">
        <v>82</v>
      </c>
      <c r="AT244" s="183" t="s">
        <v>73</v>
      </c>
      <c r="AU244" s="183" t="s">
        <v>82</v>
      </c>
      <c r="AY244" s="182" t="s">
        <v>145</v>
      </c>
      <c r="BK244" s="184">
        <f>SUM(BK245:BK246)</f>
        <v>0</v>
      </c>
    </row>
    <row r="245" spans="2:65" s="1" customFormat="1" ht="22.5" customHeight="1">
      <c r="B245" s="40"/>
      <c r="C245" s="188" t="s">
        <v>350</v>
      </c>
      <c r="D245" s="188" t="s">
        <v>148</v>
      </c>
      <c r="E245" s="189" t="s">
        <v>351</v>
      </c>
      <c r="F245" s="190" t="s">
        <v>352</v>
      </c>
      <c r="G245" s="191" t="s">
        <v>182</v>
      </c>
      <c r="H245" s="192">
        <v>12.81</v>
      </c>
      <c r="I245" s="193"/>
      <c r="J245" s="194">
        <f>ROUND(I245*H245,2)</f>
        <v>0</v>
      </c>
      <c r="K245" s="190" t="s">
        <v>152</v>
      </c>
      <c r="L245" s="60"/>
      <c r="M245" s="195" t="s">
        <v>21</v>
      </c>
      <c r="N245" s="196" t="s">
        <v>45</v>
      </c>
      <c r="O245" s="41"/>
      <c r="P245" s="197">
        <f>O245*H245</f>
        <v>0</v>
      </c>
      <c r="Q245" s="197">
        <v>0</v>
      </c>
      <c r="R245" s="197">
        <f>Q245*H245</f>
        <v>0</v>
      </c>
      <c r="S245" s="197">
        <v>0</v>
      </c>
      <c r="T245" s="198">
        <f>S245*H245</f>
        <v>0</v>
      </c>
      <c r="AR245" s="23" t="s">
        <v>153</v>
      </c>
      <c r="AT245" s="23" t="s">
        <v>148</v>
      </c>
      <c r="AU245" s="23" t="s">
        <v>84</v>
      </c>
      <c r="AY245" s="23" t="s">
        <v>145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23" t="s">
        <v>82</v>
      </c>
      <c r="BK245" s="199">
        <f>ROUND(I245*H245,2)</f>
        <v>0</v>
      </c>
      <c r="BL245" s="23" t="s">
        <v>153</v>
      </c>
      <c r="BM245" s="23" t="s">
        <v>353</v>
      </c>
    </row>
    <row r="246" spans="2:51" s="12" customFormat="1" ht="13.5">
      <c r="B246" s="212"/>
      <c r="C246" s="213"/>
      <c r="D246" s="202" t="s">
        <v>155</v>
      </c>
      <c r="E246" s="224" t="s">
        <v>21</v>
      </c>
      <c r="F246" s="225" t="s">
        <v>354</v>
      </c>
      <c r="G246" s="213"/>
      <c r="H246" s="226">
        <v>12.81</v>
      </c>
      <c r="I246" s="218"/>
      <c r="J246" s="213"/>
      <c r="K246" s="213"/>
      <c r="L246" s="219"/>
      <c r="M246" s="220"/>
      <c r="N246" s="221"/>
      <c r="O246" s="221"/>
      <c r="P246" s="221"/>
      <c r="Q246" s="221"/>
      <c r="R246" s="221"/>
      <c r="S246" s="221"/>
      <c r="T246" s="222"/>
      <c r="AT246" s="223" t="s">
        <v>155</v>
      </c>
      <c r="AU246" s="223" t="s">
        <v>84</v>
      </c>
      <c r="AV246" s="12" t="s">
        <v>84</v>
      </c>
      <c r="AW246" s="12" t="s">
        <v>38</v>
      </c>
      <c r="AX246" s="12" t="s">
        <v>82</v>
      </c>
      <c r="AY246" s="223" t="s">
        <v>145</v>
      </c>
    </row>
    <row r="247" spans="2:63" s="10" customFormat="1" ht="37.35" customHeight="1">
      <c r="B247" s="171"/>
      <c r="C247" s="172"/>
      <c r="D247" s="173" t="s">
        <v>73</v>
      </c>
      <c r="E247" s="174" t="s">
        <v>355</v>
      </c>
      <c r="F247" s="174" t="s">
        <v>356</v>
      </c>
      <c r="G247" s="172"/>
      <c r="H247" s="172"/>
      <c r="I247" s="175"/>
      <c r="J247" s="176">
        <f>BK247</f>
        <v>0</v>
      </c>
      <c r="K247" s="172"/>
      <c r="L247" s="177"/>
      <c r="M247" s="178"/>
      <c r="N247" s="179"/>
      <c r="O247" s="179"/>
      <c r="P247" s="180">
        <f>P248+P269+P305+P358+P423+P497+P522+P535+P545+P564+P587+P591+P755+P765+P776+P797+P805+P831</f>
        <v>0</v>
      </c>
      <c r="Q247" s="179"/>
      <c r="R247" s="180">
        <f>R248+R269+R305+R358+R423+R497+R522+R535+R545+R564+R587+R591+R755+R765+R776+R797+R805+R831</f>
        <v>4.55746974</v>
      </c>
      <c r="S247" s="179"/>
      <c r="T247" s="181">
        <f>T248+T269+T305+T358+T423+T497+T522+T535+T545+T564+T587+T591+T755+T765+T776+T797+T805+T831</f>
        <v>4.9416269999999995</v>
      </c>
      <c r="AR247" s="182" t="s">
        <v>84</v>
      </c>
      <c r="AT247" s="183" t="s">
        <v>73</v>
      </c>
      <c r="AU247" s="183" t="s">
        <v>74</v>
      </c>
      <c r="AY247" s="182" t="s">
        <v>145</v>
      </c>
      <c r="BK247" s="184">
        <f>BK248+BK269+BK305+BK358+BK423+BK497+BK522+BK535+BK545+BK564+BK587+BK591+BK755+BK765+BK776+BK797+BK805+BK831</f>
        <v>0</v>
      </c>
    </row>
    <row r="248" spans="2:63" s="10" customFormat="1" ht="19.9" customHeight="1">
      <c r="B248" s="171"/>
      <c r="C248" s="172"/>
      <c r="D248" s="185" t="s">
        <v>73</v>
      </c>
      <c r="E248" s="186" t="s">
        <v>357</v>
      </c>
      <c r="F248" s="186" t="s">
        <v>358</v>
      </c>
      <c r="G248" s="172"/>
      <c r="H248" s="172"/>
      <c r="I248" s="175"/>
      <c r="J248" s="187">
        <f>BK248</f>
        <v>0</v>
      </c>
      <c r="K248" s="172"/>
      <c r="L248" s="177"/>
      <c r="M248" s="178"/>
      <c r="N248" s="179"/>
      <c r="O248" s="179"/>
      <c r="P248" s="180">
        <f>SUM(P249:P268)</f>
        <v>0</v>
      </c>
      <c r="Q248" s="179"/>
      <c r="R248" s="180">
        <f>SUM(R249:R268)</f>
        <v>0.40423444</v>
      </c>
      <c r="S248" s="179"/>
      <c r="T248" s="181">
        <f>SUM(T249:T268)</f>
        <v>0</v>
      </c>
      <c r="AR248" s="182" t="s">
        <v>84</v>
      </c>
      <c r="AT248" s="183" t="s">
        <v>73</v>
      </c>
      <c r="AU248" s="183" t="s">
        <v>82</v>
      </c>
      <c r="AY248" s="182" t="s">
        <v>145</v>
      </c>
      <c r="BK248" s="184">
        <f>SUM(BK249:BK268)</f>
        <v>0</v>
      </c>
    </row>
    <row r="249" spans="2:65" s="1" customFormat="1" ht="31.5" customHeight="1">
      <c r="B249" s="40"/>
      <c r="C249" s="188" t="s">
        <v>359</v>
      </c>
      <c r="D249" s="188" t="s">
        <v>148</v>
      </c>
      <c r="E249" s="189" t="s">
        <v>360</v>
      </c>
      <c r="F249" s="190" t="s">
        <v>361</v>
      </c>
      <c r="G249" s="191" t="s">
        <v>160</v>
      </c>
      <c r="H249" s="192">
        <v>49.345</v>
      </c>
      <c r="I249" s="193"/>
      <c r="J249" s="194">
        <f>ROUND(I249*H249,2)</f>
        <v>0</v>
      </c>
      <c r="K249" s="190" t="s">
        <v>21</v>
      </c>
      <c r="L249" s="60"/>
      <c r="M249" s="195" t="s">
        <v>21</v>
      </c>
      <c r="N249" s="196" t="s">
        <v>45</v>
      </c>
      <c r="O249" s="41"/>
      <c r="P249" s="197">
        <f>O249*H249</f>
        <v>0</v>
      </c>
      <c r="Q249" s="197">
        <v>0.0035</v>
      </c>
      <c r="R249" s="197">
        <f>Q249*H249</f>
        <v>0.17270749999999999</v>
      </c>
      <c r="S249" s="197">
        <v>0</v>
      </c>
      <c r="T249" s="198">
        <f>S249*H249</f>
        <v>0</v>
      </c>
      <c r="AR249" s="23" t="s">
        <v>188</v>
      </c>
      <c r="AT249" s="23" t="s">
        <v>148</v>
      </c>
      <c r="AU249" s="23" t="s">
        <v>84</v>
      </c>
      <c r="AY249" s="23" t="s">
        <v>145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23" t="s">
        <v>82</v>
      </c>
      <c r="BK249" s="199">
        <f>ROUND(I249*H249,2)</f>
        <v>0</v>
      </c>
      <c r="BL249" s="23" t="s">
        <v>188</v>
      </c>
      <c r="BM249" s="23" t="s">
        <v>362</v>
      </c>
    </row>
    <row r="250" spans="2:51" s="11" customFormat="1" ht="13.5">
      <c r="B250" s="200"/>
      <c r="C250" s="201"/>
      <c r="D250" s="202" t="s">
        <v>155</v>
      </c>
      <c r="E250" s="203" t="s">
        <v>21</v>
      </c>
      <c r="F250" s="204" t="s">
        <v>162</v>
      </c>
      <c r="G250" s="201"/>
      <c r="H250" s="205" t="s">
        <v>21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155</v>
      </c>
      <c r="AU250" s="211" t="s">
        <v>84</v>
      </c>
      <c r="AV250" s="11" t="s">
        <v>82</v>
      </c>
      <c r="AW250" s="11" t="s">
        <v>38</v>
      </c>
      <c r="AX250" s="11" t="s">
        <v>74</v>
      </c>
      <c r="AY250" s="211" t="s">
        <v>145</v>
      </c>
    </row>
    <row r="251" spans="2:51" s="12" customFormat="1" ht="13.5">
      <c r="B251" s="212"/>
      <c r="C251" s="213"/>
      <c r="D251" s="214" t="s">
        <v>155</v>
      </c>
      <c r="E251" s="215" t="s">
        <v>21</v>
      </c>
      <c r="F251" s="216" t="s">
        <v>363</v>
      </c>
      <c r="G251" s="213"/>
      <c r="H251" s="217">
        <v>49.345</v>
      </c>
      <c r="I251" s="218"/>
      <c r="J251" s="213"/>
      <c r="K251" s="213"/>
      <c r="L251" s="219"/>
      <c r="M251" s="220"/>
      <c r="N251" s="221"/>
      <c r="O251" s="221"/>
      <c r="P251" s="221"/>
      <c r="Q251" s="221"/>
      <c r="R251" s="221"/>
      <c r="S251" s="221"/>
      <c r="T251" s="222"/>
      <c r="AT251" s="223" t="s">
        <v>155</v>
      </c>
      <c r="AU251" s="223" t="s">
        <v>84</v>
      </c>
      <c r="AV251" s="12" t="s">
        <v>84</v>
      </c>
      <c r="AW251" s="12" t="s">
        <v>38</v>
      </c>
      <c r="AX251" s="12" t="s">
        <v>82</v>
      </c>
      <c r="AY251" s="223" t="s">
        <v>145</v>
      </c>
    </row>
    <row r="252" spans="2:65" s="1" customFormat="1" ht="22.5" customHeight="1">
      <c r="B252" s="40"/>
      <c r="C252" s="188" t="s">
        <v>364</v>
      </c>
      <c r="D252" s="188" t="s">
        <v>148</v>
      </c>
      <c r="E252" s="189" t="s">
        <v>365</v>
      </c>
      <c r="F252" s="190" t="s">
        <v>366</v>
      </c>
      <c r="G252" s="191" t="s">
        <v>160</v>
      </c>
      <c r="H252" s="192">
        <v>43.75</v>
      </c>
      <c r="I252" s="193"/>
      <c r="J252" s="194">
        <f>ROUND(I252*H252,2)</f>
        <v>0</v>
      </c>
      <c r="K252" s="190" t="s">
        <v>152</v>
      </c>
      <c r="L252" s="60"/>
      <c r="M252" s="195" t="s">
        <v>21</v>
      </c>
      <c r="N252" s="196" t="s">
        <v>45</v>
      </c>
      <c r="O252" s="41"/>
      <c r="P252" s="197">
        <f>O252*H252</f>
        <v>0</v>
      </c>
      <c r="Q252" s="197">
        <v>3E-05</v>
      </c>
      <c r="R252" s="197">
        <f>Q252*H252</f>
        <v>0.0013125</v>
      </c>
      <c r="S252" s="197">
        <v>0</v>
      </c>
      <c r="T252" s="198">
        <f>S252*H252</f>
        <v>0</v>
      </c>
      <c r="AR252" s="23" t="s">
        <v>188</v>
      </c>
      <c r="AT252" s="23" t="s">
        <v>148</v>
      </c>
      <c r="AU252" s="23" t="s">
        <v>84</v>
      </c>
      <c r="AY252" s="23" t="s">
        <v>145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23" t="s">
        <v>82</v>
      </c>
      <c r="BK252" s="199">
        <f>ROUND(I252*H252,2)</f>
        <v>0</v>
      </c>
      <c r="BL252" s="23" t="s">
        <v>188</v>
      </c>
      <c r="BM252" s="23" t="s">
        <v>367</v>
      </c>
    </row>
    <row r="253" spans="2:51" s="11" customFormat="1" ht="13.5">
      <c r="B253" s="200"/>
      <c r="C253" s="201"/>
      <c r="D253" s="202" t="s">
        <v>155</v>
      </c>
      <c r="E253" s="203" t="s">
        <v>21</v>
      </c>
      <c r="F253" s="204" t="s">
        <v>162</v>
      </c>
      <c r="G253" s="201"/>
      <c r="H253" s="205" t="s">
        <v>21</v>
      </c>
      <c r="I253" s="206"/>
      <c r="J253" s="201"/>
      <c r="K253" s="201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155</v>
      </c>
      <c r="AU253" s="211" t="s">
        <v>84</v>
      </c>
      <c r="AV253" s="11" t="s">
        <v>82</v>
      </c>
      <c r="AW253" s="11" t="s">
        <v>38</v>
      </c>
      <c r="AX253" s="11" t="s">
        <v>74</v>
      </c>
      <c r="AY253" s="211" t="s">
        <v>145</v>
      </c>
    </row>
    <row r="254" spans="2:51" s="12" customFormat="1" ht="13.5">
      <c r="B254" s="212"/>
      <c r="C254" s="213"/>
      <c r="D254" s="214" t="s">
        <v>155</v>
      </c>
      <c r="E254" s="215" t="s">
        <v>21</v>
      </c>
      <c r="F254" s="216" t="s">
        <v>190</v>
      </c>
      <c r="G254" s="213"/>
      <c r="H254" s="217">
        <v>43.75</v>
      </c>
      <c r="I254" s="218"/>
      <c r="J254" s="213"/>
      <c r="K254" s="213"/>
      <c r="L254" s="219"/>
      <c r="M254" s="220"/>
      <c r="N254" s="221"/>
      <c r="O254" s="221"/>
      <c r="P254" s="221"/>
      <c r="Q254" s="221"/>
      <c r="R254" s="221"/>
      <c r="S254" s="221"/>
      <c r="T254" s="222"/>
      <c r="AT254" s="223" t="s">
        <v>155</v>
      </c>
      <c r="AU254" s="223" t="s">
        <v>84</v>
      </c>
      <c r="AV254" s="12" t="s">
        <v>84</v>
      </c>
      <c r="AW254" s="12" t="s">
        <v>38</v>
      </c>
      <c r="AX254" s="12" t="s">
        <v>82</v>
      </c>
      <c r="AY254" s="223" t="s">
        <v>145</v>
      </c>
    </row>
    <row r="255" spans="2:65" s="1" customFormat="1" ht="22.5" customHeight="1">
      <c r="B255" s="40"/>
      <c r="C255" s="241" t="s">
        <v>368</v>
      </c>
      <c r="D255" s="241" t="s">
        <v>369</v>
      </c>
      <c r="E255" s="242" t="s">
        <v>370</v>
      </c>
      <c r="F255" s="243" t="s">
        <v>371</v>
      </c>
      <c r="G255" s="244" t="s">
        <v>372</v>
      </c>
      <c r="H255" s="245">
        <v>17.5</v>
      </c>
      <c r="I255" s="246"/>
      <c r="J255" s="247">
        <f>ROUND(I255*H255,2)</f>
        <v>0</v>
      </c>
      <c r="K255" s="243" t="s">
        <v>152</v>
      </c>
      <c r="L255" s="248"/>
      <c r="M255" s="249" t="s">
        <v>21</v>
      </c>
      <c r="N255" s="250" t="s">
        <v>45</v>
      </c>
      <c r="O255" s="41"/>
      <c r="P255" s="197">
        <f>O255*H255</f>
        <v>0</v>
      </c>
      <c r="Q255" s="197">
        <v>0.001</v>
      </c>
      <c r="R255" s="197">
        <f>Q255*H255</f>
        <v>0.0175</v>
      </c>
      <c r="S255" s="197">
        <v>0</v>
      </c>
      <c r="T255" s="198">
        <f>S255*H255</f>
        <v>0</v>
      </c>
      <c r="AR255" s="23" t="s">
        <v>301</v>
      </c>
      <c r="AT255" s="23" t="s">
        <v>369</v>
      </c>
      <c r="AU255" s="23" t="s">
        <v>84</v>
      </c>
      <c r="AY255" s="23" t="s">
        <v>145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23" t="s">
        <v>82</v>
      </c>
      <c r="BK255" s="199">
        <f>ROUND(I255*H255,2)</f>
        <v>0</v>
      </c>
      <c r="BL255" s="23" t="s">
        <v>188</v>
      </c>
      <c r="BM255" s="23" t="s">
        <v>373</v>
      </c>
    </row>
    <row r="256" spans="2:51" s="11" customFormat="1" ht="13.5">
      <c r="B256" s="200"/>
      <c r="C256" s="201"/>
      <c r="D256" s="202" t="s">
        <v>155</v>
      </c>
      <c r="E256" s="203" t="s">
        <v>21</v>
      </c>
      <c r="F256" s="204" t="s">
        <v>162</v>
      </c>
      <c r="G256" s="201"/>
      <c r="H256" s="205" t="s">
        <v>21</v>
      </c>
      <c r="I256" s="206"/>
      <c r="J256" s="201"/>
      <c r="K256" s="201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155</v>
      </c>
      <c r="AU256" s="211" t="s">
        <v>84</v>
      </c>
      <c r="AV256" s="11" t="s">
        <v>82</v>
      </c>
      <c r="AW256" s="11" t="s">
        <v>38</v>
      </c>
      <c r="AX256" s="11" t="s">
        <v>74</v>
      </c>
      <c r="AY256" s="211" t="s">
        <v>145</v>
      </c>
    </row>
    <row r="257" spans="2:51" s="12" customFormat="1" ht="13.5">
      <c r="B257" s="212"/>
      <c r="C257" s="213"/>
      <c r="D257" s="214" t="s">
        <v>155</v>
      </c>
      <c r="E257" s="215" t="s">
        <v>21</v>
      </c>
      <c r="F257" s="216" t="s">
        <v>374</v>
      </c>
      <c r="G257" s="213"/>
      <c r="H257" s="217">
        <v>17.5</v>
      </c>
      <c r="I257" s="218"/>
      <c r="J257" s="213"/>
      <c r="K257" s="213"/>
      <c r="L257" s="219"/>
      <c r="M257" s="220"/>
      <c r="N257" s="221"/>
      <c r="O257" s="221"/>
      <c r="P257" s="221"/>
      <c r="Q257" s="221"/>
      <c r="R257" s="221"/>
      <c r="S257" s="221"/>
      <c r="T257" s="222"/>
      <c r="AT257" s="223" t="s">
        <v>155</v>
      </c>
      <c r="AU257" s="223" t="s">
        <v>84</v>
      </c>
      <c r="AV257" s="12" t="s">
        <v>84</v>
      </c>
      <c r="AW257" s="12" t="s">
        <v>38</v>
      </c>
      <c r="AX257" s="12" t="s">
        <v>82</v>
      </c>
      <c r="AY257" s="223" t="s">
        <v>145</v>
      </c>
    </row>
    <row r="258" spans="2:65" s="1" customFormat="1" ht="22.5" customHeight="1">
      <c r="B258" s="40"/>
      <c r="C258" s="188" t="s">
        <v>375</v>
      </c>
      <c r="D258" s="188" t="s">
        <v>148</v>
      </c>
      <c r="E258" s="189" t="s">
        <v>376</v>
      </c>
      <c r="F258" s="190" t="s">
        <v>377</v>
      </c>
      <c r="G258" s="191" t="s">
        <v>160</v>
      </c>
      <c r="H258" s="192">
        <v>43.75</v>
      </c>
      <c r="I258" s="193"/>
      <c r="J258" s="194">
        <f>ROUND(I258*H258,2)</f>
        <v>0</v>
      </c>
      <c r="K258" s="190" t="s">
        <v>152</v>
      </c>
      <c r="L258" s="60"/>
      <c r="M258" s="195" t="s">
        <v>21</v>
      </c>
      <c r="N258" s="196" t="s">
        <v>45</v>
      </c>
      <c r="O258" s="41"/>
      <c r="P258" s="197">
        <f>O258*H258</f>
        <v>0</v>
      </c>
      <c r="Q258" s="197">
        <v>0.0004</v>
      </c>
      <c r="R258" s="197">
        <f>Q258*H258</f>
        <v>0.0175</v>
      </c>
      <c r="S258" s="197">
        <v>0</v>
      </c>
      <c r="T258" s="198">
        <f>S258*H258</f>
        <v>0</v>
      </c>
      <c r="AR258" s="23" t="s">
        <v>188</v>
      </c>
      <c r="AT258" s="23" t="s">
        <v>148</v>
      </c>
      <c r="AU258" s="23" t="s">
        <v>84</v>
      </c>
      <c r="AY258" s="23" t="s">
        <v>145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23" t="s">
        <v>82</v>
      </c>
      <c r="BK258" s="199">
        <f>ROUND(I258*H258,2)</f>
        <v>0</v>
      </c>
      <c r="BL258" s="23" t="s">
        <v>188</v>
      </c>
      <c r="BM258" s="23" t="s">
        <v>378</v>
      </c>
    </row>
    <row r="259" spans="2:51" s="11" customFormat="1" ht="13.5">
      <c r="B259" s="200"/>
      <c r="C259" s="201"/>
      <c r="D259" s="202" t="s">
        <v>155</v>
      </c>
      <c r="E259" s="203" t="s">
        <v>21</v>
      </c>
      <c r="F259" s="204" t="s">
        <v>162</v>
      </c>
      <c r="G259" s="201"/>
      <c r="H259" s="205" t="s">
        <v>21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155</v>
      </c>
      <c r="AU259" s="211" t="s">
        <v>84</v>
      </c>
      <c r="AV259" s="11" t="s">
        <v>82</v>
      </c>
      <c r="AW259" s="11" t="s">
        <v>38</v>
      </c>
      <c r="AX259" s="11" t="s">
        <v>74</v>
      </c>
      <c r="AY259" s="211" t="s">
        <v>145</v>
      </c>
    </row>
    <row r="260" spans="2:51" s="12" customFormat="1" ht="13.5">
      <c r="B260" s="212"/>
      <c r="C260" s="213"/>
      <c r="D260" s="214" t="s">
        <v>155</v>
      </c>
      <c r="E260" s="215" t="s">
        <v>21</v>
      </c>
      <c r="F260" s="216" t="s">
        <v>190</v>
      </c>
      <c r="G260" s="213"/>
      <c r="H260" s="217">
        <v>43.75</v>
      </c>
      <c r="I260" s="218"/>
      <c r="J260" s="213"/>
      <c r="K260" s="213"/>
      <c r="L260" s="219"/>
      <c r="M260" s="220"/>
      <c r="N260" s="221"/>
      <c r="O260" s="221"/>
      <c r="P260" s="221"/>
      <c r="Q260" s="221"/>
      <c r="R260" s="221"/>
      <c r="S260" s="221"/>
      <c r="T260" s="222"/>
      <c r="AT260" s="223" t="s">
        <v>155</v>
      </c>
      <c r="AU260" s="223" t="s">
        <v>84</v>
      </c>
      <c r="AV260" s="12" t="s">
        <v>84</v>
      </c>
      <c r="AW260" s="12" t="s">
        <v>38</v>
      </c>
      <c r="AX260" s="12" t="s">
        <v>82</v>
      </c>
      <c r="AY260" s="223" t="s">
        <v>145</v>
      </c>
    </row>
    <row r="261" spans="2:65" s="1" customFormat="1" ht="22.5" customHeight="1">
      <c r="B261" s="40"/>
      <c r="C261" s="241" t="s">
        <v>379</v>
      </c>
      <c r="D261" s="241" t="s">
        <v>369</v>
      </c>
      <c r="E261" s="242" t="s">
        <v>380</v>
      </c>
      <c r="F261" s="243" t="s">
        <v>381</v>
      </c>
      <c r="G261" s="244" t="s">
        <v>160</v>
      </c>
      <c r="H261" s="245">
        <v>50.313</v>
      </c>
      <c r="I261" s="246"/>
      <c r="J261" s="247">
        <f>ROUND(I261*H261,2)</f>
        <v>0</v>
      </c>
      <c r="K261" s="243" t="s">
        <v>152</v>
      </c>
      <c r="L261" s="248"/>
      <c r="M261" s="249" t="s">
        <v>21</v>
      </c>
      <c r="N261" s="250" t="s">
        <v>45</v>
      </c>
      <c r="O261" s="41"/>
      <c r="P261" s="197">
        <f>O261*H261</f>
        <v>0</v>
      </c>
      <c r="Q261" s="197">
        <v>0.00388</v>
      </c>
      <c r="R261" s="197">
        <f>Q261*H261</f>
        <v>0.19521444000000002</v>
      </c>
      <c r="S261" s="197">
        <v>0</v>
      </c>
      <c r="T261" s="198">
        <f>S261*H261</f>
        <v>0</v>
      </c>
      <c r="AR261" s="23" t="s">
        <v>301</v>
      </c>
      <c r="AT261" s="23" t="s">
        <v>369</v>
      </c>
      <c r="AU261" s="23" t="s">
        <v>84</v>
      </c>
      <c r="AY261" s="23" t="s">
        <v>145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23" t="s">
        <v>82</v>
      </c>
      <c r="BK261" s="199">
        <f>ROUND(I261*H261,2)</f>
        <v>0</v>
      </c>
      <c r="BL261" s="23" t="s">
        <v>188</v>
      </c>
      <c r="BM261" s="23" t="s">
        <v>382</v>
      </c>
    </row>
    <row r="262" spans="2:51" s="11" customFormat="1" ht="13.5">
      <c r="B262" s="200"/>
      <c r="C262" s="201"/>
      <c r="D262" s="202" t="s">
        <v>155</v>
      </c>
      <c r="E262" s="203" t="s">
        <v>21</v>
      </c>
      <c r="F262" s="204" t="s">
        <v>162</v>
      </c>
      <c r="G262" s="201"/>
      <c r="H262" s="205" t="s">
        <v>21</v>
      </c>
      <c r="I262" s="206"/>
      <c r="J262" s="201"/>
      <c r="K262" s="201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155</v>
      </c>
      <c r="AU262" s="211" t="s">
        <v>84</v>
      </c>
      <c r="AV262" s="11" t="s">
        <v>82</v>
      </c>
      <c r="AW262" s="11" t="s">
        <v>38</v>
      </c>
      <c r="AX262" s="11" t="s">
        <v>74</v>
      </c>
      <c r="AY262" s="211" t="s">
        <v>145</v>
      </c>
    </row>
    <row r="263" spans="2:51" s="12" customFormat="1" ht="13.5">
      <c r="B263" s="212"/>
      <c r="C263" s="213"/>
      <c r="D263" s="202" t="s">
        <v>155</v>
      </c>
      <c r="E263" s="224" t="s">
        <v>21</v>
      </c>
      <c r="F263" s="225" t="s">
        <v>190</v>
      </c>
      <c r="G263" s="213"/>
      <c r="H263" s="226">
        <v>43.75</v>
      </c>
      <c r="I263" s="218"/>
      <c r="J263" s="213"/>
      <c r="K263" s="213"/>
      <c r="L263" s="219"/>
      <c r="M263" s="220"/>
      <c r="N263" s="221"/>
      <c r="O263" s="221"/>
      <c r="P263" s="221"/>
      <c r="Q263" s="221"/>
      <c r="R263" s="221"/>
      <c r="S263" s="221"/>
      <c r="T263" s="222"/>
      <c r="AT263" s="223" t="s">
        <v>155</v>
      </c>
      <c r="AU263" s="223" t="s">
        <v>84</v>
      </c>
      <c r="AV263" s="12" t="s">
        <v>84</v>
      </c>
      <c r="AW263" s="12" t="s">
        <v>38</v>
      </c>
      <c r="AX263" s="12" t="s">
        <v>82</v>
      </c>
      <c r="AY263" s="223" t="s">
        <v>145</v>
      </c>
    </row>
    <row r="264" spans="2:51" s="12" customFormat="1" ht="13.5">
      <c r="B264" s="212"/>
      <c r="C264" s="213"/>
      <c r="D264" s="214" t="s">
        <v>155</v>
      </c>
      <c r="E264" s="213"/>
      <c r="F264" s="216" t="s">
        <v>383</v>
      </c>
      <c r="G264" s="213"/>
      <c r="H264" s="217">
        <v>50.313</v>
      </c>
      <c r="I264" s="218"/>
      <c r="J264" s="213"/>
      <c r="K264" s="213"/>
      <c r="L264" s="219"/>
      <c r="M264" s="220"/>
      <c r="N264" s="221"/>
      <c r="O264" s="221"/>
      <c r="P264" s="221"/>
      <c r="Q264" s="221"/>
      <c r="R264" s="221"/>
      <c r="S264" s="221"/>
      <c r="T264" s="222"/>
      <c r="AT264" s="223" t="s">
        <v>155</v>
      </c>
      <c r="AU264" s="223" t="s">
        <v>84</v>
      </c>
      <c r="AV264" s="12" t="s">
        <v>84</v>
      </c>
      <c r="AW264" s="12" t="s">
        <v>6</v>
      </c>
      <c r="AX264" s="12" t="s">
        <v>82</v>
      </c>
      <c r="AY264" s="223" t="s">
        <v>145</v>
      </c>
    </row>
    <row r="265" spans="2:65" s="1" customFormat="1" ht="31.5" customHeight="1">
      <c r="B265" s="40"/>
      <c r="C265" s="188" t="s">
        <v>384</v>
      </c>
      <c r="D265" s="188" t="s">
        <v>148</v>
      </c>
      <c r="E265" s="189" t="s">
        <v>385</v>
      </c>
      <c r="F265" s="190" t="s">
        <v>386</v>
      </c>
      <c r="G265" s="191" t="s">
        <v>182</v>
      </c>
      <c r="H265" s="192">
        <v>0.404</v>
      </c>
      <c r="I265" s="193"/>
      <c r="J265" s="194">
        <f>ROUND(I265*H265,2)</f>
        <v>0</v>
      </c>
      <c r="K265" s="190" t="s">
        <v>152</v>
      </c>
      <c r="L265" s="60"/>
      <c r="M265" s="195" t="s">
        <v>21</v>
      </c>
      <c r="N265" s="196" t="s">
        <v>45</v>
      </c>
      <c r="O265" s="41"/>
      <c r="P265" s="197">
        <f>O265*H265</f>
        <v>0</v>
      </c>
      <c r="Q265" s="197">
        <v>0</v>
      </c>
      <c r="R265" s="197">
        <f>Q265*H265</f>
        <v>0</v>
      </c>
      <c r="S265" s="197">
        <v>0</v>
      </c>
      <c r="T265" s="198">
        <f>S265*H265</f>
        <v>0</v>
      </c>
      <c r="AR265" s="23" t="s">
        <v>188</v>
      </c>
      <c r="AT265" s="23" t="s">
        <v>148</v>
      </c>
      <c r="AU265" s="23" t="s">
        <v>84</v>
      </c>
      <c r="AY265" s="23" t="s">
        <v>145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23" t="s">
        <v>82</v>
      </c>
      <c r="BK265" s="199">
        <f>ROUND(I265*H265,2)</f>
        <v>0</v>
      </c>
      <c r="BL265" s="23" t="s">
        <v>188</v>
      </c>
      <c r="BM265" s="23" t="s">
        <v>387</v>
      </c>
    </row>
    <row r="266" spans="2:51" s="12" customFormat="1" ht="13.5">
      <c r="B266" s="212"/>
      <c r="C266" s="213"/>
      <c r="D266" s="214" t="s">
        <v>155</v>
      </c>
      <c r="E266" s="215" t="s">
        <v>21</v>
      </c>
      <c r="F266" s="216" t="s">
        <v>388</v>
      </c>
      <c r="G266" s="213"/>
      <c r="H266" s="217">
        <v>0.404</v>
      </c>
      <c r="I266" s="218"/>
      <c r="J266" s="213"/>
      <c r="K266" s="213"/>
      <c r="L266" s="219"/>
      <c r="M266" s="220"/>
      <c r="N266" s="221"/>
      <c r="O266" s="221"/>
      <c r="P266" s="221"/>
      <c r="Q266" s="221"/>
      <c r="R266" s="221"/>
      <c r="S266" s="221"/>
      <c r="T266" s="222"/>
      <c r="AT266" s="223" t="s">
        <v>155</v>
      </c>
      <c r="AU266" s="223" t="s">
        <v>84</v>
      </c>
      <c r="AV266" s="12" t="s">
        <v>84</v>
      </c>
      <c r="AW266" s="12" t="s">
        <v>38</v>
      </c>
      <c r="AX266" s="12" t="s">
        <v>82</v>
      </c>
      <c r="AY266" s="223" t="s">
        <v>145</v>
      </c>
    </row>
    <row r="267" spans="2:65" s="1" customFormat="1" ht="22.5" customHeight="1">
      <c r="B267" s="40"/>
      <c r="C267" s="188" t="s">
        <v>389</v>
      </c>
      <c r="D267" s="188" t="s">
        <v>148</v>
      </c>
      <c r="E267" s="189" t="s">
        <v>390</v>
      </c>
      <c r="F267" s="190" t="s">
        <v>391</v>
      </c>
      <c r="G267" s="191" t="s">
        <v>182</v>
      </c>
      <c r="H267" s="192">
        <v>0.404</v>
      </c>
      <c r="I267" s="193"/>
      <c r="J267" s="194">
        <f>ROUND(I267*H267,2)</f>
        <v>0</v>
      </c>
      <c r="K267" s="190" t="s">
        <v>152</v>
      </c>
      <c r="L267" s="60"/>
      <c r="M267" s="195" t="s">
        <v>21</v>
      </c>
      <c r="N267" s="196" t="s">
        <v>45</v>
      </c>
      <c r="O267" s="41"/>
      <c r="P267" s="197">
        <f>O267*H267</f>
        <v>0</v>
      </c>
      <c r="Q267" s="197">
        <v>0</v>
      </c>
      <c r="R267" s="197">
        <f>Q267*H267</f>
        <v>0</v>
      </c>
      <c r="S267" s="197">
        <v>0</v>
      </c>
      <c r="T267" s="198">
        <f>S267*H267</f>
        <v>0</v>
      </c>
      <c r="AR267" s="23" t="s">
        <v>188</v>
      </c>
      <c r="AT267" s="23" t="s">
        <v>148</v>
      </c>
      <c r="AU267" s="23" t="s">
        <v>84</v>
      </c>
      <c r="AY267" s="23" t="s">
        <v>145</v>
      </c>
      <c r="BE267" s="199">
        <f>IF(N267="základní",J267,0)</f>
        <v>0</v>
      </c>
      <c r="BF267" s="199">
        <f>IF(N267="snížená",J267,0)</f>
        <v>0</v>
      </c>
      <c r="BG267" s="199">
        <f>IF(N267="zákl. přenesená",J267,0)</f>
        <v>0</v>
      </c>
      <c r="BH267" s="199">
        <f>IF(N267="sníž. přenesená",J267,0)</f>
        <v>0</v>
      </c>
      <c r="BI267" s="199">
        <f>IF(N267="nulová",J267,0)</f>
        <v>0</v>
      </c>
      <c r="BJ267" s="23" t="s">
        <v>82</v>
      </c>
      <c r="BK267" s="199">
        <f>ROUND(I267*H267,2)</f>
        <v>0</v>
      </c>
      <c r="BL267" s="23" t="s">
        <v>188</v>
      </c>
      <c r="BM267" s="23" t="s">
        <v>392</v>
      </c>
    </row>
    <row r="268" spans="2:51" s="12" customFormat="1" ht="13.5">
      <c r="B268" s="212"/>
      <c r="C268" s="213"/>
      <c r="D268" s="202" t="s">
        <v>155</v>
      </c>
      <c r="E268" s="224" t="s">
        <v>21</v>
      </c>
      <c r="F268" s="225" t="s">
        <v>388</v>
      </c>
      <c r="G268" s="213"/>
      <c r="H268" s="226">
        <v>0.404</v>
      </c>
      <c r="I268" s="218"/>
      <c r="J268" s="213"/>
      <c r="K268" s="213"/>
      <c r="L268" s="219"/>
      <c r="M268" s="220"/>
      <c r="N268" s="221"/>
      <c r="O268" s="221"/>
      <c r="P268" s="221"/>
      <c r="Q268" s="221"/>
      <c r="R268" s="221"/>
      <c r="S268" s="221"/>
      <c r="T268" s="222"/>
      <c r="AT268" s="223" t="s">
        <v>155</v>
      </c>
      <c r="AU268" s="223" t="s">
        <v>84</v>
      </c>
      <c r="AV268" s="12" t="s">
        <v>84</v>
      </c>
      <c r="AW268" s="12" t="s">
        <v>38</v>
      </c>
      <c r="AX268" s="12" t="s">
        <v>82</v>
      </c>
      <c r="AY268" s="223" t="s">
        <v>145</v>
      </c>
    </row>
    <row r="269" spans="2:63" s="10" customFormat="1" ht="29.85" customHeight="1">
      <c r="B269" s="171"/>
      <c r="C269" s="172"/>
      <c r="D269" s="185" t="s">
        <v>73</v>
      </c>
      <c r="E269" s="186" t="s">
        <v>393</v>
      </c>
      <c r="F269" s="186" t="s">
        <v>394</v>
      </c>
      <c r="G269" s="172"/>
      <c r="H269" s="172"/>
      <c r="I269" s="175"/>
      <c r="J269" s="187">
        <f>BK269</f>
        <v>0</v>
      </c>
      <c r="K269" s="172"/>
      <c r="L269" s="177"/>
      <c r="M269" s="178"/>
      <c r="N269" s="179"/>
      <c r="O269" s="179"/>
      <c r="P269" s="180">
        <f>SUM(P270:P304)</f>
        <v>0</v>
      </c>
      <c r="Q269" s="179"/>
      <c r="R269" s="180">
        <f>SUM(R270:R304)</f>
        <v>0.040196</v>
      </c>
      <c r="S269" s="179"/>
      <c r="T269" s="181">
        <f>SUM(T270:T304)</f>
        <v>0.02464</v>
      </c>
      <c r="AR269" s="182" t="s">
        <v>84</v>
      </c>
      <c r="AT269" s="183" t="s">
        <v>73</v>
      </c>
      <c r="AU269" s="183" t="s">
        <v>82</v>
      </c>
      <c r="AY269" s="182" t="s">
        <v>145</v>
      </c>
      <c r="BK269" s="184">
        <f>SUM(BK270:BK304)</f>
        <v>0</v>
      </c>
    </row>
    <row r="270" spans="2:65" s="1" customFormat="1" ht="22.5" customHeight="1">
      <c r="B270" s="40"/>
      <c r="C270" s="188" t="s">
        <v>395</v>
      </c>
      <c r="D270" s="188" t="s">
        <v>148</v>
      </c>
      <c r="E270" s="189" t="s">
        <v>396</v>
      </c>
      <c r="F270" s="190" t="s">
        <v>397</v>
      </c>
      <c r="G270" s="191" t="s">
        <v>160</v>
      </c>
      <c r="H270" s="192">
        <v>43.75</v>
      </c>
      <c r="I270" s="193"/>
      <c r="J270" s="194">
        <f>ROUND(I270*H270,2)</f>
        <v>0</v>
      </c>
      <c r="K270" s="190" t="s">
        <v>21</v>
      </c>
      <c r="L270" s="60"/>
      <c r="M270" s="195" t="s">
        <v>21</v>
      </c>
      <c r="N270" s="196" t="s">
        <v>45</v>
      </c>
      <c r="O270" s="41"/>
      <c r="P270" s="197">
        <f>O270*H270</f>
        <v>0</v>
      </c>
      <c r="Q270" s="197">
        <v>0</v>
      </c>
      <c r="R270" s="197">
        <f>Q270*H270</f>
        <v>0</v>
      </c>
      <c r="S270" s="197">
        <v>0</v>
      </c>
      <c r="T270" s="198">
        <f>S270*H270</f>
        <v>0</v>
      </c>
      <c r="AR270" s="23" t="s">
        <v>188</v>
      </c>
      <c r="AT270" s="23" t="s">
        <v>148</v>
      </c>
      <c r="AU270" s="23" t="s">
        <v>84</v>
      </c>
      <c r="AY270" s="23" t="s">
        <v>145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23" t="s">
        <v>82</v>
      </c>
      <c r="BK270" s="199">
        <f>ROUND(I270*H270,2)</f>
        <v>0</v>
      </c>
      <c r="BL270" s="23" t="s">
        <v>188</v>
      </c>
      <c r="BM270" s="23" t="s">
        <v>398</v>
      </c>
    </row>
    <row r="271" spans="2:51" s="11" customFormat="1" ht="13.5">
      <c r="B271" s="200"/>
      <c r="C271" s="201"/>
      <c r="D271" s="202" t="s">
        <v>155</v>
      </c>
      <c r="E271" s="203" t="s">
        <v>21</v>
      </c>
      <c r="F271" s="204" t="s">
        <v>162</v>
      </c>
      <c r="G271" s="201"/>
      <c r="H271" s="205" t="s">
        <v>21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155</v>
      </c>
      <c r="AU271" s="211" t="s">
        <v>84</v>
      </c>
      <c r="AV271" s="11" t="s">
        <v>82</v>
      </c>
      <c r="AW271" s="11" t="s">
        <v>38</v>
      </c>
      <c r="AX271" s="11" t="s">
        <v>74</v>
      </c>
      <c r="AY271" s="211" t="s">
        <v>145</v>
      </c>
    </row>
    <row r="272" spans="2:51" s="12" customFormat="1" ht="13.5">
      <c r="B272" s="212"/>
      <c r="C272" s="213"/>
      <c r="D272" s="214" t="s">
        <v>155</v>
      </c>
      <c r="E272" s="215" t="s">
        <v>21</v>
      </c>
      <c r="F272" s="216" t="s">
        <v>190</v>
      </c>
      <c r="G272" s="213"/>
      <c r="H272" s="217">
        <v>43.75</v>
      </c>
      <c r="I272" s="218"/>
      <c r="J272" s="213"/>
      <c r="K272" s="213"/>
      <c r="L272" s="219"/>
      <c r="M272" s="220"/>
      <c r="N272" s="221"/>
      <c r="O272" s="221"/>
      <c r="P272" s="221"/>
      <c r="Q272" s="221"/>
      <c r="R272" s="221"/>
      <c r="S272" s="221"/>
      <c r="T272" s="222"/>
      <c r="AT272" s="223" t="s">
        <v>155</v>
      </c>
      <c r="AU272" s="223" t="s">
        <v>84</v>
      </c>
      <c r="AV272" s="12" t="s">
        <v>84</v>
      </c>
      <c r="AW272" s="12" t="s">
        <v>38</v>
      </c>
      <c r="AX272" s="12" t="s">
        <v>82</v>
      </c>
      <c r="AY272" s="223" t="s">
        <v>145</v>
      </c>
    </row>
    <row r="273" spans="2:65" s="1" customFormat="1" ht="22.5" customHeight="1">
      <c r="B273" s="40"/>
      <c r="C273" s="241" t="s">
        <v>399</v>
      </c>
      <c r="D273" s="241" t="s">
        <v>369</v>
      </c>
      <c r="E273" s="242" t="s">
        <v>400</v>
      </c>
      <c r="F273" s="243" t="s">
        <v>401</v>
      </c>
      <c r="G273" s="244" t="s">
        <v>160</v>
      </c>
      <c r="H273" s="245">
        <v>48.125</v>
      </c>
      <c r="I273" s="246"/>
      <c r="J273" s="247">
        <f>ROUND(I273*H273,2)</f>
        <v>0</v>
      </c>
      <c r="K273" s="243" t="s">
        <v>152</v>
      </c>
      <c r="L273" s="248"/>
      <c r="M273" s="249" t="s">
        <v>21</v>
      </c>
      <c r="N273" s="250" t="s">
        <v>45</v>
      </c>
      <c r="O273" s="41"/>
      <c r="P273" s="197">
        <f>O273*H273</f>
        <v>0</v>
      </c>
      <c r="Q273" s="197">
        <v>0.0006</v>
      </c>
      <c r="R273" s="197">
        <f>Q273*H273</f>
        <v>0.028874999999999998</v>
      </c>
      <c r="S273" s="197">
        <v>0</v>
      </c>
      <c r="T273" s="198">
        <f>S273*H273</f>
        <v>0</v>
      </c>
      <c r="AR273" s="23" t="s">
        <v>301</v>
      </c>
      <c r="AT273" s="23" t="s">
        <v>369</v>
      </c>
      <c r="AU273" s="23" t="s">
        <v>84</v>
      </c>
      <c r="AY273" s="23" t="s">
        <v>145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23" t="s">
        <v>82</v>
      </c>
      <c r="BK273" s="199">
        <f>ROUND(I273*H273,2)</f>
        <v>0</v>
      </c>
      <c r="BL273" s="23" t="s">
        <v>188</v>
      </c>
      <c r="BM273" s="23" t="s">
        <v>402</v>
      </c>
    </row>
    <row r="274" spans="2:51" s="11" customFormat="1" ht="13.5">
      <c r="B274" s="200"/>
      <c r="C274" s="201"/>
      <c r="D274" s="202" t="s">
        <v>155</v>
      </c>
      <c r="E274" s="203" t="s">
        <v>21</v>
      </c>
      <c r="F274" s="204" t="s">
        <v>162</v>
      </c>
      <c r="G274" s="201"/>
      <c r="H274" s="205" t="s">
        <v>21</v>
      </c>
      <c r="I274" s="206"/>
      <c r="J274" s="201"/>
      <c r="K274" s="201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155</v>
      </c>
      <c r="AU274" s="211" t="s">
        <v>84</v>
      </c>
      <c r="AV274" s="11" t="s">
        <v>82</v>
      </c>
      <c r="AW274" s="11" t="s">
        <v>38</v>
      </c>
      <c r="AX274" s="11" t="s">
        <v>74</v>
      </c>
      <c r="AY274" s="211" t="s">
        <v>145</v>
      </c>
    </row>
    <row r="275" spans="2:51" s="12" customFormat="1" ht="13.5">
      <c r="B275" s="212"/>
      <c r="C275" s="213"/>
      <c r="D275" s="202" t="s">
        <v>155</v>
      </c>
      <c r="E275" s="224" t="s">
        <v>21</v>
      </c>
      <c r="F275" s="225" t="s">
        <v>190</v>
      </c>
      <c r="G275" s="213"/>
      <c r="H275" s="226">
        <v>43.75</v>
      </c>
      <c r="I275" s="218"/>
      <c r="J275" s="213"/>
      <c r="K275" s="213"/>
      <c r="L275" s="219"/>
      <c r="M275" s="220"/>
      <c r="N275" s="221"/>
      <c r="O275" s="221"/>
      <c r="P275" s="221"/>
      <c r="Q275" s="221"/>
      <c r="R275" s="221"/>
      <c r="S275" s="221"/>
      <c r="T275" s="222"/>
      <c r="AT275" s="223" t="s">
        <v>155</v>
      </c>
      <c r="AU275" s="223" t="s">
        <v>84</v>
      </c>
      <c r="AV275" s="12" t="s">
        <v>84</v>
      </c>
      <c r="AW275" s="12" t="s">
        <v>38</v>
      </c>
      <c r="AX275" s="12" t="s">
        <v>82</v>
      </c>
      <c r="AY275" s="223" t="s">
        <v>145</v>
      </c>
    </row>
    <row r="276" spans="2:51" s="12" customFormat="1" ht="13.5">
      <c r="B276" s="212"/>
      <c r="C276" s="213"/>
      <c r="D276" s="214" t="s">
        <v>155</v>
      </c>
      <c r="E276" s="213"/>
      <c r="F276" s="216" t="s">
        <v>403</v>
      </c>
      <c r="G276" s="213"/>
      <c r="H276" s="217">
        <v>48.125</v>
      </c>
      <c r="I276" s="218"/>
      <c r="J276" s="213"/>
      <c r="K276" s="213"/>
      <c r="L276" s="219"/>
      <c r="M276" s="220"/>
      <c r="N276" s="221"/>
      <c r="O276" s="221"/>
      <c r="P276" s="221"/>
      <c r="Q276" s="221"/>
      <c r="R276" s="221"/>
      <c r="S276" s="221"/>
      <c r="T276" s="222"/>
      <c r="AT276" s="223" t="s">
        <v>155</v>
      </c>
      <c r="AU276" s="223" t="s">
        <v>84</v>
      </c>
      <c r="AV276" s="12" t="s">
        <v>84</v>
      </c>
      <c r="AW276" s="12" t="s">
        <v>6</v>
      </c>
      <c r="AX276" s="12" t="s">
        <v>82</v>
      </c>
      <c r="AY276" s="223" t="s">
        <v>145</v>
      </c>
    </row>
    <row r="277" spans="2:65" s="1" customFormat="1" ht="22.5" customHeight="1">
      <c r="B277" s="40"/>
      <c r="C277" s="188" t="s">
        <v>404</v>
      </c>
      <c r="D277" s="188" t="s">
        <v>148</v>
      </c>
      <c r="E277" s="189" t="s">
        <v>405</v>
      </c>
      <c r="F277" s="190" t="s">
        <v>406</v>
      </c>
      <c r="G277" s="191" t="s">
        <v>166</v>
      </c>
      <c r="H277" s="192">
        <v>44</v>
      </c>
      <c r="I277" s="193"/>
      <c r="J277" s="194">
        <f>ROUND(I277*H277,2)</f>
        <v>0</v>
      </c>
      <c r="K277" s="190" t="s">
        <v>152</v>
      </c>
      <c r="L277" s="60"/>
      <c r="M277" s="195" t="s">
        <v>21</v>
      </c>
      <c r="N277" s="196" t="s">
        <v>45</v>
      </c>
      <c r="O277" s="41"/>
      <c r="P277" s="197">
        <f>O277*H277</f>
        <v>0</v>
      </c>
      <c r="Q277" s="197">
        <v>0</v>
      </c>
      <c r="R277" s="197">
        <f>Q277*H277</f>
        <v>0</v>
      </c>
      <c r="S277" s="197">
        <v>0.00056</v>
      </c>
      <c r="T277" s="198">
        <f>S277*H277</f>
        <v>0.02464</v>
      </c>
      <c r="AR277" s="23" t="s">
        <v>188</v>
      </c>
      <c r="AT277" s="23" t="s">
        <v>148</v>
      </c>
      <c r="AU277" s="23" t="s">
        <v>84</v>
      </c>
      <c r="AY277" s="23" t="s">
        <v>145</v>
      </c>
      <c r="BE277" s="199">
        <f>IF(N277="základní",J277,0)</f>
        <v>0</v>
      </c>
      <c r="BF277" s="199">
        <f>IF(N277="snížená",J277,0)</f>
        <v>0</v>
      </c>
      <c r="BG277" s="199">
        <f>IF(N277="zákl. přenesená",J277,0)</f>
        <v>0</v>
      </c>
      <c r="BH277" s="199">
        <f>IF(N277="sníž. přenesená",J277,0)</f>
        <v>0</v>
      </c>
      <c r="BI277" s="199">
        <f>IF(N277="nulová",J277,0)</f>
        <v>0</v>
      </c>
      <c r="BJ277" s="23" t="s">
        <v>82</v>
      </c>
      <c r="BK277" s="199">
        <f>ROUND(I277*H277,2)</f>
        <v>0</v>
      </c>
      <c r="BL277" s="23" t="s">
        <v>188</v>
      </c>
      <c r="BM277" s="23" t="s">
        <v>407</v>
      </c>
    </row>
    <row r="278" spans="2:51" s="11" customFormat="1" ht="13.5">
      <c r="B278" s="200"/>
      <c r="C278" s="201"/>
      <c r="D278" s="202" t="s">
        <v>155</v>
      </c>
      <c r="E278" s="203" t="s">
        <v>21</v>
      </c>
      <c r="F278" s="204" t="s">
        <v>162</v>
      </c>
      <c r="G278" s="201"/>
      <c r="H278" s="205" t="s">
        <v>21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155</v>
      </c>
      <c r="AU278" s="211" t="s">
        <v>84</v>
      </c>
      <c r="AV278" s="11" t="s">
        <v>82</v>
      </c>
      <c r="AW278" s="11" t="s">
        <v>38</v>
      </c>
      <c r="AX278" s="11" t="s">
        <v>74</v>
      </c>
      <c r="AY278" s="211" t="s">
        <v>145</v>
      </c>
    </row>
    <row r="279" spans="2:51" s="12" customFormat="1" ht="13.5">
      <c r="B279" s="212"/>
      <c r="C279" s="213"/>
      <c r="D279" s="214" t="s">
        <v>155</v>
      </c>
      <c r="E279" s="215" t="s">
        <v>21</v>
      </c>
      <c r="F279" s="216" t="s">
        <v>364</v>
      </c>
      <c r="G279" s="213"/>
      <c r="H279" s="217">
        <v>44</v>
      </c>
      <c r="I279" s="218"/>
      <c r="J279" s="213"/>
      <c r="K279" s="213"/>
      <c r="L279" s="219"/>
      <c r="M279" s="220"/>
      <c r="N279" s="221"/>
      <c r="O279" s="221"/>
      <c r="P279" s="221"/>
      <c r="Q279" s="221"/>
      <c r="R279" s="221"/>
      <c r="S279" s="221"/>
      <c r="T279" s="222"/>
      <c r="AT279" s="223" t="s">
        <v>155</v>
      </c>
      <c r="AU279" s="223" t="s">
        <v>84</v>
      </c>
      <c r="AV279" s="12" t="s">
        <v>84</v>
      </c>
      <c r="AW279" s="12" t="s">
        <v>38</v>
      </c>
      <c r="AX279" s="12" t="s">
        <v>82</v>
      </c>
      <c r="AY279" s="223" t="s">
        <v>145</v>
      </c>
    </row>
    <row r="280" spans="2:65" s="1" customFormat="1" ht="31.5" customHeight="1">
      <c r="B280" s="40"/>
      <c r="C280" s="188" t="s">
        <v>408</v>
      </c>
      <c r="D280" s="188" t="s">
        <v>148</v>
      </c>
      <c r="E280" s="189" t="s">
        <v>409</v>
      </c>
      <c r="F280" s="190" t="s">
        <v>410</v>
      </c>
      <c r="G280" s="191" t="s">
        <v>166</v>
      </c>
      <c r="H280" s="192">
        <v>67.2</v>
      </c>
      <c r="I280" s="193"/>
      <c r="J280" s="194">
        <f>ROUND(I280*H280,2)</f>
        <v>0</v>
      </c>
      <c r="K280" s="190" t="s">
        <v>152</v>
      </c>
      <c r="L280" s="60"/>
      <c r="M280" s="195" t="s">
        <v>21</v>
      </c>
      <c r="N280" s="196" t="s">
        <v>45</v>
      </c>
      <c r="O280" s="41"/>
      <c r="P280" s="197">
        <f>O280*H280</f>
        <v>0</v>
      </c>
      <c r="Q280" s="197">
        <v>0</v>
      </c>
      <c r="R280" s="197">
        <f>Q280*H280</f>
        <v>0</v>
      </c>
      <c r="S280" s="197">
        <v>0</v>
      </c>
      <c r="T280" s="198">
        <f>S280*H280</f>
        <v>0</v>
      </c>
      <c r="AR280" s="23" t="s">
        <v>188</v>
      </c>
      <c r="AT280" s="23" t="s">
        <v>148</v>
      </c>
      <c r="AU280" s="23" t="s">
        <v>84</v>
      </c>
      <c r="AY280" s="23" t="s">
        <v>145</v>
      </c>
      <c r="BE280" s="199">
        <f>IF(N280="základní",J280,0)</f>
        <v>0</v>
      </c>
      <c r="BF280" s="199">
        <f>IF(N280="snížená",J280,0)</f>
        <v>0</v>
      </c>
      <c r="BG280" s="199">
        <f>IF(N280="zákl. přenesená",J280,0)</f>
        <v>0</v>
      </c>
      <c r="BH280" s="199">
        <f>IF(N280="sníž. přenesená",J280,0)</f>
        <v>0</v>
      </c>
      <c r="BI280" s="199">
        <f>IF(N280="nulová",J280,0)</f>
        <v>0</v>
      </c>
      <c r="BJ280" s="23" t="s">
        <v>82</v>
      </c>
      <c r="BK280" s="199">
        <f>ROUND(I280*H280,2)</f>
        <v>0</v>
      </c>
      <c r="BL280" s="23" t="s">
        <v>188</v>
      </c>
      <c r="BM280" s="23" t="s">
        <v>411</v>
      </c>
    </row>
    <row r="281" spans="2:51" s="11" customFormat="1" ht="13.5">
      <c r="B281" s="200"/>
      <c r="C281" s="201"/>
      <c r="D281" s="202" t="s">
        <v>155</v>
      </c>
      <c r="E281" s="203" t="s">
        <v>21</v>
      </c>
      <c r="F281" s="204" t="s">
        <v>162</v>
      </c>
      <c r="G281" s="201"/>
      <c r="H281" s="205" t="s">
        <v>21</v>
      </c>
      <c r="I281" s="206"/>
      <c r="J281" s="201"/>
      <c r="K281" s="201"/>
      <c r="L281" s="207"/>
      <c r="M281" s="208"/>
      <c r="N281" s="209"/>
      <c r="O281" s="209"/>
      <c r="P281" s="209"/>
      <c r="Q281" s="209"/>
      <c r="R281" s="209"/>
      <c r="S281" s="209"/>
      <c r="T281" s="210"/>
      <c r="AT281" s="211" t="s">
        <v>155</v>
      </c>
      <c r="AU281" s="211" t="s">
        <v>84</v>
      </c>
      <c r="AV281" s="11" t="s">
        <v>82</v>
      </c>
      <c r="AW281" s="11" t="s">
        <v>38</v>
      </c>
      <c r="AX281" s="11" t="s">
        <v>74</v>
      </c>
      <c r="AY281" s="211" t="s">
        <v>145</v>
      </c>
    </row>
    <row r="282" spans="2:51" s="12" customFormat="1" ht="13.5">
      <c r="B282" s="212"/>
      <c r="C282" s="213"/>
      <c r="D282" s="214" t="s">
        <v>155</v>
      </c>
      <c r="E282" s="215" t="s">
        <v>21</v>
      </c>
      <c r="F282" s="216" t="s">
        <v>412</v>
      </c>
      <c r="G282" s="213"/>
      <c r="H282" s="217">
        <v>67.2</v>
      </c>
      <c r="I282" s="218"/>
      <c r="J282" s="213"/>
      <c r="K282" s="213"/>
      <c r="L282" s="219"/>
      <c r="M282" s="220"/>
      <c r="N282" s="221"/>
      <c r="O282" s="221"/>
      <c r="P282" s="221"/>
      <c r="Q282" s="221"/>
      <c r="R282" s="221"/>
      <c r="S282" s="221"/>
      <c r="T282" s="222"/>
      <c r="AT282" s="223" t="s">
        <v>155</v>
      </c>
      <c r="AU282" s="223" t="s">
        <v>84</v>
      </c>
      <c r="AV282" s="12" t="s">
        <v>84</v>
      </c>
      <c r="AW282" s="12" t="s">
        <v>38</v>
      </c>
      <c r="AX282" s="12" t="s">
        <v>82</v>
      </c>
      <c r="AY282" s="223" t="s">
        <v>145</v>
      </c>
    </row>
    <row r="283" spans="2:65" s="1" customFormat="1" ht="22.5" customHeight="1">
      <c r="B283" s="40"/>
      <c r="C283" s="241" t="s">
        <v>413</v>
      </c>
      <c r="D283" s="241" t="s">
        <v>369</v>
      </c>
      <c r="E283" s="242" t="s">
        <v>414</v>
      </c>
      <c r="F283" s="243" t="s">
        <v>415</v>
      </c>
      <c r="G283" s="244" t="s">
        <v>166</v>
      </c>
      <c r="H283" s="245">
        <v>7.5</v>
      </c>
      <c r="I283" s="246"/>
      <c r="J283" s="247">
        <f>ROUND(I283*H283,2)</f>
        <v>0</v>
      </c>
      <c r="K283" s="243" t="s">
        <v>152</v>
      </c>
      <c r="L283" s="248"/>
      <c r="M283" s="249" t="s">
        <v>21</v>
      </c>
      <c r="N283" s="250" t="s">
        <v>45</v>
      </c>
      <c r="O283" s="41"/>
      <c r="P283" s="197">
        <f>O283*H283</f>
        <v>0</v>
      </c>
      <c r="Q283" s="197">
        <v>5E-05</v>
      </c>
      <c r="R283" s="197">
        <f>Q283*H283</f>
        <v>0.000375</v>
      </c>
      <c r="S283" s="197">
        <v>0</v>
      </c>
      <c r="T283" s="198">
        <f>S283*H283</f>
        <v>0</v>
      </c>
      <c r="AR283" s="23" t="s">
        <v>301</v>
      </c>
      <c r="AT283" s="23" t="s">
        <v>369</v>
      </c>
      <c r="AU283" s="23" t="s">
        <v>84</v>
      </c>
      <c r="AY283" s="23" t="s">
        <v>145</v>
      </c>
      <c r="BE283" s="199">
        <f>IF(N283="základní",J283,0)</f>
        <v>0</v>
      </c>
      <c r="BF283" s="199">
        <f>IF(N283="snížená",J283,0)</f>
        <v>0</v>
      </c>
      <c r="BG283" s="199">
        <f>IF(N283="zákl. přenesená",J283,0)</f>
        <v>0</v>
      </c>
      <c r="BH283" s="199">
        <f>IF(N283="sníž. přenesená",J283,0)</f>
        <v>0</v>
      </c>
      <c r="BI283" s="199">
        <f>IF(N283="nulová",J283,0)</f>
        <v>0</v>
      </c>
      <c r="BJ283" s="23" t="s">
        <v>82</v>
      </c>
      <c r="BK283" s="199">
        <f>ROUND(I283*H283,2)</f>
        <v>0</v>
      </c>
      <c r="BL283" s="23" t="s">
        <v>188</v>
      </c>
      <c r="BM283" s="23" t="s">
        <v>416</v>
      </c>
    </row>
    <row r="284" spans="2:51" s="11" customFormat="1" ht="13.5">
      <c r="B284" s="200"/>
      <c r="C284" s="201"/>
      <c r="D284" s="202" t="s">
        <v>155</v>
      </c>
      <c r="E284" s="203" t="s">
        <v>21</v>
      </c>
      <c r="F284" s="204" t="s">
        <v>162</v>
      </c>
      <c r="G284" s="201"/>
      <c r="H284" s="205" t="s">
        <v>21</v>
      </c>
      <c r="I284" s="206"/>
      <c r="J284" s="201"/>
      <c r="K284" s="201"/>
      <c r="L284" s="207"/>
      <c r="M284" s="208"/>
      <c r="N284" s="209"/>
      <c r="O284" s="209"/>
      <c r="P284" s="209"/>
      <c r="Q284" s="209"/>
      <c r="R284" s="209"/>
      <c r="S284" s="209"/>
      <c r="T284" s="210"/>
      <c r="AT284" s="211" t="s">
        <v>155</v>
      </c>
      <c r="AU284" s="211" t="s">
        <v>84</v>
      </c>
      <c r="AV284" s="11" t="s">
        <v>82</v>
      </c>
      <c r="AW284" s="11" t="s">
        <v>38</v>
      </c>
      <c r="AX284" s="11" t="s">
        <v>74</v>
      </c>
      <c r="AY284" s="211" t="s">
        <v>145</v>
      </c>
    </row>
    <row r="285" spans="2:51" s="12" customFormat="1" ht="13.5">
      <c r="B285" s="212"/>
      <c r="C285" s="213"/>
      <c r="D285" s="214" t="s">
        <v>155</v>
      </c>
      <c r="E285" s="215" t="s">
        <v>21</v>
      </c>
      <c r="F285" s="216" t="s">
        <v>417</v>
      </c>
      <c r="G285" s="213"/>
      <c r="H285" s="217">
        <v>7.5</v>
      </c>
      <c r="I285" s="218"/>
      <c r="J285" s="213"/>
      <c r="K285" s="213"/>
      <c r="L285" s="219"/>
      <c r="M285" s="220"/>
      <c r="N285" s="221"/>
      <c r="O285" s="221"/>
      <c r="P285" s="221"/>
      <c r="Q285" s="221"/>
      <c r="R285" s="221"/>
      <c r="S285" s="221"/>
      <c r="T285" s="222"/>
      <c r="AT285" s="223" t="s">
        <v>155</v>
      </c>
      <c r="AU285" s="223" t="s">
        <v>84</v>
      </c>
      <c r="AV285" s="12" t="s">
        <v>84</v>
      </c>
      <c r="AW285" s="12" t="s">
        <v>38</v>
      </c>
      <c r="AX285" s="12" t="s">
        <v>82</v>
      </c>
      <c r="AY285" s="223" t="s">
        <v>145</v>
      </c>
    </row>
    <row r="286" spans="2:65" s="1" customFormat="1" ht="22.5" customHeight="1">
      <c r="B286" s="40"/>
      <c r="C286" s="241" t="s">
        <v>418</v>
      </c>
      <c r="D286" s="241" t="s">
        <v>369</v>
      </c>
      <c r="E286" s="242" t="s">
        <v>419</v>
      </c>
      <c r="F286" s="243" t="s">
        <v>420</v>
      </c>
      <c r="G286" s="244" t="s">
        <v>166</v>
      </c>
      <c r="H286" s="245">
        <v>11</v>
      </c>
      <c r="I286" s="246"/>
      <c r="J286" s="247">
        <f>ROUND(I286*H286,2)</f>
        <v>0</v>
      </c>
      <c r="K286" s="243" t="s">
        <v>152</v>
      </c>
      <c r="L286" s="248"/>
      <c r="M286" s="249" t="s">
        <v>21</v>
      </c>
      <c r="N286" s="250" t="s">
        <v>45</v>
      </c>
      <c r="O286" s="41"/>
      <c r="P286" s="197">
        <f>O286*H286</f>
        <v>0</v>
      </c>
      <c r="Q286" s="197">
        <v>0.00055</v>
      </c>
      <c r="R286" s="197">
        <f>Q286*H286</f>
        <v>0.006050000000000001</v>
      </c>
      <c r="S286" s="197">
        <v>0</v>
      </c>
      <c r="T286" s="198">
        <f>S286*H286</f>
        <v>0</v>
      </c>
      <c r="AR286" s="23" t="s">
        <v>301</v>
      </c>
      <c r="AT286" s="23" t="s">
        <v>369</v>
      </c>
      <c r="AU286" s="23" t="s">
        <v>84</v>
      </c>
      <c r="AY286" s="23" t="s">
        <v>145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23" t="s">
        <v>82</v>
      </c>
      <c r="BK286" s="199">
        <f>ROUND(I286*H286,2)</f>
        <v>0</v>
      </c>
      <c r="BL286" s="23" t="s">
        <v>188</v>
      </c>
      <c r="BM286" s="23" t="s">
        <v>421</v>
      </c>
    </row>
    <row r="287" spans="2:51" s="11" customFormat="1" ht="13.5">
      <c r="B287" s="200"/>
      <c r="C287" s="201"/>
      <c r="D287" s="202" t="s">
        <v>155</v>
      </c>
      <c r="E287" s="203" t="s">
        <v>21</v>
      </c>
      <c r="F287" s="204" t="s">
        <v>162</v>
      </c>
      <c r="G287" s="201"/>
      <c r="H287" s="205" t="s">
        <v>21</v>
      </c>
      <c r="I287" s="206"/>
      <c r="J287" s="201"/>
      <c r="K287" s="201"/>
      <c r="L287" s="207"/>
      <c r="M287" s="208"/>
      <c r="N287" s="209"/>
      <c r="O287" s="209"/>
      <c r="P287" s="209"/>
      <c r="Q287" s="209"/>
      <c r="R287" s="209"/>
      <c r="S287" s="209"/>
      <c r="T287" s="210"/>
      <c r="AT287" s="211" t="s">
        <v>155</v>
      </c>
      <c r="AU287" s="211" t="s">
        <v>84</v>
      </c>
      <c r="AV287" s="11" t="s">
        <v>82</v>
      </c>
      <c r="AW287" s="11" t="s">
        <v>38</v>
      </c>
      <c r="AX287" s="11" t="s">
        <v>74</v>
      </c>
      <c r="AY287" s="211" t="s">
        <v>145</v>
      </c>
    </row>
    <row r="288" spans="2:51" s="12" customFormat="1" ht="13.5">
      <c r="B288" s="212"/>
      <c r="C288" s="213"/>
      <c r="D288" s="214" t="s">
        <v>155</v>
      </c>
      <c r="E288" s="215" t="s">
        <v>21</v>
      </c>
      <c r="F288" s="216" t="s">
        <v>205</v>
      </c>
      <c r="G288" s="213"/>
      <c r="H288" s="217">
        <v>11</v>
      </c>
      <c r="I288" s="218"/>
      <c r="J288" s="213"/>
      <c r="K288" s="213"/>
      <c r="L288" s="219"/>
      <c r="M288" s="220"/>
      <c r="N288" s="221"/>
      <c r="O288" s="221"/>
      <c r="P288" s="221"/>
      <c r="Q288" s="221"/>
      <c r="R288" s="221"/>
      <c r="S288" s="221"/>
      <c r="T288" s="222"/>
      <c r="AT288" s="223" t="s">
        <v>155</v>
      </c>
      <c r="AU288" s="223" t="s">
        <v>84</v>
      </c>
      <c r="AV288" s="12" t="s">
        <v>84</v>
      </c>
      <c r="AW288" s="12" t="s">
        <v>38</v>
      </c>
      <c r="AX288" s="12" t="s">
        <v>82</v>
      </c>
      <c r="AY288" s="223" t="s">
        <v>145</v>
      </c>
    </row>
    <row r="289" spans="2:65" s="1" customFormat="1" ht="22.5" customHeight="1">
      <c r="B289" s="40"/>
      <c r="C289" s="241" t="s">
        <v>422</v>
      </c>
      <c r="D289" s="241" t="s">
        <v>369</v>
      </c>
      <c r="E289" s="242" t="s">
        <v>423</v>
      </c>
      <c r="F289" s="243" t="s">
        <v>424</v>
      </c>
      <c r="G289" s="244" t="s">
        <v>166</v>
      </c>
      <c r="H289" s="245">
        <v>13.2</v>
      </c>
      <c r="I289" s="246"/>
      <c r="J289" s="247">
        <f>ROUND(I289*H289,2)</f>
        <v>0</v>
      </c>
      <c r="K289" s="243" t="s">
        <v>152</v>
      </c>
      <c r="L289" s="248"/>
      <c r="M289" s="249" t="s">
        <v>21</v>
      </c>
      <c r="N289" s="250" t="s">
        <v>45</v>
      </c>
      <c r="O289" s="41"/>
      <c r="P289" s="197">
        <f>O289*H289</f>
        <v>0</v>
      </c>
      <c r="Q289" s="197">
        <v>4E-05</v>
      </c>
      <c r="R289" s="197">
        <f>Q289*H289</f>
        <v>0.000528</v>
      </c>
      <c r="S289" s="197">
        <v>0</v>
      </c>
      <c r="T289" s="198">
        <f>S289*H289</f>
        <v>0</v>
      </c>
      <c r="AR289" s="23" t="s">
        <v>301</v>
      </c>
      <c r="AT289" s="23" t="s">
        <v>369</v>
      </c>
      <c r="AU289" s="23" t="s">
        <v>84</v>
      </c>
      <c r="AY289" s="23" t="s">
        <v>145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23" t="s">
        <v>82</v>
      </c>
      <c r="BK289" s="199">
        <f>ROUND(I289*H289,2)</f>
        <v>0</v>
      </c>
      <c r="BL289" s="23" t="s">
        <v>188</v>
      </c>
      <c r="BM289" s="23" t="s">
        <v>425</v>
      </c>
    </row>
    <row r="290" spans="2:51" s="11" customFormat="1" ht="13.5">
      <c r="B290" s="200"/>
      <c r="C290" s="201"/>
      <c r="D290" s="202" t="s">
        <v>155</v>
      </c>
      <c r="E290" s="203" t="s">
        <v>21</v>
      </c>
      <c r="F290" s="204" t="s">
        <v>162</v>
      </c>
      <c r="G290" s="201"/>
      <c r="H290" s="205" t="s">
        <v>21</v>
      </c>
      <c r="I290" s="206"/>
      <c r="J290" s="201"/>
      <c r="K290" s="201"/>
      <c r="L290" s="207"/>
      <c r="M290" s="208"/>
      <c r="N290" s="209"/>
      <c r="O290" s="209"/>
      <c r="P290" s="209"/>
      <c r="Q290" s="209"/>
      <c r="R290" s="209"/>
      <c r="S290" s="209"/>
      <c r="T290" s="210"/>
      <c r="AT290" s="211" t="s">
        <v>155</v>
      </c>
      <c r="AU290" s="211" t="s">
        <v>84</v>
      </c>
      <c r="AV290" s="11" t="s">
        <v>82</v>
      </c>
      <c r="AW290" s="11" t="s">
        <v>38</v>
      </c>
      <c r="AX290" s="11" t="s">
        <v>74</v>
      </c>
      <c r="AY290" s="211" t="s">
        <v>145</v>
      </c>
    </row>
    <row r="291" spans="2:51" s="12" customFormat="1" ht="13.5">
      <c r="B291" s="212"/>
      <c r="C291" s="213"/>
      <c r="D291" s="214" t="s">
        <v>155</v>
      </c>
      <c r="E291" s="215" t="s">
        <v>21</v>
      </c>
      <c r="F291" s="216" t="s">
        <v>426</v>
      </c>
      <c r="G291" s="213"/>
      <c r="H291" s="217">
        <v>13.2</v>
      </c>
      <c r="I291" s="218"/>
      <c r="J291" s="213"/>
      <c r="K291" s="213"/>
      <c r="L291" s="219"/>
      <c r="M291" s="220"/>
      <c r="N291" s="221"/>
      <c r="O291" s="221"/>
      <c r="P291" s="221"/>
      <c r="Q291" s="221"/>
      <c r="R291" s="221"/>
      <c r="S291" s="221"/>
      <c r="T291" s="222"/>
      <c r="AT291" s="223" t="s">
        <v>155</v>
      </c>
      <c r="AU291" s="223" t="s">
        <v>84</v>
      </c>
      <c r="AV291" s="12" t="s">
        <v>84</v>
      </c>
      <c r="AW291" s="12" t="s">
        <v>38</v>
      </c>
      <c r="AX291" s="12" t="s">
        <v>82</v>
      </c>
      <c r="AY291" s="223" t="s">
        <v>145</v>
      </c>
    </row>
    <row r="292" spans="2:65" s="1" customFormat="1" ht="22.5" customHeight="1">
      <c r="B292" s="40"/>
      <c r="C292" s="241" t="s">
        <v>427</v>
      </c>
      <c r="D292" s="241" t="s">
        <v>369</v>
      </c>
      <c r="E292" s="242" t="s">
        <v>428</v>
      </c>
      <c r="F292" s="243" t="s">
        <v>429</v>
      </c>
      <c r="G292" s="244" t="s">
        <v>166</v>
      </c>
      <c r="H292" s="245">
        <v>10.9</v>
      </c>
      <c r="I292" s="246"/>
      <c r="J292" s="247">
        <f>ROUND(I292*H292,2)</f>
        <v>0</v>
      </c>
      <c r="K292" s="243" t="s">
        <v>152</v>
      </c>
      <c r="L292" s="248"/>
      <c r="M292" s="249" t="s">
        <v>21</v>
      </c>
      <c r="N292" s="250" t="s">
        <v>45</v>
      </c>
      <c r="O292" s="41"/>
      <c r="P292" s="197">
        <f>O292*H292</f>
        <v>0</v>
      </c>
      <c r="Q292" s="197">
        <v>0.00014</v>
      </c>
      <c r="R292" s="197">
        <f>Q292*H292</f>
        <v>0.001526</v>
      </c>
      <c r="S292" s="197">
        <v>0</v>
      </c>
      <c r="T292" s="198">
        <f>S292*H292</f>
        <v>0</v>
      </c>
      <c r="AR292" s="23" t="s">
        <v>301</v>
      </c>
      <c r="AT292" s="23" t="s">
        <v>369</v>
      </c>
      <c r="AU292" s="23" t="s">
        <v>84</v>
      </c>
      <c r="AY292" s="23" t="s">
        <v>145</v>
      </c>
      <c r="BE292" s="199">
        <f>IF(N292="základní",J292,0)</f>
        <v>0</v>
      </c>
      <c r="BF292" s="199">
        <f>IF(N292="snížená",J292,0)</f>
        <v>0</v>
      </c>
      <c r="BG292" s="199">
        <f>IF(N292="zákl. přenesená",J292,0)</f>
        <v>0</v>
      </c>
      <c r="BH292" s="199">
        <f>IF(N292="sníž. přenesená",J292,0)</f>
        <v>0</v>
      </c>
      <c r="BI292" s="199">
        <f>IF(N292="nulová",J292,0)</f>
        <v>0</v>
      </c>
      <c r="BJ292" s="23" t="s">
        <v>82</v>
      </c>
      <c r="BK292" s="199">
        <f>ROUND(I292*H292,2)</f>
        <v>0</v>
      </c>
      <c r="BL292" s="23" t="s">
        <v>188</v>
      </c>
      <c r="BM292" s="23" t="s">
        <v>430</v>
      </c>
    </row>
    <row r="293" spans="2:51" s="11" customFormat="1" ht="13.5">
      <c r="B293" s="200"/>
      <c r="C293" s="201"/>
      <c r="D293" s="202" t="s">
        <v>155</v>
      </c>
      <c r="E293" s="203" t="s">
        <v>21</v>
      </c>
      <c r="F293" s="204" t="s">
        <v>162</v>
      </c>
      <c r="G293" s="201"/>
      <c r="H293" s="205" t="s">
        <v>21</v>
      </c>
      <c r="I293" s="206"/>
      <c r="J293" s="201"/>
      <c r="K293" s="201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155</v>
      </c>
      <c r="AU293" s="211" t="s">
        <v>84</v>
      </c>
      <c r="AV293" s="11" t="s">
        <v>82</v>
      </c>
      <c r="AW293" s="11" t="s">
        <v>38</v>
      </c>
      <c r="AX293" s="11" t="s">
        <v>74</v>
      </c>
      <c r="AY293" s="211" t="s">
        <v>145</v>
      </c>
    </row>
    <row r="294" spans="2:51" s="12" customFormat="1" ht="13.5">
      <c r="B294" s="212"/>
      <c r="C294" s="213"/>
      <c r="D294" s="214" t="s">
        <v>155</v>
      </c>
      <c r="E294" s="215" t="s">
        <v>21</v>
      </c>
      <c r="F294" s="216" t="s">
        <v>431</v>
      </c>
      <c r="G294" s="213"/>
      <c r="H294" s="217">
        <v>10.9</v>
      </c>
      <c r="I294" s="218"/>
      <c r="J294" s="213"/>
      <c r="K294" s="213"/>
      <c r="L294" s="219"/>
      <c r="M294" s="220"/>
      <c r="N294" s="221"/>
      <c r="O294" s="221"/>
      <c r="P294" s="221"/>
      <c r="Q294" s="221"/>
      <c r="R294" s="221"/>
      <c r="S294" s="221"/>
      <c r="T294" s="222"/>
      <c r="AT294" s="223" t="s">
        <v>155</v>
      </c>
      <c r="AU294" s="223" t="s">
        <v>84</v>
      </c>
      <c r="AV294" s="12" t="s">
        <v>84</v>
      </c>
      <c r="AW294" s="12" t="s">
        <v>38</v>
      </c>
      <c r="AX294" s="12" t="s">
        <v>82</v>
      </c>
      <c r="AY294" s="223" t="s">
        <v>145</v>
      </c>
    </row>
    <row r="295" spans="2:65" s="1" customFormat="1" ht="22.5" customHeight="1">
      <c r="B295" s="40"/>
      <c r="C295" s="241" t="s">
        <v>432</v>
      </c>
      <c r="D295" s="241" t="s">
        <v>369</v>
      </c>
      <c r="E295" s="242" t="s">
        <v>433</v>
      </c>
      <c r="F295" s="243" t="s">
        <v>434</v>
      </c>
      <c r="G295" s="244" t="s">
        <v>166</v>
      </c>
      <c r="H295" s="245">
        <v>13.6</v>
      </c>
      <c r="I295" s="246"/>
      <c r="J295" s="247">
        <f>ROUND(I295*H295,2)</f>
        <v>0</v>
      </c>
      <c r="K295" s="243" t="s">
        <v>152</v>
      </c>
      <c r="L295" s="248"/>
      <c r="M295" s="249" t="s">
        <v>21</v>
      </c>
      <c r="N295" s="250" t="s">
        <v>45</v>
      </c>
      <c r="O295" s="41"/>
      <c r="P295" s="197">
        <f>O295*H295</f>
        <v>0</v>
      </c>
      <c r="Q295" s="197">
        <v>0.00012</v>
      </c>
      <c r="R295" s="197">
        <f>Q295*H295</f>
        <v>0.001632</v>
      </c>
      <c r="S295" s="197">
        <v>0</v>
      </c>
      <c r="T295" s="198">
        <f>S295*H295</f>
        <v>0</v>
      </c>
      <c r="AR295" s="23" t="s">
        <v>301</v>
      </c>
      <c r="AT295" s="23" t="s">
        <v>369</v>
      </c>
      <c r="AU295" s="23" t="s">
        <v>84</v>
      </c>
      <c r="AY295" s="23" t="s">
        <v>145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23" t="s">
        <v>82</v>
      </c>
      <c r="BK295" s="199">
        <f>ROUND(I295*H295,2)</f>
        <v>0</v>
      </c>
      <c r="BL295" s="23" t="s">
        <v>188</v>
      </c>
      <c r="BM295" s="23" t="s">
        <v>435</v>
      </c>
    </row>
    <row r="296" spans="2:51" s="11" customFormat="1" ht="13.5">
      <c r="B296" s="200"/>
      <c r="C296" s="201"/>
      <c r="D296" s="202" t="s">
        <v>155</v>
      </c>
      <c r="E296" s="203" t="s">
        <v>21</v>
      </c>
      <c r="F296" s="204" t="s">
        <v>162</v>
      </c>
      <c r="G296" s="201"/>
      <c r="H296" s="205" t="s">
        <v>21</v>
      </c>
      <c r="I296" s="206"/>
      <c r="J296" s="201"/>
      <c r="K296" s="201"/>
      <c r="L296" s="207"/>
      <c r="M296" s="208"/>
      <c r="N296" s="209"/>
      <c r="O296" s="209"/>
      <c r="P296" s="209"/>
      <c r="Q296" s="209"/>
      <c r="R296" s="209"/>
      <c r="S296" s="209"/>
      <c r="T296" s="210"/>
      <c r="AT296" s="211" t="s">
        <v>155</v>
      </c>
      <c r="AU296" s="211" t="s">
        <v>84</v>
      </c>
      <c r="AV296" s="11" t="s">
        <v>82</v>
      </c>
      <c r="AW296" s="11" t="s">
        <v>38</v>
      </c>
      <c r="AX296" s="11" t="s">
        <v>74</v>
      </c>
      <c r="AY296" s="211" t="s">
        <v>145</v>
      </c>
    </row>
    <row r="297" spans="2:51" s="12" customFormat="1" ht="13.5">
      <c r="B297" s="212"/>
      <c r="C297" s="213"/>
      <c r="D297" s="214" t="s">
        <v>155</v>
      </c>
      <c r="E297" s="215" t="s">
        <v>21</v>
      </c>
      <c r="F297" s="216" t="s">
        <v>436</v>
      </c>
      <c r="G297" s="213"/>
      <c r="H297" s="217">
        <v>13.6</v>
      </c>
      <c r="I297" s="218"/>
      <c r="J297" s="213"/>
      <c r="K297" s="213"/>
      <c r="L297" s="219"/>
      <c r="M297" s="220"/>
      <c r="N297" s="221"/>
      <c r="O297" s="221"/>
      <c r="P297" s="221"/>
      <c r="Q297" s="221"/>
      <c r="R297" s="221"/>
      <c r="S297" s="221"/>
      <c r="T297" s="222"/>
      <c r="AT297" s="223" t="s">
        <v>155</v>
      </c>
      <c r="AU297" s="223" t="s">
        <v>84</v>
      </c>
      <c r="AV297" s="12" t="s">
        <v>84</v>
      </c>
      <c r="AW297" s="12" t="s">
        <v>38</v>
      </c>
      <c r="AX297" s="12" t="s">
        <v>82</v>
      </c>
      <c r="AY297" s="223" t="s">
        <v>145</v>
      </c>
    </row>
    <row r="298" spans="2:65" s="1" customFormat="1" ht="22.5" customHeight="1">
      <c r="B298" s="40"/>
      <c r="C298" s="241" t="s">
        <v>437</v>
      </c>
      <c r="D298" s="241" t="s">
        <v>369</v>
      </c>
      <c r="E298" s="242" t="s">
        <v>438</v>
      </c>
      <c r="F298" s="243" t="s">
        <v>439</v>
      </c>
      <c r="G298" s="244" t="s">
        <v>166</v>
      </c>
      <c r="H298" s="245">
        <v>11</v>
      </c>
      <c r="I298" s="246"/>
      <c r="J298" s="247">
        <f>ROUND(I298*H298,2)</f>
        <v>0</v>
      </c>
      <c r="K298" s="243" t="s">
        <v>152</v>
      </c>
      <c r="L298" s="248"/>
      <c r="M298" s="249" t="s">
        <v>21</v>
      </c>
      <c r="N298" s="250" t="s">
        <v>45</v>
      </c>
      <c r="O298" s="41"/>
      <c r="P298" s="197">
        <f>O298*H298</f>
        <v>0</v>
      </c>
      <c r="Q298" s="197">
        <v>0.00011</v>
      </c>
      <c r="R298" s="197">
        <f>Q298*H298</f>
        <v>0.0012100000000000001</v>
      </c>
      <c r="S298" s="197">
        <v>0</v>
      </c>
      <c r="T298" s="198">
        <f>S298*H298</f>
        <v>0</v>
      </c>
      <c r="AR298" s="23" t="s">
        <v>301</v>
      </c>
      <c r="AT298" s="23" t="s">
        <v>369</v>
      </c>
      <c r="AU298" s="23" t="s">
        <v>84</v>
      </c>
      <c r="AY298" s="23" t="s">
        <v>145</v>
      </c>
      <c r="BE298" s="199">
        <f>IF(N298="základní",J298,0)</f>
        <v>0</v>
      </c>
      <c r="BF298" s="199">
        <f>IF(N298="snížená",J298,0)</f>
        <v>0</v>
      </c>
      <c r="BG298" s="199">
        <f>IF(N298="zákl. přenesená",J298,0)</f>
        <v>0</v>
      </c>
      <c r="BH298" s="199">
        <f>IF(N298="sníž. přenesená",J298,0)</f>
        <v>0</v>
      </c>
      <c r="BI298" s="199">
        <f>IF(N298="nulová",J298,0)</f>
        <v>0</v>
      </c>
      <c r="BJ298" s="23" t="s">
        <v>82</v>
      </c>
      <c r="BK298" s="199">
        <f>ROUND(I298*H298,2)</f>
        <v>0</v>
      </c>
      <c r="BL298" s="23" t="s">
        <v>188</v>
      </c>
      <c r="BM298" s="23" t="s">
        <v>440</v>
      </c>
    </row>
    <row r="299" spans="2:51" s="11" customFormat="1" ht="13.5">
      <c r="B299" s="200"/>
      <c r="C299" s="201"/>
      <c r="D299" s="202" t="s">
        <v>155</v>
      </c>
      <c r="E299" s="203" t="s">
        <v>21</v>
      </c>
      <c r="F299" s="204" t="s">
        <v>162</v>
      </c>
      <c r="G299" s="201"/>
      <c r="H299" s="205" t="s">
        <v>21</v>
      </c>
      <c r="I299" s="206"/>
      <c r="J299" s="201"/>
      <c r="K299" s="201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155</v>
      </c>
      <c r="AU299" s="211" t="s">
        <v>84</v>
      </c>
      <c r="AV299" s="11" t="s">
        <v>82</v>
      </c>
      <c r="AW299" s="11" t="s">
        <v>38</v>
      </c>
      <c r="AX299" s="11" t="s">
        <v>74</v>
      </c>
      <c r="AY299" s="211" t="s">
        <v>145</v>
      </c>
    </row>
    <row r="300" spans="2:51" s="12" customFormat="1" ht="13.5">
      <c r="B300" s="212"/>
      <c r="C300" s="213"/>
      <c r="D300" s="214" t="s">
        <v>155</v>
      </c>
      <c r="E300" s="215" t="s">
        <v>21</v>
      </c>
      <c r="F300" s="216" t="s">
        <v>205</v>
      </c>
      <c r="G300" s="213"/>
      <c r="H300" s="217">
        <v>11</v>
      </c>
      <c r="I300" s="218"/>
      <c r="J300" s="213"/>
      <c r="K300" s="213"/>
      <c r="L300" s="219"/>
      <c r="M300" s="220"/>
      <c r="N300" s="221"/>
      <c r="O300" s="221"/>
      <c r="P300" s="221"/>
      <c r="Q300" s="221"/>
      <c r="R300" s="221"/>
      <c r="S300" s="221"/>
      <c r="T300" s="222"/>
      <c r="AT300" s="223" t="s">
        <v>155</v>
      </c>
      <c r="AU300" s="223" t="s">
        <v>84</v>
      </c>
      <c r="AV300" s="12" t="s">
        <v>84</v>
      </c>
      <c r="AW300" s="12" t="s">
        <v>38</v>
      </c>
      <c r="AX300" s="12" t="s">
        <v>82</v>
      </c>
      <c r="AY300" s="223" t="s">
        <v>145</v>
      </c>
    </row>
    <row r="301" spans="2:65" s="1" customFormat="1" ht="22.5" customHeight="1">
      <c r="B301" s="40"/>
      <c r="C301" s="188" t="s">
        <v>441</v>
      </c>
      <c r="D301" s="188" t="s">
        <v>148</v>
      </c>
      <c r="E301" s="189" t="s">
        <v>442</v>
      </c>
      <c r="F301" s="190" t="s">
        <v>443</v>
      </c>
      <c r="G301" s="191" t="s">
        <v>182</v>
      </c>
      <c r="H301" s="192">
        <v>0.04</v>
      </c>
      <c r="I301" s="193"/>
      <c r="J301" s="194">
        <f>ROUND(I301*H301,2)</f>
        <v>0</v>
      </c>
      <c r="K301" s="190" t="s">
        <v>152</v>
      </c>
      <c r="L301" s="60"/>
      <c r="M301" s="195" t="s">
        <v>21</v>
      </c>
      <c r="N301" s="196" t="s">
        <v>45</v>
      </c>
      <c r="O301" s="41"/>
      <c r="P301" s="197">
        <f>O301*H301</f>
        <v>0</v>
      </c>
      <c r="Q301" s="197">
        <v>0</v>
      </c>
      <c r="R301" s="197">
        <f>Q301*H301</f>
        <v>0</v>
      </c>
      <c r="S301" s="197">
        <v>0</v>
      </c>
      <c r="T301" s="198">
        <f>S301*H301</f>
        <v>0</v>
      </c>
      <c r="AR301" s="23" t="s">
        <v>188</v>
      </c>
      <c r="AT301" s="23" t="s">
        <v>148</v>
      </c>
      <c r="AU301" s="23" t="s">
        <v>84</v>
      </c>
      <c r="AY301" s="23" t="s">
        <v>145</v>
      </c>
      <c r="BE301" s="199">
        <f>IF(N301="základní",J301,0)</f>
        <v>0</v>
      </c>
      <c r="BF301" s="199">
        <f>IF(N301="snížená",J301,0)</f>
        <v>0</v>
      </c>
      <c r="BG301" s="199">
        <f>IF(N301="zákl. přenesená",J301,0)</f>
        <v>0</v>
      </c>
      <c r="BH301" s="199">
        <f>IF(N301="sníž. přenesená",J301,0)</f>
        <v>0</v>
      </c>
      <c r="BI301" s="199">
        <f>IF(N301="nulová",J301,0)</f>
        <v>0</v>
      </c>
      <c r="BJ301" s="23" t="s">
        <v>82</v>
      </c>
      <c r="BK301" s="199">
        <f>ROUND(I301*H301,2)</f>
        <v>0</v>
      </c>
      <c r="BL301" s="23" t="s">
        <v>188</v>
      </c>
      <c r="BM301" s="23" t="s">
        <v>444</v>
      </c>
    </row>
    <row r="302" spans="2:51" s="12" customFormat="1" ht="13.5">
      <c r="B302" s="212"/>
      <c r="C302" s="213"/>
      <c r="D302" s="214" t="s">
        <v>155</v>
      </c>
      <c r="E302" s="215" t="s">
        <v>21</v>
      </c>
      <c r="F302" s="216" t="s">
        <v>445</v>
      </c>
      <c r="G302" s="213"/>
      <c r="H302" s="217">
        <v>0.04</v>
      </c>
      <c r="I302" s="218"/>
      <c r="J302" s="213"/>
      <c r="K302" s="213"/>
      <c r="L302" s="219"/>
      <c r="M302" s="220"/>
      <c r="N302" s="221"/>
      <c r="O302" s="221"/>
      <c r="P302" s="221"/>
      <c r="Q302" s="221"/>
      <c r="R302" s="221"/>
      <c r="S302" s="221"/>
      <c r="T302" s="222"/>
      <c r="AT302" s="223" t="s">
        <v>155</v>
      </c>
      <c r="AU302" s="223" t="s">
        <v>84</v>
      </c>
      <c r="AV302" s="12" t="s">
        <v>84</v>
      </c>
      <c r="AW302" s="12" t="s">
        <v>38</v>
      </c>
      <c r="AX302" s="12" t="s">
        <v>82</v>
      </c>
      <c r="AY302" s="223" t="s">
        <v>145</v>
      </c>
    </row>
    <row r="303" spans="2:65" s="1" customFormat="1" ht="22.5" customHeight="1">
      <c r="B303" s="40"/>
      <c r="C303" s="188" t="s">
        <v>446</v>
      </c>
      <c r="D303" s="188" t="s">
        <v>148</v>
      </c>
      <c r="E303" s="189" t="s">
        <v>447</v>
      </c>
      <c r="F303" s="190" t="s">
        <v>448</v>
      </c>
      <c r="G303" s="191" t="s">
        <v>182</v>
      </c>
      <c r="H303" s="192">
        <v>0.04</v>
      </c>
      <c r="I303" s="193"/>
      <c r="J303" s="194">
        <f>ROUND(I303*H303,2)</f>
        <v>0</v>
      </c>
      <c r="K303" s="190" t="s">
        <v>152</v>
      </c>
      <c r="L303" s="60"/>
      <c r="M303" s="195" t="s">
        <v>21</v>
      </c>
      <c r="N303" s="196" t="s">
        <v>45</v>
      </c>
      <c r="O303" s="41"/>
      <c r="P303" s="197">
        <f>O303*H303</f>
        <v>0</v>
      </c>
      <c r="Q303" s="197">
        <v>0</v>
      </c>
      <c r="R303" s="197">
        <f>Q303*H303</f>
        <v>0</v>
      </c>
      <c r="S303" s="197">
        <v>0</v>
      </c>
      <c r="T303" s="198">
        <f>S303*H303</f>
        <v>0</v>
      </c>
      <c r="AR303" s="23" t="s">
        <v>188</v>
      </c>
      <c r="AT303" s="23" t="s">
        <v>148</v>
      </c>
      <c r="AU303" s="23" t="s">
        <v>84</v>
      </c>
      <c r="AY303" s="23" t="s">
        <v>145</v>
      </c>
      <c r="BE303" s="199">
        <f>IF(N303="základní",J303,0)</f>
        <v>0</v>
      </c>
      <c r="BF303" s="199">
        <f>IF(N303="snížená",J303,0)</f>
        <v>0</v>
      </c>
      <c r="BG303" s="199">
        <f>IF(N303="zákl. přenesená",J303,0)</f>
        <v>0</v>
      </c>
      <c r="BH303" s="199">
        <f>IF(N303="sníž. přenesená",J303,0)</f>
        <v>0</v>
      </c>
      <c r="BI303" s="199">
        <f>IF(N303="nulová",J303,0)</f>
        <v>0</v>
      </c>
      <c r="BJ303" s="23" t="s">
        <v>82</v>
      </c>
      <c r="BK303" s="199">
        <f>ROUND(I303*H303,2)</f>
        <v>0</v>
      </c>
      <c r="BL303" s="23" t="s">
        <v>188</v>
      </c>
      <c r="BM303" s="23" t="s">
        <v>449</v>
      </c>
    </row>
    <row r="304" spans="2:51" s="12" customFormat="1" ht="13.5">
      <c r="B304" s="212"/>
      <c r="C304" s="213"/>
      <c r="D304" s="202" t="s">
        <v>155</v>
      </c>
      <c r="E304" s="224" t="s">
        <v>21</v>
      </c>
      <c r="F304" s="225" t="s">
        <v>445</v>
      </c>
      <c r="G304" s="213"/>
      <c r="H304" s="226">
        <v>0.04</v>
      </c>
      <c r="I304" s="218"/>
      <c r="J304" s="213"/>
      <c r="K304" s="213"/>
      <c r="L304" s="219"/>
      <c r="M304" s="220"/>
      <c r="N304" s="221"/>
      <c r="O304" s="221"/>
      <c r="P304" s="221"/>
      <c r="Q304" s="221"/>
      <c r="R304" s="221"/>
      <c r="S304" s="221"/>
      <c r="T304" s="222"/>
      <c r="AT304" s="223" t="s">
        <v>155</v>
      </c>
      <c r="AU304" s="223" t="s">
        <v>84</v>
      </c>
      <c r="AV304" s="12" t="s">
        <v>84</v>
      </c>
      <c r="AW304" s="12" t="s">
        <v>38</v>
      </c>
      <c r="AX304" s="12" t="s">
        <v>82</v>
      </c>
      <c r="AY304" s="223" t="s">
        <v>145</v>
      </c>
    </row>
    <row r="305" spans="2:63" s="10" customFormat="1" ht="29.85" customHeight="1">
      <c r="B305" s="171"/>
      <c r="C305" s="172"/>
      <c r="D305" s="185" t="s">
        <v>73</v>
      </c>
      <c r="E305" s="186" t="s">
        <v>450</v>
      </c>
      <c r="F305" s="186" t="s">
        <v>451</v>
      </c>
      <c r="G305" s="172"/>
      <c r="H305" s="172"/>
      <c r="I305" s="175"/>
      <c r="J305" s="187">
        <f>BK305</f>
        <v>0</v>
      </c>
      <c r="K305" s="172"/>
      <c r="L305" s="177"/>
      <c r="M305" s="178"/>
      <c r="N305" s="179"/>
      <c r="O305" s="179"/>
      <c r="P305" s="180">
        <f>SUM(P306:P357)</f>
        <v>0</v>
      </c>
      <c r="Q305" s="179"/>
      <c r="R305" s="180">
        <f>SUM(R306:R357)</f>
        <v>0.029243</v>
      </c>
      <c r="S305" s="179"/>
      <c r="T305" s="181">
        <f>SUM(T306:T357)</f>
        <v>0.38336</v>
      </c>
      <c r="AR305" s="182" t="s">
        <v>84</v>
      </c>
      <c r="AT305" s="183" t="s">
        <v>73</v>
      </c>
      <c r="AU305" s="183" t="s">
        <v>82</v>
      </c>
      <c r="AY305" s="182" t="s">
        <v>145</v>
      </c>
      <c r="BK305" s="184">
        <f>SUM(BK306:BK357)</f>
        <v>0</v>
      </c>
    </row>
    <row r="306" spans="2:65" s="1" customFormat="1" ht="22.5" customHeight="1">
      <c r="B306" s="40"/>
      <c r="C306" s="188" t="s">
        <v>452</v>
      </c>
      <c r="D306" s="188" t="s">
        <v>148</v>
      </c>
      <c r="E306" s="189" t="s">
        <v>453</v>
      </c>
      <c r="F306" s="190" t="s">
        <v>454</v>
      </c>
      <c r="G306" s="191" t="s">
        <v>166</v>
      </c>
      <c r="H306" s="192">
        <v>22</v>
      </c>
      <c r="I306" s="193"/>
      <c r="J306" s="194">
        <f>ROUND(I306*H306,2)</f>
        <v>0</v>
      </c>
      <c r="K306" s="190" t="s">
        <v>152</v>
      </c>
      <c r="L306" s="60"/>
      <c r="M306" s="195" t="s">
        <v>21</v>
      </c>
      <c r="N306" s="196" t="s">
        <v>45</v>
      </c>
      <c r="O306" s="41"/>
      <c r="P306" s="197">
        <f>O306*H306</f>
        <v>0</v>
      </c>
      <c r="Q306" s="197">
        <v>0</v>
      </c>
      <c r="R306" s="197">
        <f>Q306*H306</f>
        <v>0</v>
      </c>
      <c r="S306" s="197">
        <v>0.01492</v>
      </c>
      <c r="T306" s="198">
        <f>S306*H306</f>
        <v>0.32824</v>
      </c>
      <c r="AR306" s="23" t="s">
        <v>188</v>
      </c>
      <c r="AT306" s="23" t="s">
        <v>148</v>
      </c>
      <c r="AU306" s="23" t="s">
        <v>84</v>
      </c>
      <c r="AY306" s="23" t="s">
        <v>145</v>
      </c>
      <c r="BE306" s="199">
        <f>IF(N306="základní",J306,0)</f>
        <v>0</v>
      </c>
      <c r="BF306" s="199">
        <f>IF(N306="snížená",J306,0)</f>
        <v>0</v>
      </c>
      <c r="BG306" s="199">
        <f>IF(N306="zákl. přenesená",J306,0)</f>
        <v>0</v>
      </c>
      <c r="BH306" s="199">
        <f>IF(N306="sníž. přenesená",J306,0)</f>
        <v>0</v>
      </c>
      <c r="BI306" s="199">
        <f>IF(N306="nulová",J306,0)</f>
        <v>0</v>
      </c>
      <c r="BJ306" s="23" t="s">
        <v>82</v>
      </c>
      <c r="BK306" s="199">
        <f>ROUND(I306*H306,2)</f>
        <v>0</v>
      </c>
      <c r="BL306" s="23" t="s">
        <v>188</v>
      </c>
      <c r="BM306" s="23" t="s">
        <v>455</v>
      </c>
    </row>
    <row r="307" spans="2:51" s="11" customFormat="1" ht="13.5">
      <c r="B307" s="200"/>
      <c r="C307" s="201"/>
      <c r="D307" s="202" t="s">
        <v>155</v>
      </c>
      <c r="E307" s="203" t="s">
        <v>21</v>
      </c>
      <c r="F307" s="204" t="s">
        <v>162</v>
      </c>
      <c r="G307" s="201"/>
      <c r="H307" s="205" t="s">
        <v>21</v>
      </c>
      <c r="I307" s="206"/>
      <c r="J307" s="201"/>
      <c r="K307" s="201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155</v>
      </c>
      <c r="AU307" s="211" t="s">
        <v>84</v>
      </c>
      <c r="AV307" s="11" t="s">
        <v>82</v>
      </c>
      <c r="AW307" s="11" t="s">
        <v>38</v>
      </c>
      <c r="AX307" s="11" t="s">
        <v>74</v>
      </c>
      <c r="AY307" s="211" t="s">
        <v>145</v>
      </c>
    </row>
    <row r="308" spans="2:51" s="12" customFormat="1" ht="13.5">
      <c r="B308" s="212"/>
      <c r="C308" s="213"/>
      <c r="D308" s="214" t="s">
        <v>155</v>
      </c>
      <c r="E308" s="215" t="s">
        <v>21</v>
      </c>
      <c r="F308" s="216" t="s">
        <v>232</v>
      </c>
      <c r="G308" s="213"/>
      <c r="H308" s="217">
        <v>22</v>
      </c>
      <c r="I308" s="218"/>
      <c r="J308" s="213"/>
      <c r="K308" s="213"/>
      <c r="L308" s="219"/>
      <c r="M308" s="220"/>
      <c r="N308" s="221"/>
      <c r="O308" s="221"/>
      <c r="P308" s="221"/>
      <c r="Q308" s="221"/>
      <c r="R308" s="221"/>
      <c r="S308" s="221"/>
      <c r="T308" s="222"/>
      <c r="AT308" s="223" t="s">
        <v>155</v>
      </c>
      <c r="AU308" s="223" t="s">
        <v>84</v>
      </c>
      <c r="AV308" s="12" t="s">
        <v>84</v>
      </c>
      <c r="AW308" s="12" t="s">
        <v>38</v>
      </c>
      <c r="AX308" s="12" t="s">
        <v>82</v>
      </c>
      <c r="AY308" s="223" t="s">
        <v>145</v>
      </c>
    </row>
    <row r="309" spans="2:65" s="1" customFormat="1" ht="22.5" customHeight="1">
      <c r="B309" s="40"/>
      <c r="C309" s="188" t="s">
        <v>456</v>
      </c>
      <c r="D309" s="188" t="s">
        <v>148</v>
      </c>
      <c r="E309" s="189" t="s">
        <v>457</v>
      </c>
      <c r="F309" s="190" t="s">
        <v>458</v>
      </c>
      <c r="G309" s="191" t="s">
        <v>177</v>
      </c>
      <c r="H309" s="192">
        <v>2</v>
      </c>
      <c r="I309" s="193"/>
      <c r="J309" s="194">
        <f>ROUND(I309*H309,2)</f>
        <v>0</v>
      </c>
      <c r="K309" s="190" t="s">
        <v>152</v>
      </c>
      <c r="L309" s="60"/>
      <c r="M309" s="195" t="s">
        <v>21</v>
      </c>
      <c r="N309" s="196" t="s">
        <v>45</v>
      </c>
      <c r="O309" s="41"/>
      <c r="P309" s="197">
        <f>O309*H309</f>
        <v>0</v>
      </c>
      <c r="Q309" s="197">
        <v>0</v>
      </c>
      <c r="R309" s="197">
        <f>Q309*H309</f>
        <v>0</v>
      </c>
      <c r="S309" s="197">
        <v>0.02756</v>
      </c>
      <c r="T309" s="198">
        <f>S309*H309</f>
        <v>0.05512</v>
      </c>
      <c r="AR309" s="23" t="s">
        <v>188</v>
      </c>
      <c r="AT309" s="23" t="s">
        <v>148</v>
      </c>
      <c r="AU309" s="23" t="s">
        <v>84</v>
      </c>
      <c r="AY309" s="23" t="s">
        <v>145</v>
      </c>
      <c r="BE309" s="199">
        <f>IF(N309="základní",J309,0)</f>
        <v>0</v>
      </c>
      <c r="BF309" s="199">
        <f>IF(N309="snížená",J309,0)</f>
        <v>0</v>
      </c>
      <c r="BG309" s="199">
        <f>IF(N309="zákl. přenesená",J309,0)</f>
        <v>0</v>
      </c>
      <c r="BH309" s="199">
        <f>IF(N309="sníž. přenesená",J309,0)</f>
        <v>0</v>
      </c>
      <c r="BI309" s="199">
        <f>IF(N309="nulová",J309,0)</f>
        <v>0</v>
      </c>
      <c r="BJ309" s="23" t="s">
        <v>82</v>
      </c>
      <c r="BK309" s="199">
        <f>ROUND(I309*H309,2)</f>
        <v>0</v>
      </c>
      <c r="BL309" s="23" t="s">
        <v>188</v>
      </c>
      <c r="BM309" s="23" t="s">
        <v>459</v>
      </c>
    </row>
    <row r="310" spans="2:51" s="11" customFormat="1" ht="13.5">
      <c r="B310" s="200"/>
      <c r="C310" s="201"/>
      <c r="D310" s="202" t="s">
        <v>155</v>
      </c>
      <c r="E310" s="203" t="s">
        <v>21</v>
      </c>
      <c r="F310" s="204" t="s">
        <v>162</v>
      </c>
      <c r="G310" s="201"/>
      <c r="H310" s="205" t="s">
        <v>21</v>
      </c>
      <c r="I310" s="206"/>
      <c r="J310" s="201"/>
      <c r="K310" s="201"/>
      <c r="L310" s="207"/>
      <c r="M310" s="208"/>
      <c r="N310" s="209"/>
      <c r="O310" s="209"/>
      <c r="P310" s="209"/>
      <c r="Q310" s="209"/>
      <c r="R310" s="209"/>
      <c r="S310" s="209"/>
      <c r="T310" s="210"/>
      <c r="AT310" s="211" t="s">
        <v>155</v>
      </c>
      <c r="AU310" s="211" t="s">
        <v>84</v>
      </c>
      <c r="AV310" s="11" t="s">
        <v>82</v>
      </c>
      <c r="AW310" s="11" t="s">
        <v>38</v>
      </c>
      <c r="AX310" s="11" t="s">
        <v>74</v>
      </c>
      <c r="AY310" s="211" t="s">
        <v>145</v>
      </c>
    </row>
    <row r="311" spans="2:51" s="12" customFormat="1" ht="13.5">
      <c r="B311" s="212"/>
      <c r="C311" s="213"/>
      <c r="D311" s="214" t="s">
        <v>155</v>
      </c>
      <c r="E311" s="215" t="s">
        <v>21</v>
      </c>
      <c r="F311" s="216" t="s">
        <v>84</v>
      </c>
      <c r="G311" s="213"/>
      <c r="H311" s="217">
        <v>2</v>
      </c>
      <c r="I311" s="218"/>
      <c r="J311" s="213"/>
      <c r="K311" s="213"/>
      <c r="L311" s="219"/>
      <c r="M311" s="220"/>
      <c r="N311" s="221"/>
      <c r="O311" s="221"/>
      <c r="P311" s="221"/>
      <c r="Q311" s="221"/>
      <c r="R311" s="221"/>
      <c r="S311" s="221"/>
      <c r="T311" s="222"/>
      <c r="AT311" s="223" t="s">
        <v>155</v>
      </c>
      <c r="AU311" s="223" t="s">
        <v>84</v>
      </c>
      <c r="AV311" s="12" t="s">
        <v>84</v>
      </c>
      <c r="AW311" s="12" t="s">
        <v>38</v>
      </c>
      <c r="AX311" s="12" t="s">
        <v>82</v>
      </c>
      <c r="AY311" s="223" t="s">
        <v>145</v>
      </c>
    </row>
    <row r="312" spans="2:65" s="1" customFormat="1" ht="22.5" customHeight="1">
      <c r="B312" s="40"/>
      <c r="C312" s="188" t="s">
        <v>195</v>
      </c>
      <c r="D312" s="188" t="s">
        <v>148</v>
      </c>
      <c r="E312" s="189" t="s">
        <v>460</v>
      </c>
      <c r="F312" s="190" t="s">
        <v>461</v>
      </c>
      <c r="G312" s="191" t="s">
        <v>177</v>
      </c>
      <c r="H312" s="192">
        <v>1</v>
      </c>
      <c r="I312" s="193"/>
      <c r="J312" s="194">
        <f>ROUND(I312*H312,2)</f>
        <v>0</v>
      </c>
      <c r="K312" s="190" t="s">
        <v>152</v>
      </c>
      <c r="L312" s="60"/>
      <c r="M312" s="195" t="s">
        <v>21</v>
      </c>
      <c r="N312" s="196" t="s">
        <v>45</v>
      </c>
      <c r="O312" s="41"/>
      <c r="P312" s="197">
        <f>O312*H312</f>
        <v>0</v>
      </c>
      <c r="Q312" s="197">
        <v>0</v>
      </c>
      <c r="R312" s="197">
        <f>Q312*H312</f>
        <v>0</v>
      </c>
      <c r="S312" s="197">
        <v>0</v>
      </c>
      <c r="T312" s="198">
        <f>S312*H312</f>
        <v>0</v>
      </c>
      <c r="AR312" s="23" t="s">
        <v>153</v>
      </c>
      <c r="AT312" s="23" t="s">
        <v>148</v>
      </c>
      <c r="AU312" s="23" t="s">
        <v>84</v>
      </c>
      <c r="AY312" s="23" t="s">
        <v>145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23" t="s">
        <v>82</v>
      </c>
      <c r="BK312" s="199">
        <f>ROUND(I312*H312,2)</f>
        <v>0</v>
      </c>
      <c r="BL312" s="23" t="s">
        <v>153</v>
      </c>
      <c r="BM312" s="23" t="s">
        <v>462</v>
      </c>
    </row>
    <row r="313" spans="2:51" s="11" customFormat="1" ht="13.5">
      <c r="B313" s="200"/>
      <c r="C313" s="201"/>
      <c r="D313" s="202" t="s">
        <v>155</v>
      </c>
      <c r="E313" s="203" t="s">
        <v>21</v>
      </c>
      <c r="F313" s="204" t="s">
        <v>162</v>
      </c>
      <c r="G313" s="201"/>
      <c r="H313" s="205" t="s">
        <v>21</v>
      </c>
      <c r="I313" s="206"/>
      <c r="J313" s="201"/>
      <c r="K313" s="201"/>
      <c r="L313" s="207"/>
      <c r="M313" s="208"/>
      <c r="N313" s="209"/>
      <c r="O313" s="209"/>
      <c r="P313" s="209"/>
      <c r="Q313" s="209"/>
      <c r="R313" s="209"/>
      <c r="S313" s="209"/>
      <c r="T313" s="210"/>
      <c r="AT313" s="211" t="s">
        <v>155</v>
      </c>
      <c r="AU313" s="211" t="s">
        <v>84</v>
      </c>
      <c r="AV313" s="11" t="s">
        <v>82</v>
      </c>
      <c r="AW313" s="11" t="s">
        <v>38</v>
      </c>
      <c r="AX313" s="11" t="s">
        <v>74</v>
      </c>
      <c r="AY313" s="211" t="s">
        <v>145</v>
      </c>
    </row>
    <row r="314" spans="2:51" s="12" customFormat="1" ht="13.5">
      <c r="B314" s="212"/>
      <c r="C314" s="213"/>
      <c r="D314" s="214" t="s">
        <v>155</v>
      </c>
      <c r="E314" s="215" t="s">
        <v>21</v>
      </c>
      <c r="F314" s="216" t="s">
        <v>82</v>
      </c>
      <c r="G314" s="213"/>
      <c r="H314" s="217">
        <v>1</v>
      </c>
      <c r="I314" s="218"/>
      <c r="J314" s="213"/>
      <c r="K314" s="213"/>
      <c r="L314" s="219"/>
      <c r="M314" s="220"/>
      <c r="N314" s="221"/>
      <c r="O314" s="221"/>
      <c r="P314" s="221"/>
      <c r="Q314" s="221"/>
      <c r="R314" s="221"/>
      <c r="S314" s="221"/>
      <c r="T314" s="222"/>
      <c r="AT314" s="223" t="s">
        <v>155</v>
      </c>
      <c r="AU314" s="223" t="s">
        <v>84</v>
      </c>
      <c r="AV314" s="12" t="s">
        <v>84</v>
      </c>
      <c r="AW314" s="12" t="s">
        <v>38</v>
      </c>
      <c r="AX314" s="12" t="s">
        <v>82</v>
      </c>
      <c r="AY314" s="223" t="s">
        <v>145</v>
      </c>
    </row>
    <row r="315" spans="2:65" s="1" customFormat="1" ht="22.5" customHeight="1">
      <c r="B315" s="40"/>
      <c r="C315" s="241" t="s">
        <v>463</v>
      </c>
      <c r="D315" s="241" t="s">
        <v>369</v>
      </c>
      <c r="E315" s="242" t="s">
        <v>464</v>
      </c>
      <c r="F315" s="243" t="s">
        <v>465</v>
      </c>
      <c r="G315" s="244" t="s">
        <v>177</v>
      </c>
      <c r="H315" s="245">
        <v>1</v>
      </c>
      <c r="I315" s="246"/>
      <c r="J315" s="247">
        <f>ROUND(I315*H315,2)</f>
        <v>0</v>
      </c>
      <c r="K315" s="243" t="s">
        <v>152</v>
      </c>
      <c r="L315" s="248"/>
      <c r="M315" s="249" t="s">
        <v>21</v>
      </c>
      <c r="N315" s="250" t="s">
        <v>45</v>
      </c>
      <c r="O315" s="41"/>
      <c r="P315" s="197">
        <f>O315*H315</f>
        <v>0</v>
      </c>
      <c r="Q315" s="197">
        <v>0.00033</v>
      </c>
      <c r="R315" s="197">
        <f>Q315*H315</f>
        <v>0.00033</v>
      </c>
      <c r="S315" s="197">
        <v>0</v>
      </c>
      <c r="T315" s="198">
        <f>S315*H315</f>
        <v>0</v>
      </c>
      <c r="AR315" s="23" t="s">
        <v>301</v>
      </c>
      <c r="AT315" s="23" t="s">
        <v>369</v>
      </c>
      <c r="AU315" s="23" t="s">
        <v>84</v>
      </c>
      <c r="AY315" s="23" t="s">
        <v>145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23" t="s">
        <v>82</v>
      </c>
      <c r="BK315" s="199">
        <f>ROUND(I315*H315,2)</f>
        <v>0</v>
      </c>
      <c r="BL315" s="23" t="s">
        <v>188</v>
      </c>
      <c r="BM315" s="23" t="s">
        <v>466</v>
      </c>
    </row>
    <row r="316" spans="2:51" s="11" customFormat="1" ht="13.5">
      <c r="B316" s="200"/>
      <c r="C316" s="201"/>
      <c r="D316" s="202" t="s">
        <v>155</v>
      </c>
      <c r="E316" s="203" t="s">
        <v>21</v>
      </c>
      <c r="F316" s="204" t="s">
        <v>162</v>
      </c>
      <c r="G316" s="201"/>
      <c r="H316" s="205" t="s">
        <v>21</v>
      </c>
      <c r="I316" s="206"/>
      <c r="J316" s="201"/>
      <c r="K316" s="201"/>
      <c r="L316" s="207"/>
      <c r="M316" s="208"/>
      <c r="N316" s="209"/>
      <c r="O316" s="209"/>
      <c r="P316" s="209"/>
      <c r="Q316" s="209"/>
      <c r="R316" s="209"/>
      <c r="S316" s="209"/>
      <c r="T316" s="210"/>
      <c r="AT316" s="211" t="s">
        <v>155</v>
      </c>
      <c r="AU316" s="211" t="s">
        <v>84</v>
      </c>
      <c r="AV316" s="11" t="s">
        <v>82</v>
      </c>
      <c r="AW316" s="11" t="s">
        <v>38</v>
      </c>
      <c r="AX316" s="11" t="s">
        <v>74</v>
      </c>
      <c r="AY316" s="211" t="s">
        <v>145</v>
      </c>
    </row>
    <row r="317" spans="2:51" s="12" customFormat="1" ht="13.5">
      <c r="B317" s="212"/>
      <c r="C317" s="213"/>
      <c r="D317" s="214" t="s">
        <v>155</v>
      </c>
      <c r="E317" s="215" t="s">
        <v>21</v>
      </c>
      <c r="F317" s="216" t="s">
        <v>82</v>
      </c>
      <c r="G317" s="213"/>
      <c r="H317" s="217">
        <v>1</v>
      </c>
      <c r="I317" s="218"/>
      <c r="J317" s="213"/>
      <c r="K317" s="213"/>
      <c r="L317" s="219"/>
      <c r="M317" s="220"/>
      <c r="N317" s="221"/>
      <c r="O317" s="221"/>
      <c r="P317" s="221"/>
      <c r="Q317" s="221"/>
      <c r="R317" s="221"/>
      <c r="S317" s="221"/>
      <c r="T317" s="222"/>
      <c r="AT317" s="223" t="s">
        <v>155</v>
      </c>
      <c r="AU317" s="223" t="s">
        <v>84</v>
      </c>
      <c r="AV317" s="12" t="s">
        <v>84</v>
      </c>
      <c r="AW317" s="12" t="s">
        <v>38</v>
      </c>
      <c r="AX317" s="12" t="s">
        <v>82</v>
      </c>
      <c r="AY317" s="223" t="s">
        <v>145</v>
      </c>
    </row>
    <row r="318" spans="2:65" s="1" customFormat="1" ht="22.5" customHeight="1">
      <c r="B318" s="40"/>
      <c r="C318" s="188" t="s">
        <v>467</v>
      </c>
      <c r="D318" s="188" t="s">
        <v>148</v>
      </c>
      <c r="E318" s="189" t="s">
        <v>468</v>
      </c>
      <c r="F318" s="190" t="s">
        <v>469</v>
      </c>
      <c r="G318" s="191" t="s">
        <v>177</v>
      </c>
      <c r="H318" s="192">
        <v>3</v>
      </c>
      <c r="I318" s="193"/>
      <c r="J318" s="194">
        <f>ROUND(I318*H318,2)</f>
        <v>0</v>
      </c>
      <c r="K318" s="190" t="s">
        <v>152</v>
      </c>
      <c r="L318" s="60"/>
      <c r="M318" s="195" t="s">
        <v>21</v>
      </c>
      <c r="N318" s="196" t="s">
        <v>45</v>
      </c>
      <c r="O318" s="41"/>
      <c r="P318" s="197">
        <f>O318*H318</f>
        <v>0</v>
      </c>
      <c r="Q318" s="197">
        <v>0.00157</v>
      </c>
      <c r="R318" s="197">
        <f>Q318*H318</f>
        <v>0.00471</v>
      </c>
      <c r="S318" s="197">
        <v>0</v>
      </c>
      <c r="T318" s="198">
        <f>S318*H318</f>
        <v>0</v>
      </c>
      <c r="AR318" s="23" t="s">
        <v>188</v>
      </c>
      <c r="AT318" s="23" t="s">
        <v>148</v>
      </c>
      <c r="AU318" s="23" t="s">
        <v>84</v>
      </c>
      <c r="AY318" s="23" t="s">
        <v>145</v>
      </c>
      <c r="BE318" s="199">
        <f>IF(N318="základní",J318,0)</f>
        <v>0</v>
      </c>
      <c r="BF318" s="199">
        <f>IF(N318="snížená",J318,0)</f>
        <v>0</v>
      </c>
      <c r="BG318" s="199">
        <f>IF(N318="zákl. přenesená",J318,0)</f>
        <v>0</v>
      </c>
      <c r="BH318" s="199">
        <f>IF(N318="sníž. přenesená",J318,0)</f>
        <v>0</v>
      </c>
      <c r="BI318" s="199">
        <f>IF(N318="nulová",J318,0)</f>
        <v>0</v>
      </c>
      <c r="BJ318" s="23" t="s">
        <v>82</v>
      </c>
      <c r="BK318" s="199">
        <f>ROUND(I318*H318,2)</f>
        <v>0</v>
      </c>
      <c r="BL318" s="23" t="s">
        <v>188</v>
      </c>
      <c r="BM318" s="23" t="s">
        <v>470</v>
      </c>
    </row>
    <row r="319" spans="2:51" s="11" customFormat="1" ht="13.5">
      <c r="B319" s="200"/>
      <c r="C319" s="201"/>
      <c r="D319" s="202" t="s">
        <v>155</v>
      </c>
      <c r="E319" s="203" t="s">
        <v>21</v>
      </c>
      <c r="F319" s="204" t="s">
        <v>162</v>
      </c>
      <c r="G319" s="201"/>
      <c r="H319" s="205" t="s">
        <v>21</v>
      </c>
      <c r="I319" s="206"/>
      <c r="J319" s="201"/>
      <c r="K319" s="201"/>
      <c r="L319" s="207"/>
      <c r="M319" s="208"/>
      <c r="N319" s="209"/>
      <c r="O319" s="209"/>
      <c r="P319" s="209"/>
      <c r="Q319" s="209"/>
      <c r="R319" s="209"/>
      <c r="S319" s="209"/>
      <c r="T319" s="210"/>
      <c r="AT319" s="211" t="s">
        <v>155</v>
      </c>
      <c r="AU319" s="211" t="s">
        <v>84</v>
      </c>
      <c r="AV319" s="11" t="s">
        <v>82</v>
      </c>
      <c r="AW319" s="11" t="s">
        <v>38</v>
      </c>
      <c r="AX319" s="11" t="s">
        <v>74</v>
      </c>
      <c r="AY319" s="211" t="s">
        <v>145</v>
      </c>
    </row>
    <row r="320" spans="2:51" s="12" customFormat="1" ht="13.5">
      <c r="B320" s="212"/>
      <c r="C320" s="213"/>
      <c r="D320" s="214" t="s">
        <v>155</v>
      </c>
      <c r="E320" s="215" t="s">
        <v>21</v>
      </c>
      <c r="F320" s="216" t="s">
        <v>146</v>
      </c>
      <c r="G320" s="213"/>
      <c r="H320" s="217">
        <v>3</v>
      </c>
      <c r="I320" s="218"/>
      <c r="J320" s="213"/>
      <c r="K320" s="213"/>
      <c r="L320" s="219"/>
      <c r="M320" s="220"/>
      <c r="N320" s="221"/>
      <c r="O320" s="221"/>
      <c r="P320" s="221"/>
      <c r="Q320" s="221"/>
      <c r="R320" s="221"/>
      <c r="S320" s="221"/>
      <c r="T320" s="222"/>
      <c r="AT320" s="223" t="s">
        <v>155</v>
      </c>
      <c r="AU320" s="223" t="s">
        <v>84</v>
      </c>
      <c r="AV320" s="12" t="s">
        <v>84</v>
      </c>
      <c r="AW320" s="12" t="s">
        <v>38</v>
      </c>
      <c r="AX320" s="12" t="s">
        <v>82</v>
      </c>
      <c r="AY320" s="223" t="s">
        <v>145</v>
      </c>
    </row>
    <row r="321" spans="2:65" s="1" customFormat="1" ht="22.5" customHeight="1">
      <c r="B321" s="40"/>
      <c r="C321" s="188" t="s">
        <v>471</v>
      </c>
      <c r="D321" s="188" t="s">
        <v>148</v>
      </c>
      <c r="E321" s="189" t="s">
        <v>472</v>
      </c>
      <c r="F321" s="190" t="s">
        <v>473</v>
      </c>
      <c r="G321" s="191" t="s">
        <v>177</v>
      </c>
      <c r="H321" s="192">
        <v>4</v>
      </c>
      <c r="I321" s="193"/>
      <c r="J321" s="194">
        <f>ROUND(I321*H321,2)</f>
        <v>0</v>
      </c>
      <c r="K321" s="190" t="s">
        <v>152</v>
      </c>
      <c r="L321" s="60"/>
      <c r="M321" s="195" t="s">
        <v>21</v>
      </c>
      <c r="N321" s="196" t="s">
        <v>45</v>
      </c>
      <c r="O321" s="41"/>
      <c r="P321" s="197">
        <f>O321*H321</f>
        <v>0</v>
      </c>
      <c r="Q321" s="197">
        <v>0.00202</v>
      </c>
      <c r="R321" s="197">
        <f>Q321*H321</f>
        <v>0.00808</v>
      </c>
      <c r="S321" s="197">
        <v>0</v>
      </c>
      <c r="T321" s="198">
        <f>S321*H321</f>
        <v>0</v>
      </c>
      <c r="AR321" s="23" t="s">
        <v>188</v>
      </c>
      <c r="AT321" s="23" t="s">
        <v>148</v>
      </c>
      <c r="AU321" s="23" t="s">
        <v>84</v>
      </c>
      <c r="AY321" s="23" t="s">
        <v>145</v>
      </c>
      <c r="BE321" s="199">
        <f>IF(N321="základní",J321,0)</f>
        <v>0</v>
      </c>
      <c r="BF321" s="199">
        <f>IF(N321="snížená",J321,0)</f>
        <v>0</v>
      </c>
      <c r="BG321" s="199">
        <f>IF(N321="zákl. přenesená",J321,0)</f>
        <v>0</v>
      </c>
      <c r="BH321" s="199">
        <f>IF(N321="sníž. přenesená",J321,0)</f>
        <v>0</v>
      </c>
      <c r="BI321" s="199">
        <f>IF(N321="nulová",J321,0)</f>
        <v>0</v>
      </c>
      <c r="BJ321" s="23" t="s">
        <v>82</v>
      </c>
      <c r="BK321" s="199">
        <f>ROUND(I321*H321,2)</f>
        <v>0</v>
      </c>
      <c r="BL321" s="23" t="s">
        <v>188</v>
      </c>
      <c r="BM321" s="23" t="s">
        <v>474</v>
      </c>
    </row>
    <row r="322" spans="2:51" s="11" customFormat="1" ht="13.5">
      <c r="B322" s="200"/>
      <c r="C322" s="201"/>
      <c r="D322" s="202" t="s">
        <v>155</v>
      </c>
      <c r="E322" s="203" t="s">
        <v>21</v>
      </c>
      <c r="F322" s="204" t="s">
        <v>162</v>
      </c>
      <c r="G322" s="201"/>
      <c r="H322" s="205" t="s">
        <v>21</v>
      </c>
      <c r="I322" s="206"/>
      <c r="J322" s="201"/>
      <c r="K322" s="201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155</v>
      </c>
      <c r="AU322" s="211" t="s">
        <v>84</v>
      </c>
      <c r="AV322" s="11" t="s">
        <v>82</v>
      </c>
      <c r="AW322" s="11" t="s">
        <v>38</v>
      </c>
      <c r="AX322" s="11" t="s">
        <v>74</v>
      </c>
      <c r="AY322" s="211" t="s">
        <v>145</v>
      </c>
    </row>
    <row r="323" spans="2:51" s="12" customFormat="1" ht="13.5">
      <c r="B323" s="212"/>
      <c r="C323" s="213"/>
      <c r="D323" s="214" t="s">
        <v>155</v>
      </c>
      <c r="E323" s="215" t="s">
        <v>21</v>
      </c>
      <c r="F323" s="216" t="s">
        <v>153</v>
      </c>
      <c r="G323" s="213"/>
      <c r="H323" s="217">
        <v>4</v>
      </c>
      <c r="I323" s="218"/>
      <c r="J323" s="213"/>
      <c r="K323" s="213"/>
      <c r="L323" s="219"/>
      <c r="M323" s="220"/>
      <c r="N323" s="221"/>
      <c r="O323" s="221"/>
      <c r="P323" s="221"/>
      <c r="Q323" s="221"/>
      <c r="R323" s="221"/>
      <c r="S323" s="221"/>
      <c r="T323" s="222"/>
      <c r="AT323" s="223" t="s">
        <v>155</v>
      </c>
      <c r="AU323" s="223" t="s">
        <v>84</v>
      </c>
      <c r="AV323" s="12" t="s">
        <v>84</v>
      </c>
      <c r="AW323" s="12" t="s">
        <v>38</v>
      </c>
      <c r="AX323" s="12" t="s">
        <v>82</v>
      </c>
      <c r="AY323" s="223" t="s">
        <v>145</v>
      </c>
    </row>
    <row r="324" spans="2:65" s="1" customFormat="1" ht="22.5" customHeight="1">
      <c r="B324" s="40"/>
      <c r="C324" s="188" t="s">
        <v>475</v>
      </c>
      <c r="D324" s="188" t="s">
        <v>148</v>
      </c>
      <c r="E324" s="189" t="s">
        <v>476</v>
      </c>
      <c r="F324" s="190" t="s">
        <v>477</v>
      </c>
      <c r="G324" s="191" t="s">
        <v>166</v>
      </c>
      <c r="H324" s="192">
        <v>6.1</v>
      </c>
      <c r="I324" s="193"/>
      <c r="J324" s="194">
        <f>ROUND(I324*H324,2)</f>
        <v>0</v>
      </c>
      <c r="K324" s="190" t="s">
        <v>152</v>
      </c>
      <c r="L324" s="60"/>
      <c r="M324" s="195" t="s">
        <v>21</v>
      </c>
      <c r="N324" s="196" t="s">
        <v>45</v>
      </c>
      <c r="O324" s="41"/>
      <c r="P324" s="197">
        <f>O324*H324</f>
        <v>0</v>
      </c>
      <c r="Q324" s="197">
        <v>0.0012</v>
      </c>
      <c r="R324" s="197">
        <f>Q324*H324</f>
        <v>0.007319999999999999</v>
      </c>
      <c r="S324" s="197">
        <v>0</v>
      </c>
      <c r="T324" s="198">
        <f>S324*H324</f>
        <v>0</v>
      </c>
      <c r="AR324" s="23" t="s">
        <v>188</v>
      </c>
      <c r="AT324" s="23" t="s">
        <v>148</v>
      </c>
      <c r="AU324" s="23" t="s">
        <v>84</v>
      </c>
      <c r="AY324" s="23" t="s">
        <v>145</v>
      </c>
      <c r="BE324" s="199">
        <f>IF(N324="základní",J324,0)</f>
        <v>0</v>
      </c>
      <c r="BF324" s="199">
        <f>IF(N324="snížená",J324,0)</f>
        <v>0</v>
      </c>
      <c r="BG324" s="199">
        <f>IF(N324="zákl. přenesená",J324,0)</f>
        <v>0</v>
      </c>
      <c r="BH324" s="199">
        <f>IF(N324="sníž. přenesená",J324,0)</f>
        <v>0</v>
      </c>
      <c r="BI324" s="199">
        <f>IF(N324="nulová",J324,0)</f>
        <v>0</v>
      </c>
      <c r="BJ324" s="23" t="s">
        <v>82</v>
      </c>
      <c r="BK324" s="199">
        <f>ROUND(I324*H324,2)</f>
        <v>0</v>
      </c>
      <c r="BL324" s="23" t="s">
        <v>188</v>
      </c>
      <c r="BM324" s="23" t="s">
        <v>478</v>
      </c>
    </row>
    <row r="325" spans="2:51" s="11" customFormat="1" ht="13.5">
      <c r="B325" s="200"/>
      <c r="C325" s="201"/>
      <c r="D325" s="202" t="s">
        <v>155</v>
      </c>
      <c r="E325" s="203" t="s">
        <v>21</v>
      </c>
      <c r="F325" s="204" t="s">
        <v>162</v>
      </c>
      <c r="G325" s="201"/>
      <c r="H325" s="205" t="s">
        <v>21</v>
      </c>
      <c r="I325" s="206"/>
      <c r="J325" s="201"/>
      <c r="K325" s="201"/>
      <c r="L325" s="207"/>
      <c r="M325" s="208"/>
      <c r="N325" s="209"/>
      <c r="O325" s="209"/>
      <c r="P325" s="209"/>
      <c r="Q325" s="209"/>
      <c r="R325" s="209"/>
      <c r="S325" s="209"/>
      <c r="T325" s="210"/>
      <c r="AT325" s="211" t="s">
        <v>155</v>
      </c>
      <c r="AU325" s="211" t="s">
        <v>84</v>
      </c>
      <c r="AV325" s="11" t="s">
        <v>82</v>
      </c>
      <c r="AW325" s="11" t="s">
        <v>38</v>
      </c>
      <c r="AX325" s="11" t="s">
        <v>74</v>
      </c>
      <c r="AY325" s="211" t="s">
        <v>145</v>
      </c>
    </row>
    <row r="326" spans="2:51" s="12" customFormat="1" ht="13.5">
      <c r="B326" s="212"/>
      <c r="C326" s="213"/>
      <c r="D326" s="214" t="s">
        <v>155</v>
      </c>
      <c r="E326" s="215" t="s">
        <v>21</v>
      </c>
      <c r="F326" s="216" t="s">
        <v>479</v>
      </c>
      <c r="G326" s="213"/>
      <c r="H326" s="217">
        <v>6.1</v>
      </c>
      <c r="I326" s="218"/>
      <c r="J326" s="213"/>
      <c r="K326" s="213"/>
      <c r="L326" s="219"/>
      <c r="M326" s="220"/>
      <c r="N326" s="221"/>
      <c r="O326" s="221"/>
      <c r="P326" s="221"/>
      <c r="Q326" s="221"/>
      <c r="R326" s="221"/>
      <c r="S326" s="221"/>
      <c r="T326" s="222"/>
      <c r="AT326" s="223" t="s">
        <v>155</v>
      </c>
      <c r="AU326" s="223" t="s">
        <v>84</v>
      </c>
      <c r="AV326" s="12" t="s">
        <v>84</v>
      </c>
      <c r="AW326" s="12" t="s">
        <v>38</v>
      </c>
      <c r="AX326" s="12" t="s">
        <v>82</v>
      </c>
      <c r="AY326" s="223" t="s">
        <v>145</v>
      </c>
    </row>
    <row r="327" spans="2:65" s="1" customFormat="1" ht="22.5" customHeight="1">
      <c r="B327" s="40"/>
      <c r="C327" s="188" t="s">
        <v>480</v>
      </c>
      <c r="D327" s="188" t="s">
        <v>148</v>
      </c>
      <c r="E327" s="189" t="s">
        <v>481</v>
      </c>
      <c r="F327" s="190" t="s">
        <v>482</v>
      </c>
      <c r="G327" s="191" t="s">
        <v>166</v>
      </c>
      <c r="H327" s="192">
        <v>2</v>
      </c>
      <c r="I327" s="193"/>
      <c r="J327" s="194">
        <f>ROUND(I327*H327,2)</f>
        <v>0</v>
      </c>
      <c r="K327" s="190" t="s">
        <v>152</v>
      </c>
      <c r="L327" s="60"/>
      <c r="M327" s="195" t="s">
        <v>21</v>
      </c>
      <c r="N327" s="196" t="s">
        <v>45</v>
      </c>
      <c r="O327" s="41"/>
      <c r="P327" s="197">
        <f>O327*H327</f>
        <v>0</v>
      </c>
      <c r="Q327" s="197">
        <v>0.00029</v>
      </c>
      <c r="R327" s="197">
        <f>Q327*H327</f>
        <v>0.00058</v>
      </c>
      <c r="S327" s="197">
        <v>0</v>
      </c>
      <c r="T327" s="198">
        <f>S327*H327</f>
        <v>0</v>
      </c>
      <c r="AR327" s="23" t="s">
        <v>188</v>
      </c>
      <c r="AT327" s="23" t="s">
        <v>148</v>
      </c>
      <c r="AU327" s="23" t="s">
        <v>84</v>
      </c>
      <c r="AY327" s="23" t="s">
        <v>145</v>
      </c>
      <c r="BE327" s="199">
        <f>IF(N327="základní",J327,0)</f>
        <v>0</v>
      </c>
      <c r="BF327" s="199">
        <f>IF(N327="snížená",J327,0)</f>
        <v>0</v>
      </c>
      <c r="BG327" s="199">
        <f>IF(N327="zákl. přenesená",J327,0)</f>
        <v>0</v>
      </c>
      <c r="BH327" s="199">
        <f>IF(N327="sníž. přenesená",J327,0)</f>
        <v>0</v>
      </c>
      <c r="BI327" s="199">
        <f>IF(N327="nulová",J327,0)</f>
        <v>0</v>
      </c>
      <c r="BJ327" s="23" t="s">
        <v>82</v>
      </c>
      <c r="BK327" s="199">
        <f>ROUND(I327*H327,2)</f>
        <v>0</v>
      </c>
      <c r="BL327" s="23" t="s">
        <v>188</v>
      </c>
      <c r="BM327" s="23" t="s">
        <v>483</v>
      </c>
    </row>
    <row r="328" spans="2:51" s="11" customFormat="1" ht="13.5">
      <c r="B328" s="200"/>
      <c r="C328" s="201"/>
      <c r="D328" s="202" t="s">
        <v>155</v>
      </c>
      <c r="E328" s="203" t="s">
        <v>21</v>
      </c>
      <c r="F328" s="204" t="s">
        <v>162</v>
      </c>
      <c r="G328" s="201"/>
      <c r="H328" s="205" t="s">
        <v>21</v>
      </c>
      <c r="I328" s="206"/>
      <c r="J328" s="201"/>
      <c r="K328" s="201"/>
      <c r="L328" s="207"/>
      <c r="M328" s="208"/>
      <c r="N328" s="209"/>
      <c r="O328" s="209"/>
      <c r="P328" s="209"/>
      <c r="Q328" s="209"/>
      <c r="R328" s="209"/>
      <c r="S328" s="209"/>
      <c r="T328" s="210"/>
      <c r="AT328" s="211" t="s">
        <v>155</v>
      </c>
      <c r="AU328" s="211" t="s">
        <v>84</v>
      </c>
      <c r="AV328" s="11" t="s">
        <v>82</v>
      </c>
      <c r="AW328" s="11" t="s">
        <v>38</v>
      </c>
      <c r="AX328" s="11" t="s">
        <v>74</v>
      </c>
      <c r="AY328" s="211" t="s">
        <v>145</v>
      </c>
    </row>
    <row r="329" spans="2:51" s="12" customFormat="1" ht="13.5">
      <c r="B329" s="212"/>
      <c r="C329" s="213"/>
      <c r="D329" s="214" t="s">
        <v>155</v>
      </c>
      <c r="E329" s="215" t="s">
        <v>21</v>
      </c>
      <c r="F329" s="216" t="s">
        <v>84</v>
      </c>
      <c r="G329" s="213"/>
      <c r="H329" s="217">
        <v>2</v>
      </c>
      <c r="I329" s="218"/>
      <c r="J329" s="213"/>
      <c r="K329" s="213"/>
      <c r="L329" s="219"/>
      <c r="M329" s="220"/>
      <c r="N329" s="221"/>
      <c r="O329" s="221"/>
      <c r="P329" s="221"/>
      <c r="Q329" s="221"/>
      <c r="R329" s="221"/>
      <c r="S329" s="221"/>
      <c r="T329" s="222"/>
      <c r="AT329" s="223" t="s">
        <v>155</v>
      </c>
      <c r="AU329" s="223" t="s">
        <v>84</v>
      </c>
      <c r="AV329" s="12" t="s">
        <v>84</v>
      </c>
      <c r="AW329" s="12" t="s">
        <v>38</v>
      </c>
      <c r="AX329" s="12" t="s">
        <v>82</v>
      </c>
      <c r="AY329" s="223" t="s">
        <v>145</v>
      </c>
    </row>
    <row r="330" spans="2:65" s="1" customFormat="1" ht="22.5" customHeight="1">
      <c r="B330" s="40"/>
      <c r="C330" s="188" t="s">
        <v>484</v>
      </c>
      <c r="D330" s="188" t="s">
        <v>148</v>
      </c>
      <c r="E330" s="189" t="s">
        <v>485</v>
      </c>
      <c r="F330" s="190" t="s">
        <v>486</v>
      </c>
      <c r="G330" s="191" t="s">
        <v>166</v>
      </c>
      <c r="H330" s="192">
        <v>12</v>
      </c>
      <c r="I330" s="193"/>
      <c r="J330" s="194">
        <f>ROUND(I330*H330,2)</f>
        <v>0</v>
      </c>
      <c r="K330" s="190" t="s">
        <v>152</v>
      </c>
      <c r="L330" s="60"/>
      <c r="M330" s="195" t="s">
        <v>21</v>
      </c>
      <c r="N330" s="196" t="s">
        <v>45</v>
      </c>
      <c r="O330" s="41"/>
      <c r="P330" s="197">
        <f>O330*H330</f>
        <v>0</v>
      </c>
      <c r="Q330" s="197">
        <v>0.00035</v>
      </c>
      <c r="R330" s="197">
        <f>Q330*H330</f>
        <v>0.0042</v>
      </c>
      <c r="S330" s="197">
        <v>0</v>
      </c>
      <c r="T330" s="198">
        <f>S330*H330</f>
        <v>0</v>
      </c>
      <c r="AR330" s="23" t="s">
        <v>188</v>
      </c>
      <c r="AT330" s="23" t="s">
        <v>148</v>
      </c>
      <c r="AU330" s="23" t="s">
        <v>84</v>
      </c>
      <c r="AY330" s="23" t="s">
        <v>145</v>
      </c>
      <c r="BE330" s="199">
        <f>IF(N330="základní",J330,0)</f>
        <v>0</v>
      </c>
      <c r="BF330" s="199">
        <f>IF(N330="snížená",J330,0)</f>
        <v>0</v>
      </c>
      <c r="BG330" s="199">
        <f>IF(N330="zákl. přenesená",J330,0)</f>
        <v>0</v>
      </c>
      <c r="BH330" s="199">
        <f>IF(N330="sníž. přenesená",J330,0)</f>
        <v>0</v>
      </c>
      <c r="BI330" s="199">
        <f>IF(N330="nulová",J330,0)</f>
        <v>0</v>
      </c>
      <c r="BJ330" s="23" t="s">
        <v>82</v>
      </c>
      <c r="BK330" s="199">
        <f>ROUND(I330*H330,2)</f>
        <v>0</v>
      </c>
      <c r="BL330" s="23" t="s">
        <v>188</v>
      </c>
      <c r="BM330" s="23" t="s">
        <v>487</v>
      </c>
    </row>
    <row r="331" spans="2:51" s="11" customFormat="1" ht="13.5">
      <c r="B331" s="200"/>
      <c r="C331" s="201"/>
      <c r="D331" s="202" t="s">
        <v>155</v>
      </c>
      <c r="E331" s="203" t="s">
        <v>21</v>
      </c>
      <c r="F331" s="204" t="s">
        <v>162</v>
      </c>
      <c r="G331" s="201"/>
      <c r="H331" s="205" t="s">
        <v>21</v>
      </c>
      <c r="I331" s="206"/>
      <c r="J331" s="201"/>
      <c r="K331" s="201"/>
      <c r="L331" s="207"/>
      <c r="M331" s="208"/>
      <c r="N331" s="209"/>
      <c r="O331" s="209"/>
      <c r="P331" s="209"/>
      <c r="Q331" s="209"/>
      <c r="R331" s="209"/>
      <c r="S331" s="209"/>
      <c r="T331" s="210"/>
      <c r="AT331" s="211" t="s">
        <v>155</v>
      </c>
      <c r="AU331" s="211" t="s">
        <v>84</v>
      </c>
      <c r="AV331" s="11" t="s">
        <v>82</v>
      </c>
      <c r="AW331" s="11" t="s">
        <v>38</v>
      </c>
      <c r="AX331" s="11" t="s">
        <v>74</v>
      </c>
      <c r="AY331" s="211" t="s">
        <v>145</v>
      </c>
    </row>
    <row r="332" spans="2:51" s="12" customFormat="1" ht="13.5">
      <c r="B332" s="212"/>
      <c r="C332" s="213"/>
      <c r="D332" s="214" t="s">
        <v>155</v>
      </c>
      <c r="E332" s="215" t="s">
        <v>21</v>
      </c>
      <c r="F332" s="216" t="s">
        <v>209</v>
      </c>
      <c r="G332" s="213"/>
      <c r="H332" s="217">
        <v>12</v>
      </c>
      <c r="I332" s="218"/>
      <c r="J332" s="213"/>
      <c r="K332" s="213"/>
      <c r="L332" s="219"/>
      <c r="M332" s="220"/>
      <c r="N332" s="221"/>
      <c r="O332" s="221"/>
      <c r="P332" s="221"/>
      <c r="Q332" s="221"/>
      <c r="R332" s="221"/>
      <c r="S332" s="221"/>
      <c r="T332" s="222"/>
      <c r="AT332" s="223" t="s">
        <v>155</v>
      </c>
      <c r="AU332" s="223" t="s">
        <v>84</v>
      </c>
      <c r="AV332" s="12" t="s">
        <v>84</v>
      </c>
      <c r="AW332" s="12" t="s">
        <v>38</v>
      </c>
      <c r="AX332" s="12" t="s">
        <v>82</v>
      </c>
      <c r="AY332" s="223" t="s">
        <v>145</v>
      </c>
    </row>
    <row r="333" spans="2:65" s="1" customFormat="1" ht="22.5" customHeight="1">
      <c r="B333" s="40"/>
      <c r="C333" s="188" t="s">
        <v>488</v>
      </c>
      <c r="D333" s="188" t="s">
        <v>148</v>
      </c>
      <c r="E333" s="189" t="s">
        <v>489</v>
      </c>
      <c r="F333" s="190" t="s">
        <v>490</v>
      </c>
      <c r="G333" s="191" t="s">
        <v>166</v>
      </c>
      <c r="H333" s="192">
        <v>1.9</v>
      </c>
      <c r="I333" s="193"/>
      <c r="J333" s="194">
        <f>ROUND(I333*H333,2)</f>
        <v>0</v>
      </c>
      <c r="K333" s="190" t="s">
        <v>152</v>
      </c>
      <c r="L333" s="60"/>
      <c r="M333" s="195" t="s">
        <v>21</v>
      </c>
      <c r="N333" s="196" t="s">
        <v>45</v>
      </c>
      <c r="O333" s="41"/>
      <c r="P333" s="197">
        <f>O333*H333</f>
        <v>0</v>
      </c>
      <c r="Q333" s="197">
        <v>0.00057</v>
      </c>
      <c r="R333" s="197">
        <f>Q333*H333</f>
        <v>0.001083</v>
      </c>
      <c r="S333" s="197">
        <v>0</v>
      </c>
      <c r="T333" s="198">
        <f>S333*H333</f>
        <v>0</v>
      </c>
      <c r="AR333" s="23" t="s">
        <v>188</v>
      </c>
      <c r="AT333" s="23" t="s">
        <v>148</v>
      </c>
      <c r="AU333" s="23" t="s">
        <v>84</v>
      </c>
      <c r="AY333" s="23" t="s">
        <v>145</v>
      </c>
      <c r="BE333" s="199">
        <f>IF(N333="základní",J333,0)</f>
        <v>0</v>
      </c>
      <c r="BF333" s="199">
        <f>IF(N333="snížená",J333,0)</f>
        <v>0</v>
      </c>
      <c r="BG333" s="199">
        <f>IF(N333="zákl. přenesená",J333,0)</f>
        <v>0</v>
      </c>
      <c r="BH333" s="199">
        <f>IF(N333="sníž. přenesená",J333,0)</f>
        <v>0</v>
      </c>
      <c r="BI333" s="199">
        <f>IF(N333="nulová",J333,0)</f>
        <v>0</v>
      </c>
      <c r="BJ333" s="23" t="s">
        <v>82</v>
      </c>
      <c r="BK333" s="199">
        <f>ROUND(I333*H333,2)</f>
        <v>0</v>
      </c>
      <c r="BL333" s="23" t="s">
        <v>188</v>
      </c>
      <c r="BM333" s="23" t="s">
        <v>491</v>
      </c>
    </row>
    <row r="334" spans="2:51" s="11" customFormat="1" ht="13.5">
      <c r="B334" s="200"/>
      <c r="C334" s="201"/>
      <c r="D334" s="202" t="s">
        <v>155</v>
      </c>
      <c r="E334" s="203" t="s">
        <v>21</v>
      </c>
      <c r="F334" s="204" t="s">
        <v>162</v>
      </c>
      <c r="G334" s="201"/>
      <c r="H334" s="205" t="s">
        <v>21</v>
      </c>
      <c r="I334" s="206"/>
      <c r="J334" s="201"/>
      <c r="K334" s="201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155</v>
      </c>
      <c r="AU334" s="211" t="s">
        <v>84</v>
      </c>
      <c r="AV334" s="11" t="s">
        <v>82</v>
      </c>
      <c r="AW334" s="11" t="s">
        <v>38</v>
      </c>
      <c r="AX334" s="11" t="s">
        <v>74</v>
      </c>
      <c r="AY334" s="211" t="s">
        <v>145</v>
      </c>
    </row>
    <row r="335" spans="2:51" s="12" customFormat="1" ht="13.5">
      <c r="B335" s="212"/>
      <c r="C335" s="213"/>
      <c r="D335" s="214" t="s">
        <v>155</v>
      </c>
      <c r="E335" s="215" t="s">
        <v>21</v>
      </c>
      <c r="F335" s="216" t="s">
        <v>492</v>
      </c>
      <c r="G335" s="213"/>
      <c r="H335" s="217">
        <v>1.9</v>
      </c>
      <c r="I335" s="218"/>
      <c r="J335" s="213"/>
      <c r="K335" s="213"/>
      <c r="L335" s="219"/>
      <c r="M335" s="220"/>
      <c r="N335" s="221"/>
      <c r="O335" s="221"/>
      <c r="P335" s="221"/>
      <c r="Q335" s="221"/>
      <c r="R335" s="221"/>
      <c r="S335" s="221"/>
      <c r="T335" s="222"/>
      <c r="AT335" s="223" t="s">
        <v>155</v>
      </c>
      <c r="AU335" s="223" t="s">
        <v>84</v>
      </c>
      <c r="AV335" s="12" t="s">
        <v>84</v>
      </c>
      <c r="AW335" s="12" t="s">
        <v>38</v>
      </c>
      <c r="AX335" s="12" t="s">
        <v>82</v>
      </c>
      <c r="AY335" s="223" t="s">
        <v>145</v>
      </c>
    </row>
    <row r="336" spans="2:65" s="1" customFormat="1" ht="22.5" customHeight="1">
      <c r="B336" s="40"/>
      <c r="C336" s="188" t="s">
        <v>493</v>
      </c>
      <c r="D336" s="188" t="s">
        <v>148</v>
      </c>
      <c r="E336" s="189" t="s">
        <v>494</v>
      </c>
      <c r="F336" s="190" t="s">
        <v>495</v>
      </c>
      <c r="G336" s="191" t="s">
        <v>177</v>
      </c>
      <c r="H336" s="192">
        <v>1</v>
      </c>
      <c r="I336" s="193"/>
      <c r="J336" s="194">
        <f>ROUND(I336*H336,2)</f>
        <v>0</v>
      </c>
      <c r="K336" s="190" t="s">
        <v>152</v>
      </c>
      <c r="L336" s="60"/>
      <c r="M336" s="195" t="s">
        <v>21</v>
      </c>
      <c r="N336" s="196" t="s">
        <v>45</v>
      </c>
      <c r="O336" s="41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AR336" s="23" t="s">
        <v>188</v>
      </c>
      <c r="AT336" s="23" t="s">
        <v>148</v>
      </c>
      <c r="AU336" s="23" t="s">
        <v>84</v>
      </c>
      <c r="AY336" s="23" t="s">
        <v>145</v>
      </c>
      <c r="BE336" s="199">
        <f>IF(N336="základní",J336,0)</f>
        <v>0</v>
      </c>
      <c r="BF336" s="199">
        <f>IF(N336="snížená",J336,0)</f>
        <v>0</v>
      </c>
      <c r="BG336" s="199">
        <f>IF(N336="zákl. přenesená",J336,0)</f>
        <v>0</v>
      </c>
      <c r="BH336" s="199">
        <f>IF(N336="sníž. přenesená",J336,0)</f>
        <v>0</v>
      </c>
      <c r="BI336" s="199">
        <f>IF(N336="nulová",J336,0)</f>
        <v>0</v>
      </c>
      <c r="BJ336" s="23" t="s">
        <v>82</v>
      </c>
      <c r="BK336" s="199">
        <f>ROUND(I336*H336,2)</f>
        <v>0</v>
      </c>
      <c r="BL336" s="23" t="s">
        <v>188</v>
      </c>
      <c r="BM336" s="23" t="s">
        <v>496</v>
      </c>
    </row>
    <row r="337" spans="2:51" s="11" customFormat="1" ht="13.5">
      <c r="B337" s="200"/>
      <c r="C337" s="201"/>
      <c r="D337" s="202" t="s">
        <v>155</v>
      </c>
      <c r="E337" s="203" t="s">
        <v>21</v>
      </c>
      <c r="F337" s="204" t="s">
        <v>162</v>
      </c>
      <c r="G337" s="201"/>
      <c r="H337" s="205" t="s">
        <v>21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155</v>
      </c>
      <c r="AU337" s="211" t="s">
        <v>84</v>
      </c>
      <c r="AV337" s="11" t="s">
        <v>82</v>
      </c>
      <c r="AW337" s="11" t="s">
        <v>38</v>
      </c>
      <c r="AX337" s="11" t="s">
        <v>74</v>
      </c>
      <c r="AY337" s="211" t="s">
        <v>145</v>
      </c>
    </row>
    <row r="338" spans="2:51" s="12" customFormat="1" ht="13.5">
      <c r="B338" s="212"/>
      <c r="C338" s="213"/>
      <c r="D338" s="214" t="s">
        <v>155</v>
      </c>
      <c r="E338" s="215" t="s">
        <v>21</v>
      </c>
      <c r="F338" s="216" t="s">
        <v>82</v>
      </c>
      <c r="G338" s="213"/>
      <c r="H338" s="217">
        <v>1</v>
      </c>
      <c r="I338" s="218"/>
      <c r="J338" s="213"/>
      <c r="K338" s="213"/>
      <c r="L338" s="219"/>
      <c r="M338" s="220"/>
      <c r="N338" s="221"/>
      <c r="O338" s="221"/>
      <c r="P338" s="221"/>
      <c r="Q338" s="221"/>
      <c r="R338" s="221"/>
      <c r="S338" s="221"/>
      <c r="T338" s="222"/>
      <c r="AT338" s="223" t="s">
        <v>155</v>
      </c>
      <c r="AU338" s="223" t="s">
        <v>84</v>
      </c>
      <c r="AV338" s="12" t="s">
        <v>84</v>
      </c>
      <c r="AW338" s="12" t="s">
        <v>38</v>
      </c>
      <c r="AX338" s="12" t="s">
        <v>82</v>
      </c>
      <c r="AY338" s="223" t="s">
        <v>145</v>
      </c>
    </row>
    <row r="339" spans="2:65" s="1" customFormat="1" ht="22.5" customHeight="1">
      <c r="B339" s="40"/>
      <c r="C339" s="188" t="s">
        <v>497</v>
      </c>
      <c r="D339" s="188" t="s">
        <v>148</v>
      </c>
      <c r="E339" s="189" t="s">
        <v>498</v>
      </c>
      <c r="F339" s="190" t="s">
        <v>499</v>
      </c>
      <c r="G339" s="191" t="s">
        <v>177</v>
      </c>
      <c r="H339" s="192">
        <v>8</v>
      </c>
      <c r="I339" s="193"/>
      <c r="J339" s="194">
        <f>ROUND(I339*H339,2)</f>
        <v>0</v>
      </c>
      <c r="K339" s="190" t="s">
        <v>152</v>
      </c>
      <c r="L339" s="60"/>
      <c r="M339" s="195" t="s">
        <v>21</v>
      </c>
      <c r="N339" s="196" t="s">
        <v>45</v>
      </c>
      <c r="O339" s="41"/>
      <c r="P339" s="197">
        <f>O339*H339</f>
        <v>0</v>
      </c>
      <c r="Q339" s="197">
        <v>0</v>
      </c>
      <c r="R339" s="197">
        <f>Q339*H339</f>
        <v>0</v>
      </c>
      <c r="S339" s="197">
        <v>0</v>
      </c>
      <c r="T339" s="198">
        <f>S339*H339</f>
        <v>0</v>
      </c>
      <c r="AR339" s="23" t="s">
        <v>188</v>
      </c>
      <c r="AT339" s="23" t="s">
        <v>148</v>
      </c>
      <c r="AU339" s="23" t="s">
        <v>84</v>
      </c>
      <c r="AY339" s="23" t="s">
        <v>145</v>
      </c>
      <c r="BE339" s="199">
        <f>IF(N339="základní",J339,0)</f>
        <v>0</v>
      </c>
      <c r="BF339" s="199">
        <f>IF(N339="snížená",J339,0)</f>
        <v>0</v>
      </c>
      <c r="BG339" s="199">
        <f>IF(N339="zákl. přenesená",J339,0)</f>
        <v>0</v>
      </c>
      <c r="BH339" s="199">
        <f>IF(N339="sníž. přenesená",J339,0)</f>
        <v>0</v>
      </c>
      <c r="BI339" s="199">
        <f>IF(N339="nulová",J339,0)</f>
        <v>0</v>
      </c>
      <c r="BJ339" s="23" t="s">
        <v>82</v>
      </c>
      <c r="BK339" s="199">
        <f>ROUND(I339*H339,2)</f>
        <v>0</v>
      </c>
      <c r="BL339" s="23" t="s">
        <v>188</v>
      </c>
      <c r="BM339" s="23" t="s">
        <v>500</v>
      </c>
    </row>
    <row r="340" spans="2:51" s="11" customFormat="1" ht="13.5">
      <c r="B340" s="200"/>
      <c r="C340" s="201"/>
      <c r="D340" s="202" t="s">
        <v>155</v>
      </c>
      <c r="E340" s="203" t="s">
        <v>21</v>
      </c>
      <c r="F340" s="204" t="s">
        <v>162</v>
      </c>
      <c r="G340" s="201"/>
      <c r="H340" s="205" t="s">
        <v>21</v>
      </c>
      <c r="I340" s="206"/>
      <c r="J340" s="201"/>
      <c r="K340" s="201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155</v>
      </c>
      <c r="AU340" s="211" t="s">
        <v>84</v>
      </c>
      <c r="AV340" s="11" t="s">
        <v>82</v>
      </c>
      <c r="AW340" s="11" t="s">
        <v>38</v>
      </c>
      <c r="AX340" s="11" t="s">
        <v>74</v>
      </c>
      <c r="AY340" s="211" t="s">
        <v>145</v>
      </c>
    </row>
    <row r="341" spans="2:51" s="12" customFormat="1" ht="13.5">
      <c r="B341" s="212"/>
      <c r="C341" s="213"/>
      <c r="D341" s="214" t="s">
        <v>155</v>
      </c>
      <c r="E341" s="215" t="s">
        <v>21</v>
      </c>
      <c r="F341" s="216" t="s">
        <v>192</v>
      </c>
      <c r="G341" s="213"/>
      <c r="H341" s="217">
        <v>8</v>
      </c>
      <c r="I341" s="218"/>
      <c r="J341" s="213"/>
      <c r="K341" s="213"/>
      <c r="L341" s="219"/>
      <c r="M341" s="220"/>
      <c r="N341" s="221"/>
      <c r="O341" s="221"/>
      <c r="P341" s="221"/>
      <c r="Q341" s="221"/>
      <c r="R341" s="221"/>
      <c r="S341" s="221"/>
      <c r="T341" s="222"/>
      <c r="AT341" s="223" t="s">
        <v>155</v>
      </c>
      <c r="AU341" s="223" t="s">
        <v>84</v>
      </c>
      <c r="AV341" s="12" t="s">
        <v>84</v>
      </c>
      <c r="AW341" s="12" t="s">
        <v>38</v>
      </c>
      <c r="AX341" s="12" t="s">
        <v>82</v>
      </c>
      <c r="AY341" s="223" t="s">
        <v>145</v>
      </c>
    </row>
    <row r="342" spans="2:65" s="1" customFormat="1" ht="22.5" customHeight="1">
      <c r="B342" s="40"/>
      <c r="C342" s="188" t="s">
        <v>501</v>
      </c>
      <c r="D342" s="188" t="s">
        <v>148</v>
      </c>
      <c r="E342" s="189" t="s">
        <v>502</v>
      </c>
      <c r="F342" s="190" t="s">
        <v>503</v>
      </c>
      <c r="G342" s="191" t="s">
        <v>177</v>
      </c>
      <c r="H342" s="192">
        <v>2</v>
      </c>
      <c r="I342" s="193"/>
      <c r="J342" s="194">
        <f>ROUND(I342*H342,2)</f>
        <v>0</v>
      </c>
      <c r="K342" s="190" t="s">
        <v>152</v>
      </c>
      <c r="L342" s="60"/>
      <c r="M342" s="195" t="s">
        <v>21</v>
      </c>
      <c r="N342" s="196" t="s">
        <v>45</v>
      </c>
      <c r="O342" s="41"/>
      <c r="P342" s="197">
        <f>O342*H342</f>
        <v>0</v>
      </c>
      <c r="Q342" s="197">
        <v>0</v>
      </c>
      <c r="R342" s="197">
        <f>Q342*H342</f>
        <v>0</v>
      </c>
      <c r="S342" s="197">
        <v>0</v>
      </c>
      <c r="T342" s="198">
        <f>S342*H342</f>
        <v>0</v>
      </c>
      <c r="AR342" s="23" t="s">
        <v>188</v>
      </c>
      <c r="AT342" s="23" t="s">
        <v>148</v>
      </c>
      <c r="AU342" s="23" t="s">
        <v>84</v>
      </c>
      <c r="AY342" s="23" t="s">
        <v>145</v>
      </c>
      <c r="BE342" s="199">
        <f>IF(N342="základní",J342,0)</f>
        <v>0</v>
      </c>
      <c r="BF342" s="199">
        <f>IF(N342="snížená",J342,0)</f>
        <v>0</v>
      </c>
      <c r="BG342" s="199">
        <f>IF(N342="zákl. přenesená",J342,0)</f>
        <v>0</v>
      </c>
      <c r="BH342" s="199">
        <f>IF(N342="sníž. přenesená",J342,0)</f>
        <v>0</v>
      </c>
      <c r="BI342" s="199">
        <f>IF(N342="nulová",J342,0)</f>
        <v>0</v>
      </c>
      <c r="BJ342" s="23" t="s">
        <v>82</v>
      </c>
      <c r="BK342" s="199">
        <f>ROUND(I342*H342,2)</f>
        <v>0</v>
      </c>
      <c r="BL342" s="23" t="s">
        <v>188</v>
      </c>
      <c r="BM342" s="23" t="s">
        <v>504</v>
      </c>
    </row>
    <row r="343" spans="2:51" s="11" customFormat="1" ht="13.5">
      <c r="B343" s="200"/>
      <c r="C343" s="201"/>
      <c r="D343" s="202" t="s">
        <v>155</v>
      </c>
      <c r="E343" s="203" t="s">
        <v>21</v>
      </c>
      <c r="F343" s="204" t="s">
        <v>162</v>
      </c>
      <c r="G343" s="201"/>
      <c r="H343" s="205" t="s">
        <v>21</v>
      </c>
      <c r="I343" s="206"/>
      <c r="J343" s="201"/>
      <c r="K343" s="201"/>
      <c r="L343" s="207"/>
      <c r="M343" s="208"/>
      <c r="N343" s="209"/>
      <c r="O343" s="209"/>
      <c r="P343" s="209"/>
      <c r="Q343" s="209"/>
      <c r="R343" s="209"/>
      <c r="S343" s="209"/>
      <c r="T343" s="210"/>
      <c r="AT343" s="211" t="s">
        <v>155</v>
      </c>
      <c r="AU343" s="211" t="s">
        <v>84</v>
      </c>
      <c r="AV343" s="11" t="s">
        <v>82</v>
      </c>
      <c r="AW343" s="11" t="s">
        <v>38</v>
      </c>
      <c r="AX343" s="11" t="s">
        <v>74</v>
      </c>
      <c r="AY343" s="211" t="s">
        <v>145</v>
      </c>
    </row>
    <row r="344" spans="2:51" s="12" customFormat="1" ht="13.5">
      <c r="B344" s="212"/>
      <c r="C344" s="213"/>
      <c r="D344" s="214" t="s">
        <v>155</v>
      </c>
      <c r="E344" s="215" t="s">
        <v>21</v>
      </c>
      <c r="F344" s="216" t="s">
        <v>84</v>
      </c>
      <c r="G344" s="213"/>
      <c r="H344" s="217">
        <v>2</v>
      </c>
      <c r="I344" s="218"/>
      <c r="J344" s="213"/>
      <c r="K344" s="213"/>
      <c r="L344" s="219"/>
      <c r="M344" s="220"/>
      <c r="N344" s="221"/>
      <c r="O344" s="221"/>
      <c r="P344" s="221"/>
      <c r="Q344" s="221"/>
      <c r="R344" s="221"/>
      <c r="S344" s="221"/>
      <c r="T344" s="222"/>
      <c r="AT344" s="223" t="s">
        <v>155</v>
      </c>
      <c r="AU344" s="223" t="s">
        <v>84</v>
      </c>
      <c r="AV344" s="12" t="s">
        <v>84</v>
      </c>
      <c r="AW344" s="12" t="s">
        <v>38</v>
      </c>
      <c r="AX344" s="12" t="s">
        <v>82</v>
      </c>
      <c r="AY344" s="223" t="s">
        <v>145</v>
      </c>
    </row>
    <row r="345" spans="2:65" s="1" customFormat="1" ht="22.5" customHeight="1">
      <c r="B345" s="40"/>
      <c r="C345" s="188" t="s">
        <v>505</v>
      </c>
      <c r="D345" s="188" t="s">
        <v>148</v>
      </c>
      <c r="E345" s="189" t="s">
        <v>506</v>
      </c>
      <c r="F345" s="190" t="s">
        <v>507</v>
      </c>
      <c r="G345" s="191" t="s">
        <v>177</v>
      </c>
      <c r="H345" s="192">
        <v>2</v>
      </c>
      <c r="I345" s="193"/>
      <c r="J345" s="194">
        <f>ROUND(I345*H345,2)</f>
        <v>0</v>
      </c>
      <c r="K345" s="190" t="s">
        <v>152</v>
      </c>
      <c r="L345" s="60"/>
      <c r="M345" s="195" t="s">
        <v>21</v>
      </c>
      <c r="N345" s="196" t="s">
        <v>45</v>
      </c>
      <c r="O345" s="41"/>
      <c r="P345" s="197">
        <f>O345*H345</f>
        <v>0</v>
      </c>
      <c r="Q345" s="197">
        <v>0.00092</v>
      </c>
      <c r="R345" s="197">
        <f>Q345*H345</f>
        <v>0.00184</v>
      </c>
      <c r="S345" s="197">
        <v>0</v>
      </c>
      <c r="T345" s="198">
        <f>S345*H345</f>
        <v>0</v>
      </c>
      <c r="AR345" s="23" t="s">
        <v>188</v>
      </c>
      <c r="AT345" s="23" t="s">
        <v>148</v>
      </c>
      <c r="AU345" s="23" t="s">
        <v>84</v>
      </c>
      <c r="AY345" s="23" t="s">
        <v>145</v>
      </c>
      <c r="BE345" s="199">
        <f>IF(N345="základní",J345,0)</f>
        <v>0</v>
      </c>
      <c r="BF345" s="199">
        <f>IF(N345="snížená",J345,0)</f>
        <v>0</v>
      </c>
      <c r="BG345" s="199">
        <f>IF(N345="zákl. přenesená",J345,0)</f>
        <v>0</v>
      </c>
      <c r="BH345" s="199">
        <f>IF(N345="sníž. přenesená",J345,0)</f>
        <v>0</v>
      </c>
      <c r="BI345" s="199">
        <f>IF(N345="nulová",J345,0)</f>
        <v>0</v>
      </c>
      <c r="BJ345" s="23" t="s">
        <v>82</v>
      </c>
      <c r="BK345" s="199">
        <f>ROUND(I345*H345,2)</f>
        <v>0</v>
      </c>
      <c r="BL345" s="23" t="s">
        <v>188</v>
      </c>
      <c r="BM345" s="23" t="s">
        <v>508</v>
      </c>
    </row>
    <row r="346" spans="2:51" s="11" customFormat="1" ht="13.5">
      <c r="B346" s="200"/>
      <c r="C346" s="201"/>
      <c r="D346" s="202" t="s">
        <v>155</v>
      </c>
      <c r="E346" s="203" t="s">
        <v>21</v>
      </c>
      <c r="F346" s="204" t="s">
        <v>162</v>
      </c>
      <c r="G346" s="201"/>
      <c r="H346" s="205" t="s">
        <v>21</v>
      </c>
      <c r="I346" s="206"/>
      <c r="J346" s="201"/>
      <c r="K346" s="201"/>
      <c r="L346" s="207"/>
      <c r="M346" s="208"/>
      <c r="N346" s="209"/>
      <c r="O346" s="209"/>
      <c r="P346" s="209"/>
      <c r="Q346" s="209"/>
      <c r="R346" s="209"/>
      <c r="S346" s="209"/>
      <c r="T346" s="210"/>
      <c r="AT346" s="211" t="s">
        <v>155</v>
      </c>
      <c r="AU346" s="211" t="s">
        <v>84</v>
      </c>
      <c r="AV346" s="11" t="s">
        <v>82</v>
      </c>
      <c r="AW346" s="11" t="s">
        <v>38</v>
      </c>
      <c r="AX346" s="11" t="s">
        <v>74</v>
      </c>
      <c r="AY346" s="211" t="s">
        <v>145</v>
      </c>
    </row>
    <row r="347" spans="2:51" s="12" customFormat="1" ht="13.5">
      <c r="B347" s="212"/>
      <c r="C347" s="213"/>
      <c r="D347" s="214" t="s">
        <v>155</v>
      </c>
      <c r="E347" s="215" t="s">
        <v>21</v>
      </c>
      <c r="F347" s="216" t="s">
        <v>84</v>
      </c>
      <c r="G347" s="213"/>
      <c r="H347" s="217">
        <v>2</v>
      </c>
      <c r="I347" s="218"/>
      <c r="J347" s="213"/>
      <c r="K347" s="213"/>
      <c r="L347" s="219"/>
      <c r="M347" s="220"/>
      <c r="N347" s="221"/>
      <c r="O347" s="221"/>
      <c r="P347" s="221"/>
      <c r="Q347" s="221"/>
      <c r="R347" s="221"/>
      <c r="S347" s="221"/>
      <c r="T347" s="222"/>
      <c r="AT347" s="223" t="s">
        <v>155</v>
      </c>
      <c r="AU347" s="223" t="s">
        <v>84</v>
      </c>
      <c r="AV347" s="12" t="s">
        <v>84</v>
      </c>
      <c r="AW347" s="12" t="s">
        <v>38</v>
      </c>
      <c r="AX347" s="12" t="s">
        <v>82</v>
      </c>
      <c r="AY347" s="223" t="s">
        <v>145</v>
      </c>
    </row>
    <row r="348" spans="2:65" s="1" customFormat="1" ht="22.5" customHeight="1">
      <c r="B348" s="40"/>
      <c r="C348" s="188" t="s">
        <v>509</v>
      </c>
      <c r="D348" s="188" t="s">
        <v>148</v>
      </c>
      <c r="E348" s="189" t="s">
        <v>510</v>
      </c>
      <c r="F348" s="190" t="s">
        <v>511</v>
      </c>
      <c r="G348" s="191" t="s">
        <v>177</v>
      </c>
      <c r="H348" s="192">
        <v>5</v>
      </c>
      <c r="I348" s="193"/>
      <c r="J348" s="194">
        <f>ROUND(I348*H348,2)</f>
        <v>0</v>
      </c>
      <c r="K348" s="190" t="s">
        <v>152</v>
      </c>
      <c r="L348" s="60"/>
      <c r="M348" s="195" t="s">
        <v>21</v>
      </c>
      <c r="N348" s="196" t="s">
        <v>45</v>
      </c>
      <c r="O348" s="41"/>
      <c r="P348" s="197">
        <f>O348*H348</f>
        <v>0</v>
      </c>
      <c r="Q348" s="197">
        <v>0.00022</v>
      </c>
      <c r="R348" s="197">
        <f>Q348*H348</f>
        <v>0.0011</v>
      </c>
      <c r="S348" s="197">
        <v>0</v>
      </c>
      <c r="T348" s="198">
        <f>S348*H348</f>
        <v>0</v>
      </c>
      <c r="AR348" s="23" t="s">
        <v>188</v>
      </c>
      <c r="AT348" s="23" t="s">
        <v>148</v>
      </c>
      <c r="AU348" s="23" t="s">
        <v>84</v>
      </c>
      <c r="AY348" s="23" t="s">
        <v>145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23" t="s">
        <v>82</v>
      </c>
      <c r="BK348" s="199">
        <f>ROUND(I348*H348,2)</f>
        <v>0</v>
      </c>
      <c r="BL348" s="23" t="s">
        <v>188</v>
      </c>
      <c r="BM348" s="23" t="s">
        <v>512</v>
      </c>
    </row>
    <row r="349" spans="2:51" s="11" customFormat="1" ht="13.5">
      <c r="B349" s="200"/>
      <c r="C349" s="201"/>
      <c r="D349" s="202" t="s">
        <v>155</v>
      </c>
      <c r="E349" s="203" t="s">
        <v>21</v>
      </c>
      <c r="F349" s="204" t="s">
        <v>162</v>
      </c>
      <c r="G349" s="201"/>
      <c r="H349" s="205" t="s">
        <v>21</v>
      </c>
      <c r="I349" s="206"/>
      <c r="J349" s="201"/>
      <c r="K349" s="201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155</v>
      </c>
      <c r="AU349" s="211" t="s">
        <v>84</v>
      </c>
      <c r="AV349" s="11" t="s">
        <v>82</v>
      </c>
      <c r="AW349" s="11" t="s">
        <v>38</v>
      </c>
      <c r="AX349" s="11" t="s">
        <v>74</v>
      </c>
      <c r="AY349" s="211" t="s">
        <v>145</v>
      </c>
    </row>
    <row r="350" spans="2:51" s="12" customFormat="1" ht="13.5">
      <c r="B350" s="212"/>
      <c r="C350" s="213"/>
      <c r="D350" s="214" t="s">
        <v>155</v>
      </c>
      <c r="E350" s="215" t="s">
        <v>21</v>
      </c>
      <c r="F350" s="216" t="s">
        <v>174</v>
      </c>
      <c r="G350" s="213"/>
      <c r="H350" s="217">
        <v>5</v>
      </c>
      <c r="I350" s="218"/>
      <c r="J350" s="213"/>
      <c r="K350" s="213"/>
      <c r="L350" s="219"/>
      <c r="M350" s="220"/>
      <c r="N350" s="221"/>
      <c r="O350" s="221"/>
      <c r="P350" s="221"/>
      <c r="Q350" s="221"/>
      <c r="R350" s="221"/>
      <c r="S350" s="221"/>
      <c r="T350" s="222"/>
      <c r="AT350" s="223" t="s">
        <v>155</v>
      </c>
      <c r="AU350" s="223" t="s">
        <v>84</v>
      </c>
      <c r="AV350" s="12" t="s">
        <v>84</v>
      </c>
      <c r="AW350" s="12" t="s">
        <v>38</v>
      </c>
      <c r="AX350" s="12" t="s">
        <v>82</v>
      </c>
      <c r="AY350" s="223" t="s">
        <v>145</v>
      </c>
    </row>
    <row r="351" spans="2:65" s="1" customFormat="1" ht="22.5" customHeight="1">
      <c r="B351" s="40"/>
      <c r="C351" s="188" t="s">
        <v>513</v>
      </c>
      <c r="D351" s="188" t="s">
        <v>148</v>
      </c>
      <c r="E351" s="189" t="s">
        <v>514</v>
      </c>
      <c r="F351" s="190" t="s">
        <v>515</v>
      </c>
      <c r="G351" s="191" t="s">
        <v>166</v>
      </c>
      <c r="H351" s="192">
        <v>22</v>
      </c>
      <c r="I351" s="193"/>
      <c r="J351" s="194">
        <f>ROUND(I351*H351,2)</f>
        <v>0</v>
      </c>
      <c r="K351" s="190" t="s">
        <v>152</v>
      </c>
      <c r="L351" s="60"/>
      <c r="M351" s="195" t="s">
        <v>21</v>
      </c>
      <c r="N351" s="196" t="s">
        <v>45</v>
      </c>
      <c r="O351" s="41"/>
      <c r="P351" s="197">
        <f>O351*H351</f>
        <v>0</v>
      </c>
      <c r="Q351" s="197">
        <v>0</v>
      </c>
      <c r="R351" s="197">
        <f>Q351*H351</f>
        <v>0</v>
      </c>
      <c r="S351" s="197">
        <v>0</v>
      </c>
      <c r="T351" s="198">
        <f>S351*H351</f>
        <v>0</v>
      </c>
      <c r="AR351" s="23" t="s">
        <v>188</v>
      </c>
      <c r="AT351" s="23" t="s">
        <v>148</v>
      </c>
      <c r="AU351" s="23" t="s">
        <v>84</v>
      </c>
      <c r="AY351" s="23" t="s">
        <v>145</v>
      </c>
      <c r="BE351" s="199">
        <f>IF(N351="základní",J351,0)</f>
        <v>0</v>
      </c>
      <c r="BF351" s="199">
        <f>IF(N351="snížená",J351,0)</f>
        <v>0</v>
      </c>
      <c r="BG351" s="199">
        <f>IF(N351="zákl. přenesená",J351,0)</f>
        <v>0</v>
      </c>
      <c r="BH351" s="199">
        <f>IF(N351="sníž. přenesená",J351,0)</f>
        <v>0</v>
      </c>
      <c r="BI351" s="199">
        <f>IF(N351="nulová",J351,0)</f>
        <v>0</v>
      </c>
      <c r="BJ351" s="23" t="s">
        <v>82</v>
      </c>
      <c r="BK351" s="199">
        <f>ROUND(I351*H351,2)</f>
        <v>0</v>
      </c>
      <c r="BL351" s="23" t="s">
        <v>188</v>
      </c>
      <c r="BM351" s="23" t="s">
        <v>516</v>
      </c>
    </row>
    <row r="352" spans="2:51" s="11" customFormat="1" ht="13.5">
      <c r="B352" s="200"/>
      <c r="C352" s="201"/>
      <c r="D352" s="202" t="s">
        <v>155</v>
      </c>
      <c r="E352" s="203" t="s">
        <v>21</v>
      </c>
      <c r="F352" s="204" t="s">
        <v>162</v>
      </c>
      <c r="G352" s="201"/>
      <c r="H352" s="205" t="s">
        <v>21</v>
      </c>
      <c r="I352" s="206"/>
      <c r="J352" s="201"/>
      <c r="K352" s="201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155</v>
      </c>
      <c r="AU352" s="211" t="s">
        <v>84</v>
      </c>
      <c r="AV352" s="11" t="s">
        <v>82</v>
      </c>
      <c r="AW352" s="11" t="s">
        <v>38</v>
      </c>
      <c r="AX352" s="11" t="s">
        <v>74</v>
      </c>
      <c r="AY352" s="211" t="s">
        <v>145</v>
      </c>
    </row>
    <row r="353" spans="2:51" s="12" customFormat="1" ht="13.5">
      <c r="B353" s="212"/>
      <c r="C353" s="213"/>
      <c r="D353" s="214" t="s">
        <v>155</v>
      </c>
      <c r="E353" s="215" t="s">
        <v>21</v>
      </c>
      <c r="F353" s="216" t="s">
        <v>232</v>
      </c>
      <c r="G353" s="213"/>
      <c r="H353" s="217">
        <v>22</v>
      </c>
      <c r="I353" s="218"/>
      <c r="J353" s="213"/>
      <c r="K353" s="213"/>
      <c r="L353" s="219"/>
      <c r="M353" s="220"/>
      <c r="N353" s="221"/>
      <c r="O353" s="221"/>
      <c r="P353" s="221"/>
      <c r="Q353" s="221"/>
      <c r="R353" s="221"/>
      <c r="S353" s="221"/>
      <c r="T353" s="222"/>
      <c r="AT353" s="223" t="s">
        <v>155</v>
      </c>
      <c r="AU353" s="223" t="s">
        <v>84</v>
      </c>
      <c r="AV353" s="12" t="s">
        <v>84</v>
      </c>
      <c r="AW353" s="12" t="s">
        <v>38</v>
      </c>
      <c r="AX353" s="12" t="s">
        <v>82</v>
      </c>
      <c r="AY353" s="223" t="s">
        <v>145</v>
      </c>
    </row>
    <row r="354" spans="2:65" s="1" customFormat="1" ht="22.5" customHeight="1">
      <c r="B354" s="40"/>
      <c r="C354" s="188" t="s">
        <v>517</v>
      </c>
      <c r="D354" s="188" t="s">
        <v>148</v>
      </c>
      <c r="E354" s="189" t="s">
        <v>518</v>
      </c>
      <c r="F354" s="190" t="s">
        <v>519</v>
      </c>
      <c r="G354" s="191" t="s">
        <v>182</v>
      </c>
      <c r="H354" s="192">
        <v>0.029</v>
      </c>
      <c r="I354" s="193"/>
      <c r="J354" s="194">
        <f>ROUND(I354*H354,2)</f>
        <v>0</v>
      </c>
      <c r="K354" s="190" t="s">
        <v>152</v>
      </c>
      <c r="L354" s="60"/>
      <c r="M354" s="195" t="s">
        <v>21</v>
      </c>
      <c r="N354" s="196" t="s">
        <v>45</v>
      </c>
      <c r="O354" s="41"/>
      <c r="P354" s="197">
        <f>O354*H354</f>
        <v>0</v>
      </c>
      <c r="Q354" s="197">
        <v>0</v>
      </c>
      <c r="R354" s="197">
        <f>Q354*H354</f>
        <v>0</v>
      </c>
      <c r="S354" s="197">
        <v>0</v>
      </c>
      <c r="T354" s="198">
        <f>S354*H354</f>
        <v>0</v>
      </c>
      <c r="AR354" s="23" t="s">
        <v>188</v>
      </c>
      <c r="AT354" s="23" t="s">
        <v>148</v>
      </c>
      <c r="AU354" s="23" t="s">
        <v>84</v>
      </c>
      <c r="AY354" s="23" t="s">
        <v>145</v>
      </c>
      <c r="BE354" s="199">
        <f>IF(N354="základní",J354,0)</f>
        <v>0</v>
      </c>
      <c r="BF354" s="199">
        <f>IF(N354="snížená",J354,0)</f>
        <v>0</v>
      </c>
      <c r="BG354" s="199">
        <f>IF(N354="zákl. přenesená",J354,0)</f>
        <v>0</v>
      </c>
      <c r="BH354" s="199">
        <f>IF(N354="sníž. přenesená",J354,0)</f>
        <v>0</v>
      </c>
      <c r="BI354" s="199">
        <f>IF(N354="nulová",J354,0)</f>
        <v>0</v>
      </c>
      <c r="BJ354" s="23" t="s">
        <v>82</v>
      </c>
      <c r="BK354" s="199">
        <f>ROUND(I354*H354,2)</f>
        <v>0</v>
      </c>
      <c r="BL354" s="23" t="s">
        <v>188</v>
      </c>
      <c r="BM354" s="23" t="s">
        <v>520</v>
      </c>
    </row>
    <row r="355" spans="2:51" s="12" customFormat="1" ht="13.5">
      <c r="B355" s="212"/>
      <c r="C355" s="213"/>
      <c r="D355" s="214" t="s">
        <v>155</v>
      </c>
      <c r="E355" s="215" t="s">
        <v>21</v>
      </c>
      <c r="F355" s="216" t="s">
        <v>521</v>
      </c>
      <c r="G355" s="213"/>
      <c r="H355" s="217">
        <v>0.029</v>
      </c>
      <c r="I355" s="218"/>
      <c r="J355" s="213"/>
      <c r="K355" s="213"/>
      <c r="L355" s="219"/>
      <c r="M355" s="220"/>
      <c r="N355" s="221"/>
      <c r="O355" s="221"/>
      <c r="P355" s="221"/>
      <c r="Q355" s="221"/>
      <c r="R355" s="221"/>
      <c r="S355" s="221"/>
      <c r="T355" s="222"/>
      <c r="AT355" s="223" t="s">
        <v>155</v>
      </c>
      <c r="AU355" s="223" t="s">
        <v>84</v>
      </c>
      <c r="AV355" s="12" t="s">
        <v>84</v>
      </c>
      <c r="AW355" s="12" t="s">
        <v>38</v>
      </c>
      <c r="AX355" s="12" t="s">
        <v>82</v>
      </c>
      <c r="AY355" s="223" t="s">
        <v>145</v>
      </c>
    </row>
    <row r="356" spans="2:65" s="1" customFormat="1" ht="22.5" customHeight="1">
      <c r="B356" s="40"/>
      <c r="C356" s="188" t="s">
        <v>522</v>
      </c>
      <c r="D356" s="188" t="s">
        <v>148</v>
      </c>
      <c r="E356" s="189" t="s">
        <v>523</v>
      </c>
      <c r="F356" s="190" t="s">
        <v>524</v>
      </c>
      <c r="G356" s="191" t="s">
        <v>182</v>
      </c>
      <c r="H356" s="192">
        <v>0.029</v>
      </c>
      <c r="I356" s="193"/>
      <c r="J356" s="194">
        <f>ROUND(I356*H356,2)</f>
        <v>0</v>
      </c>
      <c r="K356" s="190" t="s">
        <v>152</v>
      </c>
      <c r="L356" s="60"/>
      <c r="M356" s="195" t="s">
        <v>21</v>
      </c>
      <c r="N356" s="196" t="s">
        <v>45</v>
      </c>
      <c r="O356" s="41"/>
      <c r="P356" s="197">
        <f>O356*H356</f>
        <v>0</v>
      </c>
      <c r="Q356" s="197">
        <v>0</v>
      </c>
      <c r="R356" s="197">
        <f>Q356*H356</f>
        <v>0</v>
      </c>
      <c r="S356" s="197">
        <v>0</v>
      </c>
      <c r="T356" s="198">
        <f>S356*H356</f>
        <v>0</v>
      </c>
      <c r="AR356" s="23" t="s">
        <v>188</v>
      </c>
      <c r="AT356" s="23" t="s">
        <v>148</v>
      </c>
      <c r="AU356" s="23" t="s">
        <v>84</v>
      </c>
      <c r="AY356" s="23" t="s">
        <v>145</v>
      </c>
      <c r="BE356" s="199">
        <f>IF(N356="základní",J356,0)</f>
        <v>0</v>
      </c>
      <c r="BF356" s="199">
        <f>IF(N356="snížená",J356,0)</f>
        <v>0</v>
      </c>
      <c r="BG356" s="199">
        <f>IF(N356="zákl. přenesená",J356,0)</f>
        <v>0</v>
      </c>
      <c r="BH356" s="199">
        <f>IF(N356="sníž. přenesená",J356,0)</f>
        <v>0</v>
      </c>
      <c r="BI356" s="199">
        <f>IF(N356="nulová",J356,0)</f>
        <v>0</v>
      </c>
      <c r="BJ356" s="23" t="s">
        <v>82</v>
      </c>
      <c r="BK356" s="199">
        <f>ROUND(I356*H356,2)</f>
        <v>0</v>
      </c>
      <c r="BL356" s="23" t="s">
        <v>188</v>
      </c>
      <c r="BM356" s="23" t="s">
        <v>525</v>
      </c>
    </row>
    <row r="357" spans="2:51" s="12" customFormat="1" ht="13.5">
      <c r="B357" s="212"/>
      <c r="C357" s="213"/>
      <c r="D357" s="202" t="s">
        <v>155</v>
      </c>
      <c r="E357" s="224" t="s">
        <v>21</v>
      </c>
      <c r="F357" s="225" t="s">
        <v>521</v>
      </c>
      <c r="G357" s="213"/>
      <c r="H357" s="226">
        <v>0.029</v>
      </c>
      <c r="I357" s="218"/>
      <c r="J357" s="213"/>
      <c r="K357" s="213"/>
      <c r="L357" s="219"/>
      <c r="M357" s="220"/>
      <c r="N357" s="221"/>
      <c r="O357" s="221"/>
      <c r="P357" s="221"/>
      <c r="Q357" s="221"/>
      <c r="R357" s="221"/>
      <c r="S357" s="221"/>
      <c r="T357" s="222"/>
      <c r="AT357" s="223" t="s">
        <v>155</v>
      </c>
      <c r="AU357" s="223" t="s">
        <v>84</v>
      </c>
      <c r="AV357" s="12" t="s">
        <v>84</v>
      </c>
      <c r="AW357" s="12" t="s">
        <v>38</v>
      </c>
      <c r="AX357" s="12" t="s">
        <v>82</v>
      </c>
      <c r="AY357" s="223" t="s">
        <v>145</v>
      </c>
    </row>
    <row r="358" spans="2:63" s="10" customFormat="1" ht="29.85" customHeight="1">
      <c r="B358" s="171"/>
      <c r="C358" s="172"/>
      <c r="D358" s="185" t="s">
        <v>73</v>
      </c>
      <c r="E358" s="186" t="s">
        <v>526</v>
      </c>
      <c r="F358" s="186" t="s">
        <v>527</v>
      </c>
      <c r="G358" s="172"/>
      <c r="H358" s="172"/>
      <c r="I358" s="175"/>
      <c r="J358" s="187">
        <f>BK358</f>
        <v>0</v>
      </c>
      <c r="K358" s="172"/>
      <c r="L358" s="177"/>
      <c r="M358" s="178"/>
      <c r="N358" s="179"/>
      <c r="O358" s="179"/>
      <c r="P358" s="180">
        <f>SUM(P359:P422)</f>
        <v>0</v>
      </c>
      <c r="Q358" s="179"/>
      <c r="R358" s="180">
        <f>SUM(R359:R422)</f>
        <v>0.105037</v>
      </c>
      <c r="S358" s="179"/>
      <c r="T358" s="181">
        <f>SUM(T359:T422)</f>
        <v>0.354894</v>
      </c>
      <c r="AR358" s="182" t="s">
        <v>84</v>
      </c>
      <c r="AT358" s="183" t="s">
        <v>73</v>
      </c>
      <c r="AU358" s="183" t="s">
        <v>82</v>
      </c>
      <c r="AY358" s="182" t="s">
        <v>145</v>
      </c>
      <c r="BK358" s="184">
        <f>SUM(BK359:BK422)</f>
        <v>0</v>
      </c>
    </row>
    <row r="359" spans="2:65" s="1" customFormat="1" ht="22.5" customHeight="1">
      <c r="B359" s="40"/>
      <c r="C359" s="188" t="s">
        <v>528</v>
      </c>
      <c r="D359" s="188" t="s">
        <v>148</v>
      </c>
      <c r="E359" s="189" t="s">
        <v>529</v>
      </c>
      <c r="F359" s="190" t="s">
        <v>530</v>
      </c>
      <c r="G359" s="191" t="s">
        <v>166</v>
      </c>
      <c r="H359" s="192">
        <v>67.2</v>
      </c>
      <c r="I359" s="193"/>
      <c r="J359" s="194">
        <f>ROUND(I359*H359,2)</f>
        <v>0</v>
      </c>
      <c r="K359" s="190" t="s">
        <v>152</v>
      </c>
      <c r="L359" s="60"/>
      <c r="M359" s="195" t="s">
        <v>21</v>
      </c>
      <c r="N359" s="196" t="s">
        <v>45</v>
      </c>
      <c r="O359" s="41"/>
      <c r="P359" s="197">
        <f>O359*H359</f>
        <v>0</v>
      </c>
      <c r="Q359" s="197">
        <v>0</v>
      </c>
      <c r="R359" s="197">
        <f>Q359*H359</f>
        <v>0</v>
      </c>
      <c r="S359" s="197">
        <v>0.00497</v>
      </c>
      <c r="T359" s="198">
        <f>S359*H359</f>
        <v>0.333984</v>
      </c>
      <c r="AR359" s="23" t="s">
        <v>188</v>
      </c>
      <c r="AT359" s="23" t="s">
        <v>148</v>
      </c>
      <c r="AU359" s="23" t="s">
        <v>84</v>
      </c>
      <c r="AY359" s="23" t="s">
        <v>145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23" t="s">
        <v>82</v>
      </c>
      <c r="BK359" s="199">
        <f>ROUND(I359*H359,2)</f>
        <v>0</v>
      </c>
      <c r="BL359" s="23" t="s">
        <v>188</v>
      </c>
      <c r="BM359" s="23" t="s">
        <v>531</v>
      </c>
    </row>
    <row r="360" spans="2:51" s="11" customFormat="1" ht="13.5">
      <c r="B360" s="200"/>
      <c r="C360" s="201"/>
      <c r="D360" s="202" t="s">
        <v>155</v>
      </c>
      <c r="E360" s="203" t="s">
        <v>21</v>
      </c>
      <c r="F360" s="204" t="s">
        <v>162</v>
      </c>
      <c r="G360" s="201"/>
      <c r="H360" s="205" t="s">
        <v>21</v>
      </c>
      <c r="I360" s="206"/>
      <c r="J360" s="201"/>
      <c r="K360" s="201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155</v>
      </c>
      <c r="AU360" s="211" t="s">
        <v>84</v>
      </c>
      <c r="AV360" s="11" t="s">
        <v>82</v>
      </c>
      <c r="AW360" s="11" t="s">
        <v>38</v>
      </c>
      <c r="AX360" s="11" t="s">
        <v>74</v>
      </c>
      <c r="AY360" s="211" t="s">
        <v>145</v>
      </c>
    </row>
    <row r="361" spans="2:51" s="12" customFormat="1" ht="13.5">
      <c r="B361" s="212"/>
      <c r="C361" s="213"/>
      <c r="D361" s="214" t="s">
        <v>155</v>
      </c>
      <c r="E361" s="215" t="s">
        <v>21</v>
      </c>
      <c r="F361" s="216" t="s">
        <v>532</v>
      </c>
      <c r="G361" s="213"/>
      <c r="H361" s="217">
        <v>67.2</v>
      </c>
      <c r="I361" s="218"/>
      <c r="J361" s="213"/>
      <c r="K361" s="213"/>
      <c r="L361" s="219"/>
      <c r="M361" s="220"/>
      <c r="N361" s="221"/>
      <c r="O361" s="221"/>
      <c r="P361" s="221"/>
      <c r="Q361" s="221"/>
      <c r="R361" s="221"/>
      <c r="S361" s="221"/>
      <c r="T361" s="222"/>
      <c r="AT361" s="223" t="s">
        <v>155</v>
      </c>
      <c r="AU361" s="223" t="s">
        <v>84</v>
      </c>
      <c r="AV361" s="12" t="s">
        <v>84</v>
      </c>
      <c r="AW361" s="12" t="s">
        <v>38</v>
      </c>
      <c r="AX361" s="12" t="s">
        <v>82</v>
      </c>
      <c r="AY361" s="223" t="s">
        <v>145</v>
      </c>
    </row>
    <row r="362" spans="2:65" s="1" customFormat="1" ht="22.5" customHeight="1">
      <c r="B362" s="40"/>
      <c r="C362" s="188" t="s">
        <v>533</v>
      </c>
      <c r="D362" s="188" t="s">
        <v>148</v>
      </c>
      <c r="E362" s="189" t="s">
        <v>534</v>
      </c>
      <c r="F362" s="190" t="s">
        <v>535</v>
      </c>
      <c r="G362" s="191" t="s">
        <v>177</v>
      </c>
      <c r="H362" s="192">
        <v>4</v>
      </c>
      <c r="I362" s="193"/>
      <c r="J362" s="194">
        <f>ROUND(I362*H362,2)</f>
        <v>0</v>
      </c>
      <c r="K362" s="190" t="s">
        <v>152</v>
      </c>
      <c r="L362" s="60"/>
      <c r="M362" s="195" t="s">
        <v>21</v>
      </c>
      <c r="N362" s="196" t="s">
        <v>45</v>
      </c>
      <c r="O362" s="41"/>
      <c r="P362" s="197">
        <f>O362*H362</f>
        <v>0</v>
      </c>
      <c r="Q362" s="197">
        <v>0.00043</v>
      </c>
      <c r="R362" s="197">
        <f>Q362*H362</f>
        <v>0.00172</v>
      </c>
      <c r="S362" s="197">
        <v>0</v>
      </c>
      <c r="T362" s="198">
        <f>S362*H362</f>
        <v>0</v>
      </c>
      <c r="AR362" s="23" t="s">
        <v>188</v>
      </c>
      <c r="AT362" s="23" t="s">
        <v>148</v>
      </c>
      <c r="AU362" s="23" t="s">
        <v>84</v>
      </c>
      <c r="AY362" s="23" t="s">
        <v>145</v>
      </c>
      <c r="BE362" s="199">
        <f>IF(N362="základní",J362,0)</f>
        <v>0</v>
      </c>
      <c r="BF362" s="199">
        <f>IF(N362="snížená",J362,0)</f>
        <v>0</v>
      </c>
      <c r="BG362" s="199">
        <f>IF(N362="zákl. přenesená",J362,0)</f>
        <v>0</v>
      </c>
      <c r="BH362" s="199">
        <f>IF(N362="sníž. přenesená",J362,0)</f>
        <v>0</v>
      </c>
      <c r="BI362" s="199">
        <f>IF(N362="nulová",J362,0)</f>
        <v>0</v>
      </c>
      <c r="BJ362" s="23" t="s">
        <v>82</v>
      </c>
      <c r="BK362" s="199">
        <f>ROUND(I362*H362,2)</f>
        <v>0</v>
      </c>
      <c r="BL362" s="23" t="s">
        <v>188</v>
      </c>
      <c r="BM362" s="23" t="s">
        <v>536</v>
      </c>
    </row>
    <row r="363" spans="2:51" s="11" customFormat="1" ht="13.5">
      <c r="B363" s="200"/>
      <c r="C363" s="201"/>
      <c r="D363" s="202" t="s">
        <v>155</v>
      </c>
      <c r="E363" s="203" t="s">
        <v>21</v>
      </c>
      <c r="F363" s="204" t="s">
        <v>162</v>
      </c>
      <c r="G363" s="201"/>
      <c r="H363" s="205" t="s">
        <v>21</v>
      </c>
      <c r="I363" s="206"/>
      <c r="J363" s="201"/>
      <c r="K363" s="201"/>
      <c r="L363" s="207"/>
      <c r="M363" s="208"/>
      <c r="N363" s="209"/>
      <c r="O363" s="209"/>
      <c r="P363" s="209"/>
      <c r="Q363" s="209"/>
      <c r="R363" s="209"/>
      <c r="S363" s="209"/>
      <c r="T363" s="210"/>
      <c r="AT363" s="211" t="s">
        <v>155</v>
      </c>
      <c r="AU363" s="211" t="s">
        <v>84</v>
      </c>
      <c r="AV363" s="11" t="s">
        <v>82</v>
      </c>
      <c r="AW363" s="11" t="s">
        <v>38</v>
      </c>
      <c r="AX363" s="11" t="s">
        <v>74</v>
      </c>
      <c r="AY363" s="211" t="s">
        <v>145</v>
      </c>
    </row>
    <row r="364" spans="2:51" s="12" customFormat="1" ht="13.5">
      <c r="B364" s="212"/>
      <c r="C364" s="213"/>
      <c r="D364" s="214" t="s">
        <v>155</v>
      </c>
      <c r="E364" s="215" t="s">
        <v>21</v>
      </c>
      <c r="F364" s="216" t="s">
        <v>153</v>
      </c>
      <c r="G364" s="213"/>
      <c r="H364" s="217">
        <v>4</v>
      </c>
      <c r="I364" s="218"/>
      <c r="J364" s="213"/>
      <c r="K364" s="213"/>
      <c r="L364" s="219"/>
      <c r="M364" s="220"/>
      <c r="N364" s="221"/>
      <c r="O364" s="221"/>
      <c r="P364" s="221"/>
      <c r="Q364" s="221"/>
      <c r="R364" s="221"/>
      <c r="S364" s="221"/>
      <c r="T364" s="222"/>
      <c r="AT364" s="223" t="s">
        <v>155</v>
      </c>
      <c r="AU364" s="223" t="s">
        <v>84</v>
      </c>
      <c r="AV364" s="12" t="s">
        <v>84</v>
      </c>
      <c r="AW364" s="12" t="s">
        <v>38</v>
      </c>
      <c r="AX364" s="12" t="s">
        <v>82</v>
      </c>
      <c r="AY364" s="223" t="s">
        <v>145</v>
      </c>
    </row>
    <row r="365" spans="2:65" s="1" customFormat="1" ht="22.5" customHeight="1">
      <c r="B365" s="40"/>
      <c r="C365" s="188" t="s">
        <v>537</v>
      </c>
      <c r="D365" s="188" t="s">
        <v>148</v>
      </c>
      <c r="E365" s="189" t="s">
        <v>538</v>
      </c>
      <c r="F365" s="190" t="s">
        <v>539</v>
      </c>
      <c r="G365" s="191" t="s">
        <v>177</v>
      </c>
      <c r="H365" s="192">
        <v>8</v>
      </c>
      <c r="I365" s="193"/>
      <c r="J365" s="194">
        <f>ROUND(I365*H365,2)</f>
        <v>0</v>
      </c>
      <c r="K365" s="190" t="s">
        <v>152</v>
      </c>
      <c r="L365" s="60"/>
      <c r="M365" s="195" t="s">
        <v>21</v>
      </c>
      <c r="N365" s="196" t="s">
        <v>45</v>
      </c>
      <c r="O365" s="41"/>
      <c r="P365" s="197">
        <f>O365*H365</f>
        <v>0</v>
      </c>
      <c r="Q365" s="197">
        <v>0.0012</v>
      </c>
      <c r="R365" s="197">
        <f>Q365*H365</f>
        <v>0.0096</v>
      </c>
      <c r="S365" s="197">
        <v>0</v>
      </c>
      <c r="T365" s="198">
        <f>S365*H365</f>
        <v>0</v>
      </c>
      <c r="AR365" s="23" t="s">
        <v>188</v>
      </c>
      <c r="AT365" s="23" t="s">
        <v>148</v>
      </c>
      <c r="AU365" s="23" t="s">
        <v>84</v>
      </c>
      <c r="AY365" s="23" t="s">
        <v>145</v>
      </c>
      <c r="BE365" s="199">
        <f>IF(N365="základní",J365,0)</f>
        <v>0</v>
      </c>
      <c r="BF365" s="199">
        <f>IF(N365="snížená",J365,0)</f>
        <v>0</v>
      </c>
      <c r="BG365" s="199">
        <f>IF(N365="zákl. přenesená",J365,0)</f>
        <v>0</v>
      </c>
      <c r="BH365" s="199">
        <f>IF(N365="sníž. přenesená",J365,0)</f>
        <v>0</v>
      </c>
      <c r="BI365" s="199">
        <f>IF(N365="nulová",J365,0)</f>
        <v>0</v>
      </c>
      <c r="BJ365" s="23" t="s">
        <v>82</v>
      </c>
      <c r="BK365" s="199">
        <f>ROUND(I365*H365,2)</f>
        <v>0</v>
      </c>
      <c r="BL365" s="23" t="s">
        <v>188</v>
      </c>
      <c r="BM365" s="23" t="s">
        <v>540</v>
      </c>
    </row>
    <row r="366" spans="2:51" s="11" customFormat="1" ht="13.5">
      <c r="B366" s="200"/>
      <c r="C366" s="201"/>
      <c r="D366" s="202" t="s">
        <v>155</v>
      </c>
      <c r="E366" s="203" t="s">
        <v>21</v>
      </c>
      <c r="F366" s="204" t="s">
        <v>162</v>
      </c>
      <c r="G366" s="201"/>
      <c r="H366" s="205" t="s">
        <v>21</v>
      </c>
      <c r="I366" s="206"/>
      <c r="J366" s="201"/>
      <c r="K366" s="201"/>
      <c r="L366" s="207"/>
      <c r="M366" s="208"/>
      <c r="N366" s="209"/>
      <c r="O366" s="209"/>
      <c r="P366" s="209"/>
      <c r="Q366" s="209"/>
      <c r="R366" s="209"/>
      <c r="S366" s="209"/>
      <c r="T366" s="210"/>
      <c r="AT366" s="211" t="s">
        <v>155</v>
      </c>
      <c r="AU366" s="211" t="s">
        <v>84</v>
      </c>
      <c r="AV366" s="11" t="s">
        <v>82</v>
      </c>
      <c r="AW366" s="11" t="s">
        <v>38</v>
      </c>
      <c r="AX366" s="11" t="s">
        <v>74</v>
      </c>
      <c r="AY366" s="211" t="s">
        <v>145</v>
      </c>
    </row>
    <row r="367" spans="2:51" s="12" customFormat="1" ht="13.5">
      <c r="B367" s="212"/>
      <c r="C367" s="213"/>
      <c r="D367" s="214" t="s">
        <v>155</v>
      </c>
      <c r="E367" s="215" t="s">
        <v>21</v>
      </c>
      <c r="F367" s="216" t="s">
        <v>192</v>
      </c>
      <c r="G367" s="213"/>
      <c r="H367" s="217">
        <v>8</v>
      </c>
      <c r="I367" s="218"/>
      <c r="J367" s="213"/>
      <c r="K367" s="213"/>
      <c r="L367" s="219"/>
      <c r="M367" s="220"/>
      <c r="N367" s="221"/>
      <c r="O367" s="221"/>
      <c r="P367" s="221"/>
      <c r="Q367" s="221"/>
      <c r="R367" s="221"/>
      <c r="S367" s="221"/>
      <c r="T367" s="222"/>
      <c r="AT367" s="223" t="s">
        <v>155</v>
      </c>
      <c r="AU367" s="223" t="s">
        <v>84</v>
      </c>
      <c r="AV367" s="12" t="s">
        <v>84</v>
      </c>
      <c r="AW367" s="12" t="s">
        <v>38</v>
      </c>
      <c r="AX367" s="12" t="s">
        <v>82</v>
      </c>
      <c r="AY367" s="223" t="s">
        <v>145</v>
      </c>
    </row>
    <row r="368" spans="2:65" s="1" customFormat="1" ht="22.5" customHeight="1">
      <c r="B368" s="40"/>
      <c r="C368" s="188" t="s">
        <v>541</v>
      </c>
      <c r="D368" s="188" t="s">
        <v>148</v>
      </c>
      <c r="E368" s="189" t="s">
        <v>542</v>
      </c>
      <c r="F368" s="190" t="s">
        <v>543</v>
      </c>
      <c r="G368" s="191" t="s">
        <v>166</v>
      </c>
      <c r="H368" s="192">
        <v>24.2</v>
      </c>
      <c r="I368" s="193"/>
      <c r="J368" s="194">
        <f>ROUND(I368*H368,2)</f>
        <v>0</v>
      </c>
      <c r="K368" s="190" t="s">
        <v>152</v>
      </c>
      <c r="L368" s="60"/>
      <c r="M368" s="195" t="s">
        <v>21</v>
      </c>
      <c r="N368" s="196" t="s">
        <v>45</v>
      </c>
      <c r="O368" s="41"/>
      <c r="P368" s="197">
        <f>O368*H368</f>
        <v>0</v>
      </c>
      <c r="Q368" s="197">
        <v>0.00078</v>
      </c>
      <c r="R368" s="197">
        <f>Q368*H368</f>
        <v>0.018876</v>
      </c>
      <c r="S368" s="197">
        <v>0</v>
      </c>
      <c r="T368" s="198">
        <f>S368*H368</f>
        <v>0</v>
      </c>
      <c r="AR368" s="23" t="s">
        <v>188</v>
      </c>
      <c r="AT368" s="23" t="s">
        <v>148</v>
      </c>
      <c r="AU368" s="23" t="s">
        <v>84</v>
      </c>
      <c r="AY368" s="23" t="s">
        <v>145</v>
      </c>
      <c r="BE368" s="199">
        <f>IF(N368="základní",J368,0)</f>
        <v>0</v>
      </c>
      <c r="BF368" s="199">
        <f>IF(N368="snížená",J368,0)</f>
        <v>0</v>
      </c>
      <c r="BG368" s="199">
        <f>IF(N368="zákl. přenesená",J368,0)</f>
        <v>0</v>
      </c>
      <c r="BH368" s="199">
        <f>IF(N368="sníž. přenesená",J368,0)</f>
        <v>0</v>
      </c>
      <c r="BI368" s="199">
        <f>IF(N368="nulová",J368,0)</f>
        <v>0</v>
      </c>
      <c r="BJ368" s="23" t="s">
        <v>82</v>
      </c>
      <c r="BK368" s="199">
        <f>ROUND(I368*H368,2)</f>
        <v>0</v>
      </c>
      <c r="BL368" s="23" t="s">
        <v>188</v>
      </c>
      <c r="BM368" s="23" t="s">
        <v>544</v>
      </c>
    </row>
    <row r="369" spans="2:51" s="11" customFormat="1" ht="13.5">
      <c r="B369" s="200"/>
      <c r="C369" s="201"/>
      <c r="D369" s="202" t="s">
        <v>155</v>
      </c>
      <c r="E369" s="203" t="s">
        <v>21</v>
      </c>
      <c r="F369" s="204" t="s">
        <v>162</v>
      </c>
      <c r="G369" s="201"/>
      <c r="H369" s="205" t="s">
        <v>21</v>
      </c>
      <c r="I369" s="206"/>
      <c r="J369" s="201"/>
      <c r="K369" s="201"/>
      <c r="L369" s="207"/>
      <c r="M369" s="208"/>
      <c r="N369" s="209"/>
      <c r="O369" s="209"/>
      <c r="P369" s="209"/>
      <c r="Q369" s="209"/>
      <c r="R369" s="209"/>
      <c r="S369" s="209"/>
      <c r="T369" s="210"/>
      <c r="AT369" s="211" t="s">
        <v>155</v>
      </c>
      <c r="AU369" s="211" t="s">
        <v>84</v>
      </c>
      <c r="AV369" s="11" t="s">
        <v>82</v>
      </c>
      <c r="AW369" s="11" t="s">
        <v>38</v>
      </c>
      <c r="AX369" s="11" t="s">
        <v>74</v>
      </c>
      <c r="AY369" s="211" t="s">
        <v>145</v>
      </c>
    </row>
    <row r="370" spans="2:51" s="12" customFormat="1" ht="13.5">
      <c r="B370" s="212"/>
      <c r="C370" s="213"/>
      <c r="D370" s="214" t="s">
        <v>155</v>
      </c>
      <c r="E370" s="215" t="s">
        <v>21</v>
      </c>
      <c r="F370" s="216" t="s">
        <v>545</v>
      </c>
      <c r="G370" s="213"/>
      <c r="H370" s="217">
        <v>24.2</v>
      </c>
      <c r="I370" s="218"/>
      <c r="J370" s="213"/>
      <c r="K370" s="213"/>
      <c r="L370" s="219"/>
      <c r="M370" s="220"/>
      <c r="N370" s="221"/>
      <c r="O370" s="221"/>
      <c r="P370" s="221"/>
      <c r="Q370" s="221"/>
      <c r="R370" s="221"/>
      <c r="S370" s="221"/>
      <c r="T370" s="222"/>
      <c r="AT370" s="223" t="s">
        <v>155</v>
      </c>
      <c r="AU370" s="223" t="s">
        <v>84</v>
      </c>
      <c r="AV370" s="12" t="s">
        <v>84</v>
      </c>
      <c r="AW370" s="12" t="s">
        <v>38</v>
      </c>
      <c r="AX370" s="12" t="s">
        <v>82</v>
      </c>
      <c r="AY370" s="223" t="s">
        <v>145</v>
      </c>
    </row>
    <row r="371" spans="2:65" s="1" customFormat="1" ht="22.5" customHeight="1">
      <c r="B371" s="40"/>
      <c r="C371" s="188" t="s">
        <v>546</v>
      </c>
      <c r="D371" s="188" t="s">
        <v>148</v>
      </c>
      <c r="E371" s="189" t="s">
        <v>547</v>
      </c>
      <c r="F371" s="190" t="s">
        <v>548</v>
      </c>
      <c r="G371" s="191" t="s">
        <v>166</v>
      </c>
      <c r="H371" s="192">
        <v>21.1</v>
      </c>
      <c r="I371" s="193"/>
      <c r="J371" s="194">
        <f>ROUND(I371*H371,2)</f>
        <v>0</v>
      </c>
      <c r="K371" s="190" t="s">
        <v>152</v>
      </c>
      <c r="L371" s="60"/>
      <c r="M371" s="195" t="s">
        <v>21</v>
      </c>
      <c r="N371" s="196" t="s">
        <v>45</v>
      </c>
      <c r="O371" s="41"/>
      <c r="P371" s="197">
        <f>O371*H371</f>
        <v>0</v>
      </c>
      <c r="Q371" s="197">
        <v>0.00096</v>
      </c>
      <c r="R371" s="197">
        <f>Q371*H371</f>
        <v>0.020256000000000003</v>
      </c>
      <c r="S371" s="197">
        <v>0</v>
      </c>
      <c r="T371" s="198">
        <f>S371*H371</f>
        <v>0</v>
      </c>
      <c r="AR371" s="23" t="s">
        <v>188</v>
      </c>
      <c r="AT371" s="23" t="s">
        <v>148</v>
      </c>
      <c r="AU371" s="23" t="s">
        <v>84</v>
      </c>
      <c r="AY371" s="23" t="s">
        <v>145</v>
      </c>
      <c r="BE371" s="199">
        <f>IF(N371="základní",J371,0)</f>
        <v>0</v>
      </c>
      <c r="BF371" s="199">
        <f>IF(N371="snížená",J371,0)</f>
        <v>0</v>
      </c>
      <c r="BG371" s="199">
        <f>IF(N371="zákl. přenesená",J371,0)</f>
        <v>0</v>
      </c>
      <c r="BH371" s="199">
        <f>IF(N371="sníž. přenesená",J371,0)</f>
        <v>0</v>
      </c>
      <c r="BI371" s="199">
        <f>IF(N371="nulová",J371,0)</f>
        <v>0</v>
      </c>
      <c r="BJ371" s="23" t="s">
        <v>82</v>
      </c>
      <c r="BK371" s="199">
        <f>ROUND(I371*H371,2)</f>
        <v>0</v>
      </c>
      <c r="BL371" s="23" t="s">
        <v>188</v>
      </c>
      <c r="BM371" s="23" t="s">
        <v>549</v>
      </c>
    </row>
    <row r="372" spans="2:51" s="11" customFormat="1" ht="13.5">
      <c r="B372" s="200"/>
      <c r="C372" s="201"/>
      <c r="D372" s="202" t="s">
        <v>155</v>
      </c>
      <c r="E372" s="203" t="s">
        <v>21</v>
      </c>
      <c r="F372" s="204" t="s">
        <v>162</v>
      </c>
      <c r="G372" s="201"/>
      <c r="H372" s="205" t="s">
        <v>21</v>
      </c>
      <c r="I372" s="206"/>
      <c r="J372" s="201"/>
      <c r="K372" s="201"/>
      <c r="L372" s="207"/>
      <c r="M372" s="208"/>
      <c r="N372" s="209"/>
      <c r="O372" s="209"/>
      <c r="P372" s="209"/>
      <c r="Q372" s="209"/>
      <c r="R372" s="209"/>
      <c r="S372" s="209"/>
      <c r="T372" s="210"/>
      <c r="AT372" s="211" t="s">
        <v>155</v>
      </c>
      <c r="AU372" s="211" t="s">
        <v>84</v>
      </c>
      <c r="AV372" s="11" t="s">
        <v>82</v>
      </c>
      <c r="AW372" s="11" t="s">
        <v>38</v>
      </c>
      <c r="AX372" s="11" t="s">
        <v>74</v>
      </c>
      <c r="AY372" s="211" t="s">
        <v>145</v>
      </c>
    </row>
    <row r="373" spans="2:51" s="12" customFormat="1" ht="13.5">
      <c r="B373" s="212"/>
      <c r="C373" s="213"/>
      <c r="D373" s="214" t="s">
        <v>155</v>
      </c>
      <c r="E373" s="215" t="s">
        <v>21</v>
      </c>
      <c r="F373" s="216" t="s">
        <v>550</v>
      </c>
      <c r="G373" s="213"/>
      <c r="H373" s="217">
        <v>21.1</v>
      </c>
      <c r="I373" s="218"/>
      <c r="J373" s="213"/>
      <c r="K373" s="213"/>
      <c r="L373" s="219"/>
      <c r="M373" s="220"/>
      <c r="N373" s="221"/>
      <c r="O373" s="221"/>
      <c r="P373" s="221"/>
      <c r="Q373" s="221"/>
      <c r="R373" s="221"/>
      <c r="S373" s="221"/>
      <c r="T373" s="222"/>
      <c r="AT373" s="223" t="s">
        <v>155</v>
      </c>
      <c r="AU373" s="223" t="s">
        <v>84</v>
      </c>
      <c r="AV373" s="12" t="s">
        <v>84</v>
      </c>
      <c r="AW373" s="12" t="s">
        <v>38</v>
      </c>
      <c r="AX373" s="12" t="s">
        <v>82</v>
      </c>
      <c r="AY373" s="223" t="s">
        <v>145</v>
      </c>
    </row>
    <row r="374" spans="2:65" s="1" customFormat="1" ht="22.5" customHeight="1">
      <c r="B374" s="40"/>
      <c r="C374" s="188" t="s">
        <v>551</v>
      </c>
      <c r="D374" s="188" t="s">
        <v>148</v>
      </c>
      <c r="E374" s="189" t="s">
        <v>552</v>
      </c>
      <c r="F374" s="190" t="s">
        <v>553</v>
      </c>
      <c r="G374" s="191" t="s">
        <v>166</v>
      </c>
      <c r="H374" s="192">
        <v>21.9</v>
      </c>
      <c r="I374" s="193"/>
      <c r="J374" s="194">
        <f>ROUND(I374*H374,2)</f>
        <v>0</v>
      </c>
      <c r="K374" s="190" t="s">
        <v>152</v>
      </c>
      <c r="L374" s="60"/>
      <c r="M374" s="195" t="s">
        <v>21</v>
      </c>
      <c r="N374" s="196" t="s">
        <v>45</v>
      </c>
      <c r="O374" s="41"/>
      <c r="P374" s="197">
        <f>O374*H374</f>
        <v>0</v>
      </c>
      <c r="Q374" s="197">
        <v>0.00125</v>
      </c>
      <c r="R374" s="197">
        <f>Q374*H374</f>
        <v>0.027375</v>
      </c>
      <c r="S374" s="197">
        <v>0</v>
      </c>
      <c r="T374" s="198">
        <f>S374*H374</f>
        <v>0</v>
      </c>
      <c r="AR374" s="23" t="s">
        <v>188</v>
      </c>
      <c r="AT374" s="23" t="s">
        <v>148</v>
      </c>
      <c r="AU374" s="23" t="s">
        <v>84</v>
      </c>
      <c r="AY374" s="23" t="s">
        <v>145</v>
      </c>
      <c r="BE374" s="199">
        <f>IF(N374="základní",J374,0)</f>
        <v>0</v>
      </c>
      <c r="BF374" s="199">
        <f>IF(N374="snížená",J374,0)</f>
        <v>0</v>
      </c>
      <c r="BG374" s="199">
        <f>IF(N374="zákl. přenesená",J374,0)</f>
        <v>0</v>
      </c>
      <c r="BH374" s="199">
        <f>IF(N374="sníž. přenesená",J374,0)</f>
        <v>0</v>
      </c>
      <c r="BI374" s="199">
        <f>IF(N374="nulová",J374,0)</f>
        <v>0</v>
      </c>
      <c r="BJ374" s="23" t="s">
        <v>82</v>
      </c>
      <c r="BK374" s="199">
        <f>ROUND(I374*H374,2)</f>
        <v>0</v>
      </c>
      <c r="BL374" s="23" t="s">
        <v>188</v>
      </c>
      <c r="BM374" s="23" t="s">
        <v>554</v>
      </c>
    </row>
    <row r="375" spans="2:51" s="11" customFormat="1" ht="13.5">
      <c r="B375" s="200"/>
      <c r="C375" s="201"/>
      <c r="D375" s="202" t="s">
        <v>155</v>
      </c>
      <c r="E375" s="203" t="s">
        <v>21</v>
      </c>
      <c r="F375" s="204" t="s">
        <v>162</v>
      </c>
      <c r="G375" s="201"/>
      <c r="H375" s="205" t="s">
        <v>21</v>
      </c>
      <c r="I375" s="206"/>
      <c r="J375" s="201"/>
      <c r="K375" s="201"/>
      <c r="L375" s="207"/>
      <c r="M375" s="208"/>
      <c r="N375" s="209"/>
      <c r="O375" s="209"/>
      <c r="P375" s="209"/>
      <c r="Q375" s="209"/>
      <c r="R375" s="209"/>
      <c r="S375" s="209"/>
      <c r="T375" s="210"/>
      <c r="AT375" s="211" t="s">
        <v>155</v>
      </c>
      <c r="AU375" s="211" t="s">
        <v>84</v>
      </c>
      <c r="AV375" s="11" t="s">
        <v>82</v>
      </c>
      <c r="AW375" s="11" t="s">
        <v>38</v>
      </c>
      <c r="AX375" s="11" t="s">
        <v>74</v>
      </c>
      <c r="AY375" s="211" t="s">
        <v>145</v>
      </c>
    </row>
    <row r="376" spans="2:51" s="12" customFormat="1" ht="13.5">
      <c r="B376" s="212"/>
      <c r="C376" s="213"/>
      <c r="D376" s="214" t="s">
        <v>155</v>
      </c>
      <c r="E376" s="215" t="s">
        <v>21</v>
      </c>
      <c r="F376" s="216" t="s">
        <v>555</v>
      </c>
      <c r="G376" s="213"/>
      <c r="H376" s="217">
        <v>21.9</v>
      </c>
      <c r="I376" s="218"/>
      <c r="J376" s="213"/>
      <c r="K376" s="213"/>
      <c r="L376" s="219"/>
      <c r="M376" s="220"/>
      <c r="N376" s="221"/>
      <c r="O376" s="221"/>
      <c r="P376" s="221"/>
      <c r="Q376" s="221"/>
      <c r="R376" s="221"/>
      <c r="S376" s="221"/>
      <c r="T376" s="222"/>
      <c r="AT376" s="223" t="s">
        <v>155</v>
      </c>
      <c r="AU376" s="223" t="s">
        <v>84</v>
      </c>
      <c r="AV376" s="12" t="s">
        <v>84</v>
      </c>
      <c r="AW376" s="12" t="s">
        <v>38</v>
      </c>
      <c r="AX376" s="12" t="s">
        <v>82</v>
      </c>
      <c r="AY376" s="223" t="s">
        <v>145</v>
      </c>
    </row>
    <row r="377" spans="2:65" s="1" customFormat="1" ht="22.5" customHeight="1">
      <c r="B377" s="40"/>
      <c r="C377" s="188" t="s">
        <v>556</v>
      </c>
      <c r="D377" s="188" t="s">
        <v>148</v>
      </c>
      <c r="E377" s="189" t="s">
        <v>557</v>
      </c>
      <c r="F377" s="190" t="s">
        <v>558</v>
      </c>
      <c r="G377" s="191" t="s">
        <v>166</v>
      </c>
      <c r="H377" s="192">
        <v>6</v>
      </c>
      <c r="I377" s="193"/>
      <c r="J377" s="194">
        <f>ROUND(I377*H377,2)</f>
        <v>0</v>
      </c>
      <c r="K377" s="190" t="s">
        <v>152</v>
      </c>
      <c r="L377" s="60"/>
      <c r="M377" s="195" t="s">
        <v>21</v>
      </c>
      <c r="N377" s="196" t="s">
        <v>45</v>
      </c>
      <c r="O377" s="41"/>
      <c r="P377" s="197">
        <f>O377*H377</f>
        <v>0</v>
      </c>
      <c r="Q377" s="197">
        <v>0.00018</v>
      </c>
      <c r="R377" s="197">
        <f>Q377*H377</f>
        <v>0.00108</v>
      </c>
      <c r="S377" s="197">
        <v>0</v>
      </c>
      <c r="T377" s="198">
        <f>S377*H377</f>
        <v>0</v>
      </c>
      <c r="AR377" s="23" t="s">
        <v>188</v>
      </c>
      <c r="AT377" s="23" t="s">
        <v>148</v>
      </c>
      <c r="AU377" s="23" t="s">
        <v>84</v>
      </c>
      <c r="AY377" s="23" t="s">
        <v>145</v>
      </c>
      <c r="BE377" s="199">
        <f>IF(N377="základní",J377,0)</f>
        <v>0</v>
      </c>
      <c r="BF377" s="199">
        <f>IF(N377="snížená",J377,0)</f>
        <v>0</v>
      </c>
      <c r="BG377" s="199">
        <f>IF(N377="zákl. přenesená",J377,0)</f>
        <v>0</v>
      </c>
      <c r="BH377" s="199">
        <f>IF(N377="sníž. přenesená",J377,0)</f>
        <v>0</v>
      </c>
      <c r="BI377" s="199">
        <f>IF(N377="nulová",J377,0)</f>
        <v>0</v>
      </c>
      <c r="BJ377" s="23" t="s">
        <v>82</v>
      </c>
      <c r="BK377" s="199">
        <f>ROUND(I377*H377,2)</f>
        <v>0</v>
      </c>
      <c r="BL377" s="23" t="s">
        <v>188</v>
      </c>
      <c r="BM377" s="23" t="s">
        <v>559</v>
      </c>
    </row>
    <row r="378" spans="2:51" s="11" customFormat="1" ht="13.5">
      <c r="B378" s="200"/>
      <c r="C378" s="201"/>
      <c r="D378" s="202" t="s">
        <v>155</v>
      </c>
      <c r="E378" s="203" t="s">
        <v>21</v>
      </c>
      <c r="F378" s="204" t="s">
        <v>162</v>
      </c>
      <c r="G378" s="201"/>
      <c r="H378" s="205" t="s">
        <v>21</v>
      </c>
      <c r="I378" s="206"/>
      <c r="J378" s="201"/>
      <c r="K378" s="201"/>
      <c r="L378" s="207"/>
      <c r="M378" s="208"/>
      <c r="N378" s="209"/>
      <c r="O378" s="209"/>
      <c r="P378" s="209"/>
      <c r="Q378" s="209"/>
      <c r="R378" s="209"/>
      <c r="S378" s="209"/>
      <c r="T378" s="210"/>
      <c r="AT378" s="211" t="s">
        <v>155</v>
      </c>
      <c r="AU378" s="211" t="s">
        <v>84</v>
      </c>
      <c r="AV378" s="11" t="s">
        <v>82</v>
      </c>
      <c r="AW378" s="11" t="s">
        <v>38</v>
      </c>
      <c r="AX378" s="11" t="s">
        <v>74</v>
      </c>
      <c r="AY378" s="211" t="s">
        <v>145</v>
      </c>
    </row>
    <row r="379" spans="2:51" s="12" customFormat="1" ht="13.5">
      <c r="B379" s="212"/>
      <c r="C379" s="213"/>
      <c r="D379" s="214" t="s">
        <v>155</v>
      </c>
      <c r="E379" s="215" t="s">
        <v>21</v>
      </c>
      <c r="F379" s="216" t="s">
        <v>179</v>
      </c>
      <c r="G379" s="213"/>
      <c r="H379" s="217">
        <v>6</v>
      </c>
      <c r="I379" s="218"/>
      <c r="J379" s="213"/>
      <c r="K379" s="213"/>
      <c r="L379" s="219"/>
      <c r="M379" s="220"/>
      <c r="N379" s="221"/>
      <c r="O379" s="221"/>
      <c r="P379" s="221"/>
      <c r="Q379" s="221"/>
      <c r="R379" s="221"/>
      <c r="S379" s="221"/>
      <c r="T379" s="222"/>
      <c r="AT379" s="223" t="s">
        <v>155</v>
      </c>
      <c r="AU379" s="223" t="s">
        <v>84</v>
      </c>
      <c r="AV379" s="12" t="s">
        <v>84</v>
      </c>
      <c r="AW379" s="12" t="s">
        <v>38</v>
      </c>
      <c r="AX379" s="12" t="s">
        <v>82</v>
      </c>
      <c r="AY379" s="223" t="s">
        <v>145</v>
      </c>
    </row>
    <row r="380" spans="2:65" s="1" customFormat="1" ht="22.5" customHeight="1">
      <c r="B380" s="40"/>
      <c r="C380" s="188" t="s">
        <v>560</v>
      </c>
      <c r="D380" s="188" t="s">
        <v>148</v>
      </c>
      <c r="E380" s="189" t="s">
        <v>561</v>
      </c>
      <c r="F380" s="190" t="s">
        <v>562</v>
      </c>
      <c r="G380" s="191" t="s">
        <v>166</v>
      </c>
      <c r="H380" s="192">
        <v>12</v>
      </c>
      <c r="I380" s="193"/>
      <c r="J380" s="194">
        <f>ROUND(I380*H380,2)</f>
        <v>0</v>
      </c>
      <c r="K380" s="190" t="s">
        <v>152</v>
      </c>
      <c r="L380" s="60"/>
      <c r="M380" s="195" t="s">
        <v>21</v>
      </c>
      <c r="N380" s="196" t="s">
        <v>45</v>
      </c>
      <c r="O380" s="41"/>
      <c r="P380" s="197">
        <f>O380*H380</f>
        <v>0</v>
      </c>
      <c r="Q380" s="197">
        <v>0.00021</v>
      </c>
      <c r="R380" s="197">
        <f>Q380*H380</f>
        <v>0.00252</v>
      </c>
      <c r="S380" s="197">
        <v>0</v>
      </c>
      <c r="T380" s="198">
        <f>S380*H380</f>
        <v>0</v>
      </c>
      <c r="AR380" s="23" t="s">
        <v>188</v>
      </c>
      <c r="AT380" s="23" t="s">
        <v>148</v>
      </c>
      <c r="AU380" s="23" t="s">
        <v>84</v>
      </c>
      <c r="AY380" s="23" t="s">
        <v>145</v>
      </c>
      <c r="BE380" s="199">
        <f>IF(N380="základní",J380,0)</f>
        <v>0</v>
      </c>
      <c r="BF380" s="199">
        <f>IF(N380="snížená",J380,0)</f>
        <v>0</v>
      </c>
      <c r="BG380" s="199">
        <f>IF(N380="zákl. přenesená",J380,0)</f>
        <v>0</v>
      </c>
      <c r="BH380" s="199">
        <f>IF(N380="sníž. přenesená",J380,0)</f>
        <v>0</v>
      </c>
      <c r="BI380" s="199">
        <f>IF(N380="nulová",J380,0)</f>
        <v>0</v>
      </c>
      <c r="BJ380" s="23" t="s">
        <v>82</v>
      </c>
      <c r="BK380" s="199">
        <f>ROUND(I380*H380,2)</f>
        <v>0</v>
      </c>
      <c r="BL380" s="23" t="s">
        <v>188</v>
      </c>
      <c r="BM380" s="23" t="s">
        <v>563</v>
      </c>
    </row>
    <row r="381" spans="2:51" s="11" customFormat="1" ht="13.5">
      <c r="B381" s="200"/>
      <c r="C381" s="201"/>
      <c r="D381" s="202" t="s">
        <v>155</v>
      </c>
      <c r="E381" s="203" t="s">
        <v>21</v>
      </c>
      <c r="F381" s="204" t="s">
        <v>162</v>
      </c>
      <c r="G381" s="201"/>
      <c r="H381" s="205" t="s">
        <v>21</v>
      </c>
      <c r="I381" s="206"/>
      <c r="J381" s="201"/>
      <c r="K381" s="201"/>
      <c r="L381" s="207"/>
      <c r="M381" s="208"/>
      <c r="N381" s="209"/>
      <c r="O381" s="209"/>
      <c r="P381" s="209"/>
      <c r="Q381" s="209"/>
      <c r="R381" s="209"/>
      <c r="S381" s="209"/>
      <c r="T381" s="210"/>
      <c r="AT381" s="211" t="s">
        <v>155</v>
      </c>
      <c r="AU381" s="211" t="s">
        <v>84</v>
      </c>
      <c r="AV381" s="11" t="s">
        <v>82</v>
      </c>
      <c r="AW381" s="11" t="s">
        <v>38</v>
      </c>
      <c r="AX381" s="11" t="s">
        <v>74</v>
      </c>
      <c r="AY381" s="211" t="s">
        <v>145</v>
      </c>
    </row>
    <row r="382" spans="2:51" s="12" customFormat="1" ht="13.5">
      <c r="B382" s="212"/>
      <c r="C382" s="213"/>
      <c r="D382" s="214" t="s">
        <v>155</v>
      </c>
      <c r="E382" s="215" t="s">
        <v>21</v>
      </c>
      <c r="F382" s="216" t="s">
        <v>209</v>
      </c>
      <c r="G382" s="213"/>
      <c r="H382" s="217">
        <v>12</v>
      </c>
      <c r="I382" s="218"/>
      <c r="J382" s="213"/>
      <c r="K382" s="213"/>
      <c r="L382" s="219"/>
      <c r="M382" s="220"/>
      <c r="N382" s="221"/>
      <c r="O382" s="221"/>
      <c r="P382" s="221"/>
      <c r="Q382" s="221"/>
      <c r="R382" s="221"/>
      <c r="S382" s="221"/>
      <c r="T382" s="222"/>
      <c r="AT382" s="223" t="s">
        <v>155</v>
      </c>
      <c r="AU382" s="223" t="s">
        <v>84</v>
      </c>
      <c r="AV382" s="12" t="s">
        <v>84</v>
      </c>
      <c r="AW382" s="12" t="s">
        <v>38</v>
      </c>
      <c r="AX382" s="12" t="s">
        <v>82</v>
      </c>
      <c r="AY382" s="223" t="s">
        <v>145</v>
      </c>
    </row>
    <row r="383" spans="2:65" s="1" customFormat="1" ht="22.5" customHeight="1">
      <c r="B383" s="40"/>
      <c r="C383" s="188" t="s">
        <v>564</v>
      </c>
      <c r="D383" s="188" t="s">
        <v>148</v>
      </c>
      <c r="E383" s="189" t="s">
        <v>565</v>
      </c>
      <c r="F383" s="190" t="s">
        <v>566</v>
      </c>
      <c r="G383" s="191" t="s">
        <v>166</v>
      </c>
      <c r="H383" s="192">
        <v>18</v>
      </c>
      <c r="I383" s="193"/>
      <c r="J383" s="194">
        <f>ROUND(I383*H383,2)</f>
        <v>0</v>
      </c>
      <c r="K383" s="190" t="s">
        <v>152</v>
      </c>
      <c r="L383" s="60"/>
      <c r="M383" s="195" t="s">
        <v>21</v>
      </c>
      <c r="N383" s="196" t="s">
        <v>45</v>
      </c>
      <c r="O383" s="41"/>
      <c r="P383" s="197">
        <f>O383*H383</f>
        <v>0</v>
      </c>
      <c r="Q383" s="197">
        <v>0.00026</v>
      </c>
      <c r="R383" s="197">
        <f>Q383*H383</f>
        <v>0.004679999999999999</v>
      </c>
      <c r="S383" s="197">
        <v>0</v>
      </c>
      <c r="T383" s="198">
        <f>S383*H383</f>
        <v>0</v>
      </c>
      <c r="AR383" s="23" t="s">
        <v>188</v>
      </c>
      <c r="AT383" s="23" t="s">
        <v>148</v>
      </c>
      <c r="AU383" s="23" t="s">
        <v>84</v>
      </c>
      <c r="AY383" s="23" t="s">
        <v>145</v>
      </c>
      <c r="BE383" s="199">
        <f>IF(N383="základní",J383,0)</f>
        <v>0</v>
      </c>
      <c r="BF383" s="199">
        <f>IF(N383="snížená",J383,0)</f>
        <v>0</v>
      </c>
      <c r="BG383" s="199">
        <f>IF(N383="zákl. přenesená",J383,0)</f>
        <v>0</v>
      </c>
      <c r="BH383" s="199">
        <f>IF(N383="sníž. přenesená",J383,0)</f>
        <v>0</v>
      </c>
      <c r="BI383" s="199">
        <f>IF(N383="nulová",J383,0)</f>
        <v>0</v>
      </c>
      <c r="BJ383" s="23" t="s">
        <v>82</v>
      </c>
      <c r="BK383" s="199">
        <f>ROUND(I383*H383,2)</f>
        <v>0</v>
      </c>
      <c r="BL383" s="23" t="s">
        <v>188</v>
      </c>
      <c r="BM383" s="23" t="s">
        <v>567</v>
      </c>
    </row>
    <row r="384" spans="2:51" s="11" customFormat="1" ht="13.5">
      <c r="B384" s="200"/>
      <c r="C384" s="201"/>
      <c r="D384" s="202" t="s">
        <v>155</v>
      </c>
      <c r="E384" s="203" t="s">
        <v>21</v>
      </c>
      <c r="F384" s="204" t="s">
        <v>162</v>
      </c>
      <c r="G384" s="201"/>
      <c r="H384" s="205" t="s">
        <v>21</v>
      </c>
      <c r="I384" s="206"/>
      <c r="J384" s="201"/>
      <c r="K384" s="201"/>
      <c r="L384" s="207"/>
      <c r="M384" s="208"/>
      <c r="N384" s="209"/>
      <c r="O384" s="209"/>
      <c r="P384" s="209"/>
      <c r="Q384" s="209"/>
      <c r="R384" s="209"/>
      <c r="S384" s="209"/>
      <c r="T384" s="210"/>
      <c r="AT384" s="211" t="s">
        <v>155</v>
      </c>
      <c r="AU384" s="211" t="s">
        <v>84</v>
      </c>
      <c r="AV384" s="11" t="s">
        <v>82</v>
      </c>
      <c r="AW384" s="11" t="s">
        <v>38</v>
      </c>
      <c r="AX384" s="11" t="s">
        <v>74</v>
      </c>
      <c r="AY384" s="211" t="s">
        <v>145</v>
      </c>
    </row>
    <row r="385" spans="2:51" s="12" customFormat="1" ht="13.5">
      <c r="B385" s="212"/>
      <c r="C385" s="213"/>
      <c r="D385" s="214" t="s">
        <v>155</v>
      </c>
      <c r="E385" s="215" t="s">
        <v>21</v>
      </c>
      <c r="F385" s="216" t="s">
        <v>239</v>
      </c>
      <c r="G385" s="213"/>
      <c r="H385" s="217">
        <v>18</v>
      </c>
      <c r="I385" s="218"/>
      <c r="J385" s="213"/>
      <c r="K385" s="213"/>
      <c r="L385" s="219"/>
      <c r="M385" s="220"/>
      <c r="N385" s="221"/>
      <c r="O385" s="221"/>
      <c r="P385" s="221"/>
      <c r="Q385" s="221"/>
      <c r="R385" s="221"/>
      <c r="S385" s="221"/>
      <c r="T385" s="222"/>
      <c r="AT385" s="223" t="s">
        <v>155</v>
      </c>
      <c r="AU385" s="223" t="s">
        <v>84</v>
      </c>
      <c r="AV385" s="12" t="s">
        <v>84</v>
      </c>
      <c r="AW385" s="12" t="s">
        <v>38</v>
      </c>
      <c r="AX385" s="12" t="s">
        <v>82</v>
      </c>
      <c r="AY385" s="223" t="s">
        <v>145</v>
      </c>
    </row>
    <row r="386" spans="2:65" s="1" customFormat="1" ht="22.5" customHeight="1">
      <c r="B386" s="40"/>
      <c r="C386" s="188" t="s">
        <v>568</v>
      </c>
      <c r="D386" s="188" t="s">
        <v>148</v>
      </c>
      <c r="E386" s="189" t="s">
        <v>569</v>
      </c>
      <c r="F386" s="190" t="s">
        <v>570</v>
      </c>
      <c r="G386" s="191" t="s">
        <v>177</v>
      </c>
      <c r="H386" s="192">
        <v>14</v>
      </c>
      <c r="I386" s="193"/>
      <c r="J386" s="194">
        <f>ROUND(I386*H386,2)</f>
        <v>0</v>
      </c>
      <c r="K386" s="190" t="s">
        <v>152</v>
      </c>
      <c r="L386" s="60"/>
      <c r="M386" s="195" t="s">
        <v>21</v>
      </c>
      <c r="N386" s="196" t="s">
        <v>45</v>
      </c>
      <c r="O386" s="41"/>
      <c r="P386" s="197">
        <f>O386*H386</f>
        <v>0</v>
      </c>
      <c r="Q386" s="197">
        <v>0</v>
      </c>
      <c r="R386" s="197">
        <f>Q386*H386</f>
        <v>0</v>
      </c>
      <c r="S386" s="197">
        <v>0</v>
      </c>
      <c r="T386" s="198">
        <f>S386*H386</f>
        <v>0</v>
      </c>
      <c r="AR386" s="23" t="s">
        <v>188</v>
      </c>
      <c r="AT386" s="23" t="s">
        <v>148</v>
      </c>
      <c r="AU386" s="23" t="s">
        <v>84</v>
      </c>
      <c r="AY386" s="23" t="s">
        <v>145</v>
      </c>
      <c r="BE386" s="199">
        <f>IF(N386="základní",J386,0)</f>
        <v>0</v>
      </c>
      <c r="BF386" s="199">
        <f>IF(N386="snížená",J386,0)</f>
        <v>0</v>
      </c>
      <c r="BG386" s="199">
        <f>IF(N386="zákl. přenesená",J386,0)</f>
        <v>0</v>
      </c>
      <c r="BH386" s="199">
        <f>IF(N386="sníž. přenesená",J386,0)</f>
        <v>0</v>
      </c>
      <c r="BI386" s="199">
        <f>IF(N386="nulová",J386,0)</f>
        <v>0</v>
      </c>
      <c r="BJ386" s="23" t="s">
        <v>82</v>
      </c>
      <c r="BK386" s="199">
        <f>ROUND(I386*H386,2)</f>
        <v>0</v>
      </c>
      <c r="BL386" s="23" t="s">
        <v>188</v>
      </c>
      <c r="BM386" s="23" t="s">
        <v>571</v>
      </c>
    </row>
    <row r="387" spans="2:51" s="11" customFormat="1" ht="13.5">
      <c r="B387" s="200"/>
      <c r="C387" s="201"/>
      <c r="D387" s="202" t="s">
        <v>155</v>
      </c>
      <c r="E387" s="203" t="s">
        <v>21</v>
      </c>
      <c r="F387" s="204" t="s">
        <v>162</v>
      </c>
      <c r="G387" s="201"/>
      <c r="H387" s="205" t="s">
        <v>21</v>
      </c>
      <c r="I387" s="206"/>
      <c r="J387" s="201"/>
      <c r="K387" s="201"/>
      <c r="L387" s="207"/>
      <c r="M387" s="208"/>
      <c r="N387" s="209"/>
      <c r="O387" s="209"/>
      <c r="P387" s="209"/>
      <c r="Q387" s="209"/>
      <c r="R387" s="209"/>
      <c r="S387" s="209"/>
      <c r="T387" s="210"/>
      <c r="AT387" s="211" t="s">
        <v>155</v>
      </c>
      <c r="AU387" s="211" t="s">
        <v>84</v>
      </c>
      <c r="AV387" s="11" t="s">
        <v>82</v>
      </c>
      <c r="AW387" s="11" t="s">
        <v>38</v>
      </c>
      <c r="AX387" s="11" t="s">
        <v>74</v>
      </c>
      <c r="AY387" s="211" t="s">
        <v>145</v>
      </c>
    </row>
    <row r="388" spans="2:51" s="12" customFormat="1" ht="13.5">
      <c r="B388" s="212"/>
      <c r="C388" s="213"/>
      <c r="D388" s="214" t="s">
        <v>155</v>
      </c>
      <c r="E388" s="215" t="s">
        <v>21</v>
      </c>
      <c r="F388" s="216" t="s">
        <v>221</v>
      </c>
      <c r="G388" s="213"/>
      <c r="H388" s="217">
        <v>14</v>
      </c>
      <c r="I388" s="218"/>
      <c r="J388" s="213"/>
      <c r="K388" s="213"/>
      <c r="L388" s="219"/>
      <c r="M388" s="220"/>
      <c r="N388" s="221"/>
      <c r="O388" s="221"/>
      <c r="P388" s="221"/>
      <c r="Q388" s="221"/>
      <c r="R388" s="221"/>
      <c r="S388" s="221"/>
      <c r="T388" s="222"/>
      <c r="AT388" s="223" t="s">
        <v>155</v>
      </c>
      <c r="AU388" s="223" t="s">
        <v>84</v>
      </c>
      <c r="AV388" s="12" t="s">
        <v>84</v>
      </c>
      <c r="AW388" s="12" t="s">
        <v>38</v>
      </c>
      <c r="AX388" s="12" t="s">
        <v>82</v>
      </c>
      <c r="AY388" s="223" t="s">
        <v>145</v>
      </c>
    </row>
    <row r="389" spans="2:65" s="1" customFormat="1" ht="22.5" customHeight="1">
      <c r="B389" s="40"/>
      <c r="C389" s="188" t="s">
        <v>572</v>
      </c>
      <c r="D389" s="188" t="s">
        <v>148</v>
      </c>
      <c r="E389" s="189" t="s">
        <v>573</v>
      </c>
      <c r="F389" s="190" t="s">
        <v>574</v>
      </c>
      <c r="G389" s="191" t="s">
        <v>177</v>
      </c>
      <c r="H389" s="192">
        <v>4</v>
      </c>
      <c r="I389" s="193"/>
      <c r="J389" s="194">
        <f>ROUND(I389*H389,2)</f>
        <v>0</v>
      </c>
      <c r="K389" s="190" t="s">
        <v>152</v>
      </c>
      <c r="L389" s="60"/>
      <c r="M389" s="195" t="s">
        <v>21</v>
      </c>
      <c r="N389" s="196" t="s">
        <v>45</v>
      </c>
      <c r="O389" s="41"/>
      <c r="P389" s="197">
        <f>O389*H389</f>
        <v>0</v>
      </c>
      <c r="Q389" s="197">
        <v>0</v>
      </c>
      <c r="R389" s="197">
        <f>Q389*H389</f>
        <v>0</v>
      </c>
      <c r="S389" s="197">
        <v>0</v>
      </c>
      <c r="T389" s="198">
        <f>S389*H389</f>
        <v>0</v>
      </c>
      <c r="AR389" s="23" t="s">
        <v>188</v>
      </c>
      <c r="AT389" s="23" t="s">
        <v>148</v>
      </c>
      <c r="AU389" s="23" t="s">
        <v>84</v>
      </c>
      <c r="AY389" s="23" t="s">
        <v>145</v>
      </c>
      <c r="BE389" s="199">
        <f>IF(N389="základní",J389,0)</f>
        <v>0</v>
      </c>
      <c r="BF389" s="199">
        <f>IF(N389="snížená",J389,0)</f>
        <v>0</v>
      </c>
      <c r="BG389" s="199">
        <f>IF(N389="zákl. přenesená",J389,0)</f>
        <v>0</v>
      </c>
      <c r="BH389" s="199">
        <f>IF(N389="sníž. přenesená",J389,0)</f>
        <v>0</v>
      </c>
      <c r="BI389" s="199">
        <f>IF(N389="nulová",J389,0)</f>
        <v>0</v>
      </c>
      <c r="BJ389" s="23" t="s">
        <v>82</v>
      </c>
      <c r="BK389" s="199">
        <f>ROUND(I389*H389,2)</f>
        <v>0</v>
      </c>
      <c r="BL389" s="23" t="s">
        <v>188</v>
      </c>
      <c r="BM389" s="23" t="s">
        <v>575</v>
      </c>
    </row>
    <row r="390" spans="2:51" s="11" customFormat="1" ht="13.5">
      <c r="B390" s="200"/>
      <c r="C390" s="201"/>
      <c r="D390" s="202" t="s">
        <v>155</v>
      </c>
      <c r="E390" s="203" t="s">
        <v>21</v>
      </c>
      <c r="F390" s="204" t="s">
        <v>162</v>
      </c>
      <c r="G390" s="201"/>
      <c r="H390" s="205" t="s">
        <v>21</v>
      </c>
      <c r="I390" s="206"/>
      <c r="J390" s="201"/>
      <c r="K390" s="201"/>
      <c r="L390" s="207"/>
      <c r="M390" s="208"/>
      <c r="N390" s="209"/>
      <c r="O390" s="209"/>
      <c r="P390" s="209"/>
      <c r="Q390" s="209"/>
      <c r="R390" s="209"/>
      <c r="S390" s="209"/>
      <c r="T390" s="210"/>
      <c r="AT390" s="211" t="s">
        <v>155</v>
      </c>
      <c r="AU390" s="211" t="s">
        <v>84</v>
      </c>
      <c r="AV390" s="11" t="s">
        <v>82</v>
      </c>
      <c r="AW390" s="11" t="s">
        <v>38</v>
      </c>
      <c r="AX390" s="11" t="s">
        <v>74</v>
      </c>
      <c r="AY390" s="211" t="s">
        <v>145</v>
      </c>
    </row>
    <row r="391" spans="2:51" s="12" customFormat="1" ht="13.5">
      <c r="B391" s="212"/>
      <c r="C391" s="213"/>
      <c r="D391" s="214" t="s">
        <v>155</v>
      </c>
      <c r="E391" s="215" t="s">
        <v>21</v>
      </c>
      <c r="F391" s="216" t="s">
        <v>153</v>
      </c>
      <c r="G391" s="213"/>
      <c r="H391" s="217">
        <v>4</v>
      </c>
      <c r="I391" s="218"/>
      <c r="J391" s="213"/>
      <c r="K391" s="213"/>
      <c r="L391" s="219"/>
      <c r="M391" s="220"/>
      <c r="N391" s="221"/>
      <c r="O391" s="221"/>
      <c r="P391" s="221"/>
      <c r="Q391" s="221"/>
      <c r="R391" s="221"/>
      <c r="S391" s="221"/>
      <c r="T391" s="222"/>
      <c r="AT391" s="223" t="s">
        <v>155</v>
      </c>
      <c r="AU391" s="223" t="s">
        <v>84</v>
      </c>
      <c r="AV391" s="12" t="s">
        <v>84</v>
      </c>
      <c r="AW391" s="12" t="s">
        <v>38</v>
      </c>
      <c r="AX391" s="12" t="s">
        <v>82</v>
      </c>
      <c r="AY391" s="223" t="s">
        <v>145</v>
      </c>
    </row>
    <row r="392" spans="2:65" s="1" customFormat="1" ht="22.5" customHeight="1">
      <c r="B392" s="40"/>
      <c r="C392" s="188" t="s">
        <v>576</v>
      </c>
      <c r="D392" s="188" t="s">
        <v>148</v>
      </c>
      <c r="E392" s="189" t="s">
        <v>577</v>
      </c>
      <c r="F392" s="190" t="s">
        <v>578</v>
      </c>
      <c r="G392" s="191" t="s">
        <v>177</v>
      </c>
      <c r="H392" s="192">
        <v>5</v>
      </c>
      <c r="I392" s="193"/>
      <c r="J392" s="194">
        <f>ROUND(I392*H392,2)</f>
        <v>0</v>
      </c>
      <c r="K392" s="190" t="s">
        <v>152</v>
      </c>
      <c r="L392" s="60"/>
      <c r="M392" s="195" t="s">
        <v>21</v>
      </c>
      <c r="N392" s="196" t="s">
        <v>45</v>
      </c>
      <c r="O392" s="41"/>
      <c r="P392" s="197">
        <f>O392*H392</f>
        <v>0</v>
      </c>
      <c r="Q392" s="197">
        <v>0.00013</v>
      </c>
      <c r="R392" s="197">
        <f>Q392*H392</f>
        <v>0.00065</v>
      </c>
      <c r="S392" s="197">
        <v>0</v>
      </c>
      <c r="T392" s="198">
        <f>S392*H392</f>
        <v>0</v>
      </c>
      <c r="AR392" s="23" t="s">
        <v>188</v>
      </c>
      <c r="AT392" s="23" t="s">
        <v>148</v>
      </c>
      <c r="AU392" s="23" t="s">
        <v>84</v>
      </c>
      <c r="AY392" s="23" t="s">
        <v>145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23" t="s">
        <v>82</v>
      </c>
      <c r="BK392" s="199">
        <f>ROUND(I392*H392,2)</f>
        <v>0</v>
      </c>
      <c r="BL392" s="23" t="s">
        <v>188</v>
      </c>
      <c r="BM392" s="23" t="s">
        <v>579</v>
      </c>
    </row>
    <row r="393" spans="2:51" s="11" customFormat="1" ht="13.5">
      <c r="B393" s="200"/>
      <c r="C393" s="201"/>
      <c r="D393" s="202" t="s">
        <v>155</v>
      </c>
      <c r="E393" s="203" t="s">
        <v>21</v>
      </c>
      <c r="F393" s="204" t="s">
        <v>162</v>
      </c>
      <c r="G393" s="201"/>
      <c r="H393" s="205" t="s">
        <v>21</v>
      </c>
      <c r="I393" s="206"/>
      <c r="J393" s="201"/>
      <c r="K393" s="201"/>
      <c r="L393" s="207"/>
      <c r="M393" s="208"/>
      <c r="N393" s="209"/>
      <c r="O393" s="209"/>
      <c r="P393" s="209"/>
      <c r="Q393" s="209"/>
      <c r="R393" s="209"/>
      <c r="S393" s="209"/>
      <c r="T393" s="210"/>
      <c r="AT393" s="211" t="s">
        <v>155</v>
      </c>
      <c r="AU393" s="211" t="s">
        <v>84</v>
      </c>
      <c r="AV393" s="11" t="s">
        <v>82</v>
      </c>
      <c r="AW393" s="11" t="s">
        <v>38</v>
      </c>
      <c r="AX393" s="11" t="s">
        <v>74</v>
      </c>
      <c r="AY393" s="211" t="s">
        <v>145</v>
      </c>
    </row>
    <row r="394" spans="2:51" s="12" customFormat="1" ht="13.5">
      <c r="B394" s="212"/>
      <c r="C394" s="213"/>
      <c r="D394" s="214" t="s">
        <v>155</v>
      </c>
      <c r="E394" s="215" t="s">
        <v>21</v>
      </c>
      <c r="F394" s="216" t="s">
        <v>174</v>
      </c>
      <c r="G394" s="213"/>
      <c r="H394" s="217">
        <v>5</v>
      </c>
      <c r="I394" s="218"/>
      <c r="J394" s="213"/>
      <c r="K394" s="213"/>
      <c r="L394" s="219"/>
      <c r="M394" s="220"/>
      <c r="N394" s="221"/>
      <c r="O394" s="221"/>
      <c r="P394" s="221"/>
      <c r="Q394" s="221"/>
      <c r="R394" s="221"/>
      <c r="S394" s="221"/>
      <c r="T394" s="222"/>
      <c r="AT394" s="223" t="s">
        <v>155</v>
      </c>
      <c r="AU394" s="223" t="s">
        <v>84</v>
      </c>
      <c r="AV394" s="12" t="s">
        <v>84</v>
      </c>
      <c r="AW394" s="12" t="s">
        <v>38</v>
      </c>
      <c r="AX394" s="12" t="s">
        <v>82</v>
      </c>
      <c r="AY394" s="223" t="s">
        <v>145</v>
      </c>
    </row>
    <row r="395" spans="2:65" s="1" customFormat="1" ht="22.5" customHeight="1">
      <c r="B395" s="40"/>
      <c r="C395" s="188" t="s">
        <v>580</v>
      </c>
      <c r="D395" s="188" t="s">
        <v>148</v>
      </c>
      <c r="E395" s="189" t="s">
        <v>581</v>
      </c>
      <c r="F395" s="190" t="s">
        <v>582</v>
      </c>
      <c r="G395" s="191" t="s">
        <v>177</v>
      </c>
      <c r="H395" s="192">
        <v>3</v>
      </c>
      <c r="I395" s="193"/>
      <c r="J395" s="194">
        <f>ROUND(I395*H395,2)</f>
        <v>0</v>
      </c>
      <c r="K395" s="190" t="s">
        <v>152</v>
      </c>
      <c r="L395" s="60"/>
      <c r="M395" s="195" t="s">
        <v>21</v>
      </c>
      <c r="N395" s="196" t="s">
        <v>45</v>
      </c>
      <c r="O395" s="41"/>
      <c r="P395" s="197">
        <f>O395*H395</f>
        <v>0</v>
      </c>
      <c r="Q395" s="197">
        <v>0.00022</v>
      </c>
      <c r="R395" s="197">
        <f>Q395*H395</f>
        <v>0.00066</v>
      </c>
      <c r="S395" s="197">
        <v>0</v>
      </c>
      <c r="T395" s="198">
        <f>S395*H395</f>
        <v>0</v>
      </c>
      <c r="AR395" s="23" t="s">
        <v>188</v>
      </c>
      <c r="AT395" s="23" t="s">
        <v>148</v>
      </c>
      <c r="AU395" s="23" t="s">
        <v>84</v>
      </c>
      <c r="AY395" s="23" t="s">
        <v>145</v>
      </c>
      <c r="BE395" s="199">
        <f>IF(N395="základní",J395,0)</f>
        <v>0</v>
      </c>
      <c r="BF395" s="199">
        <f>IF(N395="snížená",J395,0)</f>
        <v>0</v>
      </c>
      <c r="BG395" s="199">
        <f>IF(N395="zákl. přenesená",J395,0)</f>
        <v>0</v>
      </c>
      <c r="BH395" s="199">
        <f>IF(N395="sníž. přenesená",J395,0)</f>
        <v>0</v>
      </c>
      <c r="BI395" s="199">
        <f>IF(N395="nulová",J395,0)</f>
        <v>0</v>
      </c>
      <c r="BJ395" s="23" t="s">
        <v>82</v>
      </c>
      <c r="BK395" s="199">
        <f>ROUND(I395*H395,2)</f>
        <v>0</v>
      </c>
      <c r="BL395" s="23" t="s">
        <v>188</v>
      </c>
      <c r="BM395" s="23" t="s">
        <v>583</v>
      </c>
    </row>
    <row r="396" spans="2:51" s="11" customFormat="1" ht="13.5">
      <c r="B396" s="200"/>
      <c r="C396" s="201"/>
      <c r="D396" s="202" t="s">
        <v>155</v>
      </c>
      <c r="E396" s="203" t="s">
        <v>21</v>
      </c>
      <c r="F396" s="204" t="s">
        <v>162</v>
      </c>
      <c r="G396" s="201"/>
      <c r="H396" s="205" t="s">
        <v>21</v>
      </c>
      <c r="I396" s="206"/>
      <c r="J396" s="201"/>
      <c r="K396" s="201"/>
      <c r="L396" s="207"/>
      <c r="M396" s="208"/>
      <c r="N396" s="209"/>
      <c r="O396" s="209"/>
      <c r="P396" s="209"/>
      <c r="Q396" s="209"/>
      <c r="R396" s="209"/>
      <c r="S396" s="209"/>
      <c r="T396" s="210"/>
      <c r="AT396" s="211" t="s">
        <v>155</v>
      </c>
      <c r="AU396" s="211" t="s">
        <v>84</v>
      </c>
      <c r="AV396" s="11" t="s">
        <v>82</v>
      </c>
      <c r="AW396" s="11" t="s">
        <v>38</v>
      </c>
      <c r="AX396" s="11" t="s">
        <v>74</v>
      </c>
      <c r="AY396" s="211" t="s">
        <v>145</v>
      </c>
    </row>
    <row r="397" spans="2:51" s="12" customFormat="1" ht="13.5">
      <c r="B397" s="212"/>
      <c r="C397" s="213"/>
      <c r="D397" s="214" t="s">
        <v>155</v>
      </c>
      <c r="E397" s="215" t="s">
        <v>21</v>
      </c>
      <c r="F397" s="216" t="s">
        <v>146</v>
      </c>
      <c r="G397" s="213"/>
      <c r="H397" s="217">
        <v>3</v>
      </c>
      <c r="I397" s="218"/>
      <c r="J397" s="213"/>
      <c r="K397" s="213"/>
      <c r="L397" s="219"/>
      <c r="M397" s="220"/>
      <c r="N397" s="221"/>
      <c r="O397" s="221"/>
      <c r="P397" s="221"/>
      <c r="Q397" s="221"/>
      <c r="R397" s="221"/>
      <c r="S397" s="221"/>
      <c r="T397" s="222"/>
      <c r="AT397" s="223" t="s">
        <v>155</v>
      </c>
      <c r="AU397" s="223" t="s">
        <v>84</v>
      </c>
      <c r="AV397" s="12" t="s">
        <v>84</v>
      </c>
      <c r="AW397" s="12" t="s">
        <v>38</v>
      </c>
      <c r="AX397" s="12" t="s">
        <v>82</v>
      </c>
      <c r="AY397" s="223" t="s">
        <v>145</v>
      </c>
    </row>
    <row r="398" spans="2:65" s="1" customFormat="1" ht="22.5" customHeight="1">
      <c r="B398" s="40"/>
      <c r="C398" s="188" t="s">
        <v>584</v>
      </c>
      <c r="D398" s="188" t="s">
        <v>148</v>
      </c>
      <c r="E398" s="189" t="s">
        <v>585</v>
      </c>
      <c r="F398" s="190" t="s">
        <v>586</v>
      </c>
      <c r="G398" s="191" t="s">
        <v>587</v>
      </c>
      <c r="H398" s="192">
        <v>2</v>
      </c>
      <c r="I398" s="193"/>
      <c r="J398" s="194">
        <f>ROUND(I398*H398,2)</f>
        <v>0</v>
      </c>
      <c r="K398" s="190" t="s">
        <v>152</v>
      </c>
      <c r="L398" s="60"/>
      <c r="M398" s="195" t="s">
        <v>21</v>
      </c>
      <c r="N398" s="196" t="s">
        <v>45</v>
      </c>
      <c r="O398" s="41"/>
      <c r="P398" s="197">
        <f>O398*H398</f>
        <v>0</v>
      </c>
      <c r="Q398" s="197">
        <v>0.00025</v>
      </c>
      <c r="R398" s="197">
        <f>Q398*H398</f>
        <v>0.0005</v>
      </c>
      <c r="S398" s="197">
        <v>0</v>
      </c>
      <c r="T398" s="198">
        <f>S398*H398</f>
        <v>0</v>
      </c>
      <c r="AR398" s="23" t="s">
        <v>188</v>
      </c>
      <c r="AT398" s="23" t="s">
        <v>148</v>
      </c>
      <c r="AU398" s="23" t="s">
        <v>84</v>
      </c>
      <c r="AY398" s="23" t="s">
        <v>145</v>
      </c>
      <c r="BE398" s="199">
        <f>IF(N398="základní",J398,0)</f>
        <v>0</v>
      </c>
      <c r="BF398" s="199">
        <f>IF(N398="snížená",J398,0)</f>
        <v>0</v>
      </c>
      <c r="BG398" s="199">
        <f>IF(N398="zákl. přenesená",J398,0)</f>
        <v>0</v>
      </c>
      <c r="BH398" s="199">
        <f>IF(N398="sníž. přenesená",J398,0)</f>
        <v>0</v>
      </c>
      <c r="BI398" s="199">
        <f>IF(N398="nulová",J398,0)</f>
        <v>0</v>
      </c>
      <c r="BJ398" s="23" t="s">
        <v>82</v>
      </c>
      <c r="BK398" s="199">
        <f>ROUND(I398*H398,2)</f>
        <v>0</v>
      </c>
      <c r="BL398" s="23" t="s">
        <v>188</v>
      </c>
      <c r="BM398" s="23" t="s">
        <v>588</v>
      </c>
    </row>
    <row r="399" spans="2:51" s="11" customFormat="1" ht="13.5">
      <c r="B399" s="200"/>
      <c r="C399" s="201"/>
      <c r="D399" s="202" t="s">
        <v>155</v>
      </c>
      <c r="E399" s="203" t="s">
        <v>21</v>
      </c>
      <c r="F399" s="204" t="s">
        <v>162</v>
      </c>
      <c r="G399" s="201"/>
      <c r="H399" s="205" t="s">
        <v>21</v>
      </c>
      <c r="I399" s="206"/>
      <c r="J399" s="201"/>
      <c r="K399" s="201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155</v>
      </c>
      <c r="AU399" s="211" t="s">
        <v>84</v>
      </c>
      <c r="AV399" s="11" t="s">
        <v>82</v>
      </c>
      <c r="AW399" s="11" t="s">
        <v>38</v>
      </c>
      <c r="AX399" s="11" t="s">
        <v>74</v>
      </c>
      <c r="AY399" s="211" t="s">
        <v>145</v>
      </c>
    </row>
    <row r="400" spans="2:51" s="12" customFormat="1" ht="13.5">
      <c r="B400" s="212"/>
      <c r="C400" s="213"/>
      <c r="D400" s="214" t="s">
        <v>155</v>
      </c>
      <c r="E400" s="215" t="s">
        <v>21</v>
      </c>
      <c r="F400" s="216" t="s">
        <v>84</v>
      </c>
      <c r="G400" s="213"/>
      <c r="H400" s="217">
        <v>2</v>
      </c>
      <c r="I400" s="218"/>
      <c r="J400" s="213"/>
      <c r="K400" s="213"/>
      <c r="L400" s="219"/>
      <c r="M400" s="220"/>
      <c r="N400" s="221"/>
      <c r="O400" s="221"/>
      <c r="P400" s="221"/>
      <c r="Q400" s="221"/>
      <c r="R400" s="221"/>
      <c r="S400" s="221"/>
      <c r="T400" s="222"/>
      <c r="AT400" s="223" t="s">
        <v>155</v>
      </c>
      <c r="AU400" s="223" t="s">
        <v>84</v>
      </c>
      <c r="AV400" s="12" t="s">
        <v>84</v>
      </c>
      <c r="AW400" s="12" t="s">
        <v>38</v>
      </c>
      <c r="AX400" s="12" t="s">
        <v>82</v>
      </c>
      <c r="AY400" s="223" t="s">
        <v>145</v>
      </c>
    </row>
    <row r="401" spans="2:65" s="1" customFormat="1" ht="22.5" customHeight="1">
      <c r="B401" s="40"/>
      <c r="C401" s="188" t="s">
        <v>589</v>
      </c>
      <c r="D401" s="188" t="s">
        <v>148</v>
      </c>
      <c r="E401" s="189" t="s">
        <v>590</v>
      </c>
      <c r="F401" s="190" t="s">
        <v>591</v>
      </c>
      <c r="G401" s="191" t="s">
        <v>177</v>
      </c>
      <c r="H401" s="192">
        <v>17</v>
      </c>
      <c r="I401" s="193"/>
      <c r="J401" s="194">
        <f>ROUND(I401*H401,2)</f>
        <v>0</v>
      </c>
      <c r="K401" s="190" t="s">
        <v>152</v>
      </c>
      <c r="L401" s="60"/>
      <c r="M401" s="195" t="s">
        <v>21</v>
      </c>
      <c r="N401" s="196" t="s">
        <v>45</v>
      </c>
      <c r="O401" s="41"/>
      <c r="P401" s="197">
        <f>O401*H401</f>
        <v>0</v>
      </c>
      <c r="Q401" s="197">
        <v>0</v>
      </c>
      <c r="R401" s="197">
        <f>Q401*H401</f>
        <v>0</v>
      </c>
      <c r="S401" s="197">
        <v>0.00123</v>
      </c>
      <c r="T401" s="198">
        <f>S401*H401</f>
        <v>0.020909999999999998</v>
      </c>
      <c r="AR401" s="23" t="s">
        <v>188</v>
      </c>
      <c r="AT401" s="23" t="s">
        <v>148</v>
      </c>
      <c r="AU401" s="23" t="s">
        <v>84</v>
      </c>
      <c r="AY401" s="23" t="s">
        <v>145</v>
      </c>
      <c r="BE401" s="199">
        <f>IF(N401="základní",J401,0)</f>
        <v>0</v>
      </c>
      <c r="BF401" s="199">
        <f>IF(N401="snížená",J401,0)</f>
        <v>0</v>
      </c>
      <c r="BG401" s="199">
        <f>IF(N401="zákl. přenesená",J401,0)</f>
        <v>0</v>
      </c>
      <c r="BH401" s="199">
        <f>IF(N401="sníž. přenesená",J401,0)</f>
        <v>0</v>
      </c>
      <c r="BI401" s="199">
        <f>IF(N401="nulová",J401,0)</f>
        <v>0</v>
      </c>
      <c r="BJ401" s="23" t="s">
        <v>82</v>
      </c>
      <c r="BK401" s="199">
        <f>ROUND(I401*H401,2)</f>
        <v>0</v>
      </c>
      <c r="BL401" s="23" t="s">
        <v>188</v>
      </c>
      <c r="BM401" s="23" t="s">
        <v>592</v>
      </c>
    </row>
    <row r="402" spans="2:51" s="11" customFormat="1" ht="13.5">
      <c r="B402" s="200"/>
      <c r="C402" s="201"/>
      <c r="D402" s="202" t="s">
        <v>155</v>
      </c>
      <c r="E402" s="203" t="s">
        <v>21</v>
      </c>
      <c r="F402" s="204" t="s">
        <v>162</v>
      </c>
      <c r="G402" s="201"/>
      <c r="H402" s="205" t="s">
        <v>21</v>
      </c>
      <c r="I402" s="206"/>
      <c r="J402" s="201"/>
      <c r="K402" s="201"/>
      <c r="L402" s="207"/>
      <c r="M402" s="208"/>
      <c r="N402" s="209"/>
      <c r="O402" s="209"/>
      <c r="P402" s="209"/>
      <c r="Q402" s="209"/>
      <c r="R402" s="209"/>
      <c r="S402" s="209"/>
      <c r="T402" s="210"/>
      <c r="AT402" s="211" t="s">
        <v>155</v>
      </c>
      <c r="AU402" s="211" t="s">
        <v>84</v>
      </c>
      <c r="AV402" s="11" t="s">
        <v>82</v>
      </c>
      <c r="AW402" s="11" t="s">
        <v>38</v>
      </c>
      <c r="AX402" s="11" t="s">
        <v>74</v>
      </c>
      <c r="AY402" s="211" t="s">
        <v>145</v>
      </c>
    </row>
    <row r="403" spans="2:51" s="12" customFormat="1" ht="13.5">
      <c r="B403" s="212"/>
      <c r="C403" s="213"/>
      <c r="D403" s="214" t="s">
        <v>155</v>
      </c>
      <c r="E403" s="215" t="s">
        <v>21</v>
      </c>
      <c r="F403" s="216" t="s">
        <v>233</v>
      </c>
      <c r="G403" s="213"/>
      <c r="H403" s="217">
        <v>17</v>
      </c>
      <c r="I403" s="218"/>
      <c r="J403" s="213"/>
      <c r="K403" s="213"/>
      <c r="L403" s="219"/>
      <c r="M403" s="220"/>
      <c r="N403" s="221"/>
      <c r="O403" s="221"/>
      <c r="P403" s="221"/>
      <c r="Q403" s="221"/>
      <c r="R403" s="221"/>
      <c r="S403" s="221"/>
      <c r="T403" s="222"/>
      <c r="AT403" s="223" t="s">
        <v>155</v>
      </c>
      <c r="AU403" s="223" t="s">
        <v>84</v>
      </c>
      <c r="AV403" s="12" t="s">
        <v>84</v>
      </c>
      <c r="AW403" s="12" t="s">
        <v>38</v>
      </c>
      <c r="AX403" s="12" t="s">
        <v>82</v>
      </c>
      <c r="AY403" s="223" t="s">
        <v>145</v>
      </c>
    </row>
    <row r="404" spans="2:65" s="1" customFormat="1" ht="22.5" customHeight="1">
      <c r="B404" s="40"/>
      <c r="C404" s="188" t="s">
        <v>593</v>
      </c>
      <c r="D404" s="188" t="s">
        <v>148</v>
      </c>
      <c r="E404" s="189" t="s">
        <v>594</v>
      </c>
      <c r="F404" s="190" t="s">
        <v>595</v>
      </c>
      <c r="G404" s="191" t="s">
        <v>177</v>
      </c>
      <c r="H404" s="192">
        <v>2</v>
      </c>
      <c r="I404" s="193"/>
      <c r="J404" s="194">
        <f>ROUND(I404*H404,2)</f>
        <v>0</v>
      </c>
      <c r="K404" s="190" t="s">
        <v>152</v>
      </c>
      <c r="L404" s="60"/>
      <c r="M404" s="195" t="s">
        <v>21</v>
      </c>
      <c r="N404" s="196" t="s">
        <v>45</v>
      </c>
      <c r="O404" s="41"/>
      <c r="P404" s="197">
        <f>O404*H404</f>
        <v>0</v>
      </c>
      <c r="Q404" s="197">
        <v>0.00027</v>
      </c>
      <c r="R404" s="197">
        <f>Q404*H404</f>
        <v>0.00054</v>
      </c>
      <c r="S404" s="197">
        <v>0</v>
      </c>
      <c r="T404" s="198">
        <f>S404*H404</f>
        <v>0</v>
      </c>
      <c r="AR404" s="23" t="s">
        <v>188</v>
      </c>
      <c r="AT404" s="23" t="s">
        <v>148</v>
      </c>
      <c r="AU404" s="23" t="s">
        <v>84</v>
      </c>
      <c r="AY404" s="23" t="s">
        <v>145</v>
      </c>
      <c r="BE404" s="199">
        <f>IF(N404="základní",J404,0)</f>
        <v>0</v>
      </c>
      <c r="BF404" s="199">
        <f>IF(N404="snížená",J404,0)</f>
        <v>0</v>
      </c>
      <c r="BG404" s="199">
        <f>IF(N404="zákl. přenesená",J404,0)</f>
        <v>0</v>
      </c>
      <c r="BH404" s="199">
        <f>IF(N404="sníž. přenesená",J404,0)</f>
        <v>0</v>
      </c>
      <c r="BI404" s="199">
        <f>IF(N404="nulová",J404,0)</f>
        <v>0</v>
      </c>
      <c r="BJ404" s="23" t="s">
        <v>82</v>
      </c>
      <c r="BK404" s="199">
        <f>ROUND(I404*H404,2)</f>
        <v>0</v>
      </c>
      <c r="BL404" s="23" t="s">
        <v>188</v>
      </c>
      <c r="BM404" s="23" t="s">
        <v>596</v>
      </c>
    </row>
    <row r="405" spans="2:51" s="11" customFormat="1" ht="13.5">
      <c r="B405" s="200"/>
      <c r="C405" s="201"/>
      <c r="D405" s="202" t="s">
        <v>155</v>
      </c>
      <c r="E405" s="203" t="s">
        <v>21</v>
      </c>
      <c r="F405" s="204" t="s">
        <v>162</v>
      </c>
      <c r="G405" s="201"/>
      <c r="H405" s="205" t="s">
        <v>21</v>
      </c>
      <c r="I405" s="206"/>
      <c r="J405" s="201"/>
      <c r="K405" s="201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155</v>
      </c>
      <c r="AU405" s="211" t="s">
        <v>84</v>
      </c>
      <c r="AV405" s="11" t="s">
        <v>82</v>
      </c>
      <c r="AW405" s="11" t="s">
        <v>38</v>
      </c>
      <c r="AX405" s="11" t="s">
        <v>74</v>
      </c>
      <c r="AY405" s="211" t="s">
        <v>145</v>
      </c>
    </row>
    <row r="406" spans="2:51" s="12" customFormat="1" ht="13.5">
      <c r="B406" s="212"/>
      <c r="C406" s="213"/>
      <c r="D406" s="214" t="s">
        <v>155</v>
      </c>
      <c r="E406" s="215" t="s">
        <v>21</v>
      </c>
      <c r="F406" s="216" t="s">
        <v>84</v>
      </c>
      <c r="G406" s="213"/>
      <c r="H406" s="217">
        <v>2</v>
      </c>
      <c r="I406" s="218"/>
      <c r="J406" s="213"/>
      <c r="K406" s="213"/>
      <c r="L406" s="219"/>
      <c r="M406" s="220"/>
      <c r="N406" s="221"/>
      <c r="O406" s="221"/>
      <c r="P406" s="221"/>
      <c r="Q406" s="221"/>
      <c r="R406" s="221"/>
      <c r="S406" s="221"/>
      <c r="T406" s="222"/>
      <c r="AT406" s="223" t="s">
        <v>155</v>
      </c>
      <c r="AU406" s="223" t="s">
        <v>84</v>
      </c>
      <c r="AV406" s="12" t="s">
        <v>84</v>
      </c>
      <c r="AW406" s="12" t="s">
        <v>38</v>
      </c>
      <c r="AX406" s="12" t="s">
        <v>82</v>
      </c>
      <c r="AY406" s="223" t="s">
        <v>145</v>
      </c>
    </row>
    <row r="407" spans="2:65" s="1" customFormat="1" ht="22.5" customHeight="1">
      <c r="B407" s="40"/>
      <c r="C407" s="188" t="s">
        <v>597</v>
      </c>
      <c r="D407" s="188" t="s">
        <v>148</v>
      </c>
      <c r="E407" s="189" t="s">
        <v>598</v>
      </c>
      <c r="F407" s="190" t="s">
        <v>599</v>
      </c>
      <c r="G407" s="191" t="s">
        <v>177</v>
      </c>
      <c r="H407" s="192">
        <v>5</v>
      </c>
      <c r="I407" s="193"/>
      <c r="J407" s="194">
        <f>ROUND(I407*H407,2)</f>
        <v>0</v>
      </c>
      <c r="K407" s="190" t="s">
        <v>152</v>
      </c>
      <c r="L407" s="60"/>
      <c r="M407" s="195" t="s">
        <v>21</v>
      </c>
      <c r="N407" s="196" t="s">
        <v>45</v>
      </c>
      <c r="O407" s="41"/>
      <c r="P407" s="197">
        <f>O407*H407</f>
        <v>0</v>
      </c>
      <c r="Q407" s="197">
        <v>0.0004</v>
      </c>
      <c r="R407" s="197">
        <f>Q407*H407</f>
        <v>0.002</v>
      </c>
      <c r="S407" s="197">
        <v>0</v>
      </c>
      <c r="T407" s="198">
        <f>S407*H407</f>
        <v>0</v>
      </c>
      <c r="AR407" s="23" t="s">
        <v>188</v>
      </c>
      <c r="AT407" s="23" t="s">
        <v>148</v>
      </c>
      <c r="AU407" s="23" t="s">
        <v>84</v>
      </c>
      <c r="AY407" s="23" t="s">
        <v>145</v>
      </c>
      <c r="BE407" s="199">
        <f>IF(N407="základní",J407,0)</f>
        <v>0</v>
      </c>
      <c r="BF407" s="199">
        <f>IF(N407="snížená",J407,0)</f>
        <v>0</v>
      </c>
      <c r="BG407" s="199">
        <f>IF(N407="zákl. přenesená",J407,0)</f>
        <v>0</v>
      </c>
      <c r="BH407" s="199">
        <f>IF(N407="sníž. přenesená",J407,0)</f>
        <v>0</v>
      </c>
      <c r="BI407" s="199">
        <f>IF(N407="nulová",J407,0)</f>
        <v>0</v>
      </c>
      <c r="BJ407" s="23" t="s">
        <v>82</v>
      </c>
      <c r="BK407" s="199">
        <f>ROUND(I407*H407,2)</f>
        <v>0</v>
      </c>
      <c r="BL407" s="23" t="s">
        <v>188</v>
      </c>
      <c r="BM407" s="23" t="s">
        <v>600</v>
      </c>
    </row>
    <row r="408" spans="2:51" s="11" customFormat="1" ht="13.5">
      <c r="B408" s="200"/>
      <c r="C408" s="201"/>
      <c r="D408" s="202" t="s">
        <v>155</v>
      </c>
      <c r="E408" s="203" t="s">
        <v>21</v>
      </c>
      <c r="F408" s="204" t="s">
        <v>162</v>
      </c>
      <c r="G408" s="201"/>
      <c r="H408" s="205" t="s">
        <v>21</v>
      </c>
      <c r="I408" s="206"/>
      <c r="J408" s="201"/>
      <c r="K408" s="201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155</v>
      </c>
      <c r="AU408" s="211" t="s">
        <v>84</v>
      </c>
      <c r="AV408" s="11" t="s">
        <v>82</v>
      </c>
      <c r="AW408" s="11" t="s">
        <v>38</v>
      </c>
      <c r="AX408" s="11" t="s">
        <v>74</v>
      </c>
      <c r="AY408" s="211" t="s">
        <v>145</v>
      </c>
    </row>
    <row r="409" spans="2:51" s="12" customFormat="1" ht="13.5">
      <c r="B409" s="212"/>
      <c r="C409" s="213"/>
      <c r="D409" s="214" t="s">
        <v>155</v>
      </c>
      <c r="E409" s="215" t="s">
        <v>21</v>
      </c>
      <c r="F409" s="216" t="s">
        <v>174</v>
      </c>
      <c r="G409" s="213"/>
      <c r="H409" s="217">
        <v>5</v>
      </c>
      <c r="I409" s="218"/>
      <c r="J409" s="213"/>
      <c r="K409" s="213"/>
      <c r="L409" s="219"/>
      <c r="M409" s="220"/>
      <c r="N409" s="221"/>
      <c r="O409" s="221"/>
      <c r="P409" s="221"/>
      <c r="Q409" s="221"/>
      <c r="R409" s="221"/>
      <c r="S409" s="221"/>
      <c r="T409" s="222"/>
      <c r="AT409" s="223" t="s">
        <v>155</v>
      </c>
      <c r="AU409" s="223" t="s">
        <v>84</v>
      </c>
      <c r="AV409" s="12" t="s">
        <v>84</v>
      </c>
      <c r="AW409" s="12" t="s">
        <v>38</v>
      </c>
      <c r="AX409" s="12" t="s">
        <v>82</v>
      </c>
      <c r="AY409" s="223" t="s">
        <v>145</v>
      </c>
    </row>
    <row r="410" spans="2:65" s="1" customFormat="1" ht="22.5" customHeight="1">
      <c r="B410" s="40"/>
      <c r="C410" s="188" t="s">
        <v>601</v>
      </c>
      <c r="D410" s="188" t="s">
        <v>148</v>
      </c>
      <c r="E410" s="189" t="s">
        <v>602</v>
      </c>
      <c r="F410" s="190" t="s">
        <v>603</v>
      </c>
      <c r="G410" s="191" t="s">
        <v>177</v>
      </c>
      <c r="H410" s="192">
        <v>2</v>
      </c>
      <c r="I410" s="193"/>
      <c r="J410" s="194">
        <f>ROUND(I410*H410,2)</f>
        <v>0</v>
      </c>
      <c r="K410" s="190" t="s">
        <v>152</v>
      </c>
      <c r="L410" s="60"/>
      <c r="M410" s="195" t="s">
        <v>21</v>
      </c>
      <c r="N410" s="196" t="s">
        <v>45</v>
      </c>
      <c r="O410" s="41"/>
      <c r="P410" s="197">
        <f>O410*H410</f>
        <v>0</v>
      </c>
      <c r="Q410" s="197">
        <v>0.00057</v>
      </c>
      <c r="R410" s="197">
        <f>Q410*H410</f>
        <v>0.00114</v>
      </c>
      <c r="S410" s="197">
        <v>0</v>
      </c>
      <c r="T410" s="198">
        <f>S410*H410</f>
        <v>0</v>
      </c>
      <c r="AR410" s="23" t="s">
        <v>188</v>
      </c>
      <c r="AT410" s="23" t="s">
        <v>148</v>
      </c>
      <c r="AU410" s="23" t="s">
        <v>84</v>
      </c>
      <c r="AY410" s="23" t="s">
        <v>145</v>
      </c>
      <c r="BE410" s="199">
        <f>IF(N410="základní",J410,0)</f>
        <v>0</v>
      </c>
      <c r="BF410" s="199">
        <f>IF(N410="snížená",J410,0)</f>
        <v>0</v>
      </c>
      <c r="BG410" s="199">
        <f>IF(N410="zákl. přenesená",J410,0)</f>
        <v>0</v>
      </c>
      <c r="BH410" s="199">
        <f>IF(N410="sníž. přenesená",J410,0)</f>
        <v>0</v>
      </c>
      <c r="BI410" s="199">
        <f>IF(N410="nulová",J410,0)</f>
        <v>0</v>
      </c>
      <c r="BJ410" s="23" t="s">
        <v>82</v>
      </c>
      <c r="BK410" s="199">
        <f>ROUND(I410*H410,2)</f>
        <v>0</v>
      </c>
      <c r="BL410" s="23" t="s">
        <v>188</v>
      </c>
      <c r="BM410" s="23" t="s">
        <v>604</v>
      </c>
    </row>
    <row r="411" spans="2:51" s="11" customFormat="1" ht="13.5">
      <c r="B411" s="200"/>
      <c r="C411" s="201"/>
      <c r="D411" s="202" t="s">
        <v>155</v>
      </c>
      <c r="E411" s="203" t="s">
        <v>21</v>
      </c>
      <c r="F411" s="204" t="s">
        <v>162</v>
      </c>
      <c r="G411" s="201"/>
      <c r="H411" s="205" t="s">
        <v>21</v>
      </c>
      <c r="I411" s="206"/>
      <c r="J411" s="201"/>
      <c r="K411" s="201"/>
      <c r="L411" s="207"/>
      <c r="M411" s="208"/>
      <c r="N411" s="209"/>
      <c r="O411" s="209"/>
      <c r="P411" s="209"/>
      <c r="Q411" s="209"/>
      <c r="R411" s="209"/>
      <c r="S411" s="209"/>
      <c r="T411" s="210"/>
      <c r="AT411" s="211" t="s">
        <v>155</v>
      </c>
      <c r="AU411" s="211" t="s">
        <v>84</v>
      </c>
      <c r="AV411" s="11" t="s">
        <v>82</v>
      </c>
      <c r="AW411" s="11" t="s">
        <v>38</v>
      </c>
      <c r="AX411" s="11" t="s">
        <v>74</v>
      </c>
      <c r="AY411" s="211" t="s">
        <v>145</v>
      </c>
    </row>
    <row r="412" spans="2:51" s="12" customFormat="1" ht="13.5">
      <c r="B412" s="212"/>
      <c r="C412" s="213"/>
      <c r="D412" s="214" t="s">
        <v>155</v>
      </c>
      <c r="E412" s="215" t="s">
        <v>21</v>
      </c>
      <c r="F412" s="216" t="s">
        <v>84</v>
      </c>
      <c r="G412" s="213"/>
      <c r="H412" s="217">
        <v>2</v>
      </c>
      <c r="I412" s="218"/>
      <c r="J412" s="213"/>
      <c r="K412" s="213"/>
      <c r="L412" s="219"/>
      <c r="M412" s="220"/>
      <c r="N412" s="221"/>
      <c r="O412" s="221"/>
      <c r="P412" s="221"/>
      <c r="Q412" s="221"/>
      <c r="R412" s="221"/>
      <c r="S412" s="221"/>
      <c r="T412" s="222"/>
      <c r="AT412" s="223" t="s">
        <v>155</v>
      </c>
      <c r="AU412" s="223" t="s">
        <v>84</v>
      </c>
      <c r="AV412" s="12" t="s">
        <v>84</v>
      </c>
      <c r="AW412" s="12" t="s">
        <v>38</v>
      </c>
      <c r="AX412" s="12" t="s">
        <v>82</v>
      </c>
      <c r="AY412" s="223" t="s">
        <v>145</v>
      </c>
    </row>
    <row r="413" spans="2:65" s="1" customFormat="1" ht="22.5" customHeight="1">
      <c r="B413" s="40"/>
      <c r="C413" s="188" t="s">
        <v>605</v>
      </c>
      <c r="D413" s="188" t="s">
        <v>148</v>
      </c>
      <c r="E413" s="189" t="s">
        <v>606</v>
      </c>
      <c r="F413" s="190" t="s">
        <v>607</v>
      </c>
      <c r="G413" s="191" t="s">
        <v>166</v>
      </c>
      <c r="H413" s="192">
        <v>67.2</v>
      </c>
      <c r="I413" s="193"/>
      <c r="J413" s="194">
        <f>ROUND(I413*H413,2)</f>
        <v>0</v>
      </c>
      <c r="K413" s="190" t="s">
        <v>152</v>
      </c>
      <c r="L413" s="60"/>
      <c r="M413" s="195" t="s">
        <v>21</v>
      </c>
      <c r="N413" s="196" t="s">
        <v>45</v>
      </c>
      <c r="O413" s="41"/>
      <c r="P413" s="197">
        <f>O413*H413</f>
        <v>0</v>
      </c>
      <c r="Q413" s="197">
        <v>0.00019</v>
      </c>
      <c r="R413" s="197">
        <f>Q413*H413</f>
        <v>0.012768000000000002</v>
      </c>
      <c r="S413" s="197">
        <v>0</v>
      </c>
      <c r="T413" s="198">
        <f>S413*H413</f>
        <v>0</v>
      </c>
      <c r="AR413" s="23" t="s">
        <v>188</v>
      </c>
      <c r="AT413" s="23" t="s">
        <v>148</v>
      </c>
      <c r="AU413" s="23" t="s">
        <v>84</v>
      </c>
      <c r="AY413" s="23" t="s">
        <v>145</v>
      </c>
      <c r="BE413" s="199">
        <f>IF(N413="základní",J413,0)</f>
        <v>0</v>
      </c>
      <c r="BF413" s="199">
        <f>IF(N413="snížená",J413,0)</f>
        <v>0</v>
      </c>
      <c r="BG413" s="199">
        <f>IF(N413="zákl. přenesená",J413,0)</f>
        <v>0</v>
      </c>
      <c r="BH413" s="199">
        <f>IF(N413="sníž. přenesená",J413,0)</f>
        <v>0</v>
      </c>
      <c r="BI413" s="199">
        <f>IF(N413="nulová",J413,0)</f>
        <v>0</v>
      </c>
      <c r="BJ413" s="23" t="s">
        <v>82</v>
      </c>
      <c r="BK413" s="199">
        <f>ROUND(I413*H413,2)</f>
        <v>0</v>
      </c>
      <c r="BL413" s="23" t="s">
        <v>188</v>
      </c>
      <c r="BM413" s="23" t="s">
        <v>608</v>
      </c>
    </row>
    <row r="414" spans="2:51" s="11" customFormat="1" ht="13.5">
      <c r="B414" s="200"/>
      <c r="C414" s="201"/>
      <c r="D414" s="202" t="s">
        <v>155</v>
      </c>
      <c r="E414" s="203" t="s">
        <v>21</v>
      </c>
      <c r="F414" s="204" t="s">
        <v>162</v>
      </c>
      <c r="G414" s="201"/>
      <c r="H414" s="205" t="s">
        <v>21</v>
      </c>
      <c r="I414" s="206"/>
      <c r="J414" s="201"/>
      <c r="K414" s="201"/>
      <c r="L414" s="207"/>
      <c r="M414" s="208"/>
      <c r="N414" s="209"/>
      <c r="O414" s="209"/>
      <c r="P414" s="209"/>
      <c r="Q414" s="209"/>
      <c r="R414" s="209"/>
      <c r="S414" s="209"/>
      <c r="T414" s="210"/>
      <c r="AT414" s="211" t="s">
        <v>155</v>
      </c>
      <c r="AU414" s="211" t="s">
        <v>84</v>
      </c>
      <c r="AV414" s="11" t="s">
        <v>82</v>
      </c>
      <c r="AW414" s="11" t="s">
        <v>38</v>
      </c>
      <c r="AX414" s="11" t="s">
        <v>74</v>
      </c>
      <c r="AY414" s="211" t="s">
        <v>145</v>
      </c>
    </row>
    <row r="415" spans="2:51" s="12" customFormat="1" ht="13.5">
      <c r="B415" s="212"/>
      <c r="C415" s="213"/>
      <c r="D415" s="214" t="s">
        <v>155</v>
      </c>
      <c r="E415" s="215" t="s">
        <v>21</v>
      </c>
      <c r="F415" s="216" t="s">
        <v>532</v>
      </c>
      <c r="G415" s="213"/>
      <c r="H415" s="217">
        <v>67.2</v>
      </c>
      <c r="I415" s="218"/>
      <c r="J415" s="213"/>
      <c r="K415" s="213"/>
      <c r="L415" s="219"/>
      <c r="M415" s="220"/>
      <c r="N415" s="221"/>
      <c r="O415" s="221"/>
      <c r="P415" s="221"/>
      <c r="Q415" s="221"/>
      <c r="R415" s="221"/>
      <c r="S415" s="221"/>
      <c r="T415" s="222"/>
      <c r="AT415" s="223" t="s">
        <v>155</v>
      </c>
      <c r="AU415" s="223" t="s">
        <v>84</v>
      </c>
      <c r="AV415" s="12" t="s">
        <v>84</v>
      </c>
      <c r="AW415" s="12" t="s">
        <v>38</v>
      </c>
      <c r="AX415" s="12" t="s">
        <v>82</v>
      </c>
      <c r="AY415" s="223" t="s">
        <v>145</v>
      </c>
    </row>
    <row r="416" spans="2:65" s="1" customFormat="1" ht="22.5" customHeight="1">
      <c r="B416" s="40"/>
      <c r="C416" s="188" t="s">
        <v>609</v>
      </c>
      <c r="D416" s="188" t="s">
        <v>148</v>
      </c>
      <c r="E416" s="189" t="s">
        <v>610</v>
      </c>
      <c r="F416" s="190" t="s">
        <v>611</v>
      </c>
      <c r="G416" s="191" t="s">
        <v>166</v>
      </c>
      <c r="H416" s="192">
        <v>67.2</v>
      </c>
      <c r="I416" s="193"/>
      <c r="J416" s="194">
        <f>ROUND(I416*H416,2)</f>
        <v>0</v>
      </c>
      <c r="K416" s="190" t="s">
        <v>152</v>
      </c>
      <c r="L416" s="60"/>
      <c r="M416" s="195" t="s">
        <v>21</v>
      </c>
      <c r="N416" s="196" t="s">
        <v>45</v>
      </c>
      <c r="O416" s="41"/>
      <c r="P416" s="197">
        <f>O416*H416</f>
        <v>0</v>
      </c>
      <c r="Q416" s="197">
        <v>1E-05</v>
      </c>
      <c r="R416" s="197">
        <f>Q416*H416</f>
        <v>0.0006720000000000001</v>
      </c>
      <c r="S416" s="197">
        <v>0</v>
      </c>
      <c r="T416" s="198">
        <f>S416*H416</f>
        <v>0</v>
      </c>
      <c r="AR416" s="23" t="s">
        <v>188</v>
      </c>
      <c r="AT416" s="23" t="s">
        <v>148</v>
      </c>
      <c r="AU416" s="23" t="s">
        <v>84</v>
      </c>
      <c r="AY416" s="23" t="s">
        <v>145</v>
      </c>
      <c r="BE416" s="199">
        <f>IF(N416="základní",J416,0)</f>
        <v>0</v>
      </c>
      <c r="BF416" s="199">
        <f>IF(N416="snížená",J416,0)</f>
        <v>0</v>
      </c>
      <c r="BG416" s="199">
        <f>IF(N416="zákl. přenesená",J416,0)</f>
        <v>0</v>
      </c>
      <c r="BH416" s="199">
        <f>IF(N416="sníž. přenesená",J416,0)</f>
        <v>0</v>
      </c>
      <c r="BI416" s="199">
        <f>IF(N416="nulová",J416,0)</f>
        <v>0</v>
      </c>
      <c r="BJ416" s="23" t="s">
        <v>82</v>
      </c>
      <c r="BK416" s="199">
        <f>ROUND(I416*H416,2)</f>
        <v>0</v>
      </c>
      <c r="BL416" s="23" t="s">
        <v>188</v>
      </c>
      <c r="BM416" s="23" t="s">
        <v>612</v>
      </c>
    </row>
    <row r="417" spans="2:51" s="11" customFormat="1" ht="13.5">
      <c r="B417" s="200"/>
      <c r="C417" s="201"/>
      <c r="D417" s="202" t="s">
        <v>155</v>
      </c>
      <c r="E417" s="203" t="s">
        <v>21</v>
      </c>
      <c r="F417" s="204" t="s">
        <v>162</v>
      </c>
      <c r="G417" s="201"/>
      <c r="H417" s="205" t="s">
        <v>21</v>
      </c>
      <c r="I417" s="206"/>
      <c r="J417" s="201"/>
      <c r="K417" s="201"/>
      <c r="L417" s="207"/>
      <c r="M417" s="208"/>
      <c r="N417" s="209"/>
      <c r="O417" s="209"/>
      <c r="P417" s="209"/>
      <c r="Q417" s="209"/>
      <c r="R417" s="209"/>
      <c r="S417" s="209"/>
      <c r="T417" s="210"/>
      <c r="AT417" s="211" t="s">
        <v>155</v>
      </c>
      <c r="AU417" s="211" t="s">
        <v>84</v>
      </c>
      <c r="AV417" s="11" t="s">
        <v>82</v>
      </c>
      <c r="AW417" s="11" t="s">
        <v>38</v>
      </c>
      <c r="AX417" s="11" t="s">
        <v>74</v>
      </c>
      <c r="AY417" s="211" t="s">
        <v>145</v>
      </c>
    </row>
    <row r="418" spans="2:51" s="12" customFormat="1" ht="13.5">
      <c r="B418" s="212"/>
      <c r="C418" s="213"/>
      <c r="D418" s="214" t="s">
        <v>155</v>
      </c>
      <c r="E418" s="215" t="s">
        <v>21</v>
      </c>
      <c r="F418" s="216" t="s">
        <v>532</v>
      </c>
      <c r="G418" s="213"/>
      <c r="H418" s="217">
        <v>67.2</v>
      </c>
      <c r="I418" s="218"/>
      <c r="J418" s="213"/>
      <c r="K418" s="213"/>
      <c r="L418" s="219"/>
      <c r="M418" s="220"/>
      <c r="N418" s="221"/>
      <c r="O418" s="221"/>
      <c r="P418" s="221"/>
      <c r="Q418" s="221"/>
      <c r="R418" s="221"/>
      <c r="S418" s="221"/>
      <c r="T418" s="222"/>
      <c r="AT418" s="223" t="s">
        <v>155</v>
      </c>
      <c r="AU418" s="223" t="s">
        <v>84</v>
      </c>
      <c r="AV418" s="12" t="s">
        <v>84</v>
      </c>
      <c r="AW418" s="12" t="s">
        <v>38</v>
      </c>
      <c r="AX418" s="12" t="s">
        <v>82</v>
      </c>
      <c r="AY418" s="223" t="s">
        <v>145</v>
      </c>
    </row>
    <row r="419" spans="2:65" s="1" customFormat="1" ht="22.5" customHeight="1">
      <c r="B419" s="40"/>
      <c r="C419" s="188" t="s">
        <v>613</v>
      </c>
      <c r="D419" s="188" t="s">
        <v>148</v>
      </c>
      <c r="E419" s="189" t="s">
        <v>614</v>
      </c>
      <c r="F419" s="190" t="s">
        <v>615</v>
      </c>
      <c r="G419" s="191" t="s">
        <v>182</v>
      </c>
      <c r="H419" s="192">
        <v>0.105</v>
      </c>
      <c r="I419" s="193"/>
      <c r="J419" s="194">
        <f>ROUND(I419*H419,2)</f>
        <v>0</v>
      </c>
      <c r="K419" s="190" t="s">
        <v>152</v>
      </c>
      <c r="L419" s="60"/>
      <c r="M419" s="195" t="s">
        <v>21</v>
      </c>
      <c r="N419" s="196" t="s">
        <v>45</v>
      </c>
      <c r="O419" s="41"/>
      <c r="P419" s="197">
        <f>O419*H419</f>
        <v>0</v>
      </c>
      <c r="Q419" s="197">
        <v>0</v>
      </c>
      <c r="R419" s="197">
        <f>Q419*H419</f>
        <v>0</v>
      </c>
      <c r="S419" s="197">
        <v>0</v>
      </c>
      <c r="T419" s="198">
        <f>S419*H419</f>
        <v>0</v>
      </c>
      <c r="AR419" s="23" t="s">
        <v>188</v>
      </c>
      <c r="AT419" s="23" t="s">
        <v>148</v>
      </c>
      <c r="AU419" s="23" t="s">
        <v>84</v>
      </c>
      <c r="AY419" s="23" t="s">
        <v>145</v>
      </c>
      <c r="BE419" s="199">
        <f>IF(N419="základní",J419,0)</f>
        <v>0</v>
      </c>
      <c r="BF419" s="199">
        <f>IF(N419="snížená",J419,0)</f>
        <v>0</v>
      </c>
      <c r="BG419" s="199">
        <f>IF(N419="zákl. přenesená",J419,0)</f>
        <v>0</v>
      </c>
      <c r="BH419" s="199">
        <f>IF(N419="sníž. přenesená",J419,0)</f>
        <v>0</v>
      </c>
      <c r="BI419" s="199">
        <f>IF(N419="nulová",J419,0)</f>
        <v>0</v>
      </c>
      <c r="BJ419" s="23" t="s">
        <v>82</v>
      </c>
      <c r="BK419" s="199">
        <f>ROUND(I419*H419,2)</f>
        <v>0</v>
      </c>
      <c r="BL419" s="23" t="s">
        <v>188</v>
      </c>
      <c r="BM419" s="23" t="s">
        <v>616</v>
      </c>
    </row>
    <row r="420" spans="2:51" s="12" customFormat="1" ht="13.5">
      <c r="B420" s="212"/>
      <c r="C420" s="213"/>
      <c r="D420" s="214" t="s">
        <v>155</v>
      </c>
      <c r="E420" s="215" t="s">
        <v>21</v>
      </c>
      <c r="F420" s="216" t="s">
        <v>617</v>
      </c>
      <c r="G420" s="213"/>
      <c r="H420" s="217">
        <v>0.105</v>
      </c>
      <c r="I420" s="218"/>
      <c r="J420" s="213"/>
      <c r="K420" s="213"/>
      <c r="L420" s="219"/>
      <c r="M420" s="220"/>
      <c r="N420" s="221"/>
      <c r="O420" s="221"/>
      <c r="P420" s="221"/>
      <c r="Q420" s="221"/>
      <c r="R420" s="221"/>
      <c r="S420" s="221"/>
      <c r="T420" s="222"/>
      <c r="AT420" s="223" t="s">
        <v>155</v>
      </c>
      <c r="AU420" s="223" t="s">
        <v>84</v>
      </c>
      <c r="AV420" s="12" t="s">
        <v>84</v>
      </c>
      <c r="AW420" s="12" t="s">
        <v>38</v>
      </c>
      <c r="AX420" s="12" t="s">
        <v>82</v>
      </c>
      <c r="AY420" s="223" t="s">
        <v>145</v>
      </c>
    </row>
    <row r="421" spans="2:65" s="1" customFormat="1" ht="22.5" customHeight="1">
      <c r="B421" s="40"/>
      <c r="C421" s="188" t="s">
        <v>618</v>
      </c>
      <c r="D421" s="188" t="s">
        <v>148</v>
      </c>
      <c r="E421" s="189" t="s">
        <v>619</v>
      </c>
      <c r="F421" s="190" t="s">
        <v>620</v>
      </c>
      <c r="G421" s="191" t="s">
        <v>182</v>
      </c>
      <c r="H421" s="192">
        <v>0.105</v>
      </c>
      <c r="I421" s="193"/>
      <c r="J421" s="194">
        <f>ROUND(I421*H421,2)</f>
        <v>0</v>
      </c>
      <c r="K421" s="190" t="s">
        <v>152</v>
      </c>
      <c r="L421" s="60"/>
      <c r="M421" s="195" t="s">
        <v>21</v>
      </c>
      <c r="N421" s="196" t="s">
        <v>45</v>
      </c>
      <c r="O421" s="41"/>
      <c r="P421" s="197">
        <f>O421*H421</f>
        <v>0</v>
      </c>
      <c r="Q421" s="197">
        <v>0</v>
      </c>
      <c r="R421" s="197">
        <f>Q421*H421</f>
        <v>0</v>
      </c>
      <c r="S421" s="197">
        <v>0</v>
      </c>
      <c r="T421" s="198">
        <f>S421*H421</f>
        <v>0</v>
      </c>
      <c r="AR421" s="23" t="s">
        <v>188</v>
      </c>
      <c r="AT421" s="23" t="s">
        <v>148</v>
      </c>
      <c r="AU421" s="23" t="s">
        <v>84</v>
      </c>
      <c r="AY421" s="23" t="s">
        <v>145</v>
      </c>
      <c r="BE421" s="199">
        <f>IF(N421="základní",J421,0)</f>
        <v>0</v>
      </c>
      <c r="BF421" s="199">
        <f>IF(N421="snížená",J421,0)</f>
        <v>0</v>
      </c>
      <c r="BG421" s="199">
        <f>IF(N421="zákl. přenesená",J421,0)</f>
        <v>0</v>
      </c>
      <c r="BH421" s="199">
        <f>IF(N421="sníž. přenesená",J421,0)</f>
        <v>0</v>
      </c>
      <c r="BI421" s="199">
        <f>IF(N421="nulová",J421,0)</f>
        <v>0</v>
      </c>
      <c r="BJ421" s="23" t="s">
        <v>82</v>
      </c>
      <c r="BK421" s="199">
        <f>ROUND(I421*H421,2)</f>
        <v>0</v>
      </c>
      <c r="BL421" s="23" t="s">
        <v>188</v>
      </c>
      <c r="BM421" s="23" t="s">
        <v>621</v>
      </c>
    </row>
    <row r="422" spans="2:51" s="12" customFormat="1" ht="13.5">
      <c r="B422" s="212"/>
      <c r="C422" s="213"/>
      <c r="D422" s="202" t="s">
        <v>155</v>
      </c>
      <c r="E422" s="224" t="s">
        <v>21</v>
      </c>
      <c r="F422" s="225" t="s">
        <v>617</v>
      </c>
      <c r="G422" s="213"/>
      <c r="H422" s="226">
        <v>0.105</v>
      </c>
      <c r="I422" s="218"/>
      <c r="J422" s="213"/>
      <c r="K422" s="213"/>
      <c r="L422" s="219"/>
      <c r="M422" s="220"/>
      <c r="N422" s="221"/>
      <c r="O422" s="221"/>
      <c r="P422" s="221"/>
      <c r="Q422" s="221"/>
      <c r="R422" s="221"/>
      <c r="S422" s="221"/>
      <c r="T422" s="222"/>
      <c r="AT422" s="223" t="s">
        <v>155</v>
      </c>
      <c r="AU422" s="223" t="s">
        <v>84</v>
      </c>
      <c r="AV422" s="12" t="s">
        <v>84</v>
      </c>
      <c r="AW422" s="12" t="s">
        <v>38</v>
      </c>
      <c r="AX422" s="12" t="s">
        <v>82</v>
      </c>
      <c r="AY422" s="223" t="s">
        <v>145</v>
      </c>
    </row>
    <row r="423" spans="2:63" s="10" customFormat="1" ht="29.85" customHeight="1">
      <c r="B423" s="171"/>
      <c r="C423" s="172"/>
      <c r="D423" s="185" t="s">
        <v>73</v>
      </c>
      <c r="E423" s="186" t="s">
        <v>622</v>
      </c>
      <c r="F423" s="186" t="s">
        <v>623</v>
      </c>
      <c r="G423" s="172"/>
      <c r="H423" s="172"/>
      <c r="I423" s="175"/>
      <c r="J423" s="187">
        <f>BK423</f>
        <v>0</v>
      </c>
      <c r="K423" s="172"/>
      <c r="L423" s="177"/>
      <c r="M423" s="178"/>
      <c r="N423" s="179"/>
      <c r="O423" s="179"/>
      <c r="P423" s="180">
        <f>SUM(P424:P496)</f>
        <v>0</v>
      </c>
      <c r="Q423" s="179"/>
      <c r="R423" s="180">
        <f>SUM(R424:R496)</f>
        <v>0.02674</v>
      </c>
      <c r="S423" s="179"/>
      <c r="T423" s="181">
        <f>SUM(T424:T496)</f>
        <v>0.05024000000000001</v>
      </c>
      <c r="AR423" s="182" t="s">
        <v>84</v>
      </c>
      <c r="AT423" s="183" t="s">
        <v>73</v>
      </c>
      <c r="AU423" s="183" t="s">
        <v>82</v>
      </c>
      <c r="AY423" s="182" t="s">
        <v>145</v>
      </c>
      <c r="BK423" s="184">
        <f>SUM(BK424:BK496)</f>
        <v>0</v>
      </c>
    </row>
    <row r="424" spans="2:65" s="1" customFormat="1" ht="22.5" customHeight="1">
      <c r="B424" s="40"/>
      <c r="C424" s="188" t="s">
        <v>624</v>
      </c>
      <c r="D424" s="188" t="s">
        <v>148</v>
      </c>
      <c r="E424" s="189" t="s">
        <v>625</v>
      </c>
      <c r="F424" s="190" t="s">
        <v>626</v>
      </c>
      <c r="G424" s="191" t="s">
        <v>177</v>
      </c>
      <c r="H424" s="192">
        <v>1</v>
      </c>
      <c r="I424" s="193"/>
      <c r="J424" s="194">
        <f>ROUND(I424*H424,2)</f>
        <v>0</v>
      </c>
      <c r="K424" s="190" t="s">
        <v>21</v>
      </c>
      <c r="L424" s="60"/>
      <c r="M424" s="195" t="s">
        <v>21</v>
      </c>
      <c r="N424" s="196" t="s">
        <v>45</v>
      </c>
      <c r="O424" s="41"/>
      <c r="P424" s="197">
        <f>O424*H424</f>
        <v>0</v>
      </c>
      <c r="Q424" s="197">
        <v>0</v>
      </c>
      <c r="R424" s="197">
        <f>Q424*H424</f>
        <v>0</v>
      </c>
      <c r="S424" s="197">
        <v>0</v>
      </c>
      <c r="T424" s="198">
        <f>S424*H424</f>
        <v>0</v>
      </c>
      <c r="AR424" s="23" t="s">
        <v>188</v>
      </c>
      <c r="AT424" s="23" t="s">
        <v>148</v>
      </c>
      <c r="AU424" s="23" t="s">
        <v>84</v>
      </c>
      <c r="AY424" s="23" t="s">
        <v>145</v>
      </c>
      <c r="BE424" s="199">
        <f>IF(N424="základní",J424,0)</f>
        <v>0</v>
      </c>
      <c r="BF424" s="199">
        <f>IF(N424="snížená",J424,0)</f>
        <v>0</v>
      </c>
      <c r="BG424" s="199">
        <f>IF(N424="zákl. přenesená",J424,0)</f>
        <v>0</v>
      </c>
      <c r="BH424" s="199">
        <f>IF(N424="sníž. přenesená",J424,0)</f>
        <v>0</v>
      </c>
      <c r="BI424" s="199">
        <f>IF(N424="nulová",J424,0)</f>
        <v>0</v>
      </c>
      <c r="BJ424" s="23" t="s">
        <v>82</v>
      </c>
      <c r="BK424" s="199">
        <f>ROUND(I424*H424,2)</f>
        <v>0</v>
      </c>
      <c r="BL424" s="23" t="s">
        <v>188</v>
      </c>
      <c r="BM424" s="23" t="s">
        <v>627</v>
      </c>
    </row>
    <row r="425" spans="2:51" s="11" customFormat="1" ht="13.5">
      <c r="B425" s="200"/>
      <c r="C425" s="201"/>
      <c r="D425" s="202" t="s">
        <v>155</v>
      </c>
      <c r="E425" s="203" t="s">
        <v>21</v>
      </c>
      <c r="F425" s="204" t="s">
        <v>162</v>
      </c>
      <c r="G425" s="201"/>
      <c r="H425" s="205" t="s">
        <v>21</v>
      </c>
      <c r="I425" s="206"/>
      <c r="J425" s="201"/>
      <c r="K425" s="201"/>
      <c r="L425" s="207"/>
      <c r="M425" s="208"/>
      <c r="N425" s="209"/>
      <c r="O425" s="209"/>
      <c r="P425" s="209"/>
      <c r="Q425" s="209"/>
      <c r="R425" s="209"/>
      <c r="S425" s="209"/>
      <c r="T425" s="210"/>
      <c r="AT425" s="211" t="s">
        <v>155</v>
      </c>
      <c r="AU425" s="211" t="s">
        <v>84</v>
      </c>
      <c r="AV425" s="11" t="s">
        <v>82</v>
      </c>
      <c r="AW425" s="11" t="s">
        <v>38</v>
      </c>
      <c r="AX425" s="11" t="s">
        <v>74</v>
      </c>
      <c r="AY425" s="211" t="s">
        <v>145</v>
      </c>
    </row>
    <row r="426" spans="2:51" s="12" customFormat="1" ht="13.5">
      <c r="B426" s="212"/>
      <c r="C426" s="213"/>
      <c r="D426" s="214" t="s">
        <v>155</v>
      </c>
      <c r="E426" s="215" t="s">
        <v>21</v>
      </c>
      <c r="F426" s="216" t="s">
        <v>82</v>
      </c>
      <c r="G426" s="213"/>
      <c r="H426" s="217">
        <v>1</v>
      </c>
      <c r="I426" s="218"/>
      <c r="J426" s="213"/>
      <c r="K426" s="213"/>
      <c r="L426" s="219"/>
      <c r="M426" s="220"/>
      <c r="N426" s="221"/>
      <c r="O426" s="221"/>
      <c r="P426" s="221"/>
      <c r="Q426" s="221"/>
      <c r="R426" s="221"/>
      <c r="S426" s="221"/>
      <c r="T426" s="222"/>
      <c r="AT426" s="223" t="s">
        <v>155</v>
      </c>
      <c r="AU426" s="223" t="s">
        <v>84</v>
      </c>
      <c r="AV426" s="12" t="s">
        <v>84</v>
      </c>
      <c r="AW426" s="12" t="s">
        <v>38</v>
      </c>
      <c r="AX426" s="12" t="s">
        <v>82</v>
      </c>
      <c r="AY426" s="223" t="s">
        <v>145</v>
      </c>
    </row>
    <row r="427" spans="2:65" s="1" customFormat="1" ht="22.5" customHeight="1">
      <c r="B427" s="40"/>
      <c r="C427" s="188" t="s">
        <v>628</v>
      </c>
      <c r="D427" s="188" t="s">
        <v>148</v>
      </c>
      <c r="E427" s="189" t="s">
        <v>629</v>
      </c>
      <c r="F427" s="190" t="s">
        <v>630</v>
      </c>
      <c r="G427" s="191" t="s">
        <v>177</v>
      </c>
      <c r="H427" s="192">
        <v>1</v>
      </c>
      <c r="I427" s="193"/>
      <c r="J427" s="194">
        <f>ROUND(I427*H427,2)</f>
        <v>0</v>
      </c>
      <c r="K427" s="190" t="s">
        <v>21</v>
      </c>
      <c r="L427" s="60"/>
      <c r="M427" s="195" t="s">
        <v>21</v>
      </c>
      <c r="N427" s="196" t="s">
        <v>45</v>
      </c>
      <c r="O427" s="41"/>
      <c r="P427" s="197">
        <f>O427*H427</f>
        <v>0</v>
      </c>
      <c r="Q427" s="197">
        <v>0</v>
      </c>
      <c r="R427" s="197">
        <f>Q427*H427</f>
        <v>0</v>
      </c>
      <c r="S427" s="197">
        <v>0</v>
      </c>
      <c r="T427" s="198">
        <f>S427*H427</f>
        <v>0</v>
      </c>
      <c r="AR427" s="23" t="s">
        <v>188</v>
      </c>
      <c r="AT427" s="23" t="s">
        <v>148</v>
      </c>
      <c r="AU427" s="23" t="s">
        <v>84</v>
      </c>
      <c r="AY427" s="23" t="s">
        <v>145</v>
      </c>
      <c r="BE427" s="199">
        <f>IF(N427="základní",J427,0)</f>
        <v>0</v>
      </c>
      <c r="BF427" s="199">
        <f>IF(N427="snížená",J427,0)</f>
        <v>0</v>
      </c>
      <c r="BG427" s="199">
        <f>IF(N427="zákl. přenesená",J427,0)</f>
        <v>0</v>
      </c>
      <c r="BH427" s="199">
        <f>IF(N427="sníž. přenesená",J427,0)</f>
        <v>0</v>
      </c>
      <c r="BI427" s="199">
        <f>IF(N427="nulová",J427,0)</f>
        <v>0</v>
      </c>
      <c r="BJ427" s="23" t="s">
        <v>82</v>
      </c>
      <c r="BK427" s="199">
        <f>ROUND(I427*H427,2)</f>
        <v>0</v>
      </c>
      <c r="BL427" s="23" t="s">
        <v>188</v>
      </c>
      <c r="BM427" s="23" t="s">
        <v>631</v>
      </c>
    </row>
    <row r="428" spans="2:51" s="11" customFormat="1" ht="13.5">
      <c r="B428" s="200"/>
      <c r="C428" s="201"/>
      <c r="D428" s="202" t="s">
        <v>155</v>
      </c>
      <c r="E428" s="203" t="s">
        <v>21</v>
      </c>
      <c r="F428" s="204" t="s">
        <v>162</v>
      </c>
      <c r="G428" s="201"/>
      <c r="H428" s="205" t="s">
        <v>21</v>
      </c>
      <c r="I428" s="206"/>
      <c r="J428" s="201"/>
      <c r="K428" s="201"/>
      <c r="L428" s="207"/>
      <c r="M428" s="208"/>
      <c r="N428" s="209"/>
      <c r="O428" s="209"/>
      <c r="P428" s="209"/>
      <c r="Q428" s="209"/>
      <c r="R428" s="209"/>
      <c r="S428" s="209"/>
      <c r="T428" s="210"/>
      <c r="AT428" s="211" t="s">
        <v>155</v>
      </c>
      <c r="AU428" s="211" t="s">
        <v>84</v>
      </c>
      <c r="AV428" s="11" t="s">
        <v>82</v>
      </c>
      <c r="AW428" s="11" t="s">
        <v>38</v>
      </c>
      <c r="AX428" s="11" t="s">
        <v>74</v>
      </c>
      <c r="AY428" s="211" t="s">
        <v>145</v>
      </c>
    </row>
    <row r="429" spans="2:51" s="12" customFormat="1" ht="13.5">
      <c r="B429" s="212"/>
      <c r="C429" s="213"/>
      <c r="D429" s="214" t="s">
        <v>155</v>
      </c>
      <c r="E429" s="215" t="s">
        <v>21</v>
      </c>
      <c r="F429" s="216" t="s">
        <v>82</v>
      </c>
      <c r="G429" s="213"/>
      <c r="H429" s="217">
        <v>1</v>
      </c>
      <c r="I429" s="218"/>
      <c r="J429" s="213"/>
      <c r="K429" s="213"/>
      <c r="L429" s="219"/>
      <c r="M429" s="220"/>
      <c r="N429" s="221"/>
      <c r="O429" s="221"/>
      <c r="P429" s="221"/>
      <c r="Q429" s="221"/>
      <c r="R429" s="221"/>
      <c r="S429" s="221"/>
      <c r="T429" s="222"/>
      <c r="AT429" s="223" t="s">
        <v>155</v>
      </c>
      <c r="AU429" s="223" t="s">
        <v>84</v>
      </c>
      <c r="AV429" s="12" t="s">
        <v>84</v>
      </c>
      <c r="AW429" s="12" t="s">
        <v>38</v>
      </c>
      <c r="AX429" s="12" t="s">
        <v>82</v>
      </c>
      <c r="AY429" s="223" t="s">
        <v>145</v>
      </c>
    </row>
    <row r="430" spans="2:65" s="1" customFormat="1" ht="22.5" customHeight="1">
      <c r="B430" s="40"/>
      <c r="C430" s="188" t="s">
        <v>632</v>
      </c>
      <c r="D430" s="188" t="s">
        <v>148</v>
      </c>
      <c r="E430" s="189" t="s">
        <v>633</v>
      </c>
      <c r="F430" s="190" t="s">
        <v>634</v>
      </c>
      <c r="G430" s="191" t="s">
        <v>177</v>
      </c>
      <c r="H430" s="192">
        <v>1</v>
      </c>
      <c r="I430" s="193"/>
      <c r="J430" s="194">
        <f>ROUND(I430*H430,2)</f>
        <v>0</v>
      </c>
      <c r="K430" s="190" t="s">
        <v>152</v>
      </c>
      <c r="L430" s="60"/>
      <c r="M430" s="195" t="s">
        <v>21</v>
      </c>
      <c r="N430" s="196" t="s">
        <v>45</v>
      </c>
      <c r="O430" s="41"/>
      <c r="P430" s="197">
        <f>O430*H430</f>
        <v>0</v>
      </c>
      <c r="Q430" s="197">
        <v>1E-05</v>
      </c>
      <c r="R430" s="197">
        <f>Q430*H430</f>
        <v>1E-05</v>
      </c>
      <c r="S430" s="197">
        <v>0.0001</v>
      </c>
      <c r="T430" s="198">
        <f>S430*H430</f>
        <v>0.0001</v>
      </c>
      <c r="AR430" s="23" t="s">
        <v>188</v>
      </c>
      <c r="AT430" s="23" t="s">
        <v>148</v>
      </c>
      <c r="AU430" s="23" t="s">
        <v>84</v>
      </c>
      <c r="AY430" s="23" t="s">
        <v>145</v>
      </c>
      <c r="BE430" s="199">
        <f>IF(N430="základní",J430,0)</f>
        <v>0</v>
      </c>
      <c r="BF430" s="199">
        <f>IF(N430="snížená",J430,0)</f>
        <v>0</v>
      </c>
      <c r="BG430" s="199">
        <f>IF(N430="zákl. přenesená",J430,0)</f>
        <v>0</v>
      </c>
      <c r="BH430" s="199">
        <f>IF(N430="sníž. přenesená",J430,0)</f>
        <v>0</v>
      </c>
      <c r="BI430" s="199">
        <f>IF(N430="nulová",J430,0)</f>
        <v>0</v>
      </c>
      <c r="BJ430" s="23" t="s">
        <v>82</v>
      </c>
      <c r="BK430" s="199">
        <f>ROUND(I430*H430,2)</f>
        <v>0</v>
      </c>
      <c r="BL430" s="23" t="s">
        <v>188</v>
      </c>
      <c r="BM430" s="23" t="s">
        <v>635</v>
      </c>
    </row>
    <row r="431" spans="2:51" s="11" customFormat="1" ht="13.5">
      <c r="B431" s="200"/>
      <c r="C431" s="201"/>
      <c r="D431" s="202" t="s">
        <v>155</v>
      </c>
      <c r="E431" s="203" t="s">
        <v>21</v>
      </c>
      <c r="F431" s="204" t="s">
        <v>162</v>
      </c>
      <c r="G431" s="201"/>
      <c r="H431" s="205" t="s">
        <v>21</v>
      </c>
      <c r="I431" s="206"/>
      <c r="J431" s="201"/>
      <c r="K431" s="201"/>
      <c r="L431" s="207"/>
      <c r="M431" s="208"/>
      <c r="N431" s="209"/>
      <c r="O431" s="209"/>
      <c r="P431" s="209"/>
      <c r="Q431" s="209"/>
      <c r="R431" s="209"/>
      <c r="S431" s="209"/>
      <c r="T431" s="210"/>
      <c r="AT431" s="211" t="s">
        <v>155</v>
      </c>
      <c r="AU431" s="211" t="s">
        <v>84</v>
      </c>
      <c r="AV431" s="11" t="s">
        <v>82</v>
      </c>
      <c r="AW431" s="11" t="s">
        <v>38</v>
      </c>
      <c r="AX431" s="11" t="s">
        <v>74</v>
      </c>
      <c r="AY431" s="211" t="s">
        <v>145</v>
      </c>
    </row>
    <row r="432" spans="2:51" s="12" customFormat="1" ht="13.5">
      <c r="B432" s="212"/>
      <c r="C432" s="213"/>
      <c r="D432" s="214" t="s">
        <v>155</v>
      </c>
      <c r="E432" s="215" t="s">
        <v>21</v>
      </c>
      <c r="F432" s="216" t="s">
        <v>82</v>
      </c>
      <c r="G432" s="213"/>
      <c r="H432" s="217">
        <v>1</v>
      </c>
      <c r="I432" s="218"/>
      <c r="J432" s="213"/>
      <c r="K432" s="213"/>
      <c r="L432" s="219"/>
      <c r="M432" s="220"/>
      <c r="N432" s="221"/>
      <c r="O432" s="221"/>
      <c r="P432" s="221"/>
      <c r="Q432" s="221"/>
      <c r="R432" s="221"/>
      <c r="S432" s="221"/>
      <c r="T432" s="222"/>
      <c r="AT432" s="223" t="s">
        <v>155</v>
      </c>
      <c r="AU432" s="223" t="s">
        <v>84</v>
      </c>
      <c r="AV432" s="12" t="s">
        <v>84</v>
      </c>
      <c r="AW432" s="12" t="s">
        <v>38</v>
      </c>
      <c r="AX432" s="12" t="s">
        <v>82</v>
      </c>
      <c r="AY432" s="223" t="s">
        <v>145</v>
      </c>
    </row>
    <row r="433" spans="2:65" s="1" customFormat="1" ht="22.5" customHeight="1">
      <c r="B433" s="40"/>
      <c r="C433" s="188" t="s">
        <v>636</v>
      </c>
      <c r="D433" s="188" t="s">
        <v>148</v>
      </c>
      <c r="E433" s="189" t="s">
        <v>637</v>
      </c>
      <c r="F433" s="190" t="s">
        <v>638</v>
      </c>
      <c r="G433" s="191" t="s">
        <v>177</v>
      </c>
      <c r="H433" s="192">
        <v>1</v>
      </c>
      <c r="I433" s="193"/>
      <c r="J433" s="194">
        <f>ROUND(I433*H433,2)</f>
        <v>0</v>
      </c>
      <c r="K433" s="190" t="s">
        <v>21</v>
      </c>
      <c r="L433" s="60"/>
      <c r="M433" s="195" t="s">
        <v>21</v>
      </c>
      <c r="N433" s="196" t="s">
        <v>45</v>
      </c>
      <c r="O433" s="41"/>
      <c r="P433" s="197">
        <f>O433*H433</f>
        <v>0</v>
      </c>
      <c r="Q433" s="197">
        <v>5E-05</v>
      </c>
      <c r="R433" s="197">
        <f>Q433*H433</f>
        <v>5E-05</v>
      </c>
      <c r="S433" s="197">
        <v>0</v>
      </c>
      <c r="T433" s="198">
        <f>S433*H433</f>
        <v>0</v>
      </c>
      <c r="AR433" s="23" t="s">
        <v>188</v>
      </c>
      <c r="AT433" s="23" t="s">
        <v>148</v>
      </c>
      <c r="AU433" s="23" t="s">
        <v>84</v>
      </c>
      <c r="AY433" s="23" t="s">
        <v>145</v>
      </c>
      <c r="BE433" s="199">
        <f>IF(N433="základní",J433,0)</f>
        <v>0</v>
      </c>
      <c r="BF433" s="199">
        <f>IF(N433="snížená",J433,0)</f>
        <v>0</v>
      </c>
      <c r="BG433" s="199">
        <f>IF(N433="zákl. přenesená",J433,0)</f>
        <v>0</v>
      </c>
      <c r="BH433" s="199">
        <f>IF(N433="sníž. přenesená",J433,0)</f>
        <v>0</v>
      </c>
      <c r="BI433" s="199">
        <f>IF(N433="nulová",J433,0)</f>
        <v>0</v>
      </c>
      <c r="BJ433" s="23" t="s">
        <v>82</v>
      </c>
      <c r="BK433" s="199">
        <f>ROUND(I433*H433,2)</f>
        <v>0</v>
      </c>
      <c r="BL433" s="23" t="s">
        <v>188</v>
      </c>
      <c r="BM433" s="23" t="s">
        <v>639</v>
      </c>
    </row>
    <row r="434" spans="2:51" s="11" customFormat="1" ht="13.5">
      <c r="B434" s="200"/>
      <c r="C434" s="201"/>
      <c r="D434" s="202" t="s">
        <v>155</v>
      </c>
      <c r="E434" s="203" t="s">
        <v>21</v>
      </c>
      <c r="F434" s="204" t="s">
        <v>162</v>
      </c>
      <c r="G434" s="201"/>
      <c r="H434" s="205" t="s">
        <v>21</v>
      </c>
      <c r="I434" s="206"/>
      <c r="J434" s="201"/>
      <c r="K434" s="201"/>
      <c r="L434" s="207"/>
      <c r="M434" s="208"/>
      <c r="N434" s="209"/>
      <c r="O434" s="209"/>
      <c r="P434" s="209"/>
      <c r="Q434" s="209"/>
      <c r="R434" s="209"/>
      <c r="S434" s="209"/>
      <c r="T434" s="210"/>
      <c r="AT434" s="211" t="s">
        <v>155</v>
      </c>
      <c r="AU434" s="211" t="s">
        <v>84</v>
      </c>
      <c r="AV434" s="11" t="s">
        <v>82</v>
      </c>
      <c r="AW434" s="11" t="s">
        <v>38</v>
      </c>
      <c r="AX434" s="11" t="s">
        <v>74</v>
      </c>
      <c r="AY434" s="211" t="s">
        <v>145</v>
      </c>
    </row>
    <row r="435" spans="2:51" s="12" customFormat="1" ht="13.5">
      <c r="B435" s="212"/>
      <c r="C435" s="213"/>
      <c r="D435" s="214" t="s">
        <v>155</v>
      </c>
      <c r="E435" s="215" t="s">
        <v>21</v>
      </c>
      <c r="F435" s="216" t="s">
        <v>82</v>
      </c>
      <c r="G435" s="213"/>
      <c r="H435" s="217">
        <v>1</v>
      </c>
      <c r="I435" s="218"/>
      <c r="J435" s="213"/>
      <c r="K435" s="213"/>
      <c r="L435" s="219"/>
      <c r="M435" s="220"/>
      <c r="N435" s="221"/>
      <c r="O435" s="221"/>
      <c r="P435" s="221"/>
      <c r="Q435" s="221"/>
      <c r="R435" s="221"/>
      <c r="S435" s="221"/>
      <c r="T435" s="222"/>
      <c r="AT435" s="223" t="s">
        <v>155</v>
      </c>
      <c r="AU435" s="223" t="s">
        <v>84</v>
      </c>
      <c r="AV435" s="12" t="s">
        <v>84</v>
      </c>
      <c r="AW435" s="12" t="s">
        <v>38</v>
      </c>
      <c r="AX435" s="12" t="s">
        <v>82</v>
      </c>
      <c r="AY435" s="223" t="s">
        <v>145</v>
      </c>
    </row>
    <row r="436" spans="2:65" s="1" customFormat="1" ht="22.5" customHeight="1">
      <c r="B436" s="40"/>
      <c r="C436" s="188" t="s">
        <v>640</v>
      </c>
      <c r="D436" s="188" t="s">
        <v>148</v>
      </c>
      <c r="E436" s="189" t="s">
        <v>641</v>
      </c>
      <c r="F436" s="190" t="s">
        <v>642</v>
      </c>
      <c r="G436" s="191" t="s">
        <v>177</v>
      </c>
      <c r="H436" s="192">
        <v>1</v>
      </c>
      <c r="I436" s="193"/>
      <c r="J436" s="194">
        <f>ROUND(I436*H436,2)</f>
        <v>0</v>
      </c>
      <c r="K436" s="190" t="s">
        <v>21</v>
      </c>
      <c r="L436" s="60"/>
      <c r="M436" s="195" t="s">
        <v>21</v>
      </c>
      <c r="N436" s="196" t="s">
        <v>45</v>
      </c>
      <c r="O436" s="41"/>
      <c r="P436" s="197">
        <f>O436*H436</f>
        <v>0</v>
      </c>
      <c r="Q436" s="197">
        <v>0.00048</v>
      </c>
      <c r="R436" s="197">
        <f>Q436*H436</f>
        <v>0.00048</v>
      </c>
      <c r="S436" s="197">
        <v>0</v>
      </c>
      <c r="T436" s="198">
        <f>S436*H436</f>
        <v>0</v>
      </c>
      <c r="AR436" s="23" t="s">
        <v>188</v>
      </c>
      <c r="AT436" s="23" t="s">
        <v>148</v>
      </c>
      <c r="AU436" s="23" t="s">
        <v>84</v>
      </c>
      <c r="AY436" s="23" t="s">
        <v>145</v>
      </c>
      <c r="BE436" s="199">
        <f>IF(N436="základní",J436,0)</f>
        <v>0</v>
      </c>
      <c r="BF436" s="199">
        <f>IF(N436="snížená",J436,0)</f>
        <v>0</v>
      </c>
      <c r="BG436" s="199">
        <f>IF(N436="zákl. přenesená",J436,0)</f>
        <v>0</v>
      </c>
      <c r="BH436" s="199">
        <f>IF(N436="sníž. přenesená",J436,0)</f>
        <v>0</v>
      </c>
      <c r="BI436" s="199">
        <f>IF(N436="nulová",J436,0)</f>
        <v>0</v>
      </c>
      <c r="BJ436" s="23" t="s">
        <v>82</v>
      </c>
      <c r="BK436" s="199">
        <f>ROUND(I436*H436,2)</f>
        <v>0</v>
      </c>
      <c r="BL436" s="23" t="s">
        <v>188</v>
      </c>
      <c r="BM436" s="23" t="s">
        <v>643</v>
      </c>
    </row>
    <row r="437" spans="2:51" s="11" customFormat="1" ht="13.5">
      <c r="B437" s="200"/>
      <c r="C437" s="201"/>
      <c r="D437" s="202" t="s">
        <v>155</v>
      </c>
      <c r="E437" s="203" t="s">
        <v>21</v>
      </c>
      <c r="F437" s="204" t="s">
        <v>162</v>
      </c>
      <c r="G437" s="201"/>
      <c r="H437" s="205" t="s">
        <v>21</v>
      </c>
      <c r="I437" s="206"/>
      <c r="J437" s="201"/>
      <c r="K437" s="201"/>
      <c r="L437" s="207"/>
      <c r="M437" s="208"/>
      <c r="N437" s="209"/>
      <c r="O437" s="209"/>
      <c r="P437" s="209"/>
      <c r="Q437" s="209"/>
      <c r="R437" s="209"/>
      <c r="S437" s="209"/>
      <c r="T437" s="210"/>
      <c r="AT437" s="211" t="s">
        <v>155</v>
      </c>
      <c r="AU437" s="211" t="s">
        <v>84</v>
      </c>
      <c r="AV437" s="11" t="s">
        <v>82</v>
      </c>
      <c r="AW437" s="11" t="s">
        <v>38</v>
      </c>
      <c r="AX437" s="11" t="s">
        <v>74</v>
      </c>
      <c r="AY437" s="211" t="s">
        <v>145</v>
      </c>
    </row>
    <row r="438" spans="2:51" s="12" customFormat="1" ht="13.5">
      <c r="B438" s="212"/>
      <c r="C438" s="213"/>
      <c r="D438" s="214" t="s">
        <v>155</v>
      </c>
      <c r="E438" s="215" t="s">
        <v>21</v>
      </c>
      <c r="F438" s="216" t="s">
        <v>82</v>
      </c>
      <c r="G438" s="213"/>
      <c r="H438" s="217">
        <v>1</v>
      </c>
      <c r="I438" s="218"/>
      <c r="J438" s="213"/>
      <c r="K438" s="213"/>
      <c r="L438" s="219"/>
      <c r="M438" s="220"/>
      <c r="N438" s="221"/>
      <c r="O438" s="221"/>
      <c r="P438" s="221"/>
      <c r="Q438" s="221"/>
      <c r="R438" s="221"/>
      <c r="S438" s="221"/>
      <c r="T438" s="222"/>
      <c r="AT438" s="223" t="s">
        <v>155</v>
      </c>
      <c r="AU438" s="223" t="s">
        <v>84</v>
      </c>
      <c r="AV438" s="12" t="s">
        <v>84</v>
      </c>
      <c r="AW438" s="12" t="s">
        <v>38</v>
      </c>
      <c r="AX438" s="12" t="s">
        <v>82</v>
      </c>
      <c r="AY438" s="223" t="s">
        <v>145</v>
      </c>
    </row>
    <row r="439" spans="2:65" s="1" customFormat="1" ht="31.5" customHeight="1">
      <c r="B439" s="40"/>
      <c r="C439" s="188" t="s">
        <v>644</v>
      </c>
      <c r="D439" s="188" t="s">
        <v>148</v>
      </c>
      <c r="E439" s="189" t="s">
        <v>645</v>
      </c>
      <c r="F439" s="190" t="s">
        <v>646</v>
      </c>
      <c r="G439" s="191" t="s">
        <v>647</v>
      </c>
      <c r="H439" s="192">
        <v>1</v>
      </c>
      <c r="I439" s="193"/>
      <c r="J439" s="194">
        <f>ROUND(I439*H439,2)</f>
        <v>0</v>
      </c>
      <c r="K439" s="190" t="s">
        <v>21</v>
      </c>
      <c r="L439" s="60"/>
      <c r="M439" s="195" t="s">
        <v>21</v>
      </c>
      <c r="N439" s="196" t="s">
        <v>45</v>
      </c>
      <c r="O439" s="41"/>
      <c r="P439" s="197">
        <f>O439*H439</f>
        <v>0</v>
      </c>
      <c r="Q439" s="197">
        <v>0</v>
      </c>
      <c r="R439" s="197">
        <f>Q439*H439</f>
        <v>0</v>
      </c>
      <c r="S439" s="197">
        <v>0</v>
      </c>
      <c r="T439" s="198">
        <f>S439*H439</f>
        <v>0</v>
      </c>
      <c r="AR439" s="23" t="s">
        <v>188</v>
      </c>
      <c r="AT439" s="23" t="s">
        <v>148</v>
      </c>
      <c r="AU439" s="23" t="s">
        <v>84</v>
      </c>
      <c r="AY439" s="23" t="s">
        <v>145</v>
      </c>
      <c r="BE439" s="199">
        <f>IF(N439="základní",J439,0)</f>
        <v>0</v>
      </c>
      <c r="BF439" s="199">
        <f>IF(N439="snížená",J439,0)</f>
        <v>0</v>
      </c>
      <c r="BG439" s="199">
        <f>IF(N439="zákl. přenesená",J439,0)</f>
        <v>0</v>
      </c>
      <c r="BH439" s="199">
        <f>IF(N439="sníž. přenesená",J439,0)</f>
        <v>0</v>
      </c>
      <c r="BI439" s="199">
        <f>IF(N439="nulová",J439,0)</f>
        <v>0</v>
      </c>
      <c r="BJ439" s="23" t="s">
        <v>82</v>
      </c>
      <c r="BK439" s="199">
        <f>ROUND(I439*H439,2)</f>
        <v>0</v>
      </c>
      <c r="BL439" s="23" t="s">
        <v>188</v>
      </c>
      <c r="BM439" s="23" t="s">
        <v>648</v>
      </c>
    </row>
    <row r="440" spans="2:51" s="11" customFormat="1" ht="13.5">
      <c r="B440" s="200"/>
      <c r="C440" s="201"/>
      <c r="D440" s="202" t="s">
        <v>155</v>
      </c>
      <c r="E440" s="203" t="s">
        <v>21</v>
      </c>
      <c r="F440" s="204" t="s">
        <v>162</v>
      </c>
      <c r="G440" s="201"/>
      <c r="H440" s="205" t="s">
        <v>21</v>
      </c>
      <c r="I440" s="206"/>
      <c r="J440" s="201"/>
      <c r="K440" s="201"/>
      <c r="L440" s="207"/>
      <c r="M440" s="208"/>
      <c r="N440" s="209"/>
      <c r="O440" s="209"/>
      <c r="P440" s="209"/>
      <c r="Q440" s="209"/>
      <c r="R440" s="209"/>
      <c r="S440" s="209"/>
      <c r="T440" s="210"/>
      <c r="AT440" s="211" t="s">
        <v>155</v>
      </c>
      <c r="AU440" s="211" t="s">
        <v>84</v>
      </c>
      <c r="AV440" s="11" t="s">
        <v>82</v>
      </c>
      <c r="AW440" s="11" t="s">
        <v>38</v>
      </c>
      <c r="AX440" s="11" t="s">
        <v>74</v>
      </c>
      <c r="AY440" s="211" t="s">
        <v>145</v>
      </c>
    </row>
    <row r="441" spans="2:51" s="12" customFormat="1" ht="13.5">
      <c r="B441" s="212"/>
      <c r="C441" s="213"/>
      <c r="D441" s="214" t="s">
        <v>155</v>
      </c>
      <c r="E441" s="215" t="s">
        <v>21</v>
      </c>
      <c r="F441" s="216" t="s">
        <v>82</v>
      </c>
      <c r="G441" s="213"/>
      <c r="H441" s="217">
        <v>1</v>
      </c>
      <c r="I441" s="218"/>
      <c r="J441" s="213"/>
      <c r="K441" s="213"/>
      <c r="L441" s="219"/>
      <c r="M441" s="220"/>
      <c r="N441" s="221"/>
      <c r="O441" s="221"/>
      <c r="P441" s="221"/>
      <c r="Q441" s="221"/>
      <c r="R441" s="221"/>
      <c r="S441" s="221"/>
      <c r="T441" s="222"/>
      <c r="AT441" s="223" t="s">
        <v>155</v>
      </c>
      <c r="AU441" s="223" t="s">
        <v>84</v>
      </c>
      <c r="AV441" s="12" t="s">
        <v>84</v>
      </c>
      <c r="AW441" s="12" t="s">
        <v>38</v>
      </c>
      <c r="AX441" s="12" t="s">
        <v>82</v>
      </c>
      <c r="AY441" s="223" t="s">
        <v>145</v>
      </c>
    </row>
    <row r="442" spans="2:65" s="1" customFormat="1" ht="22.5" customHeight="1">
      <c r="B442" s="40"/>
      <c r="C442" s="188" t="s">
        <v>649</v>
      </c>
      <c r="D442" s="188" t="s">
        <v>148</v>
      </c>
      <c r="E442" s="189" t="s">
        <v>650</v>
      </c>
      <c r="F442" s="190" t="s">
        <v>651</v>
      </c>
      <c r="G442" s="191" t="s">
        <v>652</v>
      </c>
      <c r="H442" s="192">
        <v>1</v>
      </c>
      <c r="I442" s="193"/>
      <c r="J442" s="194">
        <f>ROUND(I442*H442,2)</f>
        <v>0</v>
      </c>
      <c r="K442" s="190" t="s">
        <v>152</v>
      </c>
      <c r="L442" s="60"/>
      <c r="M442" s="195" t="s">
        <v>21</v>
      </c>
      <c r="N442" s="196" t="s">
        <v>45</v>
      </c>
      <c r="O442" s="41"/>
      <c r="P442" s="197">
        <f>O442*H442</f>
        <v>0</v>
      </c>
      <c r="Q442" s="197">
        <v>0.01076</v>
      </c>
      <c r="R442" s="197">
        <f>Q442*H442</f>
        <v>0.01076</v>
      </c>
      <c r="S442" s="197">
        <v>0</v>
      </c>
      <c r="T442" s="198">
        <f>S442*H442</f>
        <v>0</v>
      </c>
      <c r="AR442" s="23" t="s">
        <v>188</v>
      </c>
      <c r="AT442" s="23" t="s">
        <v>148</v>
      </c>
      <c r="AU442" s="23" t="s">
        <v>84</v>
      </c>
      <c r="AY442" s="23" t="s">
        <v>145</v>
      </c>
      <c r="BE442" s="199">
        <f>IF(N442="základní",J442,0)</f>
        <v>0</v>
      </c>
      <c r="BF442" s="199">
        <f>IF(N442="snížená",J442,0)</f>
        <v>0</v>
      </c>
      <c r="BG442" s="199">
        <f>IF(N442="zákl. přenesená",J442,0)</f>
        <v>0</v>
      </c>
      <c r="BH442" s="199">
        <f>IF(N442="sníž. přenesená",J442,0)</f>
        <v>0</v>
      </c>
      <c r="BI442" s="199">
        <f>IF(N442="nulová",J442,0)</f>
        <v>0</v>
      </c>
      <c r="BJ442" s="23" t="s">
        <v>82</v>
      </c>
      <c r="BK442" s="199">
        <f>ROUND(I442*H442,2)</f>
        <v>0</v>
      </c>
      <c r="BL442" s="23" t="s">
        <v>188</v>
      </c>
      <c r="BM442" s="23" t="s">
        <v>653</v>
      </c>
    </row>
    <row r="443" spans="2:51" s="11" customFormat="1" ht="13.5">
      <c r="B443" s="200"/>
      <c r="C443" s="201"/>
      <c r="D443" s="202" t="s">
        <v>155</v>
      </c>
      <c r="E443" s="203" t="s">
        <v>21</v>
      </c>
      <c r="F443" s="204" t="s">
        <v>162</v>
      </c>
      <c r="G443" s="201"/>
      <c r="H443" s="205" t="s">
        <v>21</v>
      </c>
      <c r="I443" s="206"/>
      <c r="J443" s="201"/>
      <c r="K443" s="201"/>
      <c r="L443" s="207"/>
      <c r="M443" s="208"/>
      <c r="N443" s="209"/>
      <c r="O443" s="209"/>
      <c r="P443" s="209"/>
      <c r="Q443" s="209"/>
      <c r="R443" s="209"/>
      <c r="S443" s="209"/>
      <c r="T443" s="210"/>
      <c r="AT443" s="211" t="s">
        <v>155</v>
      </c>
      <c r="AU443" s="211" t="s">
        <v>84</v>
      </c>
      <c r="AV443" s="11" t="s">
        <v>82</v>
      </c>
      <c r="AW443" s="11" t="s">
        <v>38</v>
      </c>
      <c r="AX443" s="11" t="s">
        <v>74</v>
      </c>
      <c r="AY443" s="211" t="s">
        <v>145</v>
      </c>
    </row>
    <row r="444" spans="2:51" s="12" customFormat="1" ht="13.5">
      <c r="B444" s="212"/>
      <c r="C444" s="213"/>
      <c r="D444" s="214" t="s">
        <v>155</v>
      </c>
      <c r="E444" s="215" t="s">
        <v>21</v>
      </c>
      <c r="F444" s="216" t="s">
        <v>82</v>
      </c>
      <c r="G444" s="213"/>
      <c r="H444" s="217">
        <v>1</v>
      </c>
      <c r="I444" s="218"/>
      <c r="J444" s="213"/>
      <c r="K444" s="213"/>
      <c r="L444" s="219"/>
      <c r="M444" s="220"/>
      <c r="N444" s="221"/>
      <c r="O444" s="221"/>
      <c r="P444" s="221"/>
      <c r="Q444" s="221"/>
      <c r="R444" s="221"/>
      <c r="S444" s="221"/>
      <c r="T444" s="222"/>
      <c r="AT444" s="223" t="s">
        <v>155</v>
      </c>
      <c r="AU444" s="223" t="s">
        <v>84</v>
      </c>
      <c r="AV444" s="12" t="s">
        <v>84</v>
      </c>
      <c r="AW444" s="12" t="s">
        <v>38</v>
      </c>
      <c r="AX444" s="12" t="s">
        <v>82</v>
      </c>
      <c r="AY444" s="223" t="s">
        <v>145</v>
      </c>
    </row>
    <row r="445" spans="2:65" s="1" customFormat="1" ht="22.5" customHeight="1">
      <c r="B445" s="40"/>
      <c r="C445" s="188" t="s">
        <v>654</v>
      </c>
      <c r="D445" s="188" t="s">
        <v>148</v>
      </c>
      <c r="E445" s="189" t="s">
        <v>655</v>
      </c>
      <c r="F445" s="190" t="s">
        <v>656</v>
      </c>
      <c r="G445" s="191" t="s">
        <v>652</v>
      </c>
      <c r="H445" s="192">
        <v>1</v>
      </c>
      <c r="I445" s="193"/>
      <c r="J445" s="194">
        <f>ROUND(I445*H445,2)</f>
        <v>0</v>
      </c>
      <c r="K445" s="190" t="s">
        <v>152</v>
      </c>
      <c r="L445" s="60"/>
      <c r="M445" s="195" t="s">
        <v>21</v>
      </c>
      <c r="N445" s="196" t="s">
        <v>45</v>
      </c>
      <c r="O445" s="41"/>
      <c r="P445" s="197">
        <f>O445*H445</f>
        <v>0</v>
      </c>
      <c r="Q445" s="197">
        <v>0</v>
      </c>
      <c r="R445" s="197">
        <f>Q445*H445</f>
        <v>0</v>
      </c>
      <c r="S445" s="197">
        <v>0.0405</v>
      </c>
      <c r="T445" s="198">
        <f>S445*H445</f>
        <v>0.0405</v>
      </c>
      <c r="AR445" s="23" t="s">
        <v>188</v>
      </c>
      <c r="AT445" s="23" t="s">
        <v>148</v>
      </c>
      <c r="AU445" s="23" t="s">
        <v>84</v>
      </c>
      <c r="AY445" s="23" t="s">
        <v>145</v>
      </c>
      <c r="BE445" s="199">
        <f>IF(N445="základní",J445,0)</f>
        <v>0</v>
      </c>
      <c r="BF445" s="199">
        <f>IF(N445="snížená",J445,0)</f>
        <v>0</v>
      </c>
      <c r="BG445" s="199">
        <f>IF(N445="zákl. přenesená",J445,0)</f>
        <v>0</v>
      </c>
      <c r="BH445" s="199">
        <f>IF(N445="sníž. přenesená",J445,0)</f>
        <v>0</v>
      </c>
      <c r="BI445" s="199">
        <f>IF(N445="nulová",J445,0)</f>
        <v>0</v>
      </c>
      <c r="BJ445" s="23" t="s">
        <v>82</v>
      </c>
      <c r="BK445" s="199">
        <f>ROUND(I445*H445,2)</f>
        <v>0</v>
      </c>
      <c r="BL445" s="23" t="s">
        <v>188</v>
      </c>
      <c r="BM445" s="23" t="s">
        <v>657</v>
      </c>
    </row>
    <row r="446" spans="2:51" s="11" customFormat="1" ht="13.5">
      <c r="B446" s="200"/>
      <c r="C446" s="201"/>
      <c r="D446" s="202" t="s">
        <v>155</v>
      </c>
      <c r="E446" s="203" t="s">
        <v>21</v>
      </c>
      <c r="F446" s="204" t="s">
        <v>162</v>
      </c>
      <c r="G446" s="201"/>
      <c r="H446" s="205" t="s">
        <v>21</v>
      </c>
      <c r="I446" s="206"/>
      <c r="J446" s="201"/>
      <c r="K446" s="201"/>
      <c r="L446" s="207"/>
      <c r="M446" s="208"/>
      <c r="N446" s="209"/>
      <c r="O446" s="209"/>
      <c r="P446" s="209"/>
      <c r="Q446" s="209"/>
      <c r="R446" s="209"/>
      <c r="S446" s="209"/>
      <c r="T446" s="210"/>
      <c r="AT446" s="211" t="s">
        <v>155</v>
      </c>
      <c r="AU446" s="211" t="s">
        <v>84</v>
      </c>
      <c r="AV446" s="11" t="s">
        <v>82</v>
      </c>
      <c r="AW446" s="11" t="s">
        <v>38</v>
      </c>
      <c r="AX446" s="11" t="s">
        <v>74</v>
      </c>
      <c r="AY446" s="211" t="s">
        <v>145</v>
      </c>
    </row>
    <row r="447" spans="2:51" s="12" customFormat="1" ht="13.5">
      <c r="B447" s="212"/>
      <c r="C447" s="213"/>
      <c r="D447" s="214" t="s">
        <v>155</v>
      </c>
      <c r="E447" s="215" t="s">
        <v>21</v>
      </c>
      <c r="F447" s="216" t="s">
        <v>82</v>
      </c>
      <c r="G447" s="213"/>
      <c r="H447" s="217">
        <v>1</v>
      </c>
      <c r="I447" s="218"/>
      <c r="J447" s="213"/>
      <c r="K447" s="213"/>
      <c r="L447" s="219"/>
      <c r="M447" s="220"/>
      <c r="N447" s="221"/>
      <c r="O447" s="221"/>
      <c r="P447" s="221"/>
      <c r="Q447" s="221"/>
      <c r="R447" s="221"/>
      <c r="S447" s="221"/>
      <c r="T447" s="222"/>
      <c r="AT447" s="223" t="s">
        <v>155</v>
      </c>
      <c r="AU447" s="223" t="s">
        <v>84</v>
      </c>
      <c r="AV447" s="12" t="s">
        <v>84</v>
      </c>
      <c r="AW447" s="12" t="s">
        <v>38</v>
      </c>
      <c r="AX447" s="12" t="s">
        <v>82</v>
      </c>
      <c r="AY447" s="223" t="s">
        <v>145</v>
      </c>
    </row>
    <row r="448" spans="2:65" s="1" customFormat="1" ht="22.5" customHeight="1">
      <c r="B448" s="40"/>
      <c r="C448" s="188" t="s">
        <v>658</v>
      </c>
      <c r="D448" s="188" t="s">
        <v>148</v>
      </c>
      <c r="E448" s="189" t="s">
        <v>659</v>
      </c>
      <c r="F448" s="190" t="s">
        <v>660</v>
      </c>
      <c r="G448" s="191" t="s">
        <v>177</v>
      </c>
      <c r="H448" s="192">
        <v>5</v>
      </c>
      <c r="I448" s="193"/>
      <c r="J448" s="194">
        <f>ROUND(I448*H448,2)</f>
        <v>0</v>
      </c>
      <c r="K448" s="190" t="s">
        <v>152</v>
      </c>
      <c r="L448" s="60"/>
      <c r="M448" s="195" t="s">
        <v>21</v>
      </c>
      <c r="N448" s="196" t="s">
        <v>45</v>
      </c>
      <c r="O448" s="41"/>
      <c r="P448" s="197">
        <f>O448*H448</f>
        <v>0</v>
      </c>
      <c r="Q448" s="197">
        <v>0.0003</v>
      </c>
      <c r="R448" s="197">
        <f>Q448*H448</f>
        <v>0.0014999999999999998</v>
      </c>
      <c r="S448" s="197">
        <v>0</v>
      </c>
      <c r="T448" s="198">
        <f>S448*H448</f>
        <v>0</v>
      </c>
      <c r="AR448" s="23" t="s">
        <v>188</v>
      </c>
      <c r="AT448" s="23" t="s">
        <v>148</v>
      </c>
      <c r="AU448" s="23" t="s">
        <v>84</v>
      </c>
      <c r="AY448" s="23" t="s">
        <v>145</v>
      </c>
      <c r="BE448" s="199">
        <f>IF(N448="základní",J448,0)</f>
        <v>0</v>
      </c>
      <c r="BF448" s="199">
        <f>IF(N448="snížená",J448,0)</f>
        <v>0</v>
      </c>
      <c r="BG448" s="199">
        <f>IF(N448="zákl. přenesená",J448,0)</f>
        <v>0</v>
      </c>
      <c r="BH448" s="199">
        <f>IF(N448="sníž. přenesená",J448,0)</f>
        <v>0</v>
      </c>
      <c r="BI448" s="199">
        <f>IF(N448="nulová",J448,0)</f>
        <v>0</v>
      </c>
      <c r="BJ448" s="23" t="s">
        <v>82</v>
      </c>
      <c r="BK448" s="199">
        <f>ROUND(I448*H448,2)</f>
        <v>0</v>
      </c>
      <c r="BL448" s="23" t="s">
        <v>188</v>
      </c>
      <c r="BM448" s="23" t="s">
        <v>661</v>
      </c>
    </row>
    <row r="449" spans="2:51" s="11" customFormat="1" ht="13.5">
      <c r="B449" s="200"/>
      <c r="C449" s="201"/>
      <c r="D449" s="202" t="s">
        <v>155</v>
      </c>
      <c r="E449" s="203" t="s">
        <v>21</v>
      </c>
      <c r="F449" s="204" t="s">
        <v>162</v>
      </c>
      <c r="G449" s="201"/>
      <c r="H449" s="205" t="s">
        <v>21</v>
      </c>
      <c r="I449" s="206"/>
      <c r="J449" s="201"/>
      <c r="K449" s="201"/>
      <c r="L449" s="207"/>
      <c r="M449" s="208"/>
      <c r="N449" s="209"/>
      <c r="O449" s="209"/>
      <c r="P449" s="209"/>
      <c r="Q449" s="209"/>
      <c r="R449" s="209"/>
      <c r="S449" s="209"/>
      <c r="T449" s="210"/>
      <c r="AT449" s="211" t="s">
        <v>155</v>
      </c>
      <c r="AU449" s="211" t="s">
        <v>84</v>
      </c>
      <c r="AV449" s="11" t="s">
        <v>82</v>
      </c>
      <c r="AW449" s="11" t="s">
        <v>38</v>
      </c>
      <c r="AX449" s="11" t="s">
        <v>74</v>
      </c>
      <c r="AY449" s="211" t="s">
        <v>145</v>
      </c>
    </row>
    <row r="450" spans="2:51" s="12" customFormat="1" ht="13.5">
      <c r="B450" s="212"/>
      <c r="C450" s="213"/>
      <c r="D450" s="214" t="s">
        <v>155</v>
      </c>
      <c r="E450" s="215" t="s">
        <v>21</v>
      </c>
      <c r="F450" s="216" t="s">
        <v>174</v>
      </c>
      <c r="G450" s="213"/>
      <c r="H450" s="217">
        <v>5</v>
      </c>
      <c r="I450" s="218"/>
      <c r="J450" s="213"/>
      <c r="K450" s="213"/>
      <c r="L450" s="219"/>
      <c r="M450" s="220"/>
      <c r="N450" s="221"/>
      <c r="O450" s="221"/>
      <c r="P450" s="221"/>
      <c r="Q450" s="221"/>
      <c r="R450" s="221"/>
      <c r="S450" s="221"/>
      <c r="T450" s="222"/>
      <c r="AT450" s="223" t="s">
        <v>155</v>
      </c>
      <c r="AU450" s="223" t="s">
        <v>84</v>
      </c>
      <c r="AV450" s="12" t="s">
        <v>84</v>
      </c>
      <c r="AW450" s="12" t="s">
        <v>38</v>
      </c>
      <c r="AX450" s="12" t="s">
        <v>82</v>
      </c>
      <c r="AY450" s="223" t="s">
        <v>145</v>
      </c>
    </row>
    <row r="451" spans="2:65" s="1" customFormat="1" ht="22.5" customHeight="1">
      <c r="B451" s="40"/>
      <c r="C451" s="188" t="s">
        <v>662</v>
      </c>
      <c r="D451" s="188" t="s">
        <v>148</v>
      </c>
      <c r="E451" s="189" t="s">
        <v>663</v>
      </c>
      <c r="F451" s="190" t="s">
        <v>664</v>
      </c>
      <c r="G451" s="191" t="s">
        <v>177</v>
      </c>
      <c r="H451" s="192">
        <v>3</v>
      </c>
      <c r="I451" s="193"/>
      <c r="J451" s="194">
        <f>ROUND(I451*H451,2)</f>
        <v>0</v>
      </c>
      <c r="K451" s="190" t="s">
        <v>152</v>
      </c>
      <c r="L451" s="60"/>
      <c r="M451" s="195" t="s">
        <v>21</v>
      </c>
      <c r="N451" s="196" t="s">
        <v>45</v>
      </c>
      <c r="O451" s="41"/>
      <c r="P451" s="197">
        <f>O451*H451</f>
        <v>0</v>
      </c>
      <c r="Q451" s="197">
        <v>0.00109</v>
      </c>
      <c r="R451" s="197">
        <f>Q451*H451</f>
        <v>0.0032700000000000003</v>
      </c>
      <c r="S451" s="197">
        <v>0</v>
      </c>
      <c r="T451" s="198">
        <f>S451*H451</f>
        <v>0</v>
      </c>
      <c r="AR451" s="23" t="s">
        <v>188</v>
      </c>
      <c r="AT451" s="23" t="s">
        <v>148</v>
      </c>
      <c r="AU451" s="23" t="s">
        <v>84</v>
      </c>
      <c r="AY451" s="23" t="s">
        <v>145</v>
      </c>
      <c r="BE451" s="199">
        <f>IF(N451="základní",J451,0)</f>
        <v>0</v>
      </c>
      <c r="BF451" s="199">
        <f>IF(N451="snížená",J451,0)</f>
        <v>0</v>
      </c>
      <c r="BG451" s="199">
        <f>IF(N451="zákl. přenesená",J451,0)</f>
        <v>0</v>
      </c>
      <c r="BH451" s="199">
        <f>IF(N451="sníž. přenesená",J451,0)</f>
        <v>0</v>
      </c>
      <c r="BI451" s="199">
        <f>IF(N451="nulová",J451,0)</f>
        <v>0</v>
      </c>
      <c r="BJ451" s="23" t="s">
        <v>82</v>
      </c>
      <c r="BK451" s="199">
        <f>ROUND(I451*H451,2)</f>
        <v>0</v>
      </c>
      <c r="BL451" s="23" t="s">
        <v>188</v>
      </c>
      <c r="BM451" s="23" t="s">
        <v>665</v>
      </c>
    </row>
    <row r="452" spans="2:51" s="11" customFormat="1" ht="13.5">
      <c r="B452" s="200"/>
      <c r="C452" s="201"/>
      <c r="D452" s="202" t="s">
        <v>155</v>
      </c>
      <c r="E452" s="203" t="s">
        <v>21</v>
      </c>
      <c r="F452" s="204" t="s">
        <v>162</v>
      </c>
      <c r="G452" s="201"/>
      <c r="H452" s="205" t="s">
        <v>21</v>
      </c>
      <c r="I452" s="206"/>
      <c r="J452" s="201"/>
      <c r="K452" s="201"/>
      <c r="L452" s="207"/>
      <c r="M452" s="208"/>
      <c r="N452" s="209"/>
      <c r="O452" s="209"/>
      <c r="P452" s="209"/>
      <c r="Q452" s="209"/>
      <c r="R452" s="209"/>
      <c r="S452" s="209"/>
      <c r="T452" s="210"/>
      <c r="AT452" s="211" t="s">
        <v>155</v>
      </c>
      <c r="AU452" s="211" t="s">
        <v>84</v>
      </c>
      <c r="AV452" s="11" t="s">
        <v>82</v>
      </c>
      <c r="AW452" s="11" t="s">
        <v>38</v>
      </c>
      <c r="AX452" s="11" t="s">
        <v>74</v>
      </c>
      <c r="AY452" s="211" t="s">
        <v>145</v>
      </c>
    </row>
    <row r="453" spans="2:51" s="12" customFormat="1" ht="13.5">
      <c r="B453" s="212"/>
      <c r="C453" s="213"/>
      <c r="D453" s="214" t="s">
        <v>155</v>
      </c>
      <c r="E453" s="215" t="s">
        <v>21</v>
      </c>
      <c r="F453" s="216" t="s">
        <v>146</v>
      </c>
      <c r="G453" s="213"/>
      <c r="H453" s="217">
        <v>3</v>
      </c>
      <c r="I453" s="218"/>
      <c r="J453" s="213"/>
      <c r="K453" s="213"/>
      <c r="L453" s="219"/>
      <c r="M453" s="220"/>
      <c r="N453" s="221"/>
      <c r="O453" s="221"/>
      <c r="P453" s="221"/>
      <c r="Q453" s="221"/>
      <c r="R453" s="221"/>
      <c r="S453" s="221"/>
      <c r="T453" s="222"/>
      <c r="AT453" s="223" t="s">
        <v>155</v>
      </c>
      <c r="AU453" s="223" t="s">
        <v>84</v>
      </c>
      <c r="AV453" s="12" t="s">
        <v>84</v>
      </c>
      <c r="AW453" s="12" t="s">
        <v>38</v>
      </c>
      <c r="AX453" s="12" t="s">
        <v>82</v>
      </c>
      <c r="AY453" s="223" t="s">
        <v>145</v>
      </c>
    </row>
    <row r="454" spans="2:65" s="1" customFormat="1" ht="22.5" customHeight="1">
      <c r="B454" s="40"/>
      <c r="C454" s="188" t="s">
        <v>666</v>
      </c>
      <c r="D454" s="188" t="s">
        <v>148</v>
      </c>
      <c r="E454" s="189" t="s">
        <v>667</v>
      </c>
      <c r="F454" s="190" t="s">
        <v>668</v>
      </c>
      <c r="G454" s="191" t="s">
        <v>652</v>
      </c>
      <c r="H454" s="192">
        <v>2</v>
      </c>
      <c r="I454" s="193"/>
      <c r="J454" s="194">
        <f>ROUND(I454*H454,2)</f>
        <v>0</v>
      </c>
      <c r="K454" s="190" t="s">
        <v>152</v>
      </c>
      <c r="L454" s="60"/>
      <c r="M454" s="195" t="s">
        <v>21</v>
      </c>
      <c r="N454" s="196" t="s">
        <v>45</v>
      </c>
      <c r="O454" s="41"/>
      <c r="P454" s="197">
        <f>O454*H454</f>
        <v>0</v>
      </c>
      <c r="Q454" s="197">
        <v>0.00019</v>
      </c>
      <c r="R454" s="197">
        <f>Q454*H454</f>
        <v>0.00038</v>
      </c>
      <c r="S454" s="197">
        <v>0</v>
      </c>
      <c r="T454" s="198">
        <f>S454*H454</f>
        <v>0</v>
      </c>
      <c r="AR454" s="23" t="s">
        <v>188</v>
      </c>
      <c r="AT454" s="23" t="s">
        <v>148</v>
      </c>
      <c r="AU454" s="23" t="s">
        <v>84</v>
      </c>
      <c r="AY454" s="23" t="s">
        <v>145</v>
      </c>
      <c r="BE454" s="199">
        <f>IF(N454="základní",J454,0)</f>
        <v>0</v>
      </c>
      <c r="BF454" s="199">
        <f>IF(N454="snížená",J454,0)</f>
        <v>0</v>
      </c>
      <c r="BG454" s="199">
        <f>IF(N454="zákl. přenesená",J454,0)</f>
        <v>0</v>
      </c>
      <c r="BH454" s="199">
        <f>IF(N454="sníž. přenesená",J454,0)</f>
        <v>0</v>
      </c>
      <c r="BI454" s="199">
        <f>IF(N454="nulová",J454,0)</f>
        <v>0</v>
      </c>
      <c r="BJ454" s="23" t="s">
        <v>82</v>
      </c>
      <c r="BK454" s="199">
        <f>ROUND(I454*H454,2)</f>
        <v>0</v>
      </c>
      <c r="BL454" s="23" t="s">
        <v>188</v>
      </c>
      <c r="BM454" s="23" t="s">
        <v>669</v>
      </c>
    </row>
    <row r="455" spans="2:51" s="11" customFormat="1" ht="13.5">
      <c r="B455" s="200"/>
      <c r="C455" s="201"/>
      <c r="D455" s="202" t="s">
        <v>155</v>
      </c>
      <c r="E455" s="203" t="s">
        <v>21</v>
      </c>
      <c r="F455" s="204" t="s">
        <v>162</v>
      </c>
      <c r="G455" s="201"/>
      <c r="H455" s="205" t="s">
        <v>21</v>
      </c>
      <c r="I455" s="206"/>
      <c r="J455" s="201"/>
      <c r="K455" s="201"/>
      <c r="L455" s="207"/>
      <c r="M455" s="208"/>
      <c r="N455" s="209"/>
      <c r="O455" s="209"/>
      <c r="P455" s="209"/>
      <c r="Q455" s="209"/>
      <c r="R455" s="209"/>
      <c r="S455" s="209"/>
      <c r="T455" s="210"/>
      <c r="AT455" s="211" t="s">
        <v>155</v>
      </c>
      <c r="AU455" s="211" t="s">
        <v>84</v>
      </c>
      <c r="AV455" s="11" t="s">
        <v>82</v>
      </c>
      <c r="AW455" s="11" t="s">
        <v>38</v>
      </c>
      <c r="AX455" s="11" t="s">
        <v>74</v>
      </c>
      <c r="AY455" s="211" t="s">
        <v>145</v>
      </c>
    </row>
    <row r="456" spans="2:51" s="12" customFormat="1" ht="13.5">
      <c r="B456" s="212"/>
      <c r="C456" s="213"/>
      <c r="D456" s="214" t="s">
        <v>155</v>
      </c>
      <c r="E456" s="215" t="s">
        <v>21</v>
      </c>
      <c r="F456" s="216" t="s">
        <v>84</v>
      </c>
      <c r="G456" s="213"/>
      <c r="H456" s="217">
        <v>2</v>
      </c>
      <c r="I456" s="218"/>
      <c r="J456" s="213"/>
      <c r="K456" s="213"/>
      <c r="L456" s="219"/>
      <c r="M456" s="220"/>
      <c r="N456" s="221"/>
      <c r="O456" s="221"/>
      <c r="P456" s="221"/>
      <c r="Q456" s="221"/>
      <c r="R456" s="221"/>
      <c r="S456" s="221"/>
      <c r="T456" s="222"/>
      <c r="AT456" s="223" t="s">
        <v>155</v>
      </c>
      <c r="AU456" s="223" t="s">
        <v>84</v>
      </c>
      <c r="AV456" s="12" t="s">
        <v>84</v>
      </c>
      <c r="AW456" s="12" t="s">
        <v>38</v>
      </c>
      <c r="AX456" s="12" t="s">
        <v>82</v>
      </c>
      <c r="AY456" s="223" t="s">
        <v>145</v>
      </c>
    </row>
    <row r="457" spans="2:65" s="1" customFormat="1" ht="22.5" customHeight="1">
      <c r="B457" s="40"/>
      <c r="C457" s="188" t="s">
        <v>670</v>
      </c>
      <c r="D457" s="188" t="s">
        <v>148</v>
      </c>
      <c r="E457" s="189" t="s">
        <v>671</v>
      </c>
      <c r="F457" s="190" t="s">
        <v>672</v>
      </c>
      <c r="G457" s="191" t="s">
        <v>652</v>
      </c>
      <c r="H457" s="192">
        <v>4</v>
      </c>
      <c r="I457" s="193"/>
      <c r="J457" s="194">
        <f>ROUND(I457*H457,2)</f>
        <v>0</v>
      </c>
      <c r="K457" s="190" t="s">
        <v>152</v>
      </c>
      <c r="L457" s="60"/>
      <c r="M457" s="195" t="s">
        <v>21</v>
      </c>
      <c r="N457" s="196" t="s">
        <v>45</v>
      </c>
      <c r="O457" s="41"/>
      <c r="P457" s="197">
        <f>O457*H457</f>
        <v>0</v>
      </c>
      <c r="Q457" s="197">
        <v>0</v>
      </c>
      <c r="R457" s="197">
        <f>Q457*H457</f>
        <v>0</v>
      </c>
      <c r="S457" s="197">
        <v>0.00156</v>
      </c>
      <c r="T457" s="198">
        <f>S457*H457</f>
        <v>0.00624</v>
      </c>
      <c r="AR457" s="23" t="s">
        <v>188</v>
      </c>
      <c r="AT457" s="23" t="s">
        <v>148</v>
      </c>
      <c r="AU457" s="23" t="s">
        <v>84</v>
      </c>
      <c r="AY457" s="23" t="s">
        <v>145</v>
      </c>
      <c r="BE457" s="199">
        <f>IF(N457="základní",J457,0)</f>
        <v>0</v>
      </c>
      <c r="BF457" s="199">
        <f>IF(N457="snížená",J457,0)</f>
        <v>0</v>
      </c>
      <c r="BG457" s="199">
        <f>IF(N457="zákl. přenesená",J457,0)</f>
        <v>0</v>
      </c>
      <c r="BH457" s="199">
        <f>IF(N457="sníž. přenesená",J457,0)</f>
        <v>0</v>
      </c>
      <c r="BI457" s="199">
        <f>IF(N457="nulová",J457,0)</f>
        <v>0</v>
      </c>
      <c r="BJ457" s="23" t="s">
        <v>82</v>
      </c>
      <c r="BK457" s="199">
        <f>ROUND(I457*H457,2)</f>
        <v>0</v>
      </c>
      <c r="BL457" s="23" t="s">
        <v>188</v>
      </c>
      <c r="BM457" s="23" t="s">
        <v>673</v>
      </c>
    </row>
    <row r="458" spans="2:51" s="11" customFormat="1" ht="13.5">
      <c r="B458" s="200"/>
      <c r="C458" s="201"/>
      <c r="D458" s="202" t="s">
        <v>155</v>
      </c>
      <c r="E458" s="203" t="s">
        <v>21</v>
      </c>
      <c r="F458" s="204" t="s">
        <v>162</v>
      </c>
      <c r="G458" s="201"/>
      <c r="H458" s="205" t="s">
        <v>21</v>
      </c>
      <c r="I458" s="206"/>
      <c r="J458" s="201"/>
      <c r="K458" s="201"/>
      <c r="L458" s="207"/>
      <c r="M458" s="208"/>
      <c r="N458" s="209"/>
      <c r="O458" s="209"/>
      <c r="P458" s="209"/>
      <c r="Q458" s="209"/>
      <c r="R458" s="209"/>
      <c r="S458" s="209"/>
      <c r="T458" s="210"/>
      <c r="AT458" s="211" t="s">
        <v>155</v>
      </c>
      <c r="AU458" s="211" t="s">
        <v>84</v>
      </c>
      <c r="AV458" s="11" t="s">
        <v>82</v>
      </c>
      <c r="AW458" s="11" t="s">
        <v>38</v>
      </c>
      <c r="AX458" s="11" t="s">
        <v>74</v>
      </c>
      <c r="AY458" s="211" t="s">
        <v>145</v>
      </c>
    </row>
    <row r="459" spans="2:51" s="12" customFormat="1" ht="13.5">
      <c r="B459" s="212"/>
      <c r="C459" s="213"/>
      <c r="D459" s="214" t="s">
        <v>155</v>
      </c>
      <c r="E459" s="215" t="s">
        <v>21</v>
      </c>
      <c r="F459" s="216" t="s">
        <v>153</v>
      </c>
      <c r="G459" s="213"/>
      <c r="H459" s="217">
        <v>4</v>
      </c>
      <c r="I459" s="218"/>
      <c r="J459" s="213"/>
      <c r="K459" s="213"/>
      <c r="L459" s="219"/>
      <c r="M459" s="220"/>
      <c r="N459" s="221"/>
      <c r="O459" s="221"/>
      <c r="P459" s="221"/>
      <c r="Q459" s="221"/>
      <c r="R459" s="221"/>
      <c r="S459" s="221"/>
      <c r="T459" s="222"/>
      <c r="AT459" s="223" t="s">
        <v>155</v>
      </c>
      <c r="AU459" s="223" t="s">
        <v>84</v>
      </c>
      <c r="AV459" s="12" t="s">
        <v>84</v>
      </c>
      <c r="AW459" s="12" t="s">
        <v>38</v>
      </c>
      <c r="AX459" s="12" t="s">
        <v>82</v>
      </c>
      <c r="AY459" s="223" t="s">
        <v>145</v>
      </c>
    </row>
    <row r="460" spans="2:65" s="1" customFormat="1" ht="22.5" customHeight="1">
      <c r="B460" s="40"/>
      <c r="C460" s="188" t="s">
        <v>674</v>
      </c>
      <c r="D460" s="188" t="s">
        <v>148</v>
      </c>
      <c r="E460" s="189" t="s">
        <v>675</v>
      </c>
      <c r="F460" s="190" t="s">
        <v>676</v>
      </c>
      <c r="G460" s="191" t="s">
        <v>652</v>
      </c>
      <c r="H460" s="192">
        <v>1</v>
      </c>
      <c r="I460" s="193"/>
      <c r="J460" s="194">
        <f>ROUND(I460*H460,2)</f>
        <v>0</v>
      </c>
      <c r="K460" s="190" t="s">
        <v>152</v>
      </c>
      <c r="L460" s="60"/>
      <c r="M460" s="195" t="s">
        <v>21</v>
      </c>
      <c r="N460" s="196" t="s">
        <v>45</v>
      </c>
      <c r="O460" s="41"/>
      <c r="P460" s="197">
        <f>O460*H460</f>
        <v>0</v>
      </c>
      <c r="Q460" s="197">
        <v>0.00208</v>
      </c>
      <c r="R460" s="197">
        <f>Q460*H460</f>
        <v>0.00208</v>
      </c>
      <c r="S460" s="197">
        <v>0</v>
      </c>
      <c r="T460" s="198">
        <f>S460*H460</f>
        <v>0</v>
      </c>
      <c r="AR460" s="23" t="s">
        <v>188</v>
      </c>
      <c r="AT460" s="23" t="s">
        <v>148</v>
      </c>
      <c r="AU460" s="23" t="s">
        <v>84</v>
      </c>
      <c r="AY460" s="23" t="s">
        <v>145</v>
      </c>
      <c r="BE460" s="199">
        <f>IF(N460="základní",J460,0)</f>
        <v>0</v>
      </c>
      <c r="BF460" s="199">
        <f>IF(N460="snížená",J460,0)</f>
        <v>0</v>
      </c>
      <c r="BG460" s="199">
        <f>IF(N460="zákl. přenesená",J460,0)</f>
        <v>0</v>
      </c>
      <c r="BH460" s="199">
        <f>IF(N460="sníž. přenesená",J460,0)</f>
        <v>0</v>
      </c>
      <c r="BI460" s="199">
        <f>IF(N460="nulová",J460,0)</f>
        <v>0</v>
      </c>
      <c r="BJ460" s="23" t="s">
        <v>82</v>
      </c>
      <c r="BK460" s="199">
        <f>ROUND(I460*H460,2)</f>
        <v>0</v>
      </c>
      <c r="BL460" s="23" t="s">
        <v>188</v>
      </c>
      <c r="BM460" s="23" t="s">
        <v>677</v>
      </c>
    </row>
    <row r="461" spans="2:51" s="11" customFormat="1" ht="13.5">
      <c r="B461" s="200"/>
      <c r="C461" s="201"/>
      <c r="D461" s="202" t="s">
        <v>155</v>
      </c>
      <c r="E461" s="203" t="s">
        <v>21</v>
      </c>
      <c r="F461" s="204" t="s">
        <v>162</v>
      </c>
      <c r="G461" s="201"/>
      <c r="H461" s="205" t="s">
        <v>21</v>
      </c>
      <c r="I461" s="206"/>
      <c r="J461" s="201"/>
      <c r="K461" s="201"/>
      <c r="L461" s="207"/>
      <c r="M461" s="208"/>
      <c r="N461" s="209"/>
      <c r="O461" s="209"/>
      <c r="P461" s="209"/>
      <c r="Q461" s="209"/>
      <c r="R461" s="209"/>
      <c r="S461" s="209"/>
      <c r="T461" s="210"/>
      <c r="AT461" s="211" t="s">
        <v>155</v>
      </c>
      <c r="AU461" s="211" t="s">
        <v>84</v>
      </c>
      <c r="AV461" s="11" t="s">
        <v>82</v>
      </c>
      <c r="AW461" s="11" t="s">
        <v>38</v>
      </c>
      <c r="AX461" s="11" t="s">
        <v>74</v>
      </c>
      <c r="AY461" s="211" t="s">
        <v>145</v>
      </c>
    </row>
    <row r="462" spans="2:51" s="12" customFormat="1" ht="13.5">
      <c r="B462" s="212"/>
      <c r="C462" s="213"/>
      <c r="D462" s="214" t="s">
        <v>155</v>
      </c>
      <c r="E462" s="215" t="s">
        <v>21</v>
      </c>
      <c r="F462" s="216" t="s">
        <v>82</v>
      </c>
      <c r="G462" s="213"/>
      <c r="H462" s="217">
        <v>1</v>
      </c>
      <c r="I462" s="218"/>
      <c r="J462" s="213"/>
      <c r="K462" s="213"/>
      <c r="L462" s="219"/>
      <c r="M462" s="220"/>
      <c r="N462" s="221"/>
      <c r="O462" s="221"/>
      <c r="P462" s="221"/>
      <c r="Q462" s="221"/>
      <c r="R462" s="221"/>
      <c r="S462" s="221"/>
      <c r="T462" s="222"/>
      <c r="AT462" s="223" t="s">
        <v>155</v>
      </c>
      <c r="AU462" s="223" t="s">
        <v>84</v>
      </c>
      <c r="AV462" s="12" t="s">
        <v>84</v>
      </c>
      <c r="AW462" s="12" t="s">
        <v>38</v>
      </c>
      <c r="AX462" s="12" t="s">
        <v>82</v>
      </c>
      <c r="AY462" s="223" t="s">
        <v>145</v>
      </c>
    </row>
    <row r="463" spans="2:65" s="1" customFormat="1" ht="22.5" customHeight="1">
      <c r="B463" s="40"/>
      <c r="C463" s="188" t="s">
        <v>678</v>
      </c>
      <c r="D463" s="188" t="s">
        <v>148</v>
      </c>
      <c r="E463" s="189" t="s">
        <v>679</v>
      </c>
      <c r="F463" s="190" t="s">
        <v>680</v>
      </c>
      <c r="G463" s="191" t="s">
        <v>652</v>
      </c>
      <c r="H463" s="192">
        <v>2</v>
      </c>
      <c r="I463" s="193"/>
      <c r="J463" s="194">
        <f>ROUND(I463*H463,2)</f>
        <v>0</v>
      </c>
      <c r="K463" s="190" t="s">
        <v>152</v>
      </c>
      <c r="L463" s="60"/>
      <c r="M463" s="195" t="s">
        <v>21</v>
      </c>
      <c r="N463" s="196" t="s">
        <v>45</v>
      </c>
      <c r="O463" s="41"/>
      <c r="P463" s="197">
        <f>O463*H463</f>
        <v>0</v>
      </c>
      <c r="Q463" s="197">
        <v>0.00196</v>
      </c>
      <c r="R463" s="197">
        <f>Q463*H463</f>
        <v>0.00392</v>
      </c>
      <c r="S463" s="197">
        <v>0</v>
      </c>
      <c r="T463" s="198">
        <f>S463*H463</f>
        <v>0</v>
      </c>
      <c r="AR463" s="23" t="s">
        <v>188</v>
      </c>
      <c r="AT463" s="23" t="s">
        <v>148</v>
      </c>
      <c r="AU463" s="23" t="s">
        <v>84</v>
      </c>
      <c r="AY463" s="23" t="s">
        <v>145</v>
      </c>
      <c r="BE463" s="199">
        <f>IF(N463="základní",J463,0)</f>
        <v>0</v>
      </c>
      <c r="BF463" s="199">
        <f>IF(N463="snížená",J463,0)</f>
        <v>0</v>
      </c>
      <c r="BG463" s="199">
        <f>IF(N463="zákl. přenesená",J463,0)</f>
        <v>0</v>
      </c>
      <c r="BH463" s="199">
        <f>IF(N463="sníž. přenesená",J463,0)</f>
        <v>0</v>
      </c>
      <c r="BI463" s="199">
        <f>IF(N463="nulová",J463,0)</f>
        <v>0</v>
      </c>
      <c r="BJ463" s="23" t="s">
        <v>82</v>
      </c>
      <c r="BK463" s="199">
        <f>ROUND(I463*H463,2)</f>
        <v>0</v>
      </c>
      <c r="BL463" s="23" t="s">
        <v>188</v>
      </c>
      <c r="BM463" s="23" t="s">
        <v>681</v>
      </c>
    </row>
    <row r="464" spans="2:51" s="11" customFormat="1" ht="13.5">
      <c r="B464" s="200"/>
      <c r="C464" s="201"/>
      <c r="D464" s="202" t="s">
        <v>155</v>
      </c>
      <c r="E464" s="203" t="s">
        <v>21</v>
      </c>
      <c r="F464" s="204" t="s">
        <v>162</v>
      </c>
      <c r="G464" s="201"/>
      <c r="H464" s="205" t="s">
        <v>21</v>
      </c>
      <c r="I464" s="206"/>
      <c r="J464" s="201"/>
      <c r="K464" s="201"/>
      <c r="L464" s="207"/>
      <c r="M464" s="208"/>
      <c r="N464" s="209"/>
      <c r="O464" s="209"/>
      <c r="P464" s="209"/>
      <c r="Q464" s="209"/>
      <c r="R464" s="209"/>
      <c r="S464" s="209"/>
      <c r="T464" s="210"/>
      <c r="AT464" s="211" t="s">
        <v>155</v>
      </c>
      <c r="AU464" s="211" t="s">
        <v>84</v>
      </c>
      <c r="AV464" s="11" t="s">
        <v>82</v>
      </c>
      <c r="AW464" s="11" t="s">
        <v>38</v>
      </c>
      <c r="AX464" s="11" t="s">
        <v>74</v>
      </c>
      <c r="AY464" s="211" t="s">
        <v>145</v>
      </c>
    </row>
    <row r="465" spans="2:51" s="12" customFormat="1" ht="13.5">
      <c r="B465" s="212"/>
      <c r="C465" s="213"/>
      <c r="D465" s="214" t="s">
        <v>155</v>
      </c>
      <c r="E465" s="215" t="s">
        <v>21</v>
      </c>
      <c r="F465" s="216" t="s">
        <v>84</v>
      </c>
      <c r="G465" s="213"/>
      <c r="H465" s="217">
        <v>2</v>
      </c>
      <c r="I465" s="218"/>
      <c r="J465" s="213"/>
      <c r="K465" s="213"/>
      <c r="L465" s="219"/>
      <c r="M465" s="220"/>
      <c r="N465" s="221"/>
      <c r="O465" s="221"/>
      <c r="P465" s="221"/>
      <c r="Q465" s="221"/>
      <c r="R465" s="221"/>
      <c r="S465" s="221"/>
      <c r="T465" s="222"/>
      <c r="AT465" s="223" t="s">
        <v>155</v>
      </c>
      <c r="AU465" s="223" t="s">
        <v>84</v>
      </c>
      <c r="AV465" s="12" t="s">
        <v>84</v>
      </c>
      <c r="AW465" s="12" t="s">
        <v>38</v>
      </c>
      <c r="AX465" s="12" t="s">
        <v>82</v>
      </c>
      <c r="AY465" s="223" t="s">
        <v>145</v>
      </c>
    </row>
    <row r="466" spans="2:65" s="1" customFormat="1" ht="22.5" customHeight="1">
      <c r="B466" s="40"/>
      <c r="C466" s="188" t="s">
        <v>682</v>
      </c>
      <c r="D466" s="188" t="s">
        <v>148</v>
      </c>
      <c r="E466" s="189" t="s">
        <v>683</v>
      </c>
      <c r="F466" s="190" t="s">
        <v>684</v>
      </c>
      <c r="G466" s="191" t="s">
        <v>652</v>
      </c>
      <c r="H466" s="192">
        <v>1</v>
      </c>
      <c r="I466" s="193"/>
      <c r="J466" s="194">
        <f>ROUND(I466*H466,2)</f>
        <v>0</v>
      </c>
      <c r="K466" s="190" t="s">
        <v>152</v>
      </c>
      <c r="L466" s="60"/>
      <c r="M466" s="195" t="s">
        <v>21</v>
      </c>
      <c r="N466" s="196" t="s">
        <v>45</v>
      </c>
      <c r="O466" s="41"/>
      <c r="P466" s="197">
        <f>O466*H466</f>
        <v>0</v>
      </c>
      <c r="Q466" s="197">
        <v>0.00184</v>
      </c>
      <c r="R466" s="197">
        <f>Q466*H466</f>
        <v>0.00184</v>
      </c>
      <c r="S466" s="197">
        <v>0</v>
      </c>
      <c r="T466" s="198">
        <f>S466*H466</f>
        <v>0</v>
      </c>
      <c r="AR466" s="23" t="s">
        <v>188</v>
      </c>
      <c r="AT466" s="23" t="s">
        <v>148</v>
      </c>
      <c r="AU466" s="23" t="s">
        <v>84</v>
      </c>
      <c r="AY466" s="23" t="s">
        <v>145</v>
      </c>
      <c r="BE466" s="199">
        <f>IF(N466="základní",J466,0)</f>
        <v>0</v>
      </c>
      <c r="BF466" s="199">
        <f>IF(N466="snížená",J466,0)</f>
        <v>0</v>
      </c>
      <c r="BG466" s="199">
        <f>IF(N466="zákl. přenesená",J466,0)</f>
        <v>0</v>
      </c>
      <c r="BH466" s="199">
        <f>IF(N466="sníž. přenesená",J466,0)</f>
        <v>0</v>
      </c>
      <c r="BI466" s="199">
        <f>IF(N466="nulová",J466,0)</f>
        <v>0</v>
      </c>
      <c r="BJ466" s="23" t="s">
        <v>82</v>
      </c>
      <c r="BK466" s="199">
        <f>ROUND(I466*H466,2)</f>
        <v>0</v>
      </c>
      <c r="BL466" s="23" t="s">
        <v>188</v>
      </c>
      <c r="BM466" s="23" t="s">
        <v>685</v>
      </c>
    </row>
    <row r="467" spans="2:51" s="11" customFormat="1" ht="13.5">
      <c r="B467" s="200"/>
      <c r="C467" s="201"/>
      <c r="D467" s="202" t="s">
        <v>155</v>
      </c>
      <c r="E467" s="203" t="s">
        <v>21</v>
      </c>
      <c r="F467" s="204" t="s">
        <v>162</v>
      </c>
      <c r="G467" s="201"/>
      <c r="H467" s="205" t="s">
        <v>21</v>
      </c>
      <c r="I467" s="206"/>
      <c r="J467" s="201"/>
      <c r="K467" s="201"/>
      <c r="L467" s="207"/>
      <c r="M467" s="208"/>
      <c r="N467" s="209"/>
      <c r="O467" s="209"/>
      <c r="P467" s="209"/>
      <c r="Q467" s="209"/>
      <c r="R467" s="209"/>
      <c r="S467" s="209"/>
      <c r="T467" s="210"/>
      <c r="AT467" s="211" t="s">
        <v>155</v>
      </c>
      <c r="AU467" s="211" t="s">
        <v>84</v>
      </c>
      <c r="AV467" s="11" t="s">
        <v>82</v>
      </c>
      <c r="AW467" s="11" t="s">
        <v>38</v>
      </c>
      <c r="AX467" s="11" t="s">
        <v>74</v>
      </c>
      <c r="AY467" s="211" t="s">
        <v>145</v>
      </c>
    </row>
    <row r="468" spans="2:51" s="12" customFormat="1" ht="13.5">
      <c r="B468" s="212"/>
      <c r="C468" s="213"/>
      <c r="D468" s="214" t="s">
        <v>155</v>
      </c>
      <c r="E468" s="215" t="s">
        <v>21</v>
      </c>
      <c r="F468" s="216" t="s">
        <v>82</v>
      </c>
      <c r="G468" s="213"/>
      <c r="H468" s="217">
        <v>1</v>
      </c>
      <c r="I468" s="218"/>
      <c r="J468" s="213"/>
      <c r="K468" s="213"/>
      <c r="L468" s="219"/>
      <c r="M468" s="220"/>
      <c r="N468" s="221"/>
      <c r="O468" s="221"/>
      <c r="P468" s="221"/>
      <c r="Q468" s="221"/>
      <c r="R468" s="221"/>
      <c r="S468" s="221"/>
      <c r="T468" s="222"/>
      <c r="AT468" s="223" t="s">
        <v>155</v>
      </c>
      <c r="AU468" s="223" t="s">
        <v>84</v>
      </c>
      <c r="AV468" s="12" t="s">
        <v>84</v>
      </c>
      <c r="AW468" s="12" t="s">
        <v>38</v>
      </c>
      <c r="AX468" s="12" t="s">
        <v>82</v>
      </c>
      <c r="AY468" s="223" t="s">
        <v>145</v>
      </c>
    </row>
    <row r="469" spans="2:65" s="1" customFormat="1" ht="22.5" customHeight="1">
      <c r="B469" s="40"/>
      <c r="C469" s="188" t="s">
        <v>686</v>
      </c>
      <c r="D469" s="188" t="s">
        <v>148</v>
      </c>
      <c r="E469" s="189" t="s">
        <v>687</v>
      </c>
      <c r="F469" s="190" t="s">
        <v>688</v>
      </c>
      <c r="G469" s="191" t="s">
        <v>177</v>
      </c>
      <c r="H469" s="192">
        <v>4</v>
      </c>
      <c r="I469" s="193"/>
      <c r="J469" s="194">
        <f>ROUND(I469*H469,2)</f>
        <v>0</v>
      </c>
      <c r="K469" s="190" t="s">
        <v>152</v>
      </c>
      <c r="L469" s="60"/>
      <c r="M469" s="195" t="s">
        <v>21</v>
      </c>
      <c r="N469" s="196" t="s">
        <v>45</v>
      </c>
      <c r="O469" s="41"/>
      <c r="P469" s="197">
        <f>O469*H469</f>
        <v>0</v>
      </c>
      <c r="Q469" s="197">
        <v>0</v>
      </c>
      <c r="R469" s="197">
        <f>Q469*H469</f>
        <v>0</v>
      </c>
      <c r="S469" s="197">
        <v>0.00085</v>
      </c>
      <c r="T469" s="198">
        <f>S469*H469</f>
        <v>0.0034</v>
      </c>
      <c r="AR469" s="23" t="s">
        <v>188</v>
      </c>
      <c r="AT469" s="23" t="s">
        <v>148</v>
      </c>
      <c r="AU469" s="23" t="s">
        <v>84</v>
      </c>
      <c r="AY469" s="23" t="s">
        <v>145</v>
      </c>
      <c r="BE469" s="199">
        <f>IF(N469="základní",J469,0)</f>
        <v>0</v>
      </c>
      <c r="BF469" s="199">
        <f>IF(N469="snížená",J469,0)</f>
        <v>0</v>
      </c>
      <c r="BG469" s="199">
        <f>IF(N469="zákl. přenesená",J469,0)</f>
        <v>0</v>
      </c>
      <c r="BH469" s="199">
        <f>IF(N469="sníž. přenesená",J469,0)</f>
        <v>0</v>
      </c>
      <c r="BI469" s="199">
        <f>IF(N469="nulová",J469,0)</f>
        <v>0</v>
      </c>
      <c r="BJ469" s="23" t="s">
        <v>82</v>
      </c>
      <c r="BK469" s="199">
        <f>ROUND(I469*H469,2)</f>
        <v>0</v>
      </c>
      <c r="BL469" s="23" t="s">
        <v>188</v>
      </c>
      <c r="BM469" s="23" t="s">
        <v>689</v>
      </c>
    </row>
    <row r="470" spans="2:51" s="11" customFormat="1" ht="13.5">
      <c r="B470" s="200"/>
      <c r="C470" s="201"/>
      <c r="D470" s="202" t="s">
        <v>155</v>
      </c>
      <c r="E470" s="203" t="s">
        <v>21</v>
      </c>
      <c r="F470" s="204" t="s">
        <v>162</v>
      </c>
      <c r="G470" s="201"/>
      <c r="H470" s="205" t="s">
        <v>21</v>
      </c>
      <c r="I470" s="206"/>
      <c r="J470" s="201"/>
      <c r="K470" s="201"/>
      <c r="L470" s="207"/>
      <c r="M470" s="208"/>
      <c r="N470" s="209"/>
      <c r="O470" s="209"/>
      <c r="P470" s="209"/>
      <c r="Q470" s="209"/>
      <c r="R470" s="209"/>
      <c r="S470" s="209"/>
      <c r="T470" s="210"/>
      <c r="AT470" s="211" t="s">
        <v>155</v>
      </c>
      <c r="AU470" s="211" t="s">
        <v>84</v>
      </c>
      <c r="AV470" s="11" t="s">
        <v>82</v>
      </c>
      <c r="AW470" s="11" t="s">
        <v>38</v>
      </c>
      <c r="AX470" s="11" t="s">
        <v>74</v>
      </c>
      <c r="AY470" s="211" t="s">
        <v>145</v>
      </c>
    </row>
    <row r="471" spans="2:51" s="12" customFormat="1" ht="13.5">
      <c r="B471" s="212"/>
      <c r="C471" s="213"/>
      <c r="D471" s="214" t="s">
        <v>155</v>
      </c>
      <c r="E471" s="215" t="s">
        <v>21</v>
      </c>
      <c r="F471" s="216" t="s">
        <v>153</v>
      </c>
      <c r="G471" s="213"/>
      <c r="H471" s="217">
        <v>4</v>
      </c>
      <c r="I471" s="218"/>
      <c r="J471" s="213"/>
      <c r="K471" s="213"/>
      <c r="L471" s="219"/>
      <c r="M471" s="220"/>
      <c r="N471" s="221"/>
      <c r="O471" s="221"/>
      <c r="P471" s="221"/>
      <c r="Q471" s="221"/>
      <c r="R471" s="221"/>
      <c r="S471" s="221"/>
      <c r="T471" s="222"/>
      <c r="AT471" s="223" t="s">
        <v>155</v>
      </c>
      <c r="AU471" s="223" t="s">
        <v>84</v>
      </c>
      <c r="AV471" s="12" t="s">
        <v>84</v>
      </c>
      <c r="AW471" s="12" t="s">
        <v>38</v>
      </c>
      <c r="AX471" s="12" t="s">
        <v>82</v>
      </c>
      <c r="AY471" s="223" t="s">
        <v>145</v>
      </c>
    </row>
    <row r="472" spans="2:65" s="1" customFormat="1" ht="22.5" customHeight="1">
      <c r="B472" s="40"/>
      <c r="C472" s="188" t="s">
        <v>690</v>
      </c>
      <c r="D472" s="188" t="s">
        <v>148</v>
      </c>
      <c r="E472" s="189" t="s">
        <v>691</v>
      </c>
      <c r="F472" s="190" t="s">
        <v>692</v>
      </c>
      <c r="G472" s="191" t="s">
        <v>177</v>
      </c>
      <c r="H472" s="192">
        <v>1</v>
      </c>
      <c r="I472" s="193"/>
      <c r="J472" s="194">
        <f>ROUND(I472*H472,2)</f>
        <v>0</v>
      </c>
      <c r="K472" s="190" t="s">
        <v>152</v>
      </c>
      <c r="L472" s="60"/>
      <c r="M472" s="195" t="s">
        <v>21</v>
      </c>
      <c r="N472" s="196" t="s">
        <v>45</v>
      </c>
      <c r="O472" s="41"/>
      <c r="P472" s="197">
        <f>O472*H472</f>
        <v>0</v>
      </c>
      <c r="Q472" s="197">
        <v>0.00023</v>
      </c>
      <c r="R472" s="197">
        <f>Q472*H472</f>
        <v>0.00023</v>
      </c>
      <c r="S472" s="197">
        <v>0</v>
      </c>
      <c r="T472" s="198">
        <f>S472*H472</f>
        <v>0</v>
      </c>
      <c r="AR472" s="23" t="s">
        <v>188</v>
      </c>
      <c r="AT472" s="23" t="s">
        <v>148</v>
      </c>
      <c r="AU472" s="23" t="s">
        <v>84</v>
      </c>
      <c r="AY472" s="23" t="s">
        <v>145</v>
      </c>
      <c r="BE472" s="199">
        <f>IF(N472="základní",J472,0)</f>
        <v>0</v>
      </c>
      <c r="BF472" s="199">
        <f>IF(N472="snížená",J472,0)</f>
        <v>0</v>
      </c>
      <c r="BG472" s="199">
        <f>IF(N472="zákl. přenesená",J472,0)</f>
        <v>0</v>
      </c>
      <c r="BH472" s="199">
        <f>IF(N472="sníž. přenesená",J472,0)</f>
        <v>0</v>
      </c>
      <c r="BI472" s="199">
        <f>IF(N472="nulová",J472,0)</f>
        <v>0</v>
      </c>
      <c r="BJ472" s="23" t="s">
        <v>82</v>
      </c>
      <c r="BK472" s="199">
        <f>ROUND(I472*H472,2)</f>
        <v>0</v>
      </c>
      <c r="BL472" s="23" t="s">
        <v>188</v>
      </c>
      <c r="BM472" s="23" t="s">
        <v>693</v>
      </c>
    </row>
    <row r="473" spans="2:51" s="11" customFormat="1" ht="13.5">
      <c r="B473" s="200"/>
      <c r="C473" s="201"/>
      <c r="D473" s="202" t="s">
        <v>155</v>
      </c>
      <c r="E473" s="203" t="s">
        <v>21</v>
      </c>
      <c r="F473" s="204" t="s">
        <v>162</v>
      </c>
      <c r="G473" s="201"/>
      <c r="H473" s="205" t="s">
        <v>21</v>
      </c>
      <c r="I473" s="206"/>
      <c r="J473" s="201"/>
      <c r="K473" s="201"/>
      <c r="L473" s="207"/>
      <c r="M473" s="208"/>
      <c r="N473" s="209"/>
      <c r="O473" s="209"/>
      <c r="P473" s="209"/>
      <c r="Q473" s="209"/>
      <c r="R473" s="209"/>
      <c r="S473" s="209"/>
      <c r="T473" s="210"/>
      <c r="AT473" s="211" t="s">
        <v>155</v>
      </c>
      <c r="AU473" s="211" t="s">
        <v>84</v>
      </c>
      <c r="AV473" s="11" t="s">
        <v>82</v>
      </c>
      <c r="AW473" s="11" t="s">
        <v>38</v>
      </c>
      <c r="AX473" s="11" t="s">
        <v>74</v>
      </c>
      <c r="AY473" s="211" t="s">
        <v>145</v>
      </c>
    </row>
    <row r="474" spans="2:51" s="12" customFormat="1" ht="13.5">
      <c r="B474" s="212"/>
      <c r="C474" s="213"/>
      <c r="D474" s="214" t="s">
        <v>155</v>
      </c>
      <c r="E474" s="215" t="s">
        <v>21</v>
      </c>
      <c r="F474" s="216" t="s">
        <v>82</v>
      </c>
      <c r="G474" s="213"/>
      <c r="H474" s="217">
        <v>1</v>
      </c>
      <c r="I474" s="218"/>
      <c r="J474" s="213"/>
      <c r="K474" s="213"/>
      <c r="L474" s="219"/>
      <c r="M474" s="220"/>
      <c r="N474" s="221"/>
      <c r="O474" s="221"/>
      <c r="P474" s="221"/>
      <c r="Q474" s="221"/>
      <c r="R474" s="221"/>
      <c r="S474" s="221"/>
      <c r="T474" s="222"/>
      <c r="AT474" s="223" t="s">
        <v>155</v>
      </c>
      <c r="AU474" s="223" t="s">
        <v>84</v>
      </c>
      <c r="AV474" s="12" t="s">
        <v>84</v>
      </c>
      <c r="AW474" s="12" t="s">
        <v>38</v>
      </c>
      <c r="AX474" s="12" t="s">
        <v>82</v>
      </c>
      <c r="AY474" s="223" t="s">
        <v>145</v>
      </c>
    </row>
    <row r="475" spans="2:65" s="1" customFormat="1" ht="22.5" customHeight="1">
      <c r="B475" s="40"/>
      <c r="C475" s="188" t="s">
        <v>694</v>
      </c>
      <c r="D475" s="188" t="s">
        <v>148</v>
      </c>
      <c r="E475" s="189" t="s">
        <v>695</v>
      </c>
      <c r="F475" s="190" t="s">
        <v>696</v>
      </c>
      <c r="G475" s="191" t="s">
        <v>177</v>
      </c>
      <c r="H475" s="192">
        <v>4</v>
      </c>
      <c r="I475" s="193"/>
      <c r="J475" s="194">
        <f>ROUND(I475*H475,2)</f>
        <v>0</v>
      </c>
      <c r="K475" s="190" t="s">
        <v>152</v>
      </c>
      <c r="L475" s="60"/>
      <c r="M475" s="195" t="s">
        <v>21</v>
      </c>
      <c r="N475" s="196" t="s">
        <v>45</v>
      </c>
      <c r="O475" s="41"/>
      <c r="P475" s="197">
        <f>O475*H475</f>
        <v>0</v>
      </c>
      <c r="Q475" s="197">
        <v>0.00028</v>
      </c>
      <c r="R475" s="197">
        <f>Q475*H475</f>
        <v>0.00112</v>
      </c>
      <c r="S475" s="197">
        <v>0</v>
      </c>
      <c r="T475" s="198">
        <f>S475*H475</f>
        <v>0</v>
      </c>
      <c r="AR475" s="23" t="s">
        <v>188</v>
      </c>
      <c r="AT475" s="23" t="s">
        <v>148</v>
      </c>
      <c r="AU475" s="23" t="s">
        <v>84</v>
      </c>
      <c r="AY475" s="23" t="s">
        <v>145</v>
      </c>
      <c r="BE475" s="199">
        <f>IF(N475="základní",J475,0)</f>
        <v>0</v>
      </c>
      <c r="BF475" s="199">
        <f>IF(N475="snížená",J475,0)</f>
        <v>0</v>
      </c>
      <c r="BG475" s="199">
        <f>IF(N475="zákl. přenesená",J475,0)</f>
        <v>0</v>
      </c>
      <c r="BH475" s="199">
        <f>IF(N475="sníž. přenesená",J475,0)</f>
        <v>0</v>
      </c>
      <c r="BI475" s="199">
        <f>IF(N475="nulová",J475,0)</f>
        <v>0</v>
      </c>
      <c r="BJ475" s="23" t="s">
        <v>82</v>
      </c>
      <c r="BK475" s="199">
        <f>ROUND(I475*H475,2)</f>
        <v>0</v>
      </c>
      <c r="BL475" s="23" t="s">
        <v>188</v>
      </c>
      <c r="BM475" s="23" t="s">
        <v>697</v>
      </c>
    </row>
    <row r="476" spans="2:51" s="11" customFormat="1" ht="13.5">
      <c r="B476" s="200"/>
      <c r="C476" s="201"/>
      <c r="D476" s="202" t="s">
        <v>155</v>
      </c>
      <c r="E476" s="203" t="s">
        <v>21</v>
      </c>
      <c r="F476" s="204" t="s">
        <v>162</v>
      </c>
      <c r="G476" s="201"/>
      <c r="H476" s="205" t="s">
        <v>21</v>
      </c>
      <c r="I476" s="206"/>
      <c r="J476" s="201"/>
      <c r="K476" s="201"/>
      <c r="L476" s="207"/>
      <c r="M476" s="208"/>
      <c r="N476" s="209"/>
      <c r="O476" s="209"/>
      <c r="P476" s="209"/>
      <c r="Q476" s="209"/>
      <c r="R476" s="209"/>
      <c r="S476" s="209"/>
      <c r="T476" s="210"/>
      <c r="AT476" s="211" t="s">
        <v>155</v>
      </c>
      <c r="AU476" s="211" t="s">
        <v>84</v>
      </c>
      <c r="AV476" s="11" t="s">
        <v>82</v>
      </c>
      <c r="AW476" s="11" t="s">
        <v>38</v>
      </c>
      <c r="AX476" s="11" t="s">
        <v>74</v>
      </c>
      <c r="AY476" s="211" t="s">
        <v>145</v>
      </c>
    </row>
    <row r="477" spans="2:51" s="12" customFormat="1" ht="13.5">
      <c r="B477" s="212"/>
      <c r="C477" s="213"/>
      <c r="D477" s="214" t="s">
        <v>155</v>
      </c>
      <c r="E477" s="215" t="s">
        <v>21</v>
      </c>
      <c r="F477" s="216" t="s">
        <v>153</v>
      </c>
      <c r="G477" s="213"/>
      <c r="H477" s="217">
        <v>4</v>
      </c>
      <c r="I477" s="218"/>
      <c r="J477" s="213"/>
      <c r="K477" s="213"/>
      <c r="L477" s="219"/>
      <c r="M477" s="220"/>
      <c r="N477" s="221"/>
      <c r="O477" s="221"/>
      <c r="P477" s="221"/>
      <c r="Q477" s="221"/>
      <c r="R477" s="221"/>
      <c r="S477" s="221"/>
      <c r="T477" s="222"/>
      <c r="AT477" s="223" t="s">
        <v>155</v>
      </c>
      <c r="AU477" s="223" t="s">
        <v>84</v>
      </c>
      <c r="AV477" s="12" t="s">
        <v>84</v>
      </c>
      <c r="AW477" s="12" t="s">
        <v>38</v>
      </c>
      <c r="AX477" s="12" t="s">
        <v>82</v>
      </c>
      <c r="AY477" s="223" t="s">
        <v>145</v>
      </c>
    </row>
    <row r="478" spans="2:65" s="1" customFormat="1" ht="22.5" customHeight="1">
      <c r="B478" s="40"/>
      <c r="C478" s="188" t="s">
        <v>698</v>
      </c>
      <c r="D478" s="188" t="s">
        <v>148</v>
      </c>
      <c r="E478" s="189" t="s">
        <v>699</v>
      </c>
      <c r="F478" s="190" t="s">
        <v>700</v>
      </c>
      <c r="G478" s="191" t="s">
        <v>177</v>
      </c>
      <c r="H478" s="192">
        <v>1</v>
      </c>
      <c r="I478" s="193"/>
      <c r="J478" s="194">
        <f>ROUND(I478*H478,2)</f>
        <v>0</v>
      </c>
      <c r="K478" s="190" t="s">
        <v>152</v>
      </c>
      <c r="L478" s="60"/>
      <c r="M478" s="195" t="s">
        <v>21</v>
      </c>
      <c r="N478" s="196" t="s">
        <v>45</v>
      </c>
      <c r="O478" s="41"/>
      <c r="P478" s="197">
        <f>O478*H478</f>
        <v>0</v>
      </c>
      <c r="Q478" s="197">
        <v>0</v>
      </c>
      <c r="R478" s="197">
        <f>Q478*H478</f>
        <v>0</v>
      </c>
      <c r="S478" s="197">
        <v>0</v>
      </c>
      <c r="T478" s="198">
        <f>S478*H478</f>
        <v>0</v>
      </c>
      <c r="AR478" s="23" t="s">
        <v>188</v>
      </c>
      <c r="AT478" s="23" t="s">
        <v>148</v>
      </c>
      <c r="AU478" s="23" t="s">
        <v>84</v>
      </c>
      <c r="AY478" s="23" t="s">
        <v>145</v>
      </c>
      <c r="BE478" s="199">
        <f>IF(N478="základní",J478,0)</f>
        <v>0</v>
      </c>
      <c r="BF478" s="199">
        <f>IF(N478="snížená",J478,0)</f>
        <v>0</v>
      </c>
      <c r="BG478" s="199">
        <f>IF(N478="zákl. přenesená",J478,0)</f>
        <v>0</v>
      </c>
      <c r="BH478" s="199">
        <f>IF(N478="sníž. přenesená",J478,0)</f>
        <v>0</v>
      </c>
      <c r="BI478" s="199">
        <f>IF(N478="nulová",J478,0)</f>
        <v>0</v>
      </c>
      <c r="BJ478" s="23" t="s">
        <v>82</v>
      </c>
      <c r="BK478" s="199">
        <f>ROUND(I478*H478,2)</f>
        <v>0</v>
      </c>
      <c r="BL478" s="23" t="s">
        <v>188</v>
      </c>
      <c r="BM478" s="23" t="s">
        <v>701</v>
      </c>
    </row>
    <row r="479" spans="2:51" s="11" customFormat="1" ht="13.5">
      <c r="B479" s="200"/>
      <c r="C479" s="201"/>
      <c r="D479" s="202" t="s">
        <v>155</v>
      </c>
      <c r="E479" s="203" t="s">
        <v>21</v>
      </c>
      <c r="F479" s="204" t="s">
        <v>162</v>
      </c>
      <c r="G479" s="201"/>
      <c r="H479" s="205" t="s">
        <v>21</v>
      </c>
      <c r="I479" s="206"/>
      <c r="J479" s="201"/>
      <c r="K479" s="201"/>
      <c r="L479" s="207"/>
      <c r="M479" s="208"/>
      <c r="N479" s="209"/>
      <c r="O479" s="209"/>
      <c r="P479" s="209"/>
      <c r="Q479" s="209"/>
      <c r="R479" s="209"/>
      <c r="S479" s="209"/>
      <c r="T479" s="210"/>
      <c r="AT479" s="211" t="s">
        <v>155</v>
      </c>
      <c r="AU479" s="211" t="s">
        <v>84</v>
      </c>
      <c r="AV479" s="11" t="s">
        <v>82</v>
      </c>
      <c r="AW479" s="11" t="s">
        <v>38</v>
      </c>
      <c r="AX479" s="11" t="s">
        <v>74</v>
      </c>
      <c r="AY479" s="211" t="s">
        <v>145</v>
      </c>
    </row>
    <row r="480" spans="2:51" s="12" customFormat="1" ht="13.5">
      <c r="B480" s="212"/>
      <c r="C480" s="213"/>
      <c r="D480" s="214" t="s">
        <v>155</v>
      </c>
      <c r="E480" s="215" t="s">
        <v>21</v>
      </c>
      <c r="F480" s="216" t="s">
        <v>82</v>
      </c>
      <c r="G480" s="213"/>
      <c r="H480" s="217">
        <v>1</v>
      </c>
      <c r="I480" s="218"/>
      <c r="J480" s="213"/>
      <c r="K480" s="213"/>
      <c r="L480" s="219"/>
      <c r="M480" s="220"/>
      <c r="N480" s="221"/>
      <c r="O480" s="221"/>
      <c r="P480" s="221"/>
      <c r="Q480" s="221"/>
      <c r="R480" s="221"/>
      <c r="S480" s="221"/>
      <c r="T480" s="222"/>
      <c r="AT480" s="223" t="s">
        <v>155</v>
      </c>
      <c r="AU480" s="223" t="s">
        <v>84</v>
      </c>
      <c r="AV480" s="12" t="s">
        <v>84</v>
      </c>
      <c r="AW480" s="12" t="s">
        <v>38</v>
      </c>
      <c r="AX480" s="12" t="s">
        <v>82</v>
      </c>
      <c r="AY480" s="223" t="s">
        <v>145</v>
      </c>
    </row>
    <row r="481" spans="2:65" s="1" customFormat="1" ht="22.5" customHeight="1">
      <c r="B481" s="40"/>
      <c r="C481" s="241" t="s">
        <v>702</v>
      </c>
      <c r="D481" s="241" t="s">
        <v>369</v>
      </c>
      <c r="E481" s="242" t="s">
        <v>703</v>
      </c>
      <c r="F481" s="243" t="s">
        <v>704</v>
      </c>
      <c r="G481" s="244" t="s">
        <v>177</v>
      </c>
      <c r="H481" s="245">
        <v>1</v>
      </c>
      <c r="I481" s="246"/>
      <c r="J481" s="247">
        <f>ROUND(I481*H481,2)</f>
        <v>0</v>
      </c>
      <c r="K481" s="243" t="s">
        <v>21</v>
      </c>
      <c r="L481" s="248"/>
      <c r="M481" s="249" t="s">
        <v>21</v>
      </c>
      <c r="N481" s="250" t="s">
        <v>45</v>
      </c>
      <c r="O481" s="41"/>
      <c r="P481" s="197">
        <f>O481*H481</f>
        <v>0</v>
      </c>
      <c r="Q481" s="197">
        <v>0.0011</v>
      </c>
      <c r="R481" s="197">
        <f>Q481*H481</f>
        <v>0.0011</v>
      </c>
      <c r="S481" s="197">
        <v>0</v>
      </c>
      <c r="T481" s="198">
        <f>S481*H481</f>
        <v>0</v>
      </c>
      <c r="AR481" s="23" t="s">
        <v>301</v>
      </c>
      <c r="AT481" s="23" t="s">
        <v>369</v>
      </c>
      <c r="AU481" s="23" t="s">
        <v>84</v>
      </c>
      <c r="AY481" s="23" t="s">
        <v>145</v>
      </c>
      <c r="BE481" s="199">
        <f>IF(N481="základní",J481,0)</f>
        <v>0</v>
      </c>
      <c r="BF481" s="199">
        <f>IF(N481="snížená",J481,0)</f>
        <v>0</v>
      </c>
      <c r="BG481" s="199">
        <f>IF(N481="zákl. přenesená",J481,0)</f>
        <v>0</v>
      </c>
      <c r="BH481" s="199">
        <f>IF(N481="sníž. přenesená",J481,0)</f>
        <v>0</v>
      </c>
      <c r="BI481" s="199">
        <f>IF(N481="nulová",J481,0)</f>
        <v>0</v>
      </c>
      <c r="BJ481" s="23" t="s">
        <v>82</v>
      </c>
      <c r="BK481" s="199">
        <f>ROUND(I481*H481,2)</f>
        <v>0</v>
      </c>
      <c r="BL481" s="23" t="s">
        <v>188</v>
      </c>
      <c r="BM481" s="23" t="s">
        <v>705</v>
      </c>
    </row>
    <row r="482" spans="2:51" s="11" customFormat="1" ht="13.5">
      <c r="B482" s="200"/>
      <c r="C482" s="201"/>
      <c r="D482" s="202" t="s">
        <v>155</v>
      </c>
      <c r="E482" s="203" t="s">
        <v>21</v>
      </c>
      <c r="F482" s="204" t="s">
        <v>162</v>
      </c>
      <c r="G482" s="201"/>
      <c r="H482" s="205" t="s">
        <v>21</v>
      </c>
      <c r="I482" s="206"/>
      <c r="J482" s="201"/>
      <c r="K482" s="201"/>
      <c r="L482" s="207"/>
      <c r="M482" s="208"/>
      <c r="N482" s="209"/>
      <c r="O482" s="209"/>
      <c r="P482" s="209"/>
      <c r="Q482" s="209"/>
      <c r="R482" s="209"/>
      <c r="S482" s="209"/>
      <c r="T482" s="210"/>
      <c r="AT482" s="211" t="s">
        <v>155</v>
      </c>
      <c r="AU482" s="211" t="s">
        <v>84</v>
      </c>
      <c r="AV482" s="11" t="s">
        <v>82</v>
      </c>
      <c r="AW482" s="11" t="s">
        <v>38</v>
      </c>
      <c r="AX482" s="11" t="s">
        <v>74</v>
      </c>
      <c r="AY482" s="211" t="s">
        <v>145</v>
      </c>
    </row>
    <row r="483" spans="2:51" s="12" customFormat="1" ht="13.5">
      <c r="B483" s="212"/>
      <c r="C483" s="213"/>
      <c r="D483" s="214" t="s">
        <v>155</v>
      </c>
      <c r="E483" s="215" t="s">
        <v>21</v>
      </c>
      <c r="F483" s="216" t="s">
        <v>82</v>
      </c>
      <c r="G483" s="213"/>
      <c r="H483" s="217">
        <v>1</v>
      </c>
      <c r="I483" s="218"/>
      <c r="J483" s="213"/>
      <c r="K483" s="213"/>
      <c r="L483" s="219"/>
      <c r="M483" s="220"/>
      <c r="N483" s="221"/>
      <c r="O483" s="221"/>
      <c r="P483" s="221"/>
      <c r="Q483" s="221"/>
      <c r="R483" s="221"/>
      <c r="S483" s="221"/>
      <c r="T483" s="222"/>
      <c r="AT483" s="223" t="s">
        <v>155</v>
      </c>
      <c r="AU483" s="223" t="s">
        <v>84</v>
      </c>
      <c r="AV483" s="12" t="s">
        <v>84</v>
      </c>
      <c r="AW483" s="12" t="s">
        <v>38</v>
      </c>
      <c r="AX483" s="12" t="s">
        <v>82</v>
      </c>
      <c r="AY483" s="223" t="s">
        <v>145</v>
      </c>
    </row>
    <row r="484" spans="2:65" s="1" customFormat="1" ht="22.5" customHeight="1">
      <c r="B484" s="40"/>
      <c r="C484" s="188" t="s">
        <v>706</v>
      </c>
      <c r="D484" s="188" t="s">
        <v>148</v>
      </c>
      <c r="E484" s="189" t="s">
        <v>707</v>
      </c>
      <c r="F484" s="190" t="s">
        <v>708</v>
      </c>
      <c r="G484" s="191" t="s">
        <v>177</v>
      </c>
      <c r="H484" s="192">
        <v>1</v>
      </c>
      <c r="I484" s="193"/>
      <c r="J484" s="194">
        <f>ROUND(I484*H484,2)</f>
        <v>0</v>
      </c>
      <c r="K484" s="190" t="s">
        <v>21</v>
      </c>
      <c r="L484" s="60"/>
      <c r="M484" s="195" t="s">
        <v>21</v>
      </c>
      <c r="N484" s="196" t="s">
        <v>45</v>
      </c>
      <c r="O484" s="41"/>
      <c r="P484" s="197">
        <f>O484*H484</f>
        <v>0</v>
      </c>
      <c r="Q484" s="197">
        <v>0</v>
      </c>
      <c r="R484" s="197">
        <f>Q484*H484</f>
        <v>0</v>
      </c>
      <c r="S484" s="197">
        <v>0</v>
      </c>
      <c r="T484" s="198">
        <f>S484*H484</f>
        <v>0</v>
      </c>
      <c r="AR484" s="23" t="s">
        <v>188</v>
      </c>
      <c r="AT484" s="23" t="s">
        <v>148</v>
      </c>
      <c r="AU484" s="23" t="s">
        <v>84</v>
      </c>
      <c r="AY484" s="23" t="s">
        <v>145</v>
      </c>
      <c r="BE484" s="199">
        <f>IF(N484="základní",J484,0)</f>
        <v>0</v>
      </c>
      <c r="BF484" s="199">
        <f>IF(N484="snížená",J484,0)</f>
        <v>0</v>
      </c>
      <c r="BG484" s="199">
        <f>IF(N484="zákl. přenesená",J484,0)</f>
        <v>0</v>
      </c>
      <c r="BH484" s="199">
        <f>IF(N484="sníž. přenesená",J484,0)</f>
        <v>0</v>
      </c>
      <c r="BI484" s="199">
        <f>IF(N484="nulová",J484,0)</f>
        <v>0</v>
      </c>
      <c r="BJ484" s="23" t="s">
        <v>82</v>
      </c>
      <c r="BK484" s="199">
        <f>ROUND(I484*H484,2)</f>
        <v>0</v>
      </c>
      <c r="BL484" s="23" t="s">
        <v>188</v>
      </c>
      <c r="BM484" s="23" t="s">
        <v>709</v>
      </c>
    </row>
    <row r="485" spans="2:51" s="11" customFormat="1" ht="13.5">
      <c r="B485" s="200"/>
      <c r="C485" s="201"/>
      <c r="D485" s="202" t="s">
        <v>155</v>
      </c>
      <c r="E485" s="203" t="s">
        <v>21</v>
      </c>
      <c r="F485" s="204" t="s">
        <v>162</v>
      </c>
      <c r="G485" s="201"/>
      <c r="H485" s="205" t="s">
        <v>21</v>
      </c>
      <c r="I485" s="206"/>
      <c r="J485" s="201"/>
      <c r="K485" s="201"/>
      <c r="L485" s="207"/>
      <c r="M485" s="208"/>
      <c r="N485" s="209"/>
      <c r="O485" s="209"/>
      <c r="P485" s="209"/>
      <c r="Q485" s="209"/>
      <c r="R485" s="209"/>
      <c r="S485" s="209"/>
      <c r="T485" s="210"/>
      <c r="AT485" s="211" t="s">
        <v>155</v>
      </c>
      <c r="AU485" s="211" t="s">
        <v>84</v>
      </c>
      <c r="AV485" s="11" t="s">
        <v>82</v>
      </c>
      <c r="AW485" s="11" t="s">
        <v>38</v>
      </c>
      <c r="AX485" s="11" t="s">
        <v>74</v>
      </c>
      <c r="AY485" s="211" t="s">
        <v>145</v>
      </c>
    </row>
    <row r="486" spans="2:51" s="12" customFormat="1" ht="13.5">
      <c r="B486" s="212"/>
      <c r="C486" s="213"/>
      <c r="D486" s="214" t="s">
        <v>155</v>
      </c>
      <c r="E486" s="215" t="s">
        <v>21</v>
      </c>
      <c r="F486" s="216" t="s">
        <v>82</v>
      </c>
      <c r="G486" s="213"/>
      <c r="H486" s="217">
        <v>1</v>
      </c>
      <c r="I486" s="218"/>
      <c r="J486" s="213"/>
      <c r="K486" s="213"/>
      <c r="L486" s="219"/>
      <c r="M486" s="220"/>
      <c r="N486" s="221"/>
      <c r="O486" s="221"/>
      <c r="P486" s="221"/>
      <c r="Q486" s="221"/>
      <c r="R486" s="221"/>
      <c r="S486" s="221"/>
      <c r="T486" s="222"/>
      <c r="AT486" s="223" t="s">
        <v>155</v>
      </c>
      <c r="AU486" s="223" t="s">
        <v>84</v>
      </c>
      <c r="AV486" s="12" t="s">
        <v>84</v>
      </c>
      <c r="AW486" s="12" t="s">
        <v>38</v>
      </c>
      <c r="AX486" s="12" t="s">
        <v>82</v>
      </c>
      <c r="AY486" s="223" t="s">
        <v>145</v>
      </c>
    </row>
    <row r="487" spans="2:65" s="1" customFormat="1" ht="22.5" customHeight="1">
      <c r="B487" s="40"/>
      <c r="C487" s="241" t="s">
        <v>710</v>
      </c>
      <c r="D487" s="241" t="s">
        <v>369</v>
      </c>
      <c r="E487" s="242" t="s">
        <v>711</v>
      </c>
      <c r="F487" s="243" t="s">
        <v>712</v>
      </c>
      <c r="G487" s="244" t="s">
        <v>177</v>
      </c>
      <c r="H487" s="245">
        <v>1</v>
      </c>
      <c r="I487" s="246"/>
      <c r="J487" s="247">
        <f>ROUND(I487*H487,2)</f>
        <v>0</v>
      </c>
      <c r="K487" s="243" t="s">
        <v>21</v>
      </c>
      <c r="L487" s="248"/>
      <c r="M487" s="249" t="s">
        <v>21</v>
      </c>
      <c r="N487" s="250" t="s">
        <v>45</v>
      </c>
      <c r="O487" s="41"/>
      <c r="P487" s="197">
        <f>O487*H487</f>
        <v>0</v>
      </c>
      <c r="Q487" s="197">
        <v>0</v>
      </c>
      <c r="R487" s="197">
        <f>Q487*H487</f>
        <v>0</v>
      </c>
      <c r="S487" s="197">
        <v>0</v>
      </c>
      <c r="T487" s="198">
        <f>S487*H487</f>
        <v>0</v>
      </c>
      <c r="AR487" s="23" t="s">
        <v>301</v>
      </c>
      <c r="AT487" s="23" t="s">
        <v>369</v>
      </c>
      <c r="AU487" s="23" t="s">
        <v>84</v>
      </c>
      <c r="AY487" s="23" t="s">
        <v>145</v>
      </c>
      <c r="BE487" s="199">
        <f>IF(N487="základní",J487,0)</f>
        <v>0</v>
      </c>
      <c r="BF487" s="199">
        <f>IF(N487="snížená",J487,0)</f>
        <v>0</v>
      </c>
      <c r="BG487" s="199">
        <f>IF(N487="zákl. přenesená",J487,0)</f>
        <v>0</v>
      </c>
      <c r="BH487" s="199">
        <f>IF(N487="sníž. přenesená",J487,0)</f>
        <v>0</v>
      </c>
      <c r="BI487" s="199">
        <f>IF(N487="nulová",J487,0)</f>
        <v>0</v>
      </c>
      <c r="BJ487" s="23" t="s">
        <v>82</v>
      </c>
      <c r="BK487" s="199">
        <f>ROUND(I487*H487,2)</f>
        <v>0</v>
      </c>
      <c r="BL487" s="23" t="s">
        <v>188</v>
      </c>
      <c r="BM487" s="23" t="s">
        <v>713</v>
      </c>
    </row>
    <row r="488" spans="2:51" s="11" customFormat="1" ht="13.5">
      <c r="B488" s="200"/>
      <c r="C488" s="201"/>
      <c r="D488" s="202" t="s">
        <v>155</v>
      </c>
      <c r="E488" s="203" t="s">
        <v>21</v>
      </c>
      <c r="F488" s="204" t="s">
        <v>162</v>
      </c>
      <c r="G488" s="201"/>
      <c r="H488" s="205" t="s">
        <v>21</v>
      </c>
      <c r="I488" s="206"/>
      <c r="J488" s="201"/>
      <c r="K488" s="201"/>
      <c r="L488" s="207"/>
      <c r="M488" s="208"/>
      <c r="N488" s="209"/>
      <c r="O488" s="209"/>
      <c r="P488" s="209"/>
      <c r="Q488" s="209"/>
      <c r="R488" s="209"/>
      <c r="S488" s="209"/>
      <c r="T488" s="210"/>
      <c r="AT488" s="211" t="s">
        <v>155</v>
      </c>
      <c r="AU488" s="211" t="s">
        <v>84</v>
      </c>
      <c r="AV488" s="11" t="s">
        <v>82</v>
      </c>
      <c r="AW488" s="11" t="s">
        <v>38</v>
      </c>
      <c r="AX488" s="11" t="s">
        <v>74</v>
      </c>
      <c r="AY488" s="211" t="s">
        <v>145</v>
      </c>
    </row>
    <row r="489" spans="2:51" s="12" customFormat="1" ht="13.5">
      <c r="B489" s="212"/>
      <c r="C489" s="213"/>
      <c r="D489" s="214" t="s">
        <v>155</v>
      </c>
      <c r="E489" s="215" t="s">
        <v>21</v>
      </c>
      <c r="F489" s="216" t="s">
        <v>82</v>
      </c>
      <c r="G489" s="213"/>
      <c r="H489" s="217">
        <v>1</v>
      </c>
      <c r="I489" s="218"/>
      <c r="J489" s="213"/>
      <c r="K489" s="213"/>
      <c r="L489" s="219"/>
      <c r="M489" s="220"/>
      <c r="N489" s="221"/>
      <c r="O489" s="221"/>
      <c r="P489" s="221"/>
      <c r="Q489" s="221"/>
      <c r="R489" s="221"/>
      <c r="S489" s="221"/>
      <c r="T489" s="222"/>
      <c r="AT489" s="223" t="s">
        <v>155</v>
      </c>
      <c r="AU489" s="223" t="s">
        <v>84</v>
      </c>
      <c r="AV489" s="12" t="s">
        <v>84</v>
      </c>
      <c r="AW489" s="12" t="s">
        <v>38</v>
      </c>
      <c r="AX489" s="12" t="s">
        <v>82</v>
      </c>
      <c r="AY489" s="223" t="s">
        <v>145</v>
      </c>
    </row>
    <row r="490" spans="2:65" s="1" customFormat="1" ht="31.5" customHeight="1">
      <c r="B490" s="40"/>
      <c r="C490" s="188" t="s">
        <v>714</v>
      </c>
      <c r="D490" s="188" t="s">
        <v>148</v>
      </c>
      <c r="E490" s="189" t="s">
        <v>715</v>
      </c>
      <c r="F490" s="190" t="s">
        <v>716</v>
      </c>
      <c r="G490" s="191" t="s">
        <v>647</v>
      </c>
      <c r="H490" s="192">
        <v>1</v>
      </c>
      <c r="I490" s="193"/>
      <c r="J490" s="194">
        <f>ROUND(I490*H490,2)</f>
        <v>0</v>
      </c>
      <c r="K490" s="190" t="s">
        <v>21</v>
      </c>
      <c r="L490" s="60"/>
      <c r="M490" s="195" t="s">
        <v>21</v>
      </c>
      <c r="N490" s="196" t="s">
        <v>45</v>
      </c>
      <c r="O490" s="41"/>
      <c r="P490" s="197">
        <f>O490*H490</f>
        <v>0</v>
      </c>
      <c r="Q490" s="197">
        <v>0</v>
      </c>
      <c r="R490" s="197">
        <f>Q490*H490</f>
        <v>0</v>
      </c>
      <c r="S490" s="197">
        <v>0</v>
      </c>
      <c r="T490" s="198">
        <f>S490*H490</f>
        <v>0</v>
      </c>
      <c r="AR490" s="23" t="s">
        <v>188</v>
      </c>
      <c r="AT490" s="23" t="s">
        <v>148</v>
      </c>
      <c r="AU490" s="23" t="s">
        <v>84</v>
      </c>
      <c r="AY490" s="23" t="s">
        <v>145</v>
      </c>
      <c r="BE490" s="199">
        <f>IF(N490="základní",J490,0)</f>
        <v>0</v>
      </c>
      <c r="BF490" s="199">
        <f>IF(N490="snížená",J490,0)</f>
        <v>0</v>
      </c>
      <c r="BG490" s="199">
        <f>IF(N490="zákl. přenesená",J490,0)</f>
        <v>0</v>
      </c>
      <c r="BH490" s="199">
        <f>IF(N490="sníž. přenesená",J490,0)</f>
        <v>0</v>
      </c>
      <c r="BI490" s="199">
        <f>IF(N490="nulová",J490,0)</f>
        <v>0</v>
      </c>
      <c r="BJ490" s="23" t="s">
        <v>82</v>
      </c>
      <c r="BK490" s="199">
        <f>ROUND(I490*H490,2)</f>
        <v>0</v>
      </c>
      <c r="BL490" s="23" t="s">
        <v>188</v>
      </c>
      <c r="BM490" s="23" t="s">
        <v>717</v>
      </c>
    </row>
    <row r="491" spans="2:51" s="11" customFormat="1" ht="13.5">
      <c r="B491" s="200"/>
      <c r="C491" s="201"/>
      <c r="D491" s="202" t="s">
        <v>155</v>
      </c>
      <c r="E491" s="203" t="s">
        <v>21</v>
      </c>
      <c r="F491" s="204" t="s">
        <v>162</v>
      </c>
      <c r="G491" s="201"/>
      <c r="H491" s="205" t="s">
        <v>21</v>
      </c>
      <c r="I491" s="206"/>
      <c r="J491" s="201"/>
      <c r="K491" s="201"/>
      <c r="L491" s="207"/>
      <c r="M491" s="208"/>
      <c r="N491" s="209"/>
      <c r="O491" s="209"/>
      <c r="P491" s="209"/>
      <c r="Q491" s="209"/>
      <c r="R491" s="209"/>
      <c r="S491" s="209"/>
      <c r="T491" s="210"/>
      <c r="AT491" s="211" t="s">
        <v>155</v>
      </c>
      <c r="AU491" s="211" t="s">
        <v>84</v>
      </c>
      <c r="AV491" s="11" t="s">
        <v>82</v>
      </c>
      <c r="AW491" s="11" t="s">
        <v>38</v>
      </c>
      <c r="AX491" s="11" t="s">
        <v>74</v>
      </c>
      <c r="AY491" s="211" t="s">
        <v>145</v>
      </c>
    </row>
    <row r="492" spans="2:51" s="12" customFormat="1" ht="13.5">
      <c r="B492" s="212"/>
      <c r="C492" s="213"/>
      <c r="D492" s="214" t="s">
        <v>155</v>
      </c>
      <c r="E492" s="215" t="s">
        <v>21</v>
      </c>
      <c r="F492" s="216" t="s">
        <v>82</v>
      </c>
      <c r="G492" s="213"/>
      <c r="H492" s="217">
        <v>1</v>
      </c>
      <c r="I492" s="218"/>
      <c r="J492" s="213"/>
      <c r="K492" s="213"/>
      <c r="L492" s="219"/>
      <c r="M492" s="220"/>
      <c r="N492" s="221"/>
      <c r="O492" s="221"/>
      <c r="P492" s="221"/>
      <c r="Q492" s="221"/>
      <c r="R492" s="221"/>
      <c r="S492" s="221"/>
      <c r="T492" s="222"/>
      <c r="AT492" s="223" t="s">
        <v>155</v>
      </c>
      <c r="AU492" s="223" t="s">
        <v>84</v>
      </c>
      <c r="AV492" s="12" t="s">
        <v>84</v>
      </c>
      <c r="AW492" s="12" t="s">
        <v>38</v>
      </c>
      <c r="AX492" s="12" t="s">
        <v>82</v>
      </c>
      <c r="AY492" s="223" t="s">
        <v>145</v>
      </c>
    </row>
    <row r="493" spans="2:65" s="1" customFormat="1" ht="22.5" customHeight="1">
      <c r="B493" s="40"/>
      <c r="C493" s="188" t="s">
        <v>718</v>
      </c>
      <c r="D493" s="188" t="s">
        <v>148</v>
      </c>
      <c r="E493" s="189" t="s">
        <v>719</v>
      </c>
      <c r="F493" s="190" t="s">
        <v>720</v>
      </c>
      <c r="G493" s="191" t="s">
        <v>182</v>
      </c>
      <c r="H493" s="192">
        <v>0.027</v>
      </c>
      <c r="I493" s="193"/>
      <c r="J493" s="194">
        <f>ROUND(I493*H493,2)</f>
        <v>0</v>
      </c>
      <c r="K493" s="190" t="s">
        <v>152</v>
      </c>
      <c r="L493" s="60"/>
      <c r="M493" s="195" t="s">
        <v>21</v>
      </c>
      <c r="N493" s="196" t="s">
        <v>45</v>
      </c>
      <c r="O493" s="41"/>
      <c r="P493" s="197">
        <f>O493*H493</f>
        <v>0</v>
      </c>
      <c r="Q493" s="197">
        <v>0</v>
      </c>
      <c r="R493" s="197">
        <f>Q493*H493</f>
        <v>0</v>
      </c>
      <c r="S493" s="197">
        <v>0</v>
      </c>
      <c r="T493" s="198">
        <f>S493*H493</f>
        <v>0</v>
      </c>
      <c r="AR493" s="23" t="s">
        <v>188</v>
      </c>
      <c r="AT493" s="23" t="s">
        <v>148</v>
      </c>
      <c r="AU493" s="23" t="s">
        <v>84</v>
      </c>
      <c r="AY493" s="23" t="s">
        <v>145</v>
      </c>
      <c r="BE493" s="199">
        <f>IF(N493="základní",J493,0)</f>
        <v>0</v>
      </c>
      <c r="BF493" s="199">
        <f>IF(N493="snížená",J493,0)</f>
        <v>0</v>
      </c>
      <c r="BG493" s="199">
        <f>IF(N493="zákl. přenesená",J493,0)</f>
        <v>0</v>
      </c>
      <c r="BH493" s="199">
        <f>IF(N493="sníž. přenesená",J493,0)</f>
        <v>0</v>
      </c>
      <c r="BI493" s="199">
        <f>IF(N493="nulová",J493,0)</f>
        <v>0</v>
      </c>
      <c r="BJ493" s="23" t="s">
        <v>82</v>
      </c>
      <c r="BK493" s="199">
        <f>ROUND(I493*H493,2)</f>
        <v>0</v>
      </c>
      <c r="BL493" s="23" t="s">
        <v>188</v>
      </c>
      <c r="BM493" s="23" t="s">
        <v>721</v>
      </c>
    </row>
    <row r="494" spans="2:51" s="12" customFormat="1" ht="13.5">
      <c r="B494" s="212"/>
      <c r="C494" s="213"/>
      <c r="D494" s="214" t="s">
        <v>155</v>
      </c>
      <c r="E494" s="215" t="s">
        <v>21</v>
      </c>
      <c r="F494" s="216" t="s">
        <v>722</v>
      </c>
      <c r="G494" s="213"/>
      <c r="H494" s="217">
        <v>0.027</v>
      </c>
      <c r="I494" s="218"/>
      <c r="J494" s="213"/>
      <c r="K494" s="213"/>
      <c r="L494" s="219"/>
      <c r="M494" s="220"/>
      <c r="N494" s="221"/>
      <c r="O494" s="221"/>
      <c r="P494" s="221"/>
      <c r="Q494" s="221"/>
      <c r="R494" s="221"/>
      <c r="S494" s="221"/>
      <c r="T494" s="222"/>
      <c r="AT494" s="223" t="s">
        <v>155</v>
      </c>
      <c r="AU494" s="223" t="s">
        <v>84</v>
      </c>
      <c r="AV494" s="12" t="s">
        <v>84</v>
      </c>
      <c r="AW494" s="12" t="s">
        <v>38</v>
      </c>
      <c r="AX494" s="12" t="s">
        <v>82</v>
      </c>
      <c r="AY494" s="223" t="s">
        <v>145</v>
      </c>
    </row>
    <row r="495" spans="2:65" s="1" customFormat="1" ht="22.5" customHeight="1">
      <c r="B495" s="40"/>
      <c r="C495" s="188" t="s">
        <v>723</v>
      </c>
      <c r="D495" s="188" t="s">
        <v>148</v>
      </c>
      <c r="E495" s="189" t="s">
        <v>724</v>
      </c>
      <c r="F495" s="190" t="s">
        <v>725</v>
      </c>
      <c r="G495" s="191" t="s">
        <v>182</v>
      </c>
      <c r="H495" s="192">
        <v>0.027</v>
      </c>
      <c r="I495" s="193"/>
      <c r="J495" s="194">
        <f>ROUND(I495*H495,2)</f>
        <v>0</v>
      </c>
      <c r="K495" s="190" t="s">
        <v>152</v>
      </c>
      <c r="L495" s="60"/>
      <c r="M495" s="195" t="s">
        <v>21</v>
      </c>
      <c r="N495" s="196" t="s">
        <v>45</v>
      </c>
      <c r="O495" s="41"/>
      <c r="P495" s="197">
        <f>O495*H495</f>
        <v>0</v>
      </c>
      <c r="Q495" s="197">
        <v>0</v>
      </c>
      <c r="R495" s="197">
        <f>Q495*H495</f>
        <v>0</v>
      </c>
      <c r="S495" s="197">
        <v>0</v>
      </c>
      <c r="T495" s="198">
        <f>S495*H495</f>
        <v>0</v>
      </c>
      <c r="AR495" s="23" t="s">
        <v>188</v>
      </c>
      <c r="AT495" s="23" t="s">
        <v>148</v>
      </c>
      <c r="AU495" s="23" t="s">
        <v>84</v>
      </c>
      <c r="AY495" s="23" t="s">
        <v>145</v>
      </c>
      <c r="BE495" s="199">
        <f>IF(N495="základní",J495,0)</f>
        <v>0</v>
      </c>
      <c r="BF495" s="199">
        <f>IF(N495="snížená",J495,0)</f>
        <v>0</v>
      </c>
      <c r="BG495" s="199">
        <f>IF(N495="zákl. přenesená",J495,0)</f>
        <v>0</v>
      </c>
      <c r="BH495" s="199">
        <f>IF(N495="sníž. přenesená",J495,0)</f>
        <v>0</v>
      </c>
      <c r="BI495" s="199">
        <f>IF(N495="nulová",J495,0)</f>
        <v>0</v>
      </c>
      <c r="BJ495" s="23" t="s">
        <v>82</v>
      </c>
      <c r="BK495" s="199">
        <f>ROUND(I495*H495,2)</f>
        <v>0</v>
      </c>
      <c r="BL495" s="23" t="s">
        <v>188</v>
      </c>
      <c r="BM495" s="23" t="s">
        <v>726</v>
      </c>
    </row>
    <row r="496" spans="2:51" s="12" customFormat="1" ht="13.5">
      <c r="B496" s="212"/>
      <c r="C496" s="213"/>
      <c r="D496" s="202" t="s">
        <v>155</v>
      </c>
      <c r="E496" s="224" t="s">
        <v>21</v>
      </c>
      <c r="F496" s="225" t="s">
        <v>722</v>
      </c>
      <c r="G496" s="213"/>
      <c r="H496" s="226">
        <v>0.027</v>
      </c>
      <c r="I496" s="218"/>
      <c r="J496" s="213"/>
      <c r="K496" s="213"/>
      <c r="L496" s="219"/>
      <c r="M496" s="220"/>
      <c r="N496" s="221"/>
      <c r="O496" s="221"/>
      <c r="P496" s="221"/>
      <c r="Q496" s="221"/>
      <c r="R496" s="221"/>
      <c r="S496" s="221"/>
      <c r="T496" s="222"/>
      <c r="AT496" s="223" t="s">
        <v>155</v>
      </c>
      <c r="AU496" s="223" t="s">
        <v>84</v>
      </c>
      <c r="AV496" s="12" t="s">
        <v>84</v>
      </c>
      <c r="AW496" s="12" t="s">
        <v>38</v>
      </c>
      <c r="AX496" s="12" t="s">
        <v>82</v>
      </c>
      <c r="AY496" s="223" t="s">
        <v>145</v>
      </c>
    </row>
    <row r="497" spans="2:63" s="10" customFormat="1" ht="29.85" customHeight="1">
      <c r="B497" s="395"/>
      <c r="C497" s="396"/>
      <c r="D497" s="397" t="s">
        <v>73</v>
      </c>
      <c r="E497" s="398" t="s">
        <v>727</v>
      </c>
      <c r="F497" s="398" t="s">
        <v>728</v>
      </c>
      <c r="G497" s="396"/>
      <c r="H497" s="396"/>
      <c r="I497" s="399"/>
      <c r="J497" s="400">
        <f>BK497</f>
        <v>0</v>
      </c>
      <c r="K497" s="396"/>
      <c r="L497" s="177"/>
      <c r="M497" s="178"/>
      <c r="N497" s="179"/>
      <c r="O497" s="179"/>
      <c r="P497" s="180">
        <f>SUM(P498:P521)</f>
        <v>0</v>
      </c>
      <c r="Q497" s="179"/>
      <c r="R497" s="180">
        <f>SUM(R498:R521)</f>
        <v>0</v>
      </c>
      <c r="S497" s="179"/>
      <c r="T497" s="181">
        <f>SUM(T498:T521)</f>
        <v>0</v>
      </c>
      <c r="AR497" s="182" t="s">
        <v>84</v>
      </c>
      <c r="AT497" s="183" t="s">
        <v>73</v>
      </c>
      <c r="AU497" s="183" t="s">
        <v>82</v>
      </c>
      <c r="AY497" s="182" t="s">
        <v>145</v>
      </c>
      <c r="BK497" s="184">
        <f>SUM(BK498:BK521)</f>
        <v>0</v>
      </c>
    </row>
    <row r="498" spans="2:65" s="1" customFormat="1" ht="22.5" customHeight="1">
      <c r="B498" s="401"/>
      <c r="C498" s="402" t="s">
        <v>729</v>
      </c>
      <c r="D498" s="402" t="s">
        <v>148</v>
      </c>
      <c r="E498" s="403" t="s">
        <v>730</v>
      </c>
      <c r="F498" s="404" t="s">
        <v>731</v>
      </c>
      <c r="G498" s="405" t="s">
        <v>177</v>
      </c>
      <c r="H498" s="406">
        <v>1</v>
      </c>
      <c r="I498" s="407"/>
      <c r="J498" s="408">
        <f>ROUND(I498*H498,2)</f>
        <v>0</v>
      </c>
      <c r="K498" s="404" t="s">
        <v>21</v>
      </c>
      <c r="L498" s="60"/>
      <c r="M498" s="195" t="s">
        <v>21</v>
      </c>
      <c r="N498" s="196" t="s">
        <v>45</v>
      </c>
      <c r="O498" s="41"/>
      <c r="P498" s="197">
        <f>O498*H498</f>
        <v>0</v>
      </c>
      <c r="Q498" s="197">
        <v>0</v>
      </c>
      <c r="R498" s="197">
        <f>Q498*H498</f>
        <v>0</v>
      </c>
      <c r="S498" s="197">
        <v>0</v>
      </c>
      <c r="T498" s="198">
        <f>S498*H498</f>
        <v>0</v>
      </c>
      <c r="AR498" s="23" t="s">
        <v>188</v>
      </c>
      <c r="AT498" s="23" t="s">
        <v>148</v>
      </c>
      <c r="AU498" s="23" t="s">
        <v>84</v>
      </c>
      <c r="AY498" s="23" t="s">
        <v>145</v>
      </c>
      <c r="BE498" s="199">
        <f>IF(N498="základní",J498,0)</f>
        <v>0</v>
      </c>
      <c r="BF498" s="199">
        <f>IF(N498="snížená",J498,0)</f>
        <v>0</v>
      </c>
      <c r="BG498" s="199">
        <f>IF(N498="zákl. přenesená",J498,0)</f>
        <v>0</v>
      </c>
      <c r="BH498" s="199">
        <f>IF(N498="sníž. přenesená",J498,0)</f>
        <v>0</v>
      </c>
      <c r="BI498" s="199">
        <f>IF(N498="nulová",J498,0)</f>
        <v>0</v>
      </c>
      <c r="BJ498" s="23" t="s">
        <v>82</v>
      </c>
      <c r="BK498" s="199">
        <f>ROUND(I498*H498,2)</f>
        <v>0</v>
      </c>
      <c r="BL498" s="23" t="s">
        <v>188</v>
      </c>
      <c r="BM498" s="23" t="s">
        <v>732</v>
      </c>
    </row>
    <row r="499" spans="2:51" s="11" customFormat="1" ht="13.5">
      <c r="B499" s="409"/>
      <c r="C499" s="410"/>
      <c r="D499" s="411" t="s">
        <v>155</v>
      </c>
      <c r="E499" s="412" t="s">
        <v>21</v>
      </c>
      <c r="F499" s="413" t="s">
        <v>162</v>
      </c>
      <c r="G499" s="410"/>
      <c r="H499" s="412" t="s">
        <v>21</v>
      </c>
      <c r="I499" s="414"/>
      <c r="J499" s="410"/>
      <c r="K499" s="410"/>
      <c r="L499" s="207"/>
      <c r="M499" s="208"/>
      <c r="N499" s="209"/>
      <c r="O499" s="209"/>
      <c r="P499" s="209"/>
      <c r="Q499" s="209"/>
      <c r="R499" s="209"/>
      <c r="S499" s="209"/>
      <c r="T499" s="210"/>
      <c r="AT499" s="211" t="s">
        <v>155</v>
      </c>
      <c r="AU499" s="211" t="s">
        <v>84</v>
      </c>
      <c r="AV499" s="11" t="s">
        <v>82</v>
      </c>
      <c r="AW499" s="11" t="s">
        <v>38</v>
      </c>
      <c r="AX499" s="11" t="s">
        <v>74</v>
      </c>
      <c r="AY499" s="211" t="s">
        <v>145</v>
      </c>
    </row>
    <row r="500" spans="2:51" s="12" customFormat="1" ht="13.5">
      <c r="B500" s="415"/>
      <c r="C500" s="410"/>
      <c r="D500" s="416" t="s">
        <v>155</v>
      </c>
      <c r="E500" s="417" t="s">
        <v>21</v>
      </c>
      <c r="F500" s="418" t="s">
        <v>82</v>
      </c>
      <c r="G500" s="410"/>
      <c r="H500" s="419">
        <v>1</v>
      </c>
      <c r="I500" s="414"/>
      <c r="J500" s="410"/>
      <c r="K500" s="410"/>
      <c r="L500" s="219"/>
      <c r="M500" s="220"/>
      <c r="N500" s="221"/>
      <c r="O500" s="221"/>
      <c r="P500" s="221"/>
      <c r="Q500" s="221"/>
      <c r="R500" s="221"/>
      <c r="S500" s="221"/>
      <c r="T500" s="222"/>
      <c r="AT500" s="223" t="s">
        <v>155</v>
      </c>
      <c r="AU500" s="223" t="s">
        <v>84</v>
      </c>
      <c r="AV500" s="12" t="s">
        <v>84</v>
      </c>
      <c r="AW500" s="12" t="s">
        <v>38</v>
      </c>
      <c r="AX500" s="12" t="s">
        <v>82</v>
      </c>
      <c r="AY500" s="223" t="s">
        <v>145</v>
      </c>
    </row>
    <row r="501" spans="2:65" s="1" customFormat="1" ht="22.5" customHeight="1">
      <c r="B501" s="401"/>
      <c r="C501" s="420" t="s">
        <v>733</v>
      </c>
      <c r="D501" s="420" t="s">
        <v>369</v>
      </c>
      <c r="E501" s="421" t="s">
        <v>734</v>
      </c>
      <c r="F501" s="422" t="s">
        <v>735</v>
      </c>
      <c r="G501" s="423" t="s">
        <v>177</v>
      </c>
      <c r="H501" s="424">
        <v>1</v>
      </c>
      <c r="I501" s="425"/>
      <c r="J501" s="426">
        <f>ROUND(I501*H501,2)</f>
        <v>0</v>
      </c>
      <c r="K501" s="422" t="s">
        <v>21</v>
      </c>
      <c r="L501" s="248"/>
      <c r="M501" s="249" t="s">
        <v>21</v>
      </c>
      <c r="N501" s="250" t="s">
        <v>45</v>
      </c>
      <c r="O501" s="41"/>
      <c r="P501" s="197">
        <f>O501*H501</f>
        <v>0</v>
      </c>
      <c r="Q501" s="197">
        <v>0</v>
      </c>
      <c r="R501" s="197">
        <f>Q501*H501</f>
        <v>0</v>
      </c>
      <c r="S501" s="197">
        <v>0</v>
      </c>
      <c r="T501" s="198">
        <f>S501*H501</f>
        <v>0</v>
      </c>
      <c r="AR501" s="23" t="s">
        <v>301</v>
      </c>
      <c r="AT501" s="23" t="s">
        <v>369</v>
      </c>
      <c r="AU501" s="23" t="s">
        <v>84</v>
      </c>
      <c r="AY501" s="23" t="s">
        <v>145</v>
      </c>
      <c r="BE501" s="199">
        <f>IF(N501="základní",J501,0)</f>
        <v>0</v>
      </c>
      <c r="BF501" s="199">
        <f>IF(N501="snížená",J501,0)</f>
        <v>0</v>
      </c>
      <c r="BG501" s="199">
        <f>IF(N501="zákl. přenesená",J501,0)</f>
        <v>0</v>
      </c>
      <c r="BH501" s="199">
        <f>IF(N501="sníž. přenesená",J501,0)</f>
        <v>0</v>
      </c>
      <c r="BI501" s="199">
        <f>IF(N501="nulová",J501,0)</f>
        <v>0</v>
      </c>
      <c r="BJ501" s="23" t="s">
        <v>82</v>
      </c>
      <c r="BK501" s="199">
        <f>ROUND(I501*H501,2)</f>
        <v>0</v>
      </c>
      <c r="BL501" s="23" t="s">
        <v>188</v>
      </c>
      <c r="BM501" s="23" t="s">
        <v>736</v>
      </c>
    </row>
    <row r="502" spans="2:51" s="11" customFormat="1" ht="13.5">
      <c r="B502" s="409"/>
      <c r="C502" s="410"/>
      <c r="D502" s="411" t="s">
        <v>155</v>
      </c>
      <c r="E502" s="412" t="s">
        <v>21</v>
      </c>
      <c r="F502" s="413" t="s">
        <v>162</v>
      </c>
      <c r="G502" s="410"/>
      <c r="H502" s="412" t="s">
        <v>21</v>
      </c>
      <c r="I502" s="414"/>
      <c r="J502" s="410"/>
      <c r="K502" s="410"/>
      <c r="L502" s="207"/>
      <c r="M502" s="208"/>
      <c r="N502" s="209"/>
      <c r="O502" s="209"/>
      <c r="P502" s="209"/>
      <c r="Q502" s="209"/>
      <c r="R502" s="209"/>
      <c r="S502" s="209"/>
      <c r="T502" s="210"/>
      <c r="AT502" s="211" t="s">
        <v>155</v>
      </c>
      <c r="AU502" s="211" t="s">
        <v>84</v>
      </c>
      <c r="AV502" s="11" t="s">
        <v>82</v>
      </c>
      <c r="AW502" s="11" t="s">
        <v>38</v>
      </c>
      <c r="AX502" s="11" t="s">
        <v>74</v>
      </c>
      <c r="AY502" s="211" t="s">
        <v>145</v>
      </c>
    </row>
    <row r="503" spans="2:51" s="12" customFormat="1" ht="13.5">
      <c r="B503" s="415"/>
      <c r="C503" s="410"/>
      <c r="D503" s="416" t="s">
        <v>155</v>
      </c>
      <c r="E503" s="417" t="s">
        <v>21</v>
      </c>
      <c r="F503" s="418" t="s">
        <v>82</v>
      </c>
      <c r="G503" s="410"/>
      <c r="H503" s="419">
        <v>1</v>
      </c>
      <c r="I503" s="414"/>
      <c r="J503" s="410"/>
      <c r="K503" s="410"/>
      <c r="L503" s="219"/>
      <c r="M503" s="220"/>
      <c r="N503" s="221"/>
      <c r="O503" s="221"/>
      <c r="P503" s="221"/>
      <c r="Q503" s="221"/>
      <c r="R503" s="221"/>
      <c r="S503" s="221"/>
      <c r="T503" s="222"/>
      <c r="AT503" s="223" t="s">
        <v>155</v>
      </c>
      <c r="AU503" s="223" t="s">
        <v>84</v>
      </c>
      <c r="AV503" s="12" t="s">
        <v>84</v>
      </c>
      <c r="AW503" s="12" t="s">
        <v>38</v>
      </c>
      <c r="AX503" s="12" t="s">
        <v>82</v>
      </c>
      <c r="AY503" s="223" t="s">
        <v>145</v>
      </c>
    </row>
    <row r="504" spans="2:65" s="1" customFormat="1" ht="22.5" customHeight="1">
      <c r="B504" s="401"/>
      <c r="C504" s="402" t="s">
        <v>737</v>
      </c>
      <c r="D504" s="402" t="s">
        <v>148</v>
      </c>
      <c r="E504" s="403" t="s">
        <v>738</v>
      </c>
      <c r="F504" s="404" t="s">
        <v>739</v>
      </c>
      <c r="G504" s="405" t="s">
        <v>177</v>
      </c>
      <c r="H504" s="406">
        <v>1</v>
      </c>
      <c r="I504" s="407"/>
      <c r="J504" s="408">
        <f>ROUND(I504*H504,2)</f>
        <v>0</v>
      </c>
      <c r="K504" s="404" t="s">
        <v>21</v>
      </c>
      <c r="L504" s="60"/>
      <c r="M504" s="195" t="s">
        <v>21</v>
      </c>
      <c r="N504" s="196" t="s">
        <v>45</v>
      </c>
      <c r="O504" s="41"/>
      <c r="P504" s="197">
        <f>O504*H504</f>
        <v>0</v>
      </c>
      <c r="Q504" s="197">
        <v>0</v>
      </c>
      <c r="R504" s="197">
        <f>Q504*H504</f>
        <v>0</v>
      </c>
      <c r="S504" s="197">
        <v>0</v>
      </c>
      <c r="T504" s="198">
        <f>S504*H504</f>
        <v>0</v>
      </c>
      <c r="AR504" s="23" t="s">
        <v>188</v>
      </c>
      <c r="AT504" s="23" t="s">
        <v>148</v>
      </c>
      <c r="AU504" s="23" t="s">
        <v>84</v>
      </c>
      <c r="AY504" s="23" t="s">
        <v>145</v>
      </c>
      <c r="BE504" s="199">
        <f>IF(N504="základní",J504,0)</f>
        <v>0</v>
      </c>
      <c r="BF504" s="199">
        <f>IF(N504="snížená",J504,0)</f>
        <v>0</v>
      </c>
      <c r="BG504" s="199">
        <f>IF(N504="zákl. přenesená",J504,0)</f>
        <v>0</v>
      </c>
      <c r="BH504" s="199">
        <f>IF(N504="sníž. přenesená",J504,0)</f>
        <v>0</v>
      </c>
      <c r="BI504" s="199">
        <f>IF(N504="nulová",J504,0)</f>
        <v>0</v>
      </c>
      <c r="BJ504" s="23" t="s">
        <v>82</v>
      </c>
      <c r="BK504" s="199">
        <f>ROUND(I504*H504,2)</f>
        <v>0</v>
      </c>
      <c r="BL504" s="23" t="s">
        <v>188</v>
      </c>
      <c r="BM504" s="23" t="s">
        <v>740</v>
      </c>
    </row>
    <row r="505" spans="2:51" s="11" customFormat="1" ht="13.5">
      <c r="B505" s="409"/>
      <c r="C505" s="410"/>
      <c r="D505" s="411" t="s">
        <v>155</v>
      </c>
      <c r="E505" s="412" t="s">
        <v>21</v>
      </c>
      <c r="F505" s="413" t="s">
        <v>162</v>
      </c>
      <c r="G505" s="410"/>
      <c r="H505" s="412" t="s">
        <v>21</v>
      </c>
      <c r="I505" s="414"/>
      <c r="J505" s="410"/>
      <c r="K505" s="410"/>
      <c r="L505" s="207"/>
      <c r="M505" s="208"/>
      <c r="N505" s="209"/>
      <c r="O505" s="209"/>
      <c r="P505" s="209"/>
      <c r="Q505" s="209"/>
      <c r="R505" s="209"/>
      <c r="S505" s="209"/>
      <c r="T505" s="210"/>
      <c r="AT505" s="211" t="s">
        <v>155</v>
      </c>
      <c r="AU505" s="211" t="s">
        <v>84</v>
      </c>
      <c r="AV505" s="11" t="s">
        <v>82</v>
      </c>
      <c r="AW505" s="11" t="s">
        <v>38</v>
      </c>
      <c r="AX505" s="11" t="s">
        <v>74</v>
      </c>
      <c r="AY505" s="211" t="s">
        <v>145</v>
      </c>
    </row>
    <row r="506" spans="2:51" s="12" customFormat="1" ht="13.5">
      <c r="B506" s="415"/>
      <c r="C506" s="410"/>
      <c r="D506" s="416" t="s">
        <v>155</v>
      </c>
      <c r="E506" s="417" t="s">
        <v>21</v>
      </c>
      <c r="F506" s="418" t="s">
        <v>82</v>
      </c>
      <c r="G506" s="410"/>
      <c r="H506" s="419">
        <v>1</v>
      </c>
      <c r="I506" s="414"/>
      <c r="J506" s="410"/>
      <c r="K506" s="410"/>
      <c r="L506" s="219"/>
      <c r="M506" s="220"/>
      <c r="N506" s="221"/>
      <c r="O506" s="221"/>
      <c r="P506" s="221"/>
      <c r="Q506" s="221"/>
      <c r="R506" s="221"/>
      <c r="S506" s="221"/>
      <c r="T506" s="222"/>
      <c r="AT506" s="223" t="s">
        <v>155</v>
      </c>
      <c r="AU506" s="223" t="s">
        <v>84</v>
      </c>
      <c r="AV506" s="12" t="s">
        <v>84</v>
      </c>
      <c r="AW506" s="12" t="s">
        <v>38</v>
      </c>
      <c r="AX506" s="12" t="s">
        <v>82</v>
      </c>
      <c r="AY506" s="223" t="s">
        <v>145</v>
      </c>
    </row>
    <row r="507" spans="2:65" s="1" customFormat="1" ht="22.5" customHeight="1">
      <c r="B507" s="401"/>
      <c r="C507" s="420" t="s">
        <v>741</v>
      </c>
      <c r="D507" s="420" t="s">
        <v>369</v>
      </c>
      <c r="E507" s="421" t="s">
        <v>742</v>
      </c>
      <c r="F507" s="422" t="s">
        <v>743</v>
      </c>
      <c r="G507" s="423" t="s">
        <v>21</v>
      </c>
      <c r="H507" s="424">
        <v>1</v>
      </c>
      <c r="I507" s="425"/>
      <c r="J507" s="426">
        <f>ROUND(I507*H507,2)</f>
        <v>0</v>
      </c>
      <c r="K507" s="422" t="s">
        <v>21</v>
      </c>
      <c r="L507" s="248"/>
      <c r="M507" s="249" t="s">
        <v>21</v>
      </c>
      <c r="N507" s="250" t="s">
        <v>45</v>
      </c>
      <c r="O507" s="41"/>
      <c r="P507" s="197">
        <f>O507*H507</f>
        <v>0</v>
      </c>
      <c r="Q507" s="197">
        <v>0</v>
      </c>
      <c r="R507" s="197">
        <f>Q507*H507</f>
        <v>0</v>
      </c>
      <c r="S507" s="197">
        <v>0</v>
      </c>
      <c r="T507" s="198">
        <f>S507*H507</f>
        <v>0</v>
      </c>
      <c r="AR507" s="23" t="s">
        <v>301</v>
      </c>
      <c r="AT507" s="23" t="s">
        <v>369</v>
      </c>
      <c r="AU507" s="23" t="s">
        <v>84</v>
      </c>
      <c r="AY507" s="23" t="s">
        <v>145</v>
      </c>
      <c r="BE507" s="199">
        <f>IF(N507="základní",J507,0)</f>
        <v>0</v>
      </c>
      <c r="BF507" s="199">
        <f>IF(N507="snížená",J507,0)</f>
        <v>0</v>
      </c>
      <c r="BG507" s="199">
        <f>IF(N507="zákl. přenesená",J507,0)</f>
        <v>0</v>
      </c>
      <c r="BH507" s="199">
        <f>IF(N507="sníž. přenesená",J507,0)</f>
        <v>0</v>
      </c>
      <c r="BI507" s="199">
        <f>IF(N507="nulová",J507,0)</f>
        <v>0</v>
      </c>
      <c r="BJ507" s="23" t="s">
        <v>82</v>
      </c>
      <c r="BK507" s="199">
        <f>ROUND(I507*H507,2)</f>
        <v>0</v>
      </c>
      <c r="BL507" s="23" t="s">
        <v>188</v>
      </c>
      <c r="BM507" s="23" t="s">
        <v>744</v>
      </c>
    </row>
    <row r="508" spans="2:51" s="11" customFormat="1" ht="13.5">
      <c r="B508" s="409"/>
      <c r="C508" s="410"/>
      <c r="D508" s="411" t="s">
        <v>155</v>
      </c>
      <c r="E508" s="412" t="s">
        <v>21</v>
      </c>
      <c r="F508" s="413" t="s">
        <v>162</v>
      </c>
      <c r="G508" s="410"/>
      <c r="H508" s="412" t="s">
        <v>21</v>
      </c>
      <c r="I508" s="414"/>
      <c r="J508" s="410"/>
      <c r="K508" s="410"/>
      <c r="L508" s="207"/>
      <c r="M508" s="208"/>
      <c r="N508" s="209"/>
      <c r="O508" s="209"/>
      <c r="P508" s="209"/>
      <c r="Q508" s="209"/>
      <c r="R508" s="209"/>
      <c r="S508" s="209"/>
      <c r="T508" s="210"/>
      <c r="AT508" s="211" t="s">
        <v>155</v>
      </c>
      <c r="AU508" s="211" t="s">
        <v>84</v>
      </c>
      <c r="AV508" s="11" t="s">
        <v>82</v>
      </c>
      <c r="AW508" s="11" t="s">
        <v>38</v>
      </c>
      <c r="AX508" s="11" t="s">
        <v>74</v>
      </c>
      <c r="AY508" s="211" t="s">
        <v>145</v>
      </c>
    </row>
    <row r="509" spans="2:51" s="12" customFormat="1" ht="13.5">
      <c r="B509" s="415"/>
      <c r="C509" s="410"/>
      <c r="D509" s="416" t="s">
        <v>155</v>
      </c>
      <c r="E509" s="417" t="s">
        <v>21</v>
      </c>
      <c r="F509" s="418" t="s">
        <v>82</v>
      </c>
      <c r="G509" s="410"/>
      <c r="H509" s="419">
        <v>1</v>
      </c>
      <c r="I509" s="414"/>
      <c r="J509" s="410"/>
      <c r="K509" s="410"/>
      <c r="L509" s="219"/>
      <c r="M509" s="220"/>
      <c r="N509" s="221"/>
      <c r="O509" s="221"/>
      <c r="P509" s="221"/>
      <c r="Q509" s="221"/>
      <c r="R509" s="221"/>
      <c r="S509" s="221"/>
      <c r="T509" s="222"/>
      <c r="AT509" s="223" t="s">
        <v>155</v>
      </c>
      <c r="AU509" s="223" t="s">
        <v>84</v>
      </c>
      <c r="AV509" s="12" t="s">
        <v>84</v>
      </c>
      <c r="AW509" s="12" t="s">
        <v>38</v>
      </c>
      <c r="AX509" s="12" t="s">
        <v>82</v>
      </c>
      <c r="AY509" s="223" t="s">
        <v>145</v>
      </c>
    </row>
    <row r="510" spans="2:65" s="1" customFormat="1" ht="22.5" customHeight="1">
      <c r="B510" s="401"/>
      <c r="C510" s="402" t="s">
        <v>745</v>
      </c>
      <c r="D510" s="402" t="s">
        <v>148</v>
      </c>
      <c r="E510" s="403" t="s">
        <v>746</v>
      </c>
      <c r="F510" s="404" t="s">
        <v>747</v>
      </c>
      <c r="G510" s="405" t="s">
        <v>177</v>
      </c>
      <c r="H510" s="406">
        <v>1</v>
      </c>
      <c r="I510" s="407"/>
      <c r="J510" s="408">
        <f>ROUND(I510*H510,2)</f>
        <v>0</v>
      </c>
      <c r="K510" s="404" t="s">
        <v>21</v>
      </c>
      <c r="L510" s="60"/>
      <c r="M510" s="195" t="s">
        <v>21</v>
      </c>
      <c r="N510" s="196" t="s">
        <v>45</v>
      </c>
      <c r="O510" s="41"/>
      <c r="P510" s="197">
        <f>O510*H510</f>
        <v>0</v>
      </c>
      <c r="Q510" s="197">
        <v>0</v>
      </c>
      <c r="R510" s="197">
        <f>Q510*H510</f>
        <v>0</v>
      </c>
      <c r="S510" s="197">
        <v>0</v>
      </c>
      <c r="T510" s="198">
        <f>S510*H510</f>
        <v>0</v>
      </c>
      <c r="AR510" s="23" t="s">
        <v>188</v>
      </c>
      <c r="AT510" s="23" t="s">
        <v>148</v>
      </c>
      <c r="AU510" s="23" t="s">
        <v>84</v>
      </c>
      <c r="AY510" s="23" t="s">
        <v>145</v>
      </c>
      <c r="BE510" s="199">
        <f>IF(N510="základní",J510,0)</f>
        <v>0</v>
      </c>
      <c r="BF510" s="199">
        <f>IF(N510="snížená",J510,0)</f>
        <v>0</v>
      </c>
      <c r="BG510" s="199">
        <f>IF(N510="zákl. přenesená",J510,0)</f>
        <v>0</v>
      </c>
      <c r="BH510" s="199">
        <f>IF(N510="sníž. přenesená",J510,0)</f>
        <v>0</v>
      </c>
      <c r="BI510" s="199">
        <f>IF(N510="nulová",J510,0)</f>
        <v>0</v>
      </c>
      <c r="BJ510" s="23" t="s">
        <v>82</v>
      </c>
      <c r="BK510" s="199">
        <f>ROUND(I510*H510,2)</f>
        <v>0</v>
      </c>
      <c r="BL510" s="23" t="s">
        <v>188</v>
      </c>
      <c r="BM510" s="23" t="s">
        <v>748</v>
      </c>
    </row>
    <row r="511" spans="2:51" s="11" customFormat="1" ht="13.5">
      <c r="B511" s="409"/>
      <c r="C511" s="410"/>
      <c r="D511" s="411" t="s">
        <v>155</v>
      </c>
      <c r="E511" s="412" t="s">
        <v>21</v>
      </c>
      <c r="F511" s="413" t="s">
        <v>162</v>
      </c>
      <c r="G511" s="410"/>
      <c r="H511" s="412" t="s">
        <v>21</v>
      </c>
      <c r="I511" s="414"/>
      <c r="J511" s="410"/>
      <c r="K511" s="410"/>
      <c r="L511" s="207"/>
      <c r="M511" s="208"/>
      <c r="N511" s="209"/>
      <c r="O511" s="209"/>
      <c r="P511" s="209"/>
      <c r="Q511" s="209"/>
      <c r="R511" s="209"/>
      <c r="S511" s="209"/>
      <c r="T511" s="210"/>
      <c r="AT511" s="211" t="s">
        <v>155</v>
      </c>
      <c r="AU511" s="211" t="s">
        <v>84</v>
      </c>
      <c r="AV511" s="11" t="s">
        <v>82</v>
      </c>
      <c r="AW511" s="11" t="s">
        <v>38</v>
      </c>
      <c r="AX511" s="11" t="s">
        <v>74</v>
      </c>
      <c r="AY511" s="211" t="s">
        <v>145</v>
      </c>
    </row>
    <row r="512" spans="2:51" s="12" customFormat="1" ht="13.5">
      <c r="B512" s="415"/>
      <c r="C512" s="410"/>
      <c r="D512" s="416" t="s">
        <v>155</v>
      </c>
      <c r="E512" s="417" t="s">
        <v>21</v>
      </c>
      <c r="F512" s="418" t="s">
        <v>82</v>
      </c>
      <c r="G512" s="410"/>
      <c r="H512" s="419">
        <v>1</v>
      </c>
      <c r="I512" s="414"/>
      <c r="J512" s="410"/>
      <c r="K512" s="410"/>
      <c r="L512" s="219"/>
      <c r="M512" s="220"/>
      <c r="N512" s="221"/>
      <c r="O512" s="221"/>
      <c r="P512" s="221"/>
      <c r="Q512" s="221"/>
      <c r="R512" s="221"/>
      <c r="S512" s="221"/>
      <c r="T512" s="222"/>
      <c r="AT512" s="223" t="s">
        <v>155</v>
      </c>
      <c r="AU512" s="223" t="s">
        <v>84</v>
      </c>
      <c r="AV512" s="12" t="s">
        <v>84</v>
      </c>
      <c r="AW512" s="12" t="s">
        <v>38</v>
      </c>
      <c r="AX512" s="12" t="s">
        <v>82</v>
      </c>
      <c r="AY512" s="223" t="s">
        <v>145</v>
      </c>
    </row>
    <row r="513" spans="2:65" s="1" customFormat="1" ht="22.5" customHeight="1">
      <c r="B513" s="401"/>
      <c r="C513" s="420" t="s">
        <v>749</v>
      </c>
      <c r="D513" s="420" t="s">
        <v>369</v>
      </c>
      <c r="E513" s="421" t="s">
        <v>750</v>
      </c>
      <c r="F513" s="422" t="s">
        <v>751</v>
      </c>
      <c r="G513" s="423" t="s">
        <v>177</v>
      </c>
      <c r="H513" s="424">
        <v>1</v>
      </c>
      <c r="I513" s="425"/>
      <c r="J513" s="426">
        <f>ROUND(I513*H513,2)</f>
        <v>0</v>
      </c>
      <c r="K513" s="422" t="s">
        <v>21</v>
      </c>
      <c r="L513" s="248"/>
      <c r="M513" s="249" t="s">
        <v>21</v>
      </c>
      <c r="N513" s="250" t="s">
        <v>45</v>
      </c>
      <c r="O513" s="41"/>
      <c r="P513" s="197">
        <f>O513*H513</f>
        <v>0</v>
      </c>
      <c r="Q513" s="197">
        <v>0</v>
      </c>
      <c r="R513" s="197">
        <f>Q513*H513</f>
        <v>0</v>
      </c>
      <c r="S513" s="197">
        <v>0</v>
      </c>
      <c r="T513" s="198">
        <f>S513*H513</f>
        <v>0</v>
      </c>
      <c r="AR513" s="23" t="s">
        <v>301</v>
      </c>
      <c r="AT513" s="23" t="s">
        <v>369</v>
      </c>
      <c r="AU513" s="23" t="s">
        <v>84</v>
      </c>
      <c r="AY513" s="23" t="s">
        <v>145</v>
      </c>
      <c r="BE513" s="199">
        <f>IF(N513="základní",J513,0)</f>
        <v>0</v>
      </c>
      <c r="BF513" s="199">
        <f>IF(N513="snížená",J513,0)</f>
        <v>0</v>
      </c>
      <c r="BG513" s="199">
        <f>IF(N513="zákl. přenesená",J513,0)</f>
        <v>0</v>
      </c>
      <c r="BH513" s="199">
        <f>IF(N513="sníž. přenesená",J513,0)</f>
        <v>0</v>
      </c>
      <c r="BI513" s="199">
        <f>IF(N513="nulová",J513,0)</f>
        <v>0</v>
      </c>
      <c r="BJ513" s="23" t="s">
        <v>82</v>
      </c>
      <c r="BK513" s="199">
        <f>ROUND(I513*H513,2)</f>
        <v>0</v>
      </c>
      <c r="BL513" s="23" t="s">
        <v>188</v>
      </c>
      <c r="BM513" s="23" t="s">
        <v>752</v>
      </c>
    </row>
    <row r="514" spans="2:51" s="11" customFormat="1" ht="13.5">
      <c r="B514" s="409"/>
      <c r="C514" s="410"/>
      <c r="D514" s="411" t="s">
        <v>155</v>
      </c>
      <c r="E514" s="412" t="s">
        <v>21</v>
      </c>
      <c r="F514" s="413" t="s">
        <v>162</v>
      </c>
      <c r="G514" s="410"/>
      <c r="H514" s="412" t="s">
        <v>21</v>
      </c>
      <c r="I514" s="414"/>
      <c r="J514" s="410"/>
      <c r="K514" s="410"/>
      <c r="L514" s="207"/>
      <c r="M514" s="208"/>
      <c r="N514" s="209"/>
      <c r="O514" s="209"/>
      <c r="P514" s="209"/>
      <c r="Q514" s="209"/>
      <c r="R514" s="209"/>
      <c r="S514" s="209"/>
      <c r="T514" s="210"/>
      <c r="AT514" s="211" t="s">
        <v>155</v>
      </c>
      <c r="AU514" s="211" t="s">
        <v>84</v>
      </c>
      <c r="AV514" s="11" t="s">
        <v>82</v>
      </c>
      <c r="AW514" s="11" t="s">
        <v>38</v>
      </c>
      <c r="AX514" s="11" t="s">
        <v>74</v>
      </c>
      <c r="AY514" s="211" t="s">
        <v>145</v>
      </c>
    </row>
    <row r="515" spans="2:51" s="12" customFormat="1" ht="13.5">
      <c r="B515" s="415"/>
      <c r="C515" s="410"/>
      <c r="D515" s="416" t="s">
        <v>155</v>
      </c>
      <c r="E515" s="417" t="s">
        <v>21</v>
      </c>
      <c r="F515" s="418" t="s">
        <v>82</v>
      </c>
      <c r="G515" s="410"/>
      <c r="H515" s="419">
        <v>1</v>
      </c>
      <c r="I515" s="414"/>
      <c r="J515" s="410"/>
      <c r="K515" s="410"/>
      <c r="L515" s="219"/>
      <c r="M515" s="220"/>
      <c r="N515" s="221"/>
      <c r="O515" s="221"/>
      <c r="P515" s="221"/>
      <c r="Q515" s="221"/>
      <c r="R515" s="221"/>
      <c r="S515" s="221"/>
      <c r="T515" s="222"/>
      <c r="AT515" s="223" t="s">
        <v>155</v>
      </c>
      <c r="AU515" s="223" t="s">
        <v>84</v>
      </c>
      <c r="AV515" s="12" t="s">
        <v>84</v>
      </c>
      <c r="AW515" s="12" t="s">
        <v>38</v>
      </c>
      <c r="AX515" s="12" t="s">
        <v>82</v>
      </c>
      <c r="AY515" s="223" t="s">
        <v>145</v>
      </c>
    </row>
    <row r="516" spans="2:65" s="1" customFormat="1" ht="22.5" customHeight="1">
      <c r="B516" s="401"/>
      <c r="C516" s="402" t="s">
        <v>753</v>
      </c>
      <c r="D516" s="402" t="s">
        <v>148</v>
      </c>
      <c r="E516" s="403" t="s">
        <v>754</v>
      </c>
      <c r="F516" s="404" t="s">
        <v>755</v>
      </c>
      <c r="G516" s="405" t="s">
        <v>177</v>
      </c>
      <c r="H516" s="406">
        <v>1</v>
      </c>
      <c r="I516" s="407"/>
      <c r="J516" s="408">
        <f>ROUND(I516*H516,2)</f>
        <v>0</v>
      </c>
      <c r="K516" s="404" t="s">
        <v>21</v>
      </c>
      <c r="L516" s="60"/>
      <c r="M516" s="195" t="s">
        <v>21</v>
      </c>
      <c r="N516" s="196" t="s">
        <v>45</v>
      </c>
      <c r="O516" s="41"/>
      <c r="P516" s="197">
        <f>O516*H516</f>
        <v>0</v>
      </c>
      <c r="Q516" s="197">
        <v>0</v>
      </c>
      <c r="R516" s="197">
        <f>Q516*H516</f>
        <v>0</v>
      </c>
      <c r="S516" s="197">
        <v>0</v>
      </c>
      <c r="T516" s="198">
        <f>S516*H516</f>
        <v>0</v>
      </c>
      <c r="AR516" s="23" t="s">
        <v>188</v>
      </c>
      <c r="AT516" s="23" t="s">
        <v>148</v>
      </c>
      <c r="AU516" s="23" t="s">
        <v>84</v>
      </c>
      <c r="AY516" s="23" t="s">
        <v>145</v>
      </c>
      <c r="BE516" s="199">
        <f>IF(N516="základní",J516,0)</f>
        <v>0</v>
      </c>
      <c r="BF516" s="199">
        <f>IF(N516="snížená",J516,0)</f>
        <v>0</v>
      </c>
      <c r="BG516" s="199">
        <f>IF(N516="zákl. přenesená",J516,0)</f>
        <v>0</v>
      </c>
      <c r="BH516" s="199">
        <f>IF(N516="sníž. přenesená",J516,0)</f>
        <v>0</v>
      </c>
      <c r="BI516" s="199">
        <f>IF(N516="nulová",J516,0)</f>
        <v>0</v>
      </c>
      <c r="BJ516" s="23" t="s">
        <v>82</v>
      </c>
      <c r="BK516" s="199">
        <f>ROUND(I516*H516,2)</f>
        <v>0</v>
      </c>
      <c r="BL516" s="23" t="s">
        <v>188</v>
      </c>
      <c r="BM516" s="23" t="s">
        <v>756</v>
      </c>
    </row>
    <row r="517" spans="2:51" s="11" customFormat="1" ht="13.5">
      <c r="B517" s="409"/>
      <c r="C517" s="410"/>
      <c r="D517" s="411" t="s">
        <v>155</v>
      </c>
      <c r="E517" s="412" t="s">
        <v>21</v>
      </c>
      <c r="F517" s="413" t="s">
        <v>162</v>
      </c>
      <c r="G517" s="410"/>
      <c r="H517" s="412" t="s">
        <v>21</v>
      </c>
      <c r="I517" s="414"/>
      <c r="J517" s="410"/>
      <c r="K517" s="410"/>
      <c r="L517" s="207"/>
      <c r="M517" s="208"/>
      <c r="N517" s="209"/>
      <c r="O517" s="209"/>
      <c r="P517" s="209"/>
      <c r="Q517" s="209"/>
      <c r="R517" s="209"/>
      <c r="S517" s="209"/>
      <c r="T517" s="210"/>
      <c r="AT517" s="211" t="s">
        <v>155</v>
      </c>
      <c r="AU517" s="211" t="s">
        <v>84</v>
      </c>
      <c r="AV517" s="11" t="s">
        <v>82</v>
      </c>
      <c r="AW517" s="11" t="s">
        <v>38</v>
      </c>
      <c r="AX517" s="11" t="s">
        <v>74</v>
      </c>
      <c r="AY517" s="211" t="s">
        <v>145</v>
      </c>
    </row>
    <row r="518" spans="2:51" s="12" customFormat="1" ht="13.5">
      <c r="B518" s="415"/>
      <c r="C518" s="410"/>
      <c r="D518" s="416" t="s">
        <v>155</v>
      </c>
      <c r="E518" s="417" t="s">
        <v>21</v>
      </c>
      <c r="F518" s="418" t="s">
        <v>82</v>
      </c>
      <c r="G518" s="410"/>
      <c r="H518" s="419">
        <v>1</v>
      </c>
      <c r="I518" s="414"/>
      <c r="J518" s="410"/>
      <c r="K518" s="410"/>
      <c r="L518" s="219"/>
      <c r="M518" s="220"/>
      <c r="N518" s="221"/>
      <c r="O518" s="221"/>
      <c r="P518" s="221"/>
      <c r="Q518" s="221"/>
      <c r="R518" s="221"/>
      <c r="S518" s="221"/>
      <c r="T518" s="222"/>
      <c r="AT518" s="223" t="s">
        <v>155</v>
      </c>
      <c r="AU518" s="223" t="s">
        <v>84</v>
      </c>
      <c r="AV518" s="12" t="s">
        <v>84</v>
      </c>
      <c r="AW518" s="12" t="s">
        <v>38</v>
      </c>
      <c r="AX518" s="12" t="s">
        <v>82</v>
      </c>
      <c r="AY518" s="223" t="s">
        <v>145</v>
      </c>
    </row>
    <row r="519" spans="2:65" s="1" customFormat="1" ht="22.5" customHeight="1">
      <c r="B519" s="401"/>
      <c r="C519" s="420" t="s">
        <v>757</v>
      </c>
      <c r="D519" s="420" t="s">
        <v>369</v>
      </c>
      <c r="E519" s="421" t="s">
        <v>758</v>
      </c>
      <c r="F519" s="422" t="s">
        <v>759</v>
      </c>
      <c r="G519" s="423" t="s">
        <v>177</v>
      </c>
      <c r="H519" s="424">
        <v>1</v>
      </c>
      <c r="I519" s="425"/>
      <c r="J519" s="426">
        <f>ROUND(I519*H519,2)</f>
        <v>0</v>
      </c>
      <c r="K519" s="422" t="s">
        <v>21</v>
      </c>
      <c r="L519" s="248"/>
      <c r="M519" s="249" t="s">
        <v>21</v>
      </c>
      <c r="N519" s="250" t="s">
        <v>45</v>
      </c>
      <c r="O519" s="41"/>
      <c r="P519" s="197">
        <f>O519*H519</f>
        <v>0</v>
      </c>
      <c r="Q519" s="197">
        <v>0</v>
      </c>
      <c r="R519" s="197">
        <f>Q519*H519</f>
        <v>0</v>
      </c>
      <c r="S519" s="197">
        <v>0</v>
      </c>
      <c r="T519" s="198">
        <f>S519*H519</f>
        <v>0</v>
      </c>
      <c r="AR519" s="23" t="s">
        <v>301</v>
      </c>
      <c r="AT519" s="23" t="s">
        <v>369</v>
      </c>
      <c r="AU519" s="23" t="s">
        <v>84</v>
      </c>
      <c r="AY519" s="23" t="s">
        <v>145</v>
      </c>
      <c r="BE519" s="199">
        <f>IF(N519="základní",J519,0)</f>
        <v>0</v>
      </c>
      <c r="BF519" s="199">
        <f>IF(N519="snížená",J519,0)</f>
        <v>0</v>
      </c>
      <c r="BG519" s="199">
        <f>IF(N519="zákl. přenesená",J519,0)</f>
        <v>0</v>
      </c>
      <c r="BH519" s="199">
        <f>IF(N519="sníž. přenesená",J519,0)</f>
        <v>0</v>
      </c>
      <c r="BI519" s="199">
        <f>IF(N519="nulová",J519,0)</f>
        <v>0</v>
      </c>
      <c r="BJ519" s="23" t="s">
        <v>82</v>
      </c>
      <c r="BK519" s="199">
        <f>ROUND(I519*H519,2)</f>
        <v>0</v>
      </c>
      <c r="BL519" s="23" t="s">
        <v>188</v>
      </c>
      <c r="BM519" s="23" t="s">
        <v>760</v>
      </c>
    </row>
    <row r="520" spans="2:51" s="11" customFormat="1" ht="13.5">
      <c r="B520" s="409"/>
      <c r="C520" s="410"/>
      <c r="D520" s="411" t="s">
        <v>155</v>
      </c>
      <c r="E520" s="412" t="s">
        <v>21</v>
      </c>
      <c r="F520" s="413" t="s">
        <v>162</v>
      </c>
      <c r="G520" s="410"/>
      <c r="H520" s="412" t="s">
        <v>21</v>
      </c>
      <c r="I520" s="414"/>
      <c r="J520" s="410"/>
      <c r="K520" s="410"/>
      <c r="L520" s="207"/>
      <c r="M520" s="208"/>
      <c r="N520" s="209"/>
      <c r="O520" s="209"/>
      <c r="P520" s="209"/>
      <c r="Q520" s="209"/>
      <c r="R520" s="209"/>
      <c r="S520" s="209"/>
      <c r="T520" s="210"/>
      <c r="AT520" s="211" t="s">
        <v>155</v>
      </c>
      <c r="AU520" s="211" t="s">
        <v>84</v>
      </c>
      <c r="AV520" s="11" t="s">
        <v>82</v>
      </c>
      <c r="AW520" s="11" t="s">
        <v>38</v>
      </c>
      <c r="AX520" s="11" t="s">
        <v>74</v>
      </c>
      <c r="AY520" s="211" t="s">
        <v>145</v>
      </c>
    </row>
    <row r="521" spans="2:51" s="12" customFormat="1" ht="13.5">
      <c r="B521" s="415"/>
      <c r="C521" s="410"/>
      <c r="D521" s="411" t="s">
        <v>155</v>
      </c>
      <c r="E521" s="412" t="s">
        <v>21</v>
      </c>
      <c r="F521" s="413" t="s">
        <v>82</v>
      </c>
      <c r="G521" s="410"/>
      <c r="H521" s="427">
        <v>1</v>
      </c>
      <c r="I521" s="414"/>
      <c r="J521" s="410"/>
      <c r="K521" s="410"/>
      <c r="L521" s="219"/>
      <c r="M521" s="220"/>
      <c r="N521" s="221"/>
      <c r="O521" s="221"/>
      <c r="P521" s="221"/>
      <c r="Q521" s="221"/>
      <c r="R521" s="221"/>
      <c r="S521" s="221"/>
      <c r="T521" s="222"/>
      <c r="AT521" s="223" t="s">
        <v>155</v>
      </c>
      <c r="AU521" s="223" t="s">
        <v>84</v>
      </c>
      <c r="AV521" s="12" t="s">
        <v>84</v>
      </c>
      <c r="AW521" s="12" t="s">
        <v>38</v>
      </c>
      <c r="AX521" s="12" t="s">
        <v>82</v>
      </c>
      <c r="AY521" s="223" t="s">
        <v>145</v>
      </c>
    </row>
    <row r="522" spans="2:63" s="10" customFormat="1" ht="29.85" customHeight="1">
      <c r="B522" s="171"/>
      <c r="C522" s="172"/>
      <c r="D522" s="185" t="s">
        <v>73</v>
      </c>
      <c r="E522" s="186" t="s">
        <v>761</v>
      </c>
      <c r="F522" s="186" t="s">
        <v>762</v>
      </c>
      <c r="G522" s="172"/>
      <c r="H522" s="172"/>
      <c r="I522" s="175"/>
      <c r="J522" s="187">
        <f>BK522</f>
        <v>0</v>
      </c>
      <c r="K522" s="172"/>
      <c r="L522" s="177"/>
      <c r="M522" s="178"/>
      <c r="N522" s="179"/>
      <c r="O522" s="179"/>
      <c r="P522" s="180">
        <f>SUM(P523:P534)</f>
        <v>0</v>
      </c>
      <c r="Q522" s="179"/>
      <c r="R522" s="180">
        <f>SUM(R523:R534)</f>
        <v>0.011699999999999999</v>
      </c>
      <c r="S522" s="179"/>
      <c r="T522" s="181">
        <f>SUM(T523:T534)</f>
        <v>0</v>
      </c>
      <c r="AR522" s="182" t="s">
        <v>84</v>
      </c>
      <c r="AT522" s="183" t="s">
        <v>73</v>
      </c>
      <c r="AU522" s="183" t="s">
        <v>82</v>
      </c>
      <c r="AY522" s="182" t="s">
        <v>145</v>
      </c>
      <c r="BK522" s="184">
        <f>SUM(BK523:BK534)</f>
        <v>0</v>
      </c>
    </row>
    <row r="523" spans="2:65" s="1" customFormat="1" ht="31.5" customHeight="1">
      <c r="B523" s="40"/>
      <c r="C523" s="188" t="s">
        <v>763</v>
      </c>
      <c r="D523" s="188" t="s">
        <v>148</v>
      </c>
      <c r="E523" s="189" t="s">
        <v>764</v>
      </c>
      <c r="F523" s="190" t="s">
        <v>765</v>
      </c>
      <c r="G523" s="191" t="s">
        <v>177</v>
      </c>
      <c r="H523" s="192">
        <v>3</v>
      </c>
      <c r="I523" s="193"/>
      <c r="J523" s="194">
        <f>ROUND(I523*H523,2)</f>
        <v>0</v>
      </c>
      <c r="K523" s="190" t="s">
        <v>21</v>
      </c>
      <c r="L523" s="60"/>
      <c r="M523" s="195" t="s">
        <v>21</v>
      </c>
      <c r="N523" s="196" t="s">
        <v>45</v>
      </c>
      <c r="O523" s="41"/>
      <c r="P523" s="197">
        <f>O523*H523</f>
        <v>0</v>
      </c>
      <c r="Q523" s="197">
        <v>0.0013</v>
      </c>
      <c r="R523" s="197">
        <f>Q523*H523</f>
        <v>0.0039</v>
      </c>
      <c r="S523" s="197">
        <v>0</v>
      </c>
      <c r="T523" s="198">
        <f>S523*H523</f>
        <v>0</v>
      </c>
      <c r="AR523" s="23" t="s">
        <v>188</v>
      </c>
      <c r="AT523" s="23" t="s">
        <v>148</v>
      </c>
      <c r="AU523" s="23" t="s">
        <v>84</v>
      </c>
      <c r="AY523" s="23" t="s">
        <v>145</v>
      </c>
      <c r="BE523" s="199">
        <f>IF(N523="základní",J523,0)</f>
        <v>0</v>
      </c>
      <c r="BF523" s="199">
        <f>IF(N523="snížená",J523,0)</f>
        <v>0</v>
      </c>
      <c r="BG523" s="199">
        <f>IF(N523="zákl. přenesená",J523,0)</f>
        <v>0</v>
      </c>
      <c r="BH523" s="199">
        <f>IF(N523="sníž. přenesená",J523,0)</f>
        <v>0</v>
      </c>
      <c r="BI523" s="199">
        <f>IF(N523="nulová",J523,0)</f>
        <v>0</v>
      </c>
      <c r="BJ523" s="23" t="s">
        <v>82</v>
      </c>
      <c r="BK523" s="199">
        <f>ROUND(I523*H523,2)</f>
        <v>0</v>
      </c>
      <c r="BL523" s="23" t="s">
        <v>188</v>
      </c>
      <c r="BM523" s="23" t="s">
        <v>766</v>
      </c>
    </row>
    <row r="524" spans="2:51" s="11" customFormat="1" ht="13.5">
      <c r="B524" s="200"/>
      <c r="C524" s="201"/>
      <c r="D524" s="202" t="s">
        <v>155</v>
      </c>
      <c r="E524" s="203" t="s">
        <v>21</v>
      </c>
      <c r="F524" s="204" t="s">
        <v>162</v>
      </c>
      <c r="G524" s="201"/>
      <c r="H524" s="205" t="s">
        <v>21</v>
      </c>
      <c r="I524" s="206"/>
      <c r="J524" s="201"/>
      <c r="K524" s="201"/>
      <c r="L524" s="207"/>
      <c r="M524" s="208"/>
      <c r="N524" s="209"/>
      <c r="O524" s="209"/>
      <c r="P524" s="209"/>
      <c r="Q524" s="209"/>
      <c r="R524" s="209"/>
      <c r="S524" s="209"/>
      <c r="T524" s="210"/>
      <c r="AT524" s="211" t="s">
        <v>155</v>
      </c>
      <c r="AU524" s="211" t="s">
        <v>84</v>
      </c>
      <c r="AV524" s="11" t="s">
        <v>82</v>
      </c>
      <c r="AW524" s="11" t="s">
        <v>38</v>
      </c>
      <c r="AX524" s="11" t="s">
        <v>74</v>
      </c>
      <c r="AY524" s="211" t="s">
        <v>145</v>
      </c>
    </row>
    <row r="525" spans="2:51" s="12" customFormat="1" ht="13.5">
      <c r="B525" s="212"/>
      <c r="C525" s="213"/>
      <c r="D525" s="214" t="s">
        <v>155</v>
      </c>
      <c r="E525" s="215" t="s">
        <v>21</v>
      </c>
      <c r="F525" s="216" t="s">
        <v>146</v>
      </c>
      <c r="G525" s="213"/>
      <c r="H525" s="217">
        <v>3</v>
      </c>
      <c r="I525" s="218"/>
      <c r="J525" s="213"/>
      <c r="K525" s="213"/>
      <c r="L525" s="219"/>
      <c r="M525" s="220"/>
      <c r="N525" s="221"/>
      <c r="O525" s="221"/>
      <c r="P525" s="221"/>
      <c r="Q525" s="221"/>
      <c r="R525" s="221"/>
      <c r="S525" s="221"/>
      <c r="T525" s="222"/>
      <c r="AT525" s="223" t="s">
        <v>155</v>
      </c>
      <c r="AU525" s="223" t="s">
        <v>84</v>
      </c>
      <c r="AV525" s="12" t="s">
        <v>84</v>
      </c>
      <c r="AW525" s="12" t="s">
        <v>38</v>
      </c>
      <c r="AX525" s="12" t="s">
        <v>82</v>
      </c>
      <c r="AY525" s="223" t="s">
        <v>145</v>
      </c>
    </row>
    <row r="526" spans="2:65" s="1" customFormat="1" ht="31.5" customHeight="1">
      <c r="B526" s="40"/>
      <c r="C526" s="188" t="s">
        <v>767</v>
      </c>
      <c r="D526" s="188" t="s">
        <v>148</v>
      </c>
      <c r="E526" s="189" t="s">
        <v>768</v>
      </c>
      <c r="F526" s="190" t="s">
        <v>769</v>
      </c>
      <c r="G526" s="191" t="s">
        <v>177</v>
      </c>
      <c r="H526" s="192">
        <v>6</v>
      </c>
      <c r="I526" s="193"/>
      <c r="J526" s="194">
        <f>ROUND(I526*H526,2)</f>
        <v>0</v>
      </c>
      <c r="K526" s="190" t="s">
        <v>21</v>
      </c>
      <c r="L526" s="60"/>
      <c r="M526" s="195" t="s">
        <v>21</v>
      </c>
      <c r="N526" s="196" t="s">
        <v>45</v>
      </c>
      <c r="O526" s="41"/>
      <c r="P526" s="197">
        <f>O526*H526</f>
        <v>0</v>
      </c>
      <c r="Q526" s="197">
        <v>0.0013</v>
      </c>
      <c r="R526" s="197">
        <f>Q526*H526</f>
        <v>0.0078</v>
      </c>
      <c r="S526" s="197">
        <v>0</v>
      </c>
      <c r="T526" s="198">
        <f>S526*H526</f>
        <v>0</v>
      </c>
      <c r="AR526" s="23" t="s">
        <v>188</v>
      </c>
      <c r="AT526" s="23" t="s">
        <v>148</v>
      </c>
      <c r="AU526" s="23" t="s">
        <v>84</v>
      </c>
      <c r="AY526" s="23" t="s">
        <v>145</v>
      </c>
      <c r="BE526" s="199">
        <f>IF(N526="základní",J526,0)</f>
        <v>0</v>
      </c>
      <c r="BF526" s="199">
        <f>IF(N526="snížená",J526,0)</f>
        <v>0</v>
      </c>
      <c r="BG526" s="199">
        <f>IF(N526="zákl. přenesená",J526,0)</f>
        <v>0</v>
      </c>
      <c r="BH526" s="199">
        <f>IF(N526="sníž. přenesená",J526,0)</f>
        <v>0</v>
      </c>
      <c r="BI526" s="199">
        <f>IF(N526="nulová",J526,0)</f>
        <v>0</v>
      </c>
      <c r="BJ526" s="23" t="s">
        <v>82</v>
      </c>
      <c r="BK526" s="199">
        <f>ROUND(I526*H526,2)</f>
        <v>0</v>
      </c>
      <c r="BL526" s="23" t="s">
        <v>188</v>
      </c>
      <c r="BM526" s="23" t="s">
        <v>770</v>
      </c>
    </row>
    <row r="527" spans="2:51" s="11" customFormat="1" ht="13.5">
      <c r="B527" s="200"/>
      <c r="C527" s="201"/>
      <c r="D527" s="202" t="s">
        <v>155</v>
      </c>
      <c r="E527" s="203" t="s">
        <v>21</v>
      </c>
      <c r="F527" s="204" t="s">
        <v>162</v>
      </c>
      <c r="G527" s="201"/>
      <c r="H527" s="205" t="s">
        <v>21</v>
      </c>
      <c r="I527" s="206"/>
      <c r="J527" s="201"/>
      <c r="K527" s="201"/>
      <c r="L527" s="207"/>
      <c r="M527" s="208"/>
      <c r="N527" s="209"/>
      <c r="O527" s="209"/>
      <c r="P527" s="209"/>
      <c r="Q527" s="209"/>
      <c r="R527" s="209"/>
      <c r="S527" s="209"/>
      <c r="T527" s="210"/>
      <c r="AT527" s="211" t="s">
        <v>155</v>
      </c>
      <c r="AU527" s="211" t="s">
        <v>84</v>
      </c>
      <c r="AV527" s="11" t="s">
        <v>82</v>
      </c>
      <c r="AW527" s="11" t="s">
        <v>38</v>
      </c>
      <c r="AX527" s="11" t="s">
        <v>74</v>
      </c>
      <c r="AY527" s="211" t="s">
        <v>145</v>
      </c>
    </row>
    <row r="528" spans="2:51" s="12" customFormat="1" ht="13.5">
      <c r="B528" s="212"/>
      <c r="C528" s="213"/>
      <c r="D528" s="214" t="s">
        <v>155</v>
      </c>
      <c r="E528" s="215" t="s">
        <v>21</v>
      </c>
      <c r="F528" s="216" t="s">
        <v>179</v>
      </c>
      <c r="G528" s="213"/>
      <c r="H528" s="217">
        <v>6</v>
      </c>
      <c r="I528" s="218"/>
      <c r="J528" s="213"/>
      <c r="K528" s="213"/>
      <c r="L528" s="219"/>
      <c r="M528" s="220"/>
      <c r="N528" s="221"/>
      <c r="O528" s="221"/>
      <c r="P528" s="221"/>
      <c r="Q528" s="221"/>
      <c r="R528" s="221"/>
      <c r="S528" s="221"/>
      <c r="T528" s="222"/>
      <c r="AT528" s="223" t="s">
        <v>155</v>
      </c>
      <c r="AU528" s="223" t="s">
        <v>84</v>
      </c>
      <c r="AV528" s="12" t="s">
        <v>84</v>
      </c>
      <c r="AW528" s="12" t="s">
        <v>38</v>
      </c>
      <c r="AX528" s="12" t="s">
        <v>82</v>
      </c>
      <c r="AY528" s="223" t="s">
        <v>145</v>
      </c>
    </row>
    <row r="529" spans="2:65" s="1" customFormat="1" ht="22.5" customHeight="1">
      <c r="B529" s="40"/>
      <c r="C529" s="188" t="s">
        <v>771</v>
      </c>
      <c r="D529" s="188" t="s">
        <v>148</v>
      </c>
      <c r="E529" s="189" t="s">
        <v>772</v>
      </c>
      <c r="F529" s="190" t="s">
        <v>773</v>
      </c>
      <c r="G529" s="191" t="s">
        <v>177</v>
      </c>
      <c r="H529" s="192">
        <v>1</v>
      </c>
      <c r="I529" s="193"/>
      <c r="J529" s="194">
        <f>ROUND(I529*H529,2)</f>
        <v>0</v>
      </c>
      <c r="K529" s="190" t="s">
        <v>21</v>
      </c>
      <c r="L529" s="60"/>
      <c r="M529" s="195" t="s">
        <v>21</v>
      </c>
      <c r="N529" s="196" t="s">
        <v>45</v>
      </c>
      <c r="O529" s="41"/>
      <c r="P529" s="197">
        <f>O529*H529</f>
        <v>0</v>
      </c>
      <c r="Q529" s="197">
        <v>0</v>
      </c>
      <c r="R529" s="197">
        <f>Q529*H529</f>
        <v>0</v>
      </c>
      <c r="S529" s="197">
        <v>0</v>
      </c>
      <c r="T529" s="198">
        <f>S529*H529</f>
        <v>0</v>
      </c>
      <c r="AR529" s="23" t="s">
        <v>153</v>
      </c>
      <c r="AT529" s="23" t="s">
        <v>148</v>
      </c>
      <c r="AU529" s="23" t="s">
        <v>84</v>
      </c>
      <c r="AY529" s="23" t="s">
        <v>145</v>
      </c>
      <c r="BE529" s="199">
        <f>IF(N529="základní",J529,0)</f>
        <v>0</v>
      </c>
      <c r="BF529" s="199">
        <f>IF(N529="snížená",J529,0)</f>
        <v>0</v>
      </c>
      <c r="BG529" s="199">
        <f>IF(N529="zákl. přenesená",J529,0)</f>
        <v>0</v>
      </c>
      <c r="BH529" s="199">
        <f>IF(N529="sníž. přenesená",J529,0)</f>
        <v>0</v>
      </c>
      <c r="BI529" s="199">
        <f>IF(N529="nulová",J529,0)</f>
        <v>0</v>
      </c>
      <c r="BJ529" s="23" t="s">
        <v>82</v>
      </c>
      <c r="BK529" s="199">
        <f>ROUND(I529*H529,2)</f>
        <v>0</v>
      </c>
      <c r="BL529" s="23" t="s">
        <v>153</v>
      </c>
      <c r="BM529" s="23" t="s">
        <v>774</v>
      </c>
    </row>
    <row r="530" spans="2:51" s="11" customFormat="1" ht="13.5">
      <c r="B530" s="200"/>
      <c r="C530" s="201"/>
      <c r="D530" s="202" t="s">
        <v>155</v>
      </c>
      <c r="E530" s="203" t="s">
        <v>21</v>
      </c>
      <c r="F530" s="204" t="s">
        <v>162</v>
      </c>
      <c r="G530" s="201"/>
      <c r="H530" s="205" t="s">
        <v>21</v>
      </c>
      <c r="I530" s="206"/>
      <c r="J530" s="201"/>
      <c r="K530" s="201"/>
      <c r="L530" s="207"/>
      <c r="M530" s="208"/>
      <c r="N530" s="209"/>
      <c r="O530" s="209"/>
      <c r="P530" s="209"/>
      <c r="Q530" s="209"/>
      <c r="R530" s="209"/>
      <c r="S530" s="209"/>
      <c r="T530" s="210"/>
      <c r="AT530" s="211" t="s">
        <v>155</v>
      </c>
      <c r="AU530" s="211" t="s">
        <v>84</v>
      </c>
      <c r="AV530" s="11" t="s">
        <v>82</v>
      </c>
      <c r="AW530" s="11" t="s">
        <v>38</v>
      </c>
      <c r="AX530" s="11" t="s">
        <v>74</v>
      </c>
      <c r="AY530" s="211" t="s">
        <v>145</v>
      </c>
    </row>
    <row r="531" spans="2:51" s="12" customFormat="1" ht="13.5">
      <c r="B531" s="212"/>
      <c r="C531" s="213"/>
      <c r="D531" s="214" t="s">
        <v>155</v>
      </c>
      <c r="E531" s="215" t="s">
        <v>21</v>
      </c>
      <c r="F531" s="216" t="s">
        <v>82</v>
      </c>
      <c r="G531" s="213"/>
      <c r="H531" s="217">
        <v>1</v>
      </c>
      <c r="I531" s="218"/>
      <c r="J531" s="213"/>
      <c r="K531" s="213"/>
      <c r="L531" s="219"/>
      <c r="M531" s="220"/>
      <c r="N531" s="221"/>
      <c r="O531" s="221"/>
      <c r="P531" s="221"/>
      <c r="Q531" s="221"/>
      <c r="R531" s="221"/>
      <c r="S531" s="221"/>
      <c r="T531" s="222"/>
      <c r="AT531" s="223" t="s">
        <v>155</v>
      </c>
      <c r="AU531" s="223" t="s">
        <v>84</v>
      </c>
      <c r="AV531" s="12" t="s">
        <v>84</v>
      </c>
      <c r="AW531" s="12" t="s">
        <v>38</v>
      </c>
      <c r="AX531" s="12" t="s">
        <v>82</v>
      </c>
      <c r="AY531" s="223" t="s">
        <v>145</v>
      </c>
    </row>
    <row r="532" spans="2:65" s="1" customFormat="1" ht="22.5" customHeight="1">
      <c r="B532" s="40"/>
      <c r="C532" s="188" t="s">
        <v>775</v>
      </c>
      <c r="D532" s="188" t="s">
        <v>148</v>
      </c>
      <c r="E532" s="189" t="s">
        <v>776</v>
      </c>
      <c r="F532" s="190" t="s">
        <v>777</v>
      </c>
      <c r="G532" s="191" t="s">
        <v>177</v>
      </c>
      <c r="H532" s="192">
        <v>2</v>
      </c>
      <c r="I532" s="193"/>
      <c r="J532" s="194">
        <f>ROUND(I532*H532,2)</f>
        <v>0</v>
      </c>
      <c r="K532" s="190" t="s">
        <v>21</v>
      </c>
      <c r="L532" s="60"/>
      <c r="M532" s="195" t="s">
        <v>21</v>
      </c>
      <c r="N532" s="196" t="s">
        <v>45</v>
      </c>
      <c r="O532" s="41"/>
      <c r="P532" s="197">
        <f>O532*H532</f>
        <v>0</v>
      </c>
      <c r="Q532" s="197">
        <v>0</v>
      </c>
      <c r="R532" s="197">
        <f>Q532*H532</f>
        <v>0</v>
      </c>
      <c r="S532" s="197">
        <v>0</v>
      </c>
      <c r="T532" s="198">
        <f>S532*H532</f>
        <v>0</v>
      </c>
      <c r="AR532" s="23" t="s">
        <v>153</v>
      </c>
      <c r="AT532" s="23" t="s">
        <v>148</v>
      </c>
      <c r="AU532" s="23" t="s">
        <v>84</v>
      </c>
      <c r="AY532" s="23" t="s">
        <v>145</v>
      </c>
      <c r="BE532" s="199">
        <f>IF(N532="základní",J532,0)</f>
        <v>0</v>
      </c>
      <c r="BF532" s="199">
        <f>IF(N532="snížená",J532,0)</f>
        <v>0</v>
      </c>
      <c r="BG532" s="199">
        <f>IF(N532="zákl. přenesená",J532,0)</f>
        <v>0</v>
      </c>
      <c r="BH532" s="199">
        <f>IF(N532="sníž. přenesená",J532,0)</f>
        <v>0</v>
      </c>
      <c r="BI532" s="199">
        <f>IF(N532="nulová",J532,0)</f>
        <v>0</v>
      </c>
      <c r="BJ532" s="23" t="s">
        <v>82</v>
      </c>
      <c r="BK532" s="199">
        <f>ROUND(I532*H532,2)</f>
        <v>0</v>
      </c>
      <c r="BL532" s="23" t="s">
        <v>153</v>
      </c>
      <c r="BM532" s="23" t="s">
        <v>778</v>
      </c>
    </row>
    <row r="533" spans="2:51" s="11" customFormat="1" ht="13.5">
      <c r="B533" s="200"/>
      <c r="C533" s="201"/>
      <c r="D533" s="202" t="s">
        <v>155</v>
      </c>
      <c r="E533" s="203" t="s">
        <v>21</v>
      </c>
      <c r="F533" s="204" t="s">
        <v>162</v>
      </c>
      <c r="G533" s="201"/>
      <c r="H533" s="205" t="s">
        <v>21</v>
      </c>
      <c r="I533" s="206"/>
      <c r="J533" s="201"/>
      <c r="K533" s="201"/>
      <c r="L533" s="207"/>
      <c r="M533" s="208"/>
      <c r="N533" s="209"/>
      <c r="O533" s="209"/>
      <c r="P533" s="209"/>
      <c r="Q533" s="209"/>
      <c r="R533" s="209"/>
      <c r="S533" s="209"/>
      <c r="T533" s="210"/>
      <c r="AT533" s="211" t="s">
        <v>155</v>
      </c>
      <c r="AU533" s="211" t="s">
        <v>84</v>
      </c>
      <c r="AV533" s="11" t="s">
        <v>82</v>
      </c>
      <c r="AW533" s="11" t="s">
        <v>38</v>
      </c>
      <c r="AX533" s="11" t="s">
        <v>74</v>
      </c>
      <c r="AY533" s="211" t="s">
        <v>145</v>
      </c>
    </row>
    <row r="534" spans="2:51" s="12" customFormat="1" ht="13.5">
      <c r="B534" s="212"/>
      <c r="C534" s="213"/>
      <c r="D534" s="202" t="s">
        <v>155</v>
      </c>
      <c r="E534" s="224" t="s">
        <v>21</v>
      </c>
      <c r="F534" s="225" t="s">
        <v>84</v>
      </c>
      <c r="G534" s="213"/>
      <c r="H534" s="226">
        <v>2</v>
      </c>
      <c r="I534" s="218"/>
      <c r="J534" s="213"/>
      <c r="K534" s="213"/>
      <c r="L534" s="219"/>
      <c r="M534" s="220"/>
      <c r="N534" s="221"/>
      <c r="O534" s="221"/>
      <c r="P534" s="221"/>
      <c r="Q534" s="221"/>
      <c r="R534" s="221"/>
      <c r="S534" s="221"/>
      <c r="T534" s="222"/>
      <c r="AT534" s="223" t="s">
        <v>155</v>
      </c>
      <c r="AU534" s="223" t="s">
        <v>84</v>
      </c>
      <c r="AV534" s="12" t="s">
        <v>84</v>
      </c>
      <c r="AW534" s="12" t="s">
        <v>38</v>
      </c>
      <c r="AX534" s="12" t="s">
        <v>82</v>
      </c>
      <c r="AY534" s="223" t="s">
        <v>145</v>
      </c>
    </row>
    <row r="535" spans="2:63" s="10" customFormat="1" ht="29.85" customHeight="1">
      <c r="B535" s="171"/>
      <c r="C535" s="172"/>
      <c r="D535" s="185" t="s">
        <v>73</v>
      </c>
      <c r="E535" s="186" t="s">
        <v>779</v>
      </c>
      <c r="F535" s="186" t="s">
        <v>780</v>
      </c>
      <c r="G535" s="172"/>
      <c r="H535" s="172"/>
      <c r="I535" s="175"/>
      <c r="J535" s="187">
        <f>BK535</f>
        <v>0</v>
      </c>
      <c r="K535" s="172"/>
      <c r="L535" s="177"/>
      <c r="M535" s="178"/>
      <c r="N535" s="179"/>
      <c r="O535" s="179"/>
      <c r="P535" s="180">
        <f>SUM(P536:P544)</f>
        <v>0</v>
      </c>
      <c r="Q535" s="179"/>
      <c r="R535" s="180">
        <f>SUM(R536:R544)</f>
        <v>0.00228</v>
      </c>
      <c r="S535" s="179"/>
      <c r="T535" s="181">
        <f>SUM(T536:T544)</f>
        <v>0</v>
      </c>
      <c r="AR535" s="182" t="s">
        <v>84</v>
      </c>
      <c r="AT535" s="183" t="s">
        <v>73</v>
      </c>
      <c r="AU535" s="183" t="s">
        <v>82</v>
      </c>
      <c r="AY535" s="182" t="s">
        <v>145</v>
      </c>
      <c r="BK535" s="184">
        <f>SUM(BK536:BK544)</f>
        <v>0</v>
      </c>
    </row>
    <row r="536" spans="2:65" s="1" customFormat="1" ht="22.5" customHeight="1">
      <c r="B536" s="40"/>
      <c r="C536" s="188" t="s">
        <v>781</v>
      </c>
      <c r="D536" s="188" t="s">
        <v>148</v>
      </c>
      <c r="E536" s="189" t="s">
        <v>782</v>
      </c>
      <c r="F536" s="190" t="s">
        <v>783</v>
      </c>
      <c r="G536" s="191" t="s">
        <v>177</v>
      </c>
      <c r="H536" s="192">
        <v>2</v>
      </c>
      <c r="I536" s="193"/>
      <c r="J536" s="194">
        <f>ROUND(I536*H536,2)</f>
        <v>0</v>
      </c>
      <c r="K536" s="190" t="s">
        <v>152</v>
      </c>
      <c r="L536" s="60"/>
      <c r="M536" s="195" t="s">
        <v>21</v>
      </c>
      <c r="N536" s="196" t="s">
        <v>45</v>
      </c>
      <c r="O536" s="41"/>
      <c r="P536" s="197">
        <f>O536*H536</f>
        <v>0</v>
      </c>
      <c r="Q536" s="197">
        <v>0.00032</v>
      </c>
      <c r="R536" s="197">
        <f>Q536*H536</f>
        <v>0.00064</v>
      </c>
      <c r="S536" s="197">
        <v>0</v>
      </c>
      <c r="T536" s="198">
        <f>S536*H536</f>
        <v>0</v>
      </c>
      <c r="AR536" s="23" t="s">
        <v>188</v>
      </c>
      <c r="AT536" s="23" t="s">
        <v>148</v>
      </c>
      <c r="AU536" s="23" t="s">
        <v>84</v>
      </c>
      <c r="AY536" s="23" t="s">
        <v>145</v>
      </c>
      <c r="BE536" s="199">
        <f>IF(N536="základní",J536,0)</f>
        <v>0</v>
      </c>
      <c r="BF536" s="199">
        <f>IF(N536="snížená",J536,0)</f>
        <v>0</v>
      </c>
      <c r="BG536" s="199">
        <f>IF(N536="zákl. přenesená",J536,0)</f>
        <v>0</v>
      </c>
      <c r="BH536" s="199">
        <f>IF(N536="sníž. přenesená",J536,0)</f>
        <v>0</v>
      </c>
      <c r="BI536" s="199">
        <f>IF(N536="nulová",J536,0)</f>
        <v>0</v>
      </c>
      <c r="BJ536" s="23" t="s">
        <v>82</v>
      </c>
      <c r="BK536" s="199">
        <f>ROUND(I536*H536,2)</f>
        <v>0</v>
      </c>
      <c r="BL536" s="23" t="s">
        <v>188</v>
      </c>
      <c r="BM536" s="23" t="s">
        <v>784</v>
      </c>
    </row>
    <row r="537" spans="2:51" s="11" customFormat="1" ht="13.5">
      <c r="B537" s="200"/>
      <c r="C537" s="201"/>
      <c r="D537" s="202" t="s">
        <v>155</v>
      </c>
      <c r="E537" s="203" t="s">
        <v>21</v>
      </c>
      <c r="F537" s="204" t="s">
        <v>162</v>
      </c>
      <c r="G537" s="201"/>
      <c r="H537" s="205" t="s">
        <v>21</v>
      </c>
      <c r="I537" s="206"/>
      <c r="J537" s="201"/>
      <c r="K537" s="201"/>
      <c r="L537" s="207"/>
      <c r="M537" s="208"/>
      <c r="N537" s="209"/>
      <c r="O537" s="209"/>
      <c r="P537" s="209"/>
      <c r="Q537" s="209"/>
      <c r="R537" s="209"/>
      <c r="S537" s="209"/>
      <c r="T537" s="210"/>
      <c r="AT537" s="211" t="s">
        <v>155</v>
      </c>
      <c r="AU537" s="211" t="s">
        <v>84</v>
      </c>
      <c r="AV537" s="11" t="s">
        <v>82</v>
      </c>
      <c r="AW537" s="11" t="s">
        <v>38</v>
      </c>
      <c r="AX537" s="11" t="s">
        <v>74</v>
      </c>
      <c r="AY537" s="211" t="s">
        <v>145</v>
      </c>
    </row>
    <row r="538" spans="2:51" s="12" customFormat="1" ht="13.5">
      <c r="B538" s="212"/>
      <c r="C538" s="213"/>
      <c r="D538" s="214" t="s">
        <v>155</v>
      </c>
      <c r="E538" s="215" t="s">
        <v>21</v>
      </c>
      <c r="F538" s="216" t="s">
        <v>84</v>
      </c>
      <c r="G538" s="213"/>
      <c r="H538" s="217">
        <v>2</v>
      </c>
      <c r="I538" s="218"/>
      <c r="J538" s="213"/>
      <c r="K538" s="213"/>
      <c r="L538" s="219"/>
      <c r="M538" s="220"/>
      <c r="N538" s="221"/>
      <c r="O538" s="221"/>
      <c r="P538" s="221"/>
      <c r="Q538" s="221"/>
      <c r="R538" s="221"/>
      <c r="S538" s="221"/>
      <c r="T538" s="222"/>
      <c r="AT538" s="223" t="s">
        <v>155</v>
      </c>
      <c r="AU538" s="223" t="s">
        <v>84</v>
      </c>
      <c r="AV538" s="12" t="s">
        <v>84</v>
      </c>
      <c r="AW538" s="12" t="s">
        <v>38</v>
      </c>
      <c r="AX538" s="12" t="s">
        <v>82</v>
      </c>
      <c r="AY538" s="223" t="s">
        <v>145</v>
      </c>
    </row>
    <row r="539" spans="2:65" s="1" customFormat="1" ht="22.5" customHeight="1">
      <c r="B539" s="40"/>
      <c r="C539" s="188" t="s">
        <v>785</v>
      </c>
      <c r="D539" s="188" t="s">
        <v>148</v>
      </c>
      <c r="E539" s="189" t="s">
        <v>786</v>
      </c>
      <c r="F539" s="190" t="s">
        <v>787</v>
      </c>
      <c r="G539" s="191" t="s">
        <v>166</v>
      </c>
      <c r="H539" s="192">
        <v>3</v>
      </c>
      <c r="I539" s="193"/>
      <c r="J539" s="194">
        <f>ROUND(I539*H539,2)</f>
        <v>0</v>
      </c>
      <c r="K539" s="190" t="s">
        <v>152</v>
      </c>
      <c r="L539" s="60"/>
      <c r="M539" s="195" t="s">
        <v>21</v>
      </c>
      <c r="N539" s="196" t="s">
        <v>45</v>
      </c>
      <c r="O539" s="41"/>
      <c r="P539" s="197">
        <f>O539*H539</f>
        <v>0</v>
      </c>
      <c r="Q539" s="197">
        <v>0.00054</v>
      </c>
      <c r="R539" s="197">
        <f>Q539*H539</f>
        <v>0.00162</v>
      </c>
      <c r="S539" s="197">
        <v>0</v>
      </c>
      <c r="T539" s="198">
        <f>S539*H539</f>
        <v>0</v>
      </c>
      <c r="AR539" s="23" t="s">
        <v>188</v>
      </c>
      <c r="AT539" s="23" t="s">
        <v>148</v>
      </c>
      <c r="AU539" s="23" t="s">
        <v>84</v>
      </c>
      <c r="AY539" s="23" t="s">
        <v>145</v>
      </c>
      <c r="BE539" s="199">
        <f>IF(N539="základní",J539,0)</f>
        <v>0</v>
      </c>
      <c r="BF539" s="199">
        <f>IF(N539="snížená",J539,0)</f>
        <v>0</v>
      </c>
      <c r="BG539" s="199">
        <f>IF(N539="zákl. přenesená",J539,0)</f>
        <v>0</v>
      </c>
      <c r="BH539" s="199">
        <f>IF(N539="sníž. přenesená",J539,0)</f>
        <v>0</v>
      </c>
      <c r="BI539" s="199">
        <f>IF(N539="nulová",J539,0)</f>
        <v>0</v>
      </c>
      <c r="BJ539" s="23" t="s">
        <v>82</v>
      </c>
      <c r="BK539" s="199">
        <f>ROUND(I539*H539,2)</f>
        <v>0</v>
      </c>
      <c r="BL539" s="23" t="s">
        <v>188</v>
      </c>
      <c r="BM539" s="23" t="s">
        <v>788</v>
      </c>
    </row>
    <row r="540" spans="2:51" s="11" customFormat="1" ht="13.5">
      <c r="B540" s="200"/>
      <c r="C540" s="201"/>
      <c r="D540" s="202" t="s">
        <v>155</v>
      </c>
      <c r="E540" s="203" t="s">
        <v>21</v>
      </c>
      <c r="F540" s="204" t="s">
        <v>162</v>
      </c>
      <c r="G540" s="201"/>
      <c r="H540" s="205" t="s">
        <v>21</v>
      </c>
      <c r="I540" s="206"/>
      <c r="J540" s="201"/>
      <c r="K540" s="201"/>
      <c r="L540" s="207"/>
      <c r="M540" s="208"/>
      <c r="N540" s="209"/>
      <c r="O540" s="209"/>
      <c r="P540" s="209"/>
      <c r="Q540" s="209"/>
      <c r="R540" s="209"/>
      <c r="S540" s="209"/>
      <c r="T540" s="210"/>
      <c r="AT540" s="211" t="s">
        <v>155</v>
      </c>
      <c r="AU540" s="211" t="s">
        <v>84</v>
      </c>
      <c r="AV540" s="11" t="s">
        <v>82</v>
      </c>
      <c r="AW540" s="11" t="s">
        <v>38</v>
      </c>
      <c r="AX540" s="11" t="s">
        <v>74</v>
      </c>
      <c r="AY540" s="211" t="s">
        <v>145</v>
      </c>
    </row>
    <row r="541" spans="2:51" s="12" customFormat="1" ht="13.5">
      <c r="B541" s="212"/>
      <c r="C541" s="213"/>
      <c r="D541" s="214" t="s">
        <v>155</v>
      </c>
      <c r="E541" s="215" t="s">
        <v>21</v>
      </c>
      <c r="F541" s="216" t="s">
        <v>146</v>
      </c>
      <c r="G541" s="213"/>
      <c r="H541" s="217">
        <v>3</v>
      </c>
      <c r="I541" s="218"/>
      <c r="J541" s="213"/>
      <c r="K541" s="213"/>
      <c r="L541" s="219"/>
      <c r="M541" s="220"/>
      <c r="N541" s="221"/>
      <c r="O541" s="221"/>
      <c r="P541" s="221"/>
      <c r="Q541" s="221"/>
      <c r="R541" s="221"/>
      <c r="S541" s="221"/>
      <c r="T541" s="222"/>
      <c r="AT541" s="223" t="s">
        <v>155</v>
      </c>
      <c r="AU541" s="223" t="s">
        <v>84</v>
      </c>
      <c r="AV541" s="12" t="s">
        <v>84</v>
      </c>
      <c r="AW541" s="12" t="s">
        <v>38</v>
      </c>
      <c r="AX541" s="12" t="s">
        <v>82</v>
      </c>
      <c r="AY541" s="223" t="s">
        <v>145</v>
      </c>
    </row>
    <row r="542" spans="2:65" s="1" customFormat="1" ht="22.5" customHeight="1">
      <c r="B542" s="40"/>
      <c r="C542" s="188" t="s">
        <v>789</v>
      </c>
      <c r="D542" s="188" t="s">
        <v>148</v>
      </c>
      <c r="E542" s="189" t="s">
        <v>790</v>
      </c>
      <c r="F542" s="190" t="s">
        <v>791</v>
      </c>
      <c r="G542" s="191" t="s">
        <v>177</v>
      </c>
      <c r="H542" s="192">
        <v>2</v>
      </c>
      <c r="I542" s="193"/>
      <c r="J542" s="194">
        <f>ROUND(I542*H542,2)</f>
        <v>0</v>
      </c>
      <c r="K542" s="190" t="s">
        <v>152</v>
      </c>
      <c r="L542" s="60"/>
      <c r="M542" s="195" t="s">
        <v>21</v>
      </c>
      <c r="N542" s="196" t="s">
        <v>45</v>
      </c>
      <c r="O542" s="41"/>
      <c r="P542" s="197">
        <f>O542*H542</f>
        <v>0</v>
      </c>
      <c r="Q542" s="197">
        <v>1E-05</v>
      </c>
      <c r="R542" s="197">
        <f>Q542*H542</f>
        <v>2E-05</v>
      </c>
      <c r="S542" s="197">
        <v>0</v>
      </c>
      <c r="T542" s="198">
        <f>S542*H542</f>
        <v>0</v>
      </c>
      <c r="AR542" s="23" t="s">
        <v>188</v>
      </c>
      <c r="AT542" s="23" t="s">
        <v>148</v>
      </c>
      <c r="AU542" s="23" t="s">
        <v>84</v>
      </c>
      <c r="AY542" s="23" t="s">
        <v>145</v>
      </c>
      <c r="BE542" s="199">
        <f>IF(N542="základní",J542,0)</f>
        <v>0</v>
      </c>
      <c r="BF542" s="199">
        <f>IF(N542="snížená",J542,0)</f>
        <v>0</v>
      </c>
      <c r="BG542" s="199">
        <f>IF(N542="zákl. přenesená",J542,0)</f>
        <v>0</v>
      </c>
      <c r="BH542" s="199">
        <f>IF(N542="sníž. přenesená",J542,0)</f>
        <v>0</v>
      </c>
      <c r="BI542" s="199">
        <f>IF(N542="nulová",J542,0)</f>
        <v>0</v>
      </c>
      <c r="BJ542" s="23" t="s">
        <v>82</v>
      </c>
      <c r="BK542" s="199">
        <f>ROUND(I542*H542,2)</f>
        <v>0</v>
      </c>
      <c r="BL542" s="23" t="s">
        <v>188</v>
      </c>
      <c r="BM542" s="23" t="s">
        <v>792</v>
      </c>
    </row>
    <row r="543" spans="2:51" s="11" customFormat="1" ht="13.5">
      <c r="B543" s="200"/>
      <c r="C543" s="201"/>
      <c r="D543" s="202" t="s">
        <v>155</v>
      </c>
      <c r="E543" s="203" t="s">
        <v>21</v>
      </c>
      <c r="F543" s="204" t="s">
        <v>162</v>
      </c>
      <c r="G543" s="201"/>
      <c r="H543" s="205" t="s">
        <v>21</v>
      </c>
      <c r="I543" s="206"/>
      <c r="J543" s="201"/>
      <c r="K543" s="201"/>
      <c r="L543" s="207"/>
      <c r="M543" s="208"/>
      <c r="N543" s="209"/>
      <c r="O543" s="209"/>
      <c r="P543" s="209"/>
      <c r="Q543" s="209"/>
      <c r="R543" s="209"/>
      <c r="S543" s="209"/>
      <c r="T543" s="210"/>
      <c r="AT543" s="211" t="s">
        <v>155</v>
      </c>
      <c r="AU543" s="211" t="s">
        <v>84</v>
      </c>
      <c r="AV543" s="11" t="s">
        <v>82</v>
      </c>
      <c r="AW543" s="11" t="s">
        <v>38</v>
      </c>
      <c r="AX543" s="11" t="s">
        <v>74</v>
      </c>
      <c r="AY543" s="211" t="s">
        <v>145</v>
      </c>
    </row>
    <row r="544" spans="2:51" s="12" customFormat="1" ht="13.5">
      <c r="B544" s="212"/>
      <c r="C544" s="213"/>
      <c r="D544" s="202" t="s">
        <v>155</v>
      </c>
      <c r="E544" s="224" t="s">
        <v>21</v>
      </c>
      <c r="F544" s="225" t="s">
        <v>84</v>
      </c>
      <c r="G544" s="213"/>
      <c r="H544" s="226">
        <v>2</v>
      </c>
      <c r="I544" s="218"/>
      <c r="J544" s="213"/>
      <c r="K544" s="213"/>
      <c r="L544" s="219"/>
      <c r="M544" s="220"/>
      <c r="N544" s="221"/>
      <c r="O544" s="221"/>
      <c r="P544" s="221"/>
      <c r="Q544" s="221"/>
      <c r="R544" s="221"/>
      <c r="S544" s="221"/>
      <c r="T544" s="222"/>
      <c r="AT544" s="223" t="s">
        <v>155</v>
      </c>
      <c r="AU544" s="223" t="s">
        <v>84</v>
      </c>
      <c r="AV544" s="12" t="s">
        <v>84</v>
      </c>
      <c r="AW544" s="12" t="s">
        <v>38</v>
      </c>
      <c r="AX544" s="12" t="s">
        <v>82</v>
      </c>
      <c r="AY544" s="223" t="s">
        <v>145</v>
      </c>
    </row>
    <row r="545" spans="2:63" s="10" customFormat="1" ht="29.85" customHeight="1">
      <c r="B545" s="171"/>
      <c r="C545" s="172"/>
      <c r="D545" s="185" t="s">
        <v>73</v>
      </c>
      <c r="E545" s="186" t="s">
        <v>793</v>
      </c>
      <c r="F545" s="186" t="s">
        <v>794</v>
      </c>
      <c r="G545" s="172"/>
      <c r="H545" s="172"/>
      <c r="I545" s="175"/>
      <c r="J545" s="187">
        <f>BK545</f>
        <v>0</v>
      </c>
      <c r="K545" s="172"/>
      <c r="L545" s="177"/>
      <c r="M545" s="178"/>
      <c r="N545" s="179"/>
      <c r="O545" s="179"/>
      <c r="P545" s="180">
        <f>SUM(P546:P563)</f>
        <v>0</v>
      </c>
      <c r="Q545" s="179"/>
      <c r="R545" s="180">
        <f>SUM(R546:R563)</f>
        <v>0.00089</v>
      </c>
      <c r="S545" s="179"/>
      <c r="T545" s="181">
        <f>SUM(T546:T563)</f>
        <v>0.00155</v>
      </c>
      <c r="AR545" s="182" t="s">
        <v>84</v>
      </c>
      <c r="AT545" s="183" t="s">
        <v>73</v>
      </c>
      <c r="AU545" s="183" t="s">
        <v>82</v>
      </c>
      <c r="AY545" s="182" t="s">
        <v>145</v>
      </c>
      <c r="BK545" s="184">
        <f>SUM(BK546:BK563)</f>
        <v>0</v>
      </c>
    </row>
    <row r="546" spans="2:65" s="1" customFormat="1" ht="22.5" customHeight="1">
      <c r="B546" s="40"/>
      <c r="C546" s="188" t="s">
        <v>795</v>
      </c>
      <c r="D546" s="188" t="s">
        <v>148</v>
      </c>
      <c r="E546" s="189" t="s">
        <v>796</v>
      </c>
      <c r="F546" s="190" t="s">
        <v>797</v>
      </c>
      <c r="G546" s="191" t="s">
        <v>177</v>
      </c>
      <c r="H546" s="192">
        <v>1</v>
      </c>
      <c r="I546" s="193"/>
      <c r="J546" s="194">
        <f>ROUND(I546*H546,2)</f>
        <v>0</v>
      </c>
      <c r="K546" s="190" t="s">
        <v>152</v>
      </c>
      <c r="L546" s="60"/>
      <c r="M546" s="195" t="s">
        <v>21</v>
      </c>
      <c r="N546" s="196" t="s">
        <v>45</v>
      </c>
      <c r="O546" s="41"/>
      <c r="P546" s="197">
        <f>O546*H546</f>
        <v>0</v>
      </c>
      <c r="Q546" s="197">
        <v>4E-05</v>
      </c>
      <c r="R546" s="197">
        <f>Q546*H546</f>
        <v>4E-05</v>
      </c>
      <c r="S546" s="197">
        <v>0.00045</v>
      </c>
      <c r="T546" s="198">
        <f>S546*H546</f>
        <v>0.00045</v>
      </c>
      <c r="AR546" s="23" t="s">
        <v>188</v>
      </c>
      <c r="AT546" s="23" t="s">
        <v>148</v>
      </c>
      <c r="AU546" s="23" t="s">
        <v>84</v>
      </c>
      <c r="AY546" s="23" t="s">
        <v>145</v>
      </c>
      <c r="BE546" s="199">
        <f>IF(N546="základní",J546,0)</f>
        <v>0</v>
      </c>
      <c r="BF546" s="199">
        <f>IF(N546="snížená",J546,0)</f>
        <v>0</v>
      </c>
      <c r="BG546" s="199">
        <f>IF(N546="zákl. přenesená",J546,0)</f>
        <v>0</v>
      </c>
      <c r="BH546" s="199">
        <f>IF(N546="sníž. přenesená",J546,0)</f>
        <v>0</v>
      </c>
      <c r="BI546" s="199">
        <f>IF(N546="nulová",J546,0)</f>
        <v>0</v>
      </c>
      <c r="BJ546" s="23" t="s">
        <v>82</v>
      </c>
      <c r="BK546" s="199">
        <f>ROUND(I546*H546,2)</f>
        <v>0</v>
      </c>
      <c r="BL546" s="23" t="s">
        <v>188</v>
      </c>
      <c r="BM546" s="23" t="s">
        <v>798</v>
      </c>
    </row>
    <row r="547" spans="2:51" s="11" customFormat="1" ht="13.5">
      <c r="B547" s="200"/>
      <c r="C547" s="201"/>
      <c r="D547" s="202" t="s">
        <v>155</v>
      </c>
      <c r="E547" s="203" t="s">
        <v>21</v>
      </c>
      <c r="F547" s="204" t="s">
        <v>162</v>
      </c>
      <c r="G547" s="201"/>
      <c r="H547" s="205" t="s">
        <v>21</v>
      </c>
      <c r="I547" s="206"/>
      <c r="J547" s="201"/>
      <c r="K547" s="201"/>
      <c r="L547" s="207"/>
      <c r="M547" s="208"/>
      <c r="N547" s="209"/>
      <c r="O547" s="209"/>
      <c r="P547" s="209"/>
      <c r="Q547" s="209"/>
      <c r="R547" s="209"/>
      <c r="S547" s="209"/>
      <c r="T547" s="210"/>
      <c r="AT547" s="211" t="s">
        <v>155</v>
      </c>
      <c r="AU547" s="211" t="s">
        <v>84</v>
      </c>
      <c r="AV547" s="11" t="s">
        <v>82</v>
      </c>
      <c r="AW547" s="11" t="s">
        <v>38</v>
      </c>
      <c r="AX547" s="11" t="s">
        <v>74</v>
      </c>
      <c r="AY547" s="211" t="s">
        <v>145</v>
      </c>
    </row>
    <row r="548" spans="2:51" s="12" customFormat="1" ht="13.5">
      <c r="B548" s="212"/>
      <c r="C548" s="213"/>
      <c r="D548" s="214" t="s">
        <v>155</v>
      </c>
      <c r="E548" s="215" t="s">
        <v>21</v>
      </c>
      <c r="F548" s="216" t="s">
        <v>82</v>
      </c>
      <c r="G548" s="213"/>
      <c r="H548" s="217">
        <v>1</v>
      </c>
      <c r="I548" s="218"/>
      <c r="J548" s="213"/>
      <c r="K548" s="213"/>
      <c r="L548" s="219"/>
      <c r="M548" s="220"/>
      <c r="N548" s="221"/>
      <c r="O548" s="221"/>
      <c r="P548" s="221"/>
      <c r="Q548" s="221"/>
      <c r="R548" s="221"/>
      <c r="S548" s="221"/>
      <c r="T548" s="222"/>
      <c r="AT548" s="223" t="s">
        <v>155</v>
      </c>
      <c r="AU548" s="223" t="s">
        <v>84</v>
      </c>
      <c r="AV548" s="12" t="s">
        <v>84</v>
      </c>
      <c r="AW548" s="12" t="s">
        <v>38</v>
      </c>
      <c r="AX548" s="12" t="s">
        <v>82</v>
      </c>
      <c r="AY548" s="223" t="s">
        <v>145</v>
      </c>
    </row>
    <row r="549" spans="2:65" s="1" customFormat="1" ht="22.5" customHeight="1">
      <c r="B549" s="40"/>
      <c r="C549" s="188" t="s">
        <v>799</v>
      </c>
      <c r="D549" s="188" t="s">
        <v>148</v>
      </c>
      <c r="E549" s="189" t="s">
        <v>800</v>
      </c>
      <c r="F549" s="190" t="s">
        <v>801</v>
      </c>
      <c r="G549" s="191" t="s">
        <v>177</v>
      </c>
      <c r="H549" s="192">
        <v>1</v>
      </c>
      <c r="I549" s="193"/>
      <c r="J549" s="194">
        <f>ROUND(I549*H549,2)</f>
        <v>0</v>
      </c>
      <c r="K549" s="190" t="s">
        <v>152</v>
      </c>
      <c r="L549" s="60"/>
      <c r="M549" s="195" t="s">
        <v>21</v>
      </c>
      <c r="N549" s="196" t="s">
        <v>45</v>
      </c>
      <c r="O549" s="41"/>
      <c r="P549" s="197">
        <f>O549*H549</f>
        <v>0</v>
      </c>
      <c r="Q549" s="197">
        <v>9E-05</v>
      </c>
      <c r="R549" s="197">
        <f>Q549*H549</f>
        <v>9E-05</v>
      </c>
      <c r="S549" s="197">
        <v>0.00045</v>
      </c>
      <c r="T549" s="198">
        <f>S549*H549</f>
        <v>0.00045</v>
      </c>
      <c r="AR549" s="23" t="s">
        <v>188</v>
      </c>
      <c r="AT549" s="23" t="s">
        <v>148</v>
      </c>
      <c r="AU549" s="23" t="s">
        <v>84</v>
      </c>
      <c r="AY549" s="23" t="s">
        <v>145</v>
      </c>
      <c r="BE549" s="199">
        <f>IF(N549="základní",J549,0)</f>
        <v>0</v>
      </c>
      <c r="BF549" s="199">
        <f>IF(N549="snížená",J549,0)</f>
        <v>0</v>
      </c>
      <c r="BG549" s="199">
        <f>IF(N549="zákl. přenesená",J549,0)</f>
        <v>0</v>
      </c>
      <c r="BH549" s="199">
        <f>IF(N549="sníž. přenesená",J549,0)</f>
        <v>0</v>
      </c>
      <c r="BI549" s="199">
        <f>IF(N549="nulová",J549,0)</f>
        <v>0</v>
      </c>
      <c r="BJ549" s="23" t="s">
        <v>82</v>
      </c>
      <c r="BK549" s="199">
        <f>ROUND(I549*H549,2)</f>
        <v>0</v>
      </c>
      <c r="BL549" s="23" t="s">
        <v>188</v>
      </c>
      <c r="BM549" s="23" t="s">
        <v>802</v>
      </c>
    </row>
    <row r="550" spans="2:51" s="11" customFormat="1" ht="13.5">
      <c r="B550" s="200"/>
      <c r="C550" s="201"/>
      <c r="D550" s="202" t="s">
        <v>155</v>
      </c>
      <c r="E550" s="203" t="s">
        <v>21</v>
      </c>
      <c r="F550" s="204" t="s">
        <v>162</v>
      </c>
      <c r="G550" s="201"/>
      <c r="H550" s="205" t="s">
        <v>21</v>
      </c>
      <c r="I550" s="206"/>
      <c r="J550" s="201"/>
      <c r="K550" s="201"/>
      <c r="L550" s="207"/>
      <c r="M550" s="208"/>
      <c r="N550" s="209"/>
      <c r="O550" s="209"/>
      <c r="P550" s="209"/>
      <c r="Q550" s="209"/>
      <c r="R550" s="209"/>
      <c r="S550" s="209"/>
      <c r="T550" s="210"/>
      <c r="AT550" s="211" t="s">
        <v>155</v>
      </c>
      <c r="AU550" s="211" t="s">
        <v>84</v>
      </c>
      <c r="AV550" s="11" t="s">
        <v>82</v>
      </c>
      <c r="AW550" s="11" t="s">
        <v>38</v>
      </c>
      <c r="AX550" s="11" t="s">
        <v>74</v>
      </c>
      <c r="AY550" s="211" t="s">
        <v>145</v>
      </c>
    </row>
    <row r="551" spans="2:51" s="12" customFormat="1" ht="13.5">
      <c r="B551" s="212"/>
      <c r="C551" s="213"/>
      <c r="D551" s="214" t="s">
        <v>155</v>
      </c>
      <c r="E551" s="215" t="s">
        <v>21</v>
      </c>
      <c r="F551" s="216" t="s">
        <v>82</v>
      </c>
      <c r="G551" s="213"/>
      <c r="H551" s="217">
        <v>1</v>
      </c>
      <c r="I551" s="218"/>
      <c r="J551" s="213"/>
      <c r="K551" s="213"/>
      <c r="L551" s="219"/>
      <c r="M551" s="220"/>
      <c r="N551" s="221"/>
      <c r="O551" s="221"/>
      <c r="P551" s="221"/>
      <c r="Q551" s="221"/>
      <c r="R551" s="221"/>
      <c r="S551" s="221"/>
      <c r="T551" s="222"/>
      <c r="AT551" s="223" t="s">
        <v>155</v>
      </c>
      <c r="AU551" s="223" t="s">
        <v>84</v>
      </c>
      <c r="AV551" s="12" t="s">
        <v>84</v>
      </c>
      <c r="AW551" s="12" t="s">
        <v>38</v>
      </c>
      <c r="AX551" s="12" t="s">
        <v>82</v>
      </c>
      <c r="AY551" s="223" t="s">
        <v>145</v>
      </c>
    </row>
    <row r="552" spans="2:65" s="1" customFormat="1" ht="22.5" customHeight="1">
      <c r="B552" s="40"/>
      <c r="C552" s="188" t="s">
        <v>803</v>
      </c>
      <c r="D552" s="188" t="s">
        <v>148</v>
      </c>
      <c r="E552" s="189" t="s">
        <v>804</v>
      </c>
      <c r="F552" s="190" t="s">
        <v>805</v>
      </c>
      <c r="G552" s="191" t="s">
        <v>177</v>
      </c>
      <c r="H552" s="192">
        <v>1</v>
      </c>
      <c r="I552" s="193"/>
      <c r="J552" s="194">
        <f>ROUND(I552*H552,2)</f>
        <v>0</v>
      </c>
      <c r="K552" s="190" t="s">
        <v>152</v>
      </c>
      <c r="L552" s="60"/>
      <c r="M552" s="195" t="s">
        <v>21</v>
      </c>
      <c r="N552" s="196" t="s">
        <v>45</v>
      </c>
      <c r="O552" s="41"/>
      <c r="P552" s="197">
        <f>O552*H552</f>
        <v>0</v>
      </c>
      <c r="Q552" s="197">
        <v>6E-05</v>
      </c>
      <c r="R552" s="197">
        <f>Q552*H552</f>
        <v>6E-05</v>
      </c>
      <c r="S552" s="197">
        <v>0.00065</v>
      </c>
      <c r="T552" s="198">
        <f>S552*H552</f>
        <v>0.00065</v>
      </c>
      <c r="AR552" s="23" t="s">
        <v>188</v>
      </c>
      <c r="AT552" s="23" t="s">
        <v>148</v>
      </c>
      <c r="AU552" s="23" t="s">
        <v>84</v>
      </c>
      <c r="AY552" s="23" t="s">
        <v>145</v>
      </c>
      <c r="BE552" s="199">
        <f>IF(N552="základní",J552,0)</f>
        <v>0</v>
      </c>
      <c r="BF552" s="199">
        <f>IF(N552="snížená",J552,0)</f>
        <v>0</v>
      </c>
      <c r="BG552" s="199">
        <f>IF(N552="zákl. přenesená",J552,0)</f>
        <v>0</v>
      </c>
      <c r="BH552" s="199">
        <f>IF(N552="sníž. přenesená",J552,0)</f>
        <v>0</v>
      </c>
      <c r="BI552" s="199">
        <f>IF(N552="nulová",J552,0)</f>
        <v>0</v>
      </c>
      <c r="BJ552" s="23" t="s">
        <v>82</v>
      </c>
      <c r="BK552" s="199">
        <f>ROUND(I552*H552,2)</f>
        <v>0</v>
      </c>
      <c r="BL552" s="23" t="s">
        <v>188</v>
      </c>
      <c r="BM552" s="23" t="s">
        <v>806</v>
      </c>
    </row>
    <row r="553" spans="2:51" s="11" customFormat="1" ht="13.5">
      <c r="B553" s="200"/>
      <c r="C553" s="201"/>
      <c r="D553" s="202" t="s">
        <v>155</v>
      </c>
      <c r="E553" s="203" t="s">
        <v>21</v>
      </c>
      <c r="F553" s="204" t="s">
        <v>162</v>
      </c>
      <c r="G553" s="201"/>
      <c r="H553" s="205" t="s">
        <v>21</v>
      </c>
      <c r="I553" s="206"/>
      <c r="J553" s="201"/>
      <c r="K553" s="201"/>
      <c r="L553" s="207"/>
      <c r="M553" s="208"/>
      <c r="N553" s="209"/>
      <c r="O553" s="209"/>
      <c r="P553" s="209"/>
      <c r="Q553" s="209"/>
      <c r="R553" s="209"/>
      <c r="S553" s="209"/>
      <c r="T553" s="210"/>
      <c r="AT553" s="211" t="s">
        <v>155</v>
      </c>
      <c r="AU553" s="211" t="s">
        <v>84</v>
      </c>
      <c r="AV553" s="11" t="s">
        <v>82</v>
      </c>
      <c r="AW553" s="11" t="s">
        <v>38</v>
      </c>
      <c r="AX553" s="11" t="s">
        <v>74</v>
      </c>
      <c r="AY553" s="211" t="s">
        <v>145</v>
      </c>
    </row>
    <row r="554" spans="2:51" s="12" customFormat="1" ht="13.5">
      <c r="B554" s="212"/>
      <c r="C554" s="213"/>
      <c r="D554" s="214" t="s">
        <v>155</v>
      </c>
      <c r="E554" s="215" t="s">
        <v>21</v>
      </c>
      <c r="F554" s="216" t="s">
        <v>82</v>
      </c>
      <c r="G554" s="213"/>
      <c r="H554" s="217">
        <v>1</v>
      </c>
      <c r="I554" s="218"/>
      <c r="J554" s="213"/>
      <c r="K554" s="213"/>
      <c r="L554" s="219"/>
      <c r="M554" s="220"/>
      <c r="N554" s="221"/>
      <c r="O554" s="221"/>
      <c r="P554" s="221"/>
      <c r="Q554" s="221"/>
      <c r="R554" s="221"/>
      <c r="S554" s="221"/>
      <c r="T554" s="222"/>
      <c r="AT554" s="223" t="s">
        <v>155</v>
      </c>
      <c r="AU554" s="223" t="s">
        <v>84</v>
      </c>
      <c r="AV554" s="12" t="s">
        <v>84</v>
      </c>
      <c r="AW554" s="12" t="s">
        <v>38</v>
      </c>
      <c r="AX554" s="12" t="s">
        <v>82</v>
      </c>
      <c r="AY554" s="223" t="s">
        <v>145</v>
      </c>
    </row>
    <row r="555" spans="2:65" s="1" customFormat="1" ht="22.5" customHeight="1">
      <c r="B555" s="40"/>
      <c r="C555" s="188" t="s">
        <v>807</v>
      </c>
      <c r="D555" s="188" t="s">
        <v>148</v>
      </c>
      <c r="E555" s="189" t="s">
        <v>808</v>
      </c>
      <c r="F555" s="190" t="s">
        <v>809</v>
      </c>
      <c r="G555" s="191" t="s">
        <v>177</v>
      </c>
      <c r="H555" s="192">
        <v>1</v>
      </c>
      <c r="I555" s="193"/>
      <c r="J555" s="194">
        <f>ROUND(I555*H555,2)</f>
        <v>0</v>
      </c>
      <c r="K555" s="190" t="s">
        <v>152</v>
      </c>
      <c r="L555" s="60"/>
      <c r="M555" s="195" t="s">
        <v>21</v>
      </c>
      <c r="N555" s="196" t="s">
        <v>45</v>
      </c>
      <c r="O555" s="41"/>
      <c r="P555" s="197">
        <f>O555*H555</f>
        <v>0</v>
      </c>
      <c r="Q555" s="197">
        <v>0.00029</v>
      </c>
      <c r="R555" s="197">
        <f>Q555*H555</f>
        <v>0.00029</v>
      </c>
      <c r="S555" s="197">
        <v>0</v>
      </c>
      <c r="T555" s="198">
        <f>S555*H555</f>
        <v>0</v>
      </c>
      <c r="AR555" s="23" t="s">
        <v>188</v>
      </c>
      <c r="AT555" s="23" t="s">
        <v>148</v>
      </c>
      <c r="AU555" s="23" t="s">
        <v>84</v>
      </c>
      <c r="AY555" s="23" t="s">
        <v>145</v>
      </c>
      <c r="BE555" s="199">
        <f>IF(N555="základní",J555,0)</f>
        <v>0</v>
      </c>
      <c r="BF555" s="199">
        <f>IF(N555="snížená",J555,0)</f>
        <v>0</v>
      </c>
      <c r="BG555" s="199">
        <f>IF(N555="zákl. přenesená",J555,0)</f>
        <v>0</v>
      </c>
      <c r="BH555" s="199">
        <f>IF(N555="sníž. přenesená",J555,0)</f>
        <v>0</v>
      </c>
      <c r="BI555" s="199">
        <f>IF(N555="nulová",J555,0)</f>
        <v>0</v>
      </c>
      <c r="BJ555" s="23" t="s">
        <v>82</v>
      </c>
      <c r="BK555" s="199">
        <f>ROUND(I555*H555,2)</f>
        <v>0</v>
      </c>
      <c r="BL555" s="23" t="s">
        <v>188</v>
      </c>
      <c r="BM555" s="23" t="s">
        <v>810</v>
      </c>
    </row>
    <row r="556" spans="2:51" s="11" customFormat="1" ht="13.5">
      <c r="B556" s="200"/>
      <c r="C556" s="201"/>
      <c r="D556" s="202" t="s">
        <v>155</v>
      </c>
      <c r="E556" s="203" t="s">
        <v>21</v>
      </c>
      <c r="F556" s="204" t="s">
        <v>162</v>
      </c>
      <c r="G556" s="201"/>
      <c r="H556" s="205" t="s">
        <v>21</v>
      </c>
      <c r="I556" s="206"/>
      <c r="J556" s="201"/>
      <c r="K556" s="201"/>
      <c r="L556" s="207"/>
      <c r="M556" s="208"/>
      <c r="N556" s="209"/>
      <c r="O556" s="209"/>
      <c r="P556" s="209"/>
      <c r="Q556" s="209"/>
      <c r="R556" s="209"/>
      <c r="S556" s="209"/>
      <c r="T556" s="210"/>
      <c r="AT556" s="211" t="s">
        <v>155</v>
      </c>
      <c r="AU556" s="211" t="s">
        <v>84</v>
      </c>
      <c r="AV556" s="11" t="s">
        <v>82</v>
      </c>
      <c r="AW556" s="11" t="s">
        <v>38</v>
      </c>
      <c r="AX556" s="11" t="s">
        <v>74</v>
      </c>
      <c r="AY556" s="211" t="s">
        <v>145</v>
      </c>
    </row>
    <row r="557" spans="2:51" s="12" customFormat="1" ht="13.5">
      <c r="B557" s="212"/>
      <c r="C557" s="213"/>
      <c r="D557" s="214" t="s">
        <v>155</v>
      </c>
      <c r="E557" s="215" t="s">
        <v>21</v>
      </c>
      <c r="F557" s="216" t="s">
        <v>82</v>
      </c>
      <c r="G557" s="213"/>
      <c r="H557" s="217">
        <v>1</v>
      </c>
      <c r="I557" s="218"/>
      <c r="J557" s="213"/>
      <c r="K557" s="213"/>
      <c r="L557" s="219"/>
      <c r="M557" s="220"/>
      <c r="N557" s="221"/>
      <c r="O557" s="221"/>
      <c r="P557" s="221"/>
      <c r="Q557" s="221"/>
      <c r="R557" s="221"/>
      <c r="S557" s="221"/>
      <c r="T557" s="222"/>
      <c r="AT557" s="223" t="s">
        <v>155</v>
      </c>
      <c r="AU557" s="223" t="s">
        <v>84</v>
      </c>
      <c r="AV557" s="12" t="s">
        <v>84</v>
      </c>
      <c r="AW557" s="12" t="s">
        <v>38</v>
      </c>
      <c r="AX557" s="12" t="s">
        <v>82</v>
      </c>
      <c r="AY557" s="223" t="s">
        <v>145</v>
      </c>
    </row>
    <row r="558" spans="2:65" s="1" customFormat="1" ht="22.5" customHeight="1">
      <c r="B558" s="40"/>
      <c r="C558" s="188" t="s">
        <v>811</v>
      </c>
      <c r="D558" s="188" t="s">
        <v>148</v>
      </c>
      <c r="E558" s="189" t="s">
        <v>812</v>
      </c>
      <c r="F558" s="190" t="s">
        <v>813</v>
      </c>
      <c r="G558" s="191" t="s">
        <v>177</v>
      </c>
      <c r="H558" s="192">
        <v>1</v>
      </c>
      <c r="I558" s="193"/>
      <c r="J558" s="194">
        <f>ROUND(I558*H558,2)</f>
        <v>0</v>
      </c>
      <c r="K558" s="190" t="s">
        <v>152</v>
      </c>
      <c r="L558" s="60"/>
      <c r="M558" s="195" t="s">
        <v>21</v>
      </c>
      <c r="N558" s="196" t="s">
        <v>45</v>
      </c>
      <c r="O558" s="41"/>
      <c r="P558" s="197">
        <f>O558*H558</f>
        <v>0</v>
      </c>
      <c r="Q558" s="197">
        <v>0.00015</v>
      </c>
      <c r="R558" s="197">
        <f>Q558*H558</f>
        <v>0.00015</v>
      </c>
      <c r="S558" s="197">
        <v>0</v>
      </c>
      <c r="T558" s="198">
        <f>S558*H558</f>
        <v>0</v>
      </c>
      <c r="AR558" s="23" t="s">
        <v>188</v>
      </c>
      <c r="AT558" s="23" t="s">
        <v>148</v>
      </c>
      <c r="AU558" s="23" t="s">
        <v>84</v>
      </c>
      <c r="AY558" s="23" t="s">
        <v>145</v>
      </c>
      <c r="BE558" s="199">
        <f>IF(N558="základní",J558,0)</f>
        <v>0</v>
      </c>
      <c r="BF558" s="199">
        <f>IF(N558="snížená",J558,0)</f>
        <v>0</v>
      </c>
      <c r="BG558" s="199">
        <f>IF(N558="zákl. přenesená",J558,0)</f>
        <v>0</v>
      </c>
      <c r="BH558" s="199">
        <f>IF(N558="sníž. přenesená",J558,0)</f>
        <v>0</v>
      </c>
      <c r="BI558" s="199">
        <f>IF(N558="nulová",J558,0)</f>
        <v>0</v>
      </c>
      <c r="BJ558" s="23" t="s">
        <v>82</v>
      </c>
      <c r="BK558" s="199">
        <f>ROUND(I558*H558,2)</f>
        <v>0</v>
      </c>
      <c r="BL558" s="23" t="s">
        <v>188</v>
      </c>
      <c r="BM558" s="23" t="s">
        <v>814</v>
      </c>
    </row>
    <row r="559" spans="2:51" s="11" customFormat="1" ht="13.5">
      <c r="B559" s="200"/>
      <c r="C559" s="201"/>
      <c r="D559" s="202" t="s">
        <v>155</v>
      </c>
      <c r="E559" s="203" t="s">
        <v>21</v>
      </c>
      <c r="F559" s="204" t="s">
        <v>162</v>
      </c>
      <c r="G559" s="201"/>
      <c r="H559" s="205" t="s">
        <v>21</v>
      </c>
      <c r="I559" s="206"/>
      <c r="J559" s="201"/>
      <c r="K559" s="201"/>
      <c r="L559" s="207"/>
      <c r="M559" s="208"/>
      <c r="N559" s="209"/>
      <c r="O559" s="209"/>
      <c r="P559" s="209"/>
      <c r="Q559" s="209"/>
      <c r="R559" s="209"/>
      <c r="S559" s="209"/>
      <c r="T559" s="210"/>
      <c r="AT559" s="211" t="s">
        <v>155</v>
      </c>
      <c r="AU559" s="211" t="s">
        <v>84</v>
      </c>
      <c r="AV559" s="11" t="s">
        <v>82</v>
      </c>
      <c r="AW559" s="11" t="s">
        <v>38</v>
      </c>
      <c r="AX559" s="11" t="s">
        <v>74</v>
      </c>
      <c r="AY559" s="211" t="s">
        <v>145</v>
      </c>
    </row>
    <row r="560" spans="2:51" s="12" customFormat="1" ht="13.5">
      <c r="B560" s="212"/>
      <c r="C560" s="213"/>
      <c r="D560" s="214" t="s">
        <v>155</v>
      </c>
      <c r="E560" s="215" t="s">
        <v>21</v>
      </c>
      <c r="F560" s="216" t="s">
        <v>82</v>
      </c>
      <c r="G560" s="213"/>
      <c r="H560" s="217">
        <v>1</v>
      </c>
      <c r="I560" s="218"/>
      <c r="J560" s="213"/>
      <c r="K560" s="213"/>
      <c r="L560" s="219"/>
      <c r="M560" s="220"/>
      <c r="N560" s="221"/>
      <c r="O560" s="221"/>
      <c r="P560" s="221"/>
      <c r="Q560" s="221"/>
      <c r="R560" s="221"/>
      <c r="S560" s="221"/>
      <c r="T560" s="222"/>
      <c r="AT560" s="223" t="s">
        <v>155</v>
      </c>
      <c r="AU560" s="223" t="s">
        <v>84</v>
      </c>
      <c r="AV560" s="12" t="s">
        <v>84</v>
      </c>
      <c r="AW560" s="12" t="s">
        <v>38</v>
      </c>
      <c r="AX560" s="12" t="s">
        <v>82</v>
      </c>
      <c r="AY560" s="223" t="s">
        <v>145</v>
      </c>
    </row>
    <row r="561" spans="2:65" s="1" customFormat="1" ht="22.5" customHeight="1">
      <c r="B561" s="40"/>
      <c r="C561" s="188" t="s">
        <v>815</v>
      </c>
      <c r="D561" s="188" t="s">
        <v>148</v>
      </c>
      <c r="E561" s="189" t="s">
        <v>816</v>
      </c>
      <c r="F561" s="190" t="s">
        <v>817</v>
      </c>
      <c r="G561" s="191" t="s">
        <v>177</v>
      </c>
      <c r="H561" s="192">
        <v>1</v>
      </c>
      <c r="I561" s="193"/>
      <c r="J561" s="194">
        <f>ROUND(I561*H561,2)</f>
        <v>0</v>
      </c>
      <c r="K561" s="190" t="s">
        <v>152</v>
      </c>
      <c r="L561" s="60"/>
      <c r="M561" s="195" t="s">
        <v>21</v>
      </c>
      <c r="N561" s="196" t="s">
        <v>45</v>
      </c>
      <c r="O561" s="41"/>
      <c r="P561" s="197">
        <f>O561*H561</f>
        <v>0</v>
      </c>
      <c r="Q561" s="197">
        <v>0.00026</v>
      </c>
      <c r="R561" s="197">
        <f>Q561*H561</f>
        <v>0.00026</v>
      </c>
      <c r="S561" s="197">
        <v>0</v>
      </c>
      <c r="T561" s="198">
        <f>S561*H561</f>
        <v>0</v>
      </c>
      <c r="AR561" s="23" t="s">
        <v>188</v>
      </c>
      <c r="AT561" s="23" t="s">
        <v>148</v>
      </c>
      <c r="AU561" s="23" t="s">
        <v>84</v>
      </c>
      <c r="AY561" s="23" t="s">
        <v>145</v>
      </c>
      <c r="BE561" s="199">
        <f>IF(N561="základní",J561,0)</f>
        <v>0</v>
      </c>
      <c r="BF561" s="199">
        <f>IF(N561="snížená",J561,0)</f>
        <v>0</v>
      </c>
      <c r="BG561" s="199">
        <f>IF(N561="zákl. přenesená",J561,0)</f>
        <v>0</v>
      </c>
      <c r="BH561" s="199">
        <f>IF(N561="sníž. přenesená",J561,0)</f>
        <v>0</v>
      </c>
      <c r="BI561" s="199">
        <f>IF(N561="nulová",J561,0)</f>
        <v>0</v>
      </c>
      <c r="BJ561" s="23" t="s">
        <v>82</v>
      </c>
      <c r="BK561" s="199">
        <f>ROUND(I561*H561,2)</f>
        <v>0</v>
      </c>
      <c r="BL561" s="23" t="s">
        <v>188</v>
      </c>
      <c r="BM561" s="23" t="s">
        <v>818</v>
      </c>
    </row>
    <row r="562" spans="2:51" s="11" customFormat="1" ht="13.5">
      <c r="B562" s="200"/>
      <c r="C562" s="201"/>
      <c r="D562" s="202" t="s">
        <v>155</v>
      </c>
      <c r="E562" s="203" t="s">
        <v>21</v>
      </c>
      <c r="F562" s="204" t="s">
        <v>162</v>
      </c>
      <c r="G562" s="201"/>
      <c r="H562" s="205" t="s">
        <v>21</v>
      </c>
      <c r="I562" s="206"/>
      <c r="J562" s="201"/>
      <c r="K562" s="201"/>
      <c r="L562" s="207"/>
      <c r="M562" s="208"/>
      <c r="N562" s="209"/>
      <c r="O562" s="209"/>
      <c r="P562" s="209"/>
      <c r="Q562" s="209"/>
      <c r="R562" s="209"/>
      <c r="S562" s="209"/>
      <c r="T562" s="210"/>
      <c r="AT562" s="211" t="s">
        <v>155</v>
      </c>
      <c r="AU562" s="211" t="s">
        <v>84</v>
      </c>
      <c r="AV562" s="11" t="s">
        <v>82</v>
      </c>
      <c r="AW562" s="11" t="s">
        <v>38</v>
      </c>
      <c r="AX562" s="11" t="s">
        <v>74</v>
      </c>
      <c r="AY562" s="211" t="s">
        <v>145</v>
      </c>
    </row>
    <row r="563" spans="2:51" s="12" customFormat="1" ht="13.5">
      <c r="B563" s="212"/>
      <c r="C563" s="213"/>
      <c r="D563" s="202" t="s">
        <v>155</v>
      </c>
      <c r="E563" s="224" t="s">
        <v>21</v>
      </c>
      <c r="F563" s="225" t="s">
        <v>82</v>
      </c>
      <c r="G563" s="213"/>
      <c r="H563" s="226">
        <v>1</v>
      </c>
      <c r="I563" s="218"/>
      <c r="J563" s="213"/>
      <c r="K563" s="213"/>
      <c r="L563" s="219"/>
      <c r="M563" s="220"/>
      <c r="N563" s="221"/>
      <c r="O563" s="221"/>
      <c r="P563" s="221"/>
      <c r="Q563" s="221"/>
      <c r="R563" s="221"/>
      <c r="S563" s="221"/>
      <c r="T563" s="222"/>
      <c r="AT563" s="223" t="s">
        <v>155</v>
      </c>
      <c r="AU563" s="223" t="s">
        <v>84</v>
      </c>
      <c r="AV563" s="12" t="s">
        <v>84</v>
      </c>
      <c r="AW563" s="12" t="s">
        <v>38</v>
      </c>
      <c r="AX563" s="12" t="s">
        <v>82</v>
      </c>
      <c r="AY563" s="223" t="s">
        <v>145</v>
      </c>
    </row>
    <row r="564" spans="2:63" s="10" customFormat="1" ht="29.85" customHeight="1">
      <c r="B564" s="171"/>
      <c r="C564" s="172"/>
      <c r="D564" s="185" t="s">
        <v>73</v>
      </c>
      <c r="E564" s="186" t="s">
        <v>819</v>
      </c>
      <c r="F564" s="186" t="s">
        <v>820</v>
      </c>
      <c r="G564" s="172"/>
      <c r="H564" s="172"/>
      <c r="I564" s="175"/>
      <c r="J564" s="187">
        <f>BK564</f>
        <v>0</v>
      </c>
      <c r="K564" s="172"/>
      <c r="L564" s="177"/>
      <c r="M564" s="178"/>
      <c r="N564" s="179"/>
      <c r="O564" s="179"/>
      <c r="P564" s="180">
        <f>SUM(P565:P586)</f>
        <v>0</v>
      </c>
      <c r="Q564" s="179"/>
      <c r="R564" s="180">
        <f>SUM(R565:R586)</f>
        <v>0.0509</v>
      </c>
      <c r="S564" s="179"/>
      <c r="T564" s="181">
        <f>SUM(T565:T586)</f>
        <v>0.0476</v>
      </c>
      <c r="AR564" s="182" t="s">
        <v>84</v>
      </c>
      <c r="AT564" s="183" t="s">
        <v>73</v>
      </c>
      <c r="AU564" s="183" t="s">
        <v>82</v>
      </c>
      <c r="AY564" s="182" t="s">
        <v>145</v>
      </c>
      <c r="BK564" s="184">
        <f>SUM(BK565:BK586)</f>
        <v>0</v>
      </c>
    </row>
    <row r="565" spans="2:65" s="1" customFormat="1" ht="22.5" customHeight="1">
      <c r="B565" s="40"/>
      <c r="C565" s="188" t="s">
        <v>821</v>
      </c>
      <c r="D565" s="188" t="s">
        <v>148</v>
      </c>
      <c r="E565" s="189" t="s">
        <v>822</v>
      </c>
      <c r="F565" s="190" t="s">
        <v>823</v>
      </c>
      <c r="G565" s="191" t="s">
        <v>177</v>
      </c>
      <c r="H565" s="192">
        <v>1</v>
      </c>
      <c r="I565" s="193"/>
      <c r="J565" s="194">
        <f>ROUND(I565*H565,2)</f>
        <v>0</v>
      </c>
      <c r="K565" s="190" t="s">
        <v>152</v>
      </c>
      <c r="L565" s="60"/>
      <c r="M565" s="195" t="s">
        <v>21</v>
      </c>
      <c r="N565" s="196" t="s">
        <v>45</v>
      </c>
      <c r="O565" s="41"/>
      <c r="P565" s="197">
        <f>O565*H565</f>
        <v>0</v>
      </c>
      <c r="Q565" s="197">
        <v>0</v>
      </c>
      <c r="R565" s="197">
        <f>Q565*H565</f>
        <v>0</v>
      </c>
      <c r="S565" s="197">
        <v>0</v>
      </c>
      <c r="T565" s="198">
        <f>S565*H565</f>
        <v>0</v>
      </c>
      <c r="AR565" s="23" t="s">
        <v>188</v>
      </c>
      <c r="AT565" s="23" t="s">
        <v>148</v>
      </c>
      <c r="AU565" s="23" t="s">
        <v>84</v>
      </c>
      <c r="AY565" s="23" t="s">
        <v>145</v>
      </c>
      <c r="BE565" s="199">
        <f>IF(N565="základní",J565,0)</f>
        <v>0</v>
      </c>
      <c r="BF565" s="199">
        <f>IF(N565="snížená",J565,0)</f>
        <v>0</v>
      </c>
      <c r="BG565" s="199">
        <f>IF(N565="zákl. přenesená",J565,0)</f>
        <v>0</v>
      </c>
      <c r="BH565" s="199">
        <f>IF(N565="sníž. přenesená",J565,0)</f>
        <v>0</v>
      </c>
      <c r="BI565" s="199">
        <f>IF(N565="nulová",J565,0)</f>
        <v>0</v>
      </c>
      <c r="BJ565" s="23" t="s">
        <v>82</v>
      </c>
      <c r="BK565" s="199">
        <f>ROUND(I565*H565,2)</f>
        <v>0</v>
      </c>
      <c r="BL565" s="23" t="s">
        <v>188</v>
      </c>
      <c r="BM565" s="23" t="s">
        <v>824</v>
      </c>
    </row>
    <row r="566" spans="2:51" s="11" customFormat="1" ht="13.5">
      <c r="B566" s="200"/>
      <c r="C566" s="201"/>
      <c r="D566" s="202" t="s">
        <v>155</v>
      </c>
      <c r="E566" s="203" t="s">
        <v>21</v>
      </c>
      <c r="F566" s="204" t="s">
        <v>162</v>
      </c>
      <c r="G566" s="201"/>
      <c r="H566" s="205" t="s">
        <v>21</v>
      </c>
      <c r="I566" s="206"/>
      <c r="J566" s="201"/>
      <c r="K566" s="201"/>
      <c r="L566" s="207"/>
      <c r="M566" s="208"/>
      <c r="N566" s="209"/>
      <c r="O566" s="209"/>
      <c r="P566" s="209"/>
      <c r="Q566" s="209"/>
      <c r="R566" s="209"/>
      <c r="S566" s="209"/>
      <c r="T566" s="210"/>
      <c r="AT566" s="211" t="s">
        <v>155</v>
      </c>
      <c r="AU566" s="211" t="s">
        <v>84</v>
      </c>
      <c r="AV566" s="11" t="s">
        <v>82</v>
      </c>
      <c r="AW566" s="11" t="s">
        <v>38</v>
      </c>
      <c r="AX566" s="11" t="s">
        <v>74</v>
      </c>
      <c r="AY566" s="211" t="s">
        <v>145</v>
      </c>
    </row>
    <row r="567" spans="2:51" s="12" customFormat="1" ht="13.5">
      <c r="B567" s="212"/>
      <c r="C567" s="213"/>
      <c r="D567" s="214" t="s">
        <v>155</v>
      </c>
      <c r="E567" s="215" t="s">
        <v>21</v>
      </c>
      <c r="F567" s="216" t="s">
        <v>82</v>
      </c>
      <c r="G567" s="213"/>
      <c r="H567" s="217">
        <v>1</v>
      </c>
      <c r="I567" s="218"/>
      <c r="J567" s="213"/>
      <c r="K567" s="213"/>
      <c r="L567" s="219"/>
      <c r="M567" s="220"/>
      <c r="N567" s="221"/>
      <c r="O567" s="221"/>
      <c r="P567" s="221"/>
      <c r="Q567" s="221"/>
      <c r="R567" s="221"/>
      <c r="S567" s="221"/>
      <c r="T567" s="222"/>
      <c r="AT567" s="223" t="s">
        <v>155</v>
      </c>
      <c r="AU567" s="223" t="s">
        <v>84</v>
      </c>
      <c r="AV567" s="12" t="s">
        <v>84</v>
      </c>
      <c r="AW567" s="12" t="s">
        <v>38</v>
      </c>
      <c r="AX567" s="12" t="s">
        <v>82</v>
      </c>
      <c r="AY567" s="223" t="s">
        <v>145</v>
      </c>
    </row>
    <row r="568" spans="2:65" s="1" customFormat="1" ht="22.5" customHeight="1">
      <c r="B568" s="40"/>
      <c r="C568" s="188" t="s">
        <v>825</v>
      </c>
      <c r="D568" s="188" t="s">
        <v>148</v>
      </c>
      <c r="E568" s="189" t="s">
        <v>826</v>
      </c>
      <c r="F568" s="190" t="s">
        <v>827</v>
      </c>
      <c r="G568" s="191" t="s">
        <v>177</v>
      </c>
      <c r="H568" s="192">
        <v>2</v>
      </c>
      <c r="I568" s="193"/>
      <c r="J568" s="194">
        <f>ROUND(I568*H568,2)</f>
        <v>0</v>
      </c>
      <c r="K568" s="190" t="s">
        <v>21</v>
      </c>
      <c r="L568" s="60"/>
      <c r="M568" s="195" t="s">
        <v>21</v>
      </c>
      <c r="N568" s="196" t="s">
        <v>45</v>
      </c>
      <c r="O568" s="41"/>
      <c r="P568" s="197">
        <f>O568*H568</f>
        <v>0</v>
      </c>
      <c r="Q568" s="197">
        <v>0</v>
      </c>
      <c r="R568" s="197">
        <f>Q568*H568</f>
        <v>0</v>
      </c>
      <c r="S568" s="197">
        <v>0.0238</v>
      </c>
      <c r="T568" s="198">
        <f>S568*H568</f>
        <v>0.0476</v>
      </c>
      <c r="AR568" s="23" t="s">
        <v>188</v>
      </c>
      <c r="AT568" s="23" t="s">
        <v>148</v>
      </c>
      <c r="AU568" s="23" t="s">
        <v>84</v>
      </c>
      <c r="AY568" s="23" t="s">
        <v>145</v>
      </c>
      <c r="BE568" s="199">
        <f>IF(N568="základní",J568,0)</f>
        <v>0</v>
      </c>
      <c r="BF568" s="199">
        <f>IF(N568="snížená",J568,0)</f>
        <v>0</v>
      </c>
      <c r="BG568" s="199">
        <f>IF(N568="zákl. přenesená",J568,0)</f>
        <v>0</v>
      </c>
      <c r="BH568" s="199">
        <f>IF(N568="sníž. přenesená",J568,0)</f>
        <v>0</v>
      </c>
      <c r="BI568" s="199">
        <f>IF(N568="nulová",J568,0)</f>
        <v>0</v>
      </c>
      <c r="BJ568" s="23" t="s">
        <v>82</v>
      </c>
      <c r="BK568" s="199">
        <f>ROUND(I568*H568,2)</f>
        <v>0</v>
      </c>
      <c r="BL568" s="23" t="s">
        <v>188</v>
      </c>
      <c r="BM568" s="23" t="s">
        <v>828</v>
      </c>
    </row>
    <row r="569" spans="2:51" s="11" customFormat="1" ht="13.5">
      <c r="B569" s="200"/>
      <c r="C569" s="201"/>
      <c r="D569" s="202" t="s">
        <v>155</v>
      </c>
      <c r="E569" s="203" t="s">
        <v>21</v>
      </c>
      <c r="F569" s="204" t="s">
        <v>162</v>
      </c>
      <c r="G569" s="201"/>
      <c r="H569" s="205" t="s">
        <v>21</v>
      </c>
      <c r="I569" s="206"/>
      <c r="J569" s="201"/>
      <c r="K569" s="201"/>
      <c r="L569" s="207"/>
      <c r="M569" s="208"/>
      <c r="N569" s="209"/>
      <c r="O569" s="209"/>
      <c r="P569" s="209"/>
      <c r="Q569" s="209"/>
      <c r="R569" s="209"/>
      <c r="S569" s="209"/>
      <c r="T569" s="210"/>
      <c r="AT569" s="211" t="s">
        <v>155</v>
      </c>
      <c r="AU569" s="211" t="s">
        <v>84</v>
      </c>
      <c r="AV569" s="11" t="s">
        <v>82</v>
      </c>
      <c r="AW569" s="11" t="s">
        <v>38</v>
      </c>
      <c r="AX569" s="11" t="s">
        <v>74</v>
      </c>
      <c r="AY569" s="211" t="s">
        <v>145</v>
      </c>
    </row>
    <row r="570" spans="2:51" s="12" customFormat="1" ht="13.5">
      <c r="B570" s="212"/>
      <c r="C570" s="213"/>
      <c r="D570" s="214" t="s">
        <v>155</v>
      </c>
      <c r="E570" s="215" t="s">
        <v>21</v>
      </c>
      <c r="F570" s="216" t="s">
        <v>84</v>
      </c>
      <c r="G570" s="213"/>
      <c r="H570" s="217">
        <v>2</v>
      </c>
      <c r="I570" s="218"/>
      <c r="J570" s="213"/>
      <c r="K570" s="213"/>
      <c r="L570" s="219"/>
      <c r="M570" s="220"/>
      <c r="N570" s="221"/>
      <c r="O570" s="221"/>
      <c r="P570" s="221"/>
      <c r="Q570" s="221"/>
      <c r="R570" s="221"/>
      <c r="S570" s="221"/>
      <c r="T570" s="222"/>
      <c r="AT570" s="223" t="s">
        <v>155</v>
      </c>
      <c r="AU570" s="223" t="s">
        <v>84</v>
      </c>
      <c r="AV570" s="12" t="s">
        <v>84</v>
      </c>
      <c r="AW570" s="12" t="s">
        <v>38</v>
      </c>
      <c r="AX570" s="12" t="s">
        <v>82</v>
      </c>
      <c r="AY570" s="223" t="s">
        <v>145</v>
      </c>
    </row>
    <row r="571" spans="2:65" s="1" customFormat="1" ht="22.5" customHeight="1">
      <c r="B571" s="40"/>
      <c r="C571" s="188" t="s">
        <v>829</v>
      </c>
      <c r="D571" s="188" t="s">
        <v>148</v>
      </c>
      <c r="E571" s="189" t="s">
        <v>830</v>
      </c>
      <c r="F571" s="190" t="s">
        <v>831</v>
      </c>
      <c r="G571" s="191" t="s">
        <v>177</v>
      </c>
      <c r="H571" s="192">
        <v>1</v>
      </c>
      <c r="I571" s="193"/>
      <c r="J571" s="194">
        <f>ROUND(I571*H571,2)</f>
        <v>0</v>
      </c>
      <c r="K571" s="190" t="s">
        <v>152</v>
      </c>
      <c r="L571" s="60"/>
      <c r="M571" s="195" t="s">
        <v>21</v>
      </c>
      <c r="N571" s="196" t="s">
        <v>45</v>
      </c>
      <c r="O571" s="41"/>
      <c r="P571" s="197">
        <f>O571*H571</f>
        <v>0</v>
      </c>
      <c r="Q571" s="197">
        <v>0.0509</v>
      </c>
      <c r="R571" s="197">
        <f>Q571*H571</f>
        <v>0.0509</v>
      </c>
      <c r="S571" s="197">
        <v>0</v>
      </c>
      <c r="T571" s="198">
        <f>S571*H571</f>
        <v>0</v>
      </c>
      <c r="AR571" s="23" t="s">
        <v>188</v>
      </c>
      <c r="AT571" s="23" t="s">
        <v>148</v>
      </c>
      <c r="AU571" s="23" t="s">
        <v>84</v>
      </c>
      <c r="AY571" s="23" t="s">
        <v>145</v>
      </c>
      <c r="BE571" s="199">
        <f>IF(N571="základní",J571,0)</f>
        <v>0</v>
      </c>
      <c r="BF571" s="199">
        <f>IF(N571="snížená",J571,0)</f>
        <v>0</v>
      </c>
      <c r="BG571" s="199">
        <f>IF(N571="zákl. přenesená",J571,0)</f>
        <v>0</v>
      </c>
      <c r="BH571" s="199">
        <f>IF(N571="sníž. přenesená",J571,0)</f>
        <v>0</v>
      </c>
      <c r="BI571" s="199">
        <f>IF(N571="nulová",J571,0)</f>
        <v>0</v>
      </c>
      <c r="BJ571" s="23" t="s">
        <v>82</v>
      </c>
      <c r="BK571" s="199">
        <f>ROUND(I571*H571,2)</f>
        <v>0</v>
      </c>
      <c r="BL571" s="23" t="s">
        <v>188</v>
      </c>
      <c r="BM571" s="23" t="s">
        <v>832</v>
      </c>
    </row>
    <row r="572" spans="2:51" s="11" customFormat="1" ht="13.5">
      <c r="B572" s="200"/>
      <c r="C572" s="201"/>
      <c r="D572" s="202" t="s">
        <v>155</v>
      </c>
      <c r="E572" s="203" t="s">
        <v>21</v>
      </c>
      <c r="F572" s="204" t="s">
        <v>162</v>
      </c>
      <c r="G572" s="201"/>
      <c r="H572" s="205" t="s">
        <v>21</v>
      </c>
      <c r="I572" s="206"/>
      <c r="J572" s="201"/>
      <c r="K572" s="201"/>
      <c r="L572" s="207"/>
      <c r="M572" s="208"/>
      <c r="N572" s="209"/>
      <c r="O572" s="209"/>
      <c r="P572" s="209"/>
      <c r="Q572" s="209"/>
      <c r="R572" s="209"/>
      <c r="S572" s="209"/>
      <c r="T572" s="210"/>
      <c r="AT572" s="211" t="s">
        <v>155</v>
      </c>
      <c r="AU572" s="211" t="s">
        <v>84</v>
      </c>
      <c r="AV572" s="11" t="s">
        <v>82</v>
      </c>
      <c r="AW572" s="11" t="s">
        <v>38</v>
      </c>
      <c r="AX572" s="11" t="s">
        <v>74</v>
      </c>
      <c r="AY572" s="211" t="s">
        <v>145</v>
      </c>
    </row>
    <row r="573" spans="2:51" s="12" customFormat="1" ht="13.5">
      <c r="B573" s="212"/>
      <c r="C573" s="213"/>
      <c r="D573" s="214" t="s">
        <v>155</v>
      </c>
      <c r="E573" s="215" t="s">
        <v>21</v>
      </c>
      <c r="F573" s="216" t="s">
        <v>82</v>
      </c>
      <c r="G573" s="213"/>
      <c r="H573" s="217">
        <v>1</v>
      </c>
      <c r="I573" s="218"/>
      <c r="J573" s="213"/>
      <c r="K573" s="213"/>
      <c r="L573" s="219"/>
      <c r="M573" s="220"/>
      <c r="N573" s="221"/>
      <c r="O573" s="221"/>
      <c r="P573" s="221"/>
      <c r="Q573" s="221"/>
      <c r="R573" s="221"/>
      <c r="S573" s="221"/>
      <c r="T573" s="222"/>
      <c r="AT573" s="223" t="s">
        <v>155</v>
      </c>
      <c r="AU573" s="223" t="s">
        <v>84</v>
      </c>
      <c r="AV573" s="12" t="s">
        <v>84</v>
      </c>
      <c r="AW573" s="12" t="s">
        <v>38</v>
      </c>
      <c r="AX573" s="12" t="s">
        <v>82</v>
      </c>
      <c r="AY573" s="223" t="s">
        <v>145</v>
      </c>
    </row>
    <row r="574" spans="2:65" s="1" customFormat="1" ht="22.5" customHeight="1">
      <c r="B574" s="40"/>
      <c r="C574" s="188" t="s">
        <v>833</v>
      </c>
      <c r="D574" s="188" t="s">
        <v>148</v>
      </c>
      <c r="E574" s="189" t="s">
        <v>834</v>
      </c>
      <c r="F574" s="190" t="s">
        <v>835</v>
      </c>
      <c r="G574" s="191" t="s">
        <v>160</v>
      </c>
      <c r="H574" s="192">
        <v>200</v>
      </c>
      <c r="I574" s="193"/>
      <c r="J574" s="194">
        <f>ROUND(I574*H574,2)</f>
        <v>0</v>
      </c>
      <c r="K574" s="190" t="s">
        <v>152</v>
      </c>
      <c r="L574" s="60"/>
      <c r="M574" s="195" t="s">
        <v>21</v>
      </c>
      <c r="N574" s="196" t="s">
        <v>45</v>
      </c>
      <c r="O574" s="41"/>
      <c r="P574" s="197">
        <f>O574*H574</f>
        <v>0</v>
      </c>
      <c r="Q574" s="197">
        <v>0</v>
      </c>
      <c r="R574" s="197">
        <f>Q574*H574</f>
        <v>0</v>
      </c>
      <c r="S574" s="197">
        <v>0</v>
      </c>
      <c r="T574" s="198">
        <f>S574*H574</f>
        <v>0</v>
      </c>
      <c r="AR574" s="23" t="s">
        <v>188</v>
      </c>
      <c r="AT574" s="23" t="s">
        <v>148</v>
      </c>
      <c r="AU574" s="23" t="s">
        <v>84</v>
      </c>
      <c r="AY574" s="23" t="s">
        <v>145</v>
      </c>
      <c r="BE574" s="199">
        <f>IF(N574="základní",J574,0)</f>
        <v>0</v>
      </c>
      <c r="BF574" s="199">
        <f>IF(N574="snížená",J574,0)</f>
        <v>0</v>
      </c>
      <c r="BG574" s="199">
        <f>IF(N574="zákl. přenesená",J574,0)</f>
        <v>0</v>
      </c>
      <c r="BH574" s="199">
        <f>IF(N574="sníž. přenesená",J574,0)</f>
        <v>0</v>
      </c>
      <c r="BI574" s="199">
        <f>IF(N574="nulová",J574,0)</f>
        <v>0</v>
      </c>
      <c r="BJ574" s="23" t="s">
        <v>82</v>
      </c>
      <c r="BK574" s="199">
        <f>ROUND(I574*H574,2)</f>
        <v>0</v>
      </c>
      <c r="BL574" s="23" t="s">
        <v>188</v>
      </c>
      <c r="BM574" s="23" t="s">
        <v>836</v>
      </c>
    </row>
    <row r="575" spans="2:51" s="11" customFormat="1" ht="13.5">
      <c r="B575" s="200"/>
      <c r="C575" s="201"/>
      <c r="D575" s="202" t="s">
        <v>155</v>
      </c>
      <c r="E575" s="203" t="s">
        <v>21</v>
      </c>
      <c r="F575" s="204" t="s">
        <v>162</v>
      </c>
      <c r="G575" s="201"/>
      <c r="H575" s="205" t="s">
        <v>21</v>
      </c>
      <c r="I575" s="206"/>
      <c r="J575" s="201"/>
      <c r="K575" s="201"/>
      <c r="L575" s="207"/>
      <c r="M575" s="208"/>
      <c r="N575" s="209"/>
      <c r="O575" s="209"/>
      <c r="P575" s="209"/>
      <c r="Q575" s="209"/>
      <c r="R575" s="209"/>
      <c r="S575" s="209"/>
      <c r="T575" s="210"/>
      <c r="AT575" s="211" t="s">
        <v>155</v>
      </c>
      <c r="AU575" s="211" t="s">
        <v>84</v>
      </c>
      <c r="AV575" s="11" t="s">
        <v>82</v>
      </c>
      <c r="AW575" s="11" t="s">
        <v>38</v>
      </c>
      <c r="AX575" s="11" t="s">
        <v>74</v>
      </c>
      <c r="AY575" s="211" t="s">
        <v>145</v>
      </c>
    </row>
    <row r="576" spans="2:51" s="12" customFormat="1" ht="13.5">
      <c r="B576" s="212"/>
      <c r="C576" s="213"/>
      <c r="D576" s="214" t="s">
        <v>155</v>
      </c>
      <c r="E576" s="215" t="s">
        <v>21</v>
      </c>
      <c r="F576" s="216" t="s">
        <v>837</v>
      </c>
      <c r="G576" s="213"/>
      <c r="H576" s="217">
        <v>200</v>
      </c>
      <c r="I576" s="218"/>
      <c r="J576" s="213"/>
      <c r="K576" s="213"/>
      <c r="L576" s="219"/>
      <c r="M576" s="220"/>
      <c r="N576" s="221"/>
      <c r="O576" s="221"/>
      <c r="P576" s="221"/>
      <c r="Q576" s="221"/>
      <c r="R576" s="221"/>
      <c r="S576" s="221"/>
      <c r="T576" s="222"/>
      <c r="AT576" s="223" t="s">
        <v>155</v>
      </c>
      <c r="AU576" s="223" t="s">
        <v>84</v>
      </c>
      <c r="AV576" s="12" t="s">
        <v>84</v>
      </c>
      <c r="AW576" s="12" t="s">
        <v>38</v>
      </c>
      <c r="AX576" s="12" t="s">
        <v>82</v>
      </c>
      <c r="AY576" s="223" t="s">
        <v>145</v>
      </c>
    </row>
    <row r="577" spans="2:65" s="1" customFormat="1" ht="22.5" customHeight="1">
      <c r="B577" s="40"/>
      <c r="C577" s="188" t="s">
        <v>838</v>
      </c>
      <c r="D577" s="188" t="s">
        <v>148</v>
      </c>
      <c r="E577" s="189" t="s">
        <v>839</v>
      </c>
      <c r="F577" s="190" t="s">
        <v>840</v>
      </c>
      <c r="G577" s="191" t="s">
        <v>160</v>
      </c>
      <c r="H577" s="192">
        <v>200</v>
      </c>
      <c r="I577" s="193"/>
      <c r="J577" s="194">
        <f>ROUND(I577*H577,2)</f>
        <v>0</v>
      </c>
      <c r="K577" s="190" t="s">
        <v>152</v>
      </c>
      <c r="L577" s="60"/>
      <c r="M577" s="195" t="s">
        <v>21</v>
      </c>
      <c r="N577" s="196" t="s">
        <v>45</v>
      </c>
      <c r="O577" s="41"/>
      <c r="P577" s="197">
        <f>O577*H577</f>
        <v>0</v>
      </c>
      <c r="Q577" s="197">
        <v>0</v>
      </c>
      <c r="R577" s="197">
        <f>Q577*H577</f>
        <v>0</v>
      </c>
      <c r="S577" s="197">
        <v>0</v>
      </c>
      <c r="T577" s="198">
        <f>S577*H577</f>
        <v>0</v>
      </c>
      <c r="AR577" s="23" t="s">
        <v>188</v>
      </c>
      <c r="AT577" s="23" t="s">
        <v>148</v>
      </c>
      <c r="AU577" s="23" t="s">
        <v>84</v>
      </c>
      <c r="AY577" s="23" t="s">
        <v>145</v>
      </c>
      <c r="BE577" s="199">
        <f>IF(N577="základní",J577,0)</f>
        <v>0</v>
      </c>
      <c r="BF577" s="199">
        <f>IF(N577="snížená",J577,0)</f>
        <v>0</v>
      </c>
      <c r="BG577" s="199">
        <f>IF(N577="zákl. přenesená",J577,0)</f>
        <v>0</v>
      </c>
      <c r="BH577" s="199">
        <f>IF(N577="sníž. přenesená",J577,0)</f>
        <v>0</v>
      </c>
      <c r="BI577" s="199">
        <f>IF(N577="nulová",J577,0)</f>
        <v>0</v>
      </c>
      <c r="BJ577" s="23" t="s">
        <v>82</v>
      </c>
      <c r="BK577" s="199">
        <f>ROUND(I577*H577,2)</f>
        <v>0</v>
      </c>
      <c r="BL577" s="23" t="s">
        <v>188</v>
      </c>
      <c r="BM577" s="23" t="s">
        <v>841</v>
      </c>
    </row>
    <row r="578" spans="2:51" s="11" customFormat="1" ht="13.5">
      <c r="B578" s="200"/>
      <c r="C578" s="201"/>
      <c r="D578" s="202" t="s">
        <v>155</v>
      </c>
      <c r="E578" s="203" t="s">
        <v>21</v>
      </c>
      <c r="F578" s="204" t="s">
        <v>162</v>
      </c>
      <c r="G578" s="201"/>
      <c r="H578" s="205" t="s">
        <v>21</v>
      </c>
      <c r="I578" s="206"/>
      <c r="J578" s="201"/>
      <c r="K578" s="201"/>
      <c r="L578" s="207"/>
      <c r="M578" s="208"/>
      <c r="N578" s="209"/>
      <c r="O578" s="209"/>
      <c r="P578" s="209"/>
      <c r="Q578" s="209"/>
      <c r="R578" s="209"/>
      <c r="S578" s="209"/>
      <c r="T578" s="210"/>
      <c r="AT578" s="211" t="s">
        <v>155</v>
      </c>
      <c r="AU578" s="211" t="s">
        <v>84</v>
      </c>
      <c r="AV578" s="11" t="s">
        <v>82</v>
      </c>
      <c r="AW578" s="11" t="s">
        <v>38</v>
      </c>
      <c r="AX578" s="11" t="s">
        <v>74</v>
      </c>
      <c r="AY578" s="211" t="s">
        <v>145</v>
      </c>
    </row>
    <row r="579" spans="2:51" s="12" customFormat="1" ht="13.5">
      <c r="B579" s="212"/>
      <c r="C579" s="213"/>
      <c r="D579" s="214" t="s">
        <v>155</v>
      </c>
      <c r="E579" s="215" t="s">
        <v>21</v>
      </c>
      <c r="F579" s="216" t="s">
        <v>837</v>
      </c>
      <c r="G579" s="213"/>
      <c r="H579" s="217">
        <v>200</v>
      </c>
      <c r="I579" s="218"/>
      <c r="J579" s="213"/>
      <c r="K579" s="213"/>
      <c r="L579" s="219"/>
      <c r="M579" s="220"/>
      <c r="N579" s="221"/>
      <c r="O579" s="221"/>
      <c r="P579" s="221"/>
      <c r="Q579" s="221"/>
      <c r="R579" s="221"/>
      <c r="S579" s="221"/>
      <c r="T579" s="222"/>
      <c r="AT579" s="223" t="s">
        <v>155</v>
      </c>
      <c r="AU579" s="223" t="s">
        <v>84</v>
      </c>
      <c r="AV579" s="12" t="s">
        <v>84</v>
      </c>
      <c r="AW579" s="12" t="s">
        <v>38</v>
      </c>
      <c r="AX579" s="12" t="s">
        <v>82</v>
      </c>
      <c r="AY579" s="223" t="s">
        <v>145</v>
      </c>
    </row>
    <row r="580" spans="2:65" s="1" customFormat="1" ht="22.5" customHeight="1">
      <c r="B580" s="40"/>
      <c r="C580" s="188" t="s">
        <v>842</v>
      </c>
      <c r="D580" s="188" t="s">
        <v>148</v>
      </c>
      <c r="E580" s="189" t="s">
        <v>843</v>
      </c>
      <c r="F580" s="190" t="s">
        <v>844</v>
      </c>
      <c r="G580" s="191" t="s">
        <v>845</v>
      </c>
      <c r="H580" s="192">
        <v>24</v>
      </c>
      <c r="I580" s="193"/>
      <c r="J580" s="194">
        <f>ROUND(I580*H580,2)</f>
        <v>0</v>
      </c>
      <c r="K580" s="190" t="s">
        <v>152</v>
      </c>
      <c r="L580" s="60"/>
      <c r="M580" s="195" t="s">
        <v>21</v>
      </c>
      <c r="N580" s="196" t="s">
        <v>45</v>
      </c>
      <c r="O580" s="41"/>
      <c r="P580" s="197">
        <f>O580*H580</f>
        <v>0</v>
      </c>
      <c r="Q580" s="197">
        <v>0</v>
      </c>
      <c r="R580" s="197">
        <f>Q580*H580</f>
        <v>0</v>
      </c>
      <c r="S580" s="197">
        <v>0</v>
      </c>
      <c r="T580" s="198">
        <f>S580*H580</f>
        <v>0</v>
      </c>
      <c r="AR580" s="23" t="s">
        <v>846</v>
      </c>
      <c r="AT580" s="23" t="s">
        <v>148</v>
      </c>
      <c r="AU580" s="23" t="s">
        <v>84</v>
      </c>
      <c r="AY580" s="23" t="s">
        <v>145</v>
      </c>
      <c r="BE580" s="199">
        <f>IF(N580="základní",J580,0)</f>
        <v>0</v>
      </c>
      <c r="BF580" s="199">
        <f>IF(N580="snížená",J580,0)</f>
        <v>0</v>
      </c>
      <c r="BG580" s="199">
        <f>IF(N580="zákl. přenesená",J580,0)</f>
        <v>0</v>
      </c>
      <c r="BH580" s="199">
        <f>IF(N580="sníž. přenesená",J580,0)</f>
        <v>0</v>
      </c>
      <c r="BI580" s="199">
        <f>IF(N580="nulová",J580,0)</f>
        <v>0</v>
      </c>
      <c r="BJ580" s="23" t="s">
        <v>82</v>
      </c>
      <c r="BK580" s="199">
        <f>ROUND(I580*H580,2)</f>
        <v>0</v>
      </c>
      <c r="BL580" s="23" t="s">
        <v>846</v>
      </c>
      <c r="BM580" s="23" t="s">
        <v>847</v>
      </c>
    </row>
    <row r="581" spans="2:51" s="11" customFormat="1" ht="13.5">
      <c r="B581" s="200"/>
      <c r="C581" s="201"/>
      <c r="D581" s="202" t="s">
        <v>155</v>
      </c>
      <c r="E581" s="203" t="s">
        <v>21</v>
      </c>
      <c r="F581" s="204" t="s">
        <v>162</v>
      </c>
      <c r="G581" s="201"/>
      <c r="H581" s="205" t="s">
        <v>21</v>
      </c>
      <c r="I581" s="206"/>
      <c r="J581" s="201"/>
      <c r="K581" s="201"/>
      <c r="L581" s="207"/>
      <c r="M581" s="208"/>
      <c r="N581" s="209"/>
      <c r="O581" s="209"/>
      <c r="P581" s="209"/>
      <c r="Q581" s="209"/>
      <c r="R581" s="209"/>
      <c r="S581" s="209"/>
      <c r="T581" s="210"/>
      <c r="AT581" s="211" t="s">
        <v>155</v>
      </c>
      <c r="AU581" s="211" t="s">
        <v>84</v>
      </c>
      <c r="AV581" s="11" t="s">
        <v>82</v>
      </c>
      <c r="AW581" s="11" t="s">
        <v>38</v>
      </c>
      <c r="AX581" s="11" t="s">
        <v>74</v>
      </c>
      <c r="AY581" s="211" t="s">
        <v>145</v>
      </c>
    </row>
    <row r="582" spans="2:51" s="12" customFormat="1" ht="13.5">
      <c r="B582" s="212"/>
      <c r="C582" s="213"/>
      <c r="D582" s="214" t="s">
        <v>155</v>
      </c>
      <c r="E582" s="215" t="s">
        <v>21</v>
      </c>
      <c r="F582" s="216" t="s">
        <v>264</v>
      </c>
      <c r="G582" s="213"/>
      <c r="H582" s="217">
        <v>24</v>
      </c>
      <c r="I582" s="218"/>
      <c r="J582" s="213"/>
      <c r="K582" s="213"/>
      <c r="L582" s="219"/>
      <c r="M582" s="220"/>
      <c r="N582" s="221"/>
      <c r="O582" s="221"/>
      <c r="P582" s="221"/>
      <c r="Q582" s="221"/>
      <c r="R582" s="221"/>
      <c r="S582" s="221"/>
      <c r="T582" s="222"/>
      <c r="AT582" s="223" t="s">
        <v>155</v>
      </c>
      <c r="AU582" s="223" t="s">
        <v>84</v>
      </c>
      <c r="AV582" s="12" t="s">
        <v>84</v>
      </c>
      <c r="AW582" s="12" t="s">
        <v>38</v>
      </c>
      <c r="AX582" s="12" t="s">
        <v>82</v>
      </c>
      <c r="AY582" s="223" t="s">
        <v>145</v>
      </c>
    </row>
    <row r="583" spans="2:65" s="1" customFormat="1" ht="22.5" customHeight="1">
      <c r="B583" s="40"/>
      <c r="C583" s="188" t="s">
        <v>848</v>
      </c>
      <c r="D583" s="188" t="s">
        <v>148</v>
      </c>
      <c r="E583" s="189" t="s">
        <v>849</v>
      </c>
      <c r="F583" s="190" t="s">
        <v>850</v>
      </c>
      <c r="G583" s="191" t="s">
        <v>182</v>
      </c>
      <c r="H583" s="192">
        <v>0.051</v>
      </c>
      <c r="I583" s="193"/>
      <c r="J583" s="194">
        <f>ROUND(I583*H583,2)</f>
        <v>0</v>
      </c>
      <c r="K583" s="190" t="s">
        <v>152</v>
      </c>
      <c r="L583" s="60"/>
      <c r="M583" s="195" t="s">
        <v>21</v>
      </c>
      <c r="N583" s="196" t="s">
        <v>45</v>
      </c>
      <c r="O583" s="41"/>
      <c r="P583" s="197">
        <f>O583*H583</f>
        <v>0</v>
      </c>
      <c r="Q583" s="197">
        <v>0</v>
      </c>
      <c r="R583" s="197">
        <f>Q583*H583</f>
        <v>0</v>
      </c>
      <c r="S583" s="197">
        <v>0</v>
      </c>
      <c r="T583" s="198">
        <f>S583*H583</f>
        <v>0</v>
      </c>
      <c r="AR583" s="23" t="s">
        <v>188</v>
      </c>
      <c r="AT583" s="23" t="s">
        <v>148</v>
      </c>
      <c r="AU583" s="23" t="s">
        <v>84</v>
      </c>
      <c r="AY583" s="23" t="s">
        <v>145</v>
      </c>
      <c r="BE583" s="199">
        <f>IF(N583="základní",J583,0)</f>
        <v>0</v>
      </c>
      <c r="BF583" s="199">
        <f>IF(N583="snížená",J583,0)</f>
        <v>0</v>
      </c>
      <c r="BG583" s="199">
        <f>IF(N583="zákl. přenesená",J583,0)</f>
        <v>0</v>
      </c>
      <c r="BH583" s="199">
        <f>IF(N583="sníž. přenesená",J583,0)</f>
        <v>0</v>
      </c>
      <c r="BI583" s="199">
        <f>IF(N583="nulová",J583,0)</f>
        <v>0</v>
      </c>
      <c r="BJ583" s="23" t="s">
        <v>82</v>
      </c>
      <c r="BK583" s="199">
        <f>ROUND(I583*H583,2)</f>
        <v>0</v>
      </c>
      <c r="BL583" s="23" t="s">
        <v>188</v>
      </c>
      <c r="BM583" s="23" t="s">
        <v>851</v>
      </c>
    </row>
    <row r="584" spans="2:51" s="12" customFormat="1" ht="13.5">
      <c r="B584" s="212"/>
      <c r="C584" s="213"/>
      <c r="D584" s="214" t="s">
        <v>155</v>
      </c>
      <c r="E584" s="215" t="s">
        <v>21</v>
      </c>
      <c r="F584" s="216" t="s">
        <v>852</v>
      </c>
      <c r="G584" s="213"/>
      <c r="H584" s="217">
        <v>0.051</v>
      </c>
      <c r="I584" s="218"/>
      <c r="J584" s="213"/>
      <c r="K584" s="213"/>
      <c r="L584" s="219"/>
      <c r="M584" s="220"/>
      <c r="N584" s="221"/>
      <c r="O584" s="221"/>
      <c r="P584" s="221"/>
      <c r="Q584" s="221"/>
      <c r="R584" s="221"/>
      <c r="S584" s="221"/>
      <c r="T584" s="222"/>
      <c r="AT584" s="223" t="s">
        <v>155</v>
      </c>
      <c r="AU584" s="223" t="s">
        <v>84</v>
      </c>
      <c r="AV584" s="12" t="s">
        <v>84</v>
      </c>
      <c r="AW584" s="12" t="s">
        <v>38</v>
      </c>
      <c r="AX584" s="12" t="s">
        <v>82</v>
      </c>
      <c r="AY584" s="223" t="s">
        <v>145</v>
      </c>
    </row>
    <row r="585" spans="2:65" s="1" customFormat="1" ht="22.5" customHeight="1">
      <c r="B585" s="40"/>
      <c r="C585" s="188" t="s">
        <v>853</v>
      </c>
      <c r="D585" s="188" t="s">
        <v>148</v>
      </c>
      <c r="E585" s="189" t="s">
        <v>854</v>
      </c>
      <c r="F585" s="190" t="s">
        <v>855</v>
      </c>
      <c r="G585" s="191" t="s">
        <v>182</v>
      </c>
      <c r="H585" s="192">
        <v>0.051</v>
      </c>
      <c r="I585" s="193"/>
      <c r="J585" s="194">
        <f>ROUND(I585*H585,2)</f>
        <v>0</v>
      </c>
      <c r="K585" s="190" t="s">
        <v>152</v>
      </c>
      <c r="L585" s="60"/>
      <c r="M585" s="195" t="s">
        <v>21</v>
      </c>
      <c r="N585" s="196" t="s">
        <v>45</v>
      </c>
      <c r="O585" s="41"/>
      <c r="P585" s="197">
        <f>O585*H585</f>
        <v>0</v>
      </c>
      <c r="Q585" s="197">
        <v>0</v>
      </c>
      <c r="R585" s="197">
        <f>Q585*H585</f>
        <v>0</v>
      </c>
      <c r="S585" s="197">
        <v>0</v>
      </c>
      <c r="T585" s="198">
        <f>S585*H585</f>
        <v>0</v>
      </c>
      <c r="AR585" s="23" t="s">
        <v>188</v>
      </c>
      <c r="AT585" s="23" t="s">
        <v>148</v>
      </c>
      <c r="AU585" s="23" t="s">
        <v>84</v>
      </c>
      <c r="AY585" s="23" t="s">
        <v>145</v>
      </c>
      <c r="BE585" s="199">
        <f>IF(N585="základní",J585,0)</f>
        <v>0</v>
      </c>
      <c r="BF585" s="199">
        <f>IF(N585="snížená",J585,0)</f>
        <v>0</v>
      </c>
      <c r="BG585" s="199">
        <f>IF(N585="zákl. přenesená",J585,0)</f>
        <v>0</v>
      </c>
      <c r="BH585" s="199">
        <f>IF(N585="sníž. přenesená",J585,0)</f>
        <v>0</v>
      </c>
      <c r="BI585" s="199">
        <f>IF(N585="nulová",J585,0)</f>
        <v>0</v>
      </c>
      <c r="BJ585" s="23" t="s">
        <v>82</v>
      </c>
      <c r="BK585" s="199">
        <f>ROUND(I585*H585,2)</f>
        <v>0</v>
      </c>
      <c r="BL585" s="23" t="s">
        <v>188</v>
      </c>
      <c r="BM585" s="23" t="s">
        <v>856</v>
      </c>
    </row>
    <row r="586" spans="2:51" s="12" customFormat="1" ht="13.5">
      <c r="B586" s="212"/>
      <c r="C586" s="213"/>
      <c r="D586" s="202" t="s">
        <v>155</v>
      </c>
      <c r="E586" s="224" t="s">
        <v>21</v>
      </c>
      <c r="F586" s="225" t="s">
        <v>852</v>
      </c>
      <c r="G586" s="213"/>
      <c r="H586" s="226">
        <v>0.051</v>
      </c>
      <c r="I586" s="218"/>
      <c r="J586" s="213"/>
      <c r="K586" s="213"/>
      <c r="L586" s="219"/>
      <c r="M586" s="220"/>
      <c r="N586" s="221"/>
      <c r="O586" s="221"/>
      <c r="P586" s="221"/>
      <c r="Q586" s="221"/>
      <c r="R586" s="221"/>
      <c r="S586" s="221"/>
      <c r="T586" s="222"/>
      <c r="AT586" s="223" t="s">
        <v>155</v>
      </c>
      <c r="AU586" s="223" t="s">
        <v>84</v>
      </c>
      <c r="AV586" s="12" t="s">
        <v>84</v>
      </c>
      <c r="AW586" s="12" t="s">
        <v>38</v>
      </c>
      <c r="AX586" s="12" t="s">
        <v>82</v>
      </c>
      <c r="AY586" s="223" t="s">
        <v>145</v>
      </c>
    </row>
    <row r="587" spans="2:63" s="10" customFormat="1" ht="29.85" customHeight="1">
      <c r="B587" s="171"/>
      <c r="C587" s="172"/>
      <c r="D587" s="185" t="s">
        <v>73</v>
      </c>
      <c r="E587" s="186" t="s">
        <v>857</v>
      </c>
      <c r="F587" s="186" t="s">
        <v>858</v>
      </c>
      <c r="G587" s="172"/>
      <c r="H587" s="172"/>
      <c r="I587" s="175"/>
      <c r="J587" s="187">
        <f>BK587</f>
        <v>0</v>
      </c>
      <c r="K587" s="172"/>
      <c r="L587" s="177"/>
      <c r="M587" s="178"/>
      <c r="N587" s="179"/>
      <c r="O587" s="179"/>
      <c r="P587" s="180">
        <f>SUM(P588:P590)</f>
        <v>0</v>
      </c>
      <c r="Q587" s="179"/>
      <c r="R587" s="180">
        <f>SUM(R588:R590)</f>
        <v>0</v>
      </c>
      <c r="S587" s="179"/>
      <c r="T587" s="181">
        <f>SUM(T588:T590)</f>
        <v>0</v>
      </c>
      <c r="AR587" s="182" t="s">
        <v>84</v>
      </c>
      <c r="AT587" s="183" t="s">
        <v>73</v>
      </c>
      <c r="AU587" s="183" t="s">
        <v>82</v>
      </c>
      <c r="AY587" s="182" t="s">
        <v>145</v>
      </c>
      <c r="BK587" s="184">
        <f>SUM(BK588:BK590)</f>
        <v>0</v>
      </c>
    </row>
    <row r="588" spans="2:65" s="1" customFormat="1" ht="22.5" customHeight="1">
      <c r="B588" s="40"/>
      <c r="C588" s="188" t="s">
        <v>859</v>
      </c>
      <c r="D588" s="188" t="s">
        <v>148</v>
      </c>
      <c r="E588" s="189" t="s">
        <v>860</v>
      </c>
      <c r="F588" s="190" t="s">
        <v>861</v>
      </c>
      <c r="G588" s="191" t="s">
        <v>647</v>
      </c>
      <c r="H588" s="192">
        <v>1</v>
      </c>
      <c r="I588" s="193"/>
      <c r="J588" s="194">
        <f>ROUND(I588*H588,2)</f>
        <v>0</v>
      </c>
      <c r="K588" s="190" t="s">
        <v>21</v>
      </c>
      <c r="L588" s="60"/>
      <c r="M588" s="195" t="s">
        <v>21</v>
      </c>
      <c r="N588" s="196" t="s">
        <v>45</v>
      </c>
      <c r="O588" s="41"/>
      <c r="P588" s="197">
        <f>O588*H588</f>
        <v>0</v>
      </c>
      <c r="Q588" s="197">
        <v>0</v>
      </c>
      <c r="R588" s="197">
        <f>Q588*H588</f>
        <v>0</v>
      </c>
      <c r="S588" s="197">
        <v>0</v>
      </c>
      <c r="T588" s="198">
        <f>S588*H588</f>
        <v>0</v>
      </c>
      <c r="AR588" s="23" t="s">
        <v>188</v>
      </c>
      <c r="AT588" s="23" t="s">
        <v>148</v>
      </c>
      <c r="AU588" s="23" t="s">
        <v>84</v>
      </c>
      <c r="AY588" s="23" t="s">
        <v>145</v>
      </c>
      <c r="BE588" s="199">
        <f>IF(N588="základní",J588,0)</f>
        <v>0</v>
      </c>
      <c r="BF588" s="199">
        <f>IF(N588="snížená",J588,0)</f>
        <v>0</v>
      </c>
      <c r="BG588" s="199">
        <f>IF(N588="zákl. přenesená",J588,0)</f>
        <v>0</v>
      </c>
      <c r="BH588" s="199">
        <f>IF(N588="sníž. přenesená",J588,0)</f>
        <v>0</v>
      </c>
      <c r="BI588" s="199">
        <f>IF(N588="nulová",J588,0)</f>
        <v>0</v>
      </c>
      <c r="BJ588" s="23" t="s">
        <v>82</v>
      </c>
      <c r="BK588" s="199">
        <f>ROUND(I588*H588,2)</f>
        <v>0</v>
      </c>
      <c r="BL588" s="23" t="s">
        <v>188</v>
      </c>
      <c r="BM588" s="23" t="s">
        <v>862</v>
      </c>
    </row>
    <row r="589" spans="2:51" s="11" customFormat="1" ht="13.5">
      <c r="B589" s="200"/>
      <c r="C589" s="201"/>
      <c r="D589" s="202" t="s">
        <v>155</v>
      </c>
      <c r="E589" s="203" t="s">
        <v>21</v>
      </c>
      <c r="F589" s="204" t="s">
        <v>863</v>
      </c>
      <c r="G589" s="201"/>
      <c r="H589" s="205" t="s">
        <v>21</v>
      </c>
      <c r="I589" s="206"/>
      <c r="J589" s="201"/>
      <c r="K589" s="201"/>
      <c r="L589" s="207"/>
      <c r="M589" s="208"/>
      <c r="N589" s="209"/>
      <c r="O589" s="209"/>
      <c r="P589" s="209"/>
      <c r="Q589" s="209"/>
      <c r="R589" s="209"/>
      <c r="S589" s="209"/>
      <c r="T589" s="210"/>
      <c r="AT589" s="211" t="s">
        <v>155</v>
      </c>
      <c r="AU589" s="211" t="s">
        <v>84</v>
      </c>
      <c r="AV589" s="11" t="s">
        <v>82</v>
      </c>
      <c r="AW589" s="11" t="s">
        <v>38</v>
      </c>
      <c r="AX589" s="11" t="s">
        <v>74</v>
      </c>
      <c r="AY589" s="211" t="s">
        <v>145</v>
      </c>
    </row>
    <row r="590" spans="2:51" s="12" customFormat="1" ht="13.5">
      <c r="B590" s="212"/>
      <c r="C590" s="213"/>
      <c r="D590" s="202" t="s">
        <v>155</v>
      </c>
      <c r="E590" s="224" t="s">
        <v>21</v>
      </c>
      <c r="F590" s="225" t="s">
        <v>82</v>
      </c>
      <c r="G590" s="213"/>
      <c r="H590" s="226">
        <v>1</v>
      </c>
      <c r="I590" s="218"/>
      <c r="J590" s="213"/>
      <c r="K590" s="213"/>
      <c r="L590" s="219"/>
      <c r="M590" s="220"/>
      <c r="N590" s="221"/>
      <c r="O590" s="221"/>
      <c r="P590" s="221"/>
      <c r="Q590" s="221"/>
      <c r="R590" s="221"/>
      <c r="S590" s="221"/>
      <c r="T590" s="222"/>
      <c r="AT590" s="223" t="s">
        <v>155</v>
      </c>
      <c r="AU590" s="223" t="s">
        <v>84</v>
      </c>
      <c r="AV590" s="12" t="s">
        <v>84</v>
      </c>
      <c r="AW590" s="12" t="s">
        <v>38</v>
      </c>
      <c r="AX590" s="12" t="s">
        <v>82</v>
      </c>
      <c r="AY590" s="223" t="s">
        <v>145</v>
      </c>
    </row>
    <row r="591" spans="2:63" s="10" customFormat="1" ht="29.85" customHeight="1">
      <c r="B591" s="171"/>
      <c r="C591" s="172"/>
      <c r="D591" s="173" t="s">
        <v>73</v>
      </c>
      <c r="E591" s="251" t="s">
        <v>864</v>
      </c>
      <c r="F591" s="251" t="s">
        <v>865</v>
      </c>
      <c r="G591" s="172"/>
      <c r="H591" s="172"/>
      <c r="I591" s="175"/>
      <c r="J591" s="252">
        <f>BK591</f>
        <v>0</v>
      </c>
      <c r="K591" s="172"/>
      <c r="L591" s="177"/>
      <c r="M591" s="178"/>
      <c r="N591" s="179"/>
      <c r="O591" s="179"/>
      <c r="P591" s="180">
        <f>P592+P596+P600</f>
        <v>0</v>
      </c>
      <c r="Q591" s="179"/>
      <c r="R591" s="180">
        <f>R592+R596+R600</f>
        <v>0.609076</v>
      </c>
      <c r="S591" s="179"/>
      <c r="T591" s="181">
        <f>T592+T596+T600</f>
        <v>0.3483</v>
      </c>
      <c r="AR591" s="182" t="s">
        <v>84</v>
      </c>
      <c r="AT591" s="183" t="s">
        <v>73</v>
      </c>
      <c r="AU591" s="183" t="s">
        <v>82</v>
      </c>
      <c r="AY591" s="182" t="s">
        <v>145</v>
      </c>
      <c r="BK591" s="184">
        <f>BK592+BK596+BK600</f>
        <v>0</v>
      </c>
    </row>
    <row r="592" spans="2:63" s="10" customFormat="1" ht="14.85" customHeight="1">
      <c r="B592" s="171"/>
      <c r="C592" s="172"/>
      <c r="D592" s="185" t="s">
        <v>73</v>
      </c>
      <c r="E592" s="186" t="s">
        <v>866</v>
      </c>
      <c r="F592" s="186" t="s">
        <v>867</v>
      </c>
      <c r="G592" s="172"/>
      <c r="H592" s="172"/>
      <c r="I592" s="175"/>
      <c r="J592" s="187">
        <f>BK592</f>
        <v>0</v>
      </c>
      <c r="K592" s="172"/>
      <c r="L592" s="177"/>
      <c r="M592" s="178"/>
      <c r="N592" s="179"/>
      <c r="O592" s="179"/>
      <c r="P592" s="180">
        <f>SUM(P593:P595)</f>
        <v>0</v>
      </c>
      <c r="Q592" s="179"/>
      <c r="R592" s="180">
        <f>SUM(R593:R595)</f>
        <v>0</v>
      </c>
      <c r="S592" s="179"/>
      <c r="T592" s="181">
        <f>SUM(T593:T595)</f>
        <v>0</v>
      </c>
      <c r="AR592" s="182" t="s">
        <v>84</v>
      </c>
      <c r="AT592" s="183" t="s">
        <v>73</v>
      </c>
      <c r="AU592" s="183" t="s">
        <v>84</v>
      </c>
      <c r="AY592" s="182" t="s">
        <v>145</v>
      </c>
      <c r="BK592" s="184">
        <f>SUM(BK593:BK595)</f>
        <v>0</v>
      </c>
    </row>
    <row r="593" spans="2:65" s="1" customFormat="1" ht="22.5" customHeight="1">
      <c r="B593" s="40"/>
      <c r="C593" s="188" t="s">
        <v>868</v>
      </c>
      <c r="D593" s="188" t="s">
        <v>148</v>
      </c>
      <c r="E593" s="189" t="s">
        <v>869</v>
      </c>
      <c r="F593" s="190" t="s">
        <v>870</v>
      </c>
      <c r="G593" s="191" t="s">
        <v>647</v>
      </c>
      <c r="H593" s="192">
        <v>1</v>
      </c>
      <c r="I593" s="193"/>
      <c r="J593" s="194">
        <f>ROUND(I593*H593,2)</f>
        <v>0</v>
      </c>
      <c r="K593" s="190" t="s">
        <v>21</v>
      </c>
      <c r="L593" s="60"/>
      <c r="M593" s="195" t="s">
        <v>21</v>
      </c>
      <c r="N593" s="196" t="s">
        <v>45</v>
      </c>
      <c r="O593" s="41"/>
      <c r="P593" s="197">
        <f>O593*H593</f>
        <v>0</v>
      </c>
      <c r="Q593" s="197">
        <v>0</v>
      </c>
      <c r="R593" s="197">
        <f>Q593*H593</f>
        <v>0</v>
      </c>
      <c r="S593" s="197">
        <v>0</v>
      </c>
      <c r="T593" s="198">
        <f>S593*H593</f>
        <v>0</v>
      </c>
      <c r="AR593" s="23" t="s">
        <v>188</v>
      </c>
      <c r="AT593" s="23" t="s">
        <v>148</v>
      </c>
      <c r="AU593" s="23" t="s">
        <v>146</v>
      </c>
      <c r="AY593" s="23" t="s">
        <v>145</v>
      </c>
      <c r="BE593" s="199">
        <f>IF(N593="základní",J593,0)</f>
        <v>0</v>
      </c>
      <c r="BF593" s="199">
        <f>IF(N593="snížená",J593,0)</f>
        <v>0</v>
      </c>
      <c r="BG593" s="199">
        <f>IF(N593="zákl. přenesená",J593,0)</f>
        <v>0</v>
      </c>
      <c r="BH593" s="199">
        <f>IF(N593="sníž. přenesená",J593,0)</f>
        <v>0</v>
      </c>
      <c r="BI593" s="199">
        <f>IF(N593="nulová",J593,0)</f>
        <v>0</v>
      </c>
      <c r="BJ593" s="23" t="s">
        <v>82</v>
      </c>
      <c r="BK593" s="199">
        <f>ROUND(I593*H593,2)</f>
        <v>0</v>
      </c>
      <c r="BL593" s="23" t="s">
        <v>188</v>
      </c>
      <c r="BM593" s="23" t="s">
        <v>871</v>
      </c>
    </row>
    <row r="594" spans="2:51" s="11" customFormat="1" ht="13.5">
      <c r="B594" s="200"/>
      <c r="C594" s="201"/>
      <c r="D594" s="202" t="s">
        <v>155</v>
      </c>
      <c r="E594" s="203" t="s">
        <v>21</v>
      </c>
      <c r="F594" s="204" t="s">
        <v>872</v>
      </c>
      <c r="G594" s="201"/>
      <c r="H594" s="205" t="s">
        <v>21</v>
      </c>
      <c r="I594" s="206"/>
      <c r="J594" s="201"/>
      <c r="K594" s="201"/>
      <c r="L594" s="207"/>
      <c r="M594" s="208"/>
      <c r="N594" s="209"/>
      <c r="O594" s="209"/>
      <c r="P594" s="209"/>
      <c r="Q594" s="209"/>
      <c r="R594" s="209"/>
      <c r="S594" s="209"/>
      <c r="T594" s="210"/>
      <c r="AT594" s="211" t="s">
        <v>155</v>
      </c>
      <c r="AU594" s="211" t="s">
        <v>146</v>
      </c>
      <c r="AV594" s="11" t="s">
        <v>82</v>
      </c>
      <c r="AW594" s="11" t="s">
        <v>38</v>
      </c>
      <c r="AX594" s="11" t="s">
        <v>74</v>
      </c>
      <c r="AY594" s="211" t="s">
        <v>145</v>
      </c>
    </row>
    <row r="595" spans="2:51" s="12" customFormat="1" ht="13.5">
      <c r="B595" s="212"/>
      <c r="C595" s="213"/>
      <c r="D595" s="202" t="s">
        <v>155</v>
      </c>
      <c r="E595" s="224" t="s">
        <v>21</v>
      </c>
      <c r="F595" s="225" t="s">
        <v>82</v>
      </c>
      <c r="G595" s="213"/>
      <c r="H595" s="226">
        <v>1</v>
      </c>
      <c r="I595" s="218"/>
      <c r="J595" s="213"/>
      <c r="K595" s="213"/>
      <c r="L595" s="219"/>
      <c r="M595" s="220"/>
      <c r="N595" s="221"/>
      <c r="O595" s="221"/>
      <c r="P595" s="221"/>
      <c r="Q595" s="221"/>
      <c r="R595" s="221"/>
      <c r="S595" s="221"/>
      <c r="T595" s="222"/>
      <c r="AT595" s="223" t="s">
        <v>155</v>
      </c>
      <c r="AU595" s="223" t="s">
        <v>146</v>
      </c>
      <c r="AV595" s="12" t="s">
        <v>84</v>
      </c>
      <c r="AW595" s="12" t="s">
        <v>38</v>
      </c>
      <c r="AX595" s="12" t="s">
        <v>82</v>
      </c>
      <c r="AY595" s="223" t="s">
        <v>145</v>
      </c>
    </row>
    <row r="596" spans="2:63" s="10" customFormat="1" ht="22.35" customHeight="1">
      <c r="B596" s="171"/>
      <c r="C596" s="172"/>
      <c r="D596" s="185" t="s">
        <v>73</v>
      </c>
      <c r="E596" s="186" t="s">
        <v>873</v>
      </c>
      <c r="F596" s="186" t="s">
        <v>874</v>
      </c>
      <c r="G596" s="172"/>
      <c r="H596" s="172"/>
      <c r="I596" s="175"/>
      <c r="J596" s="187">
        <f>BK596</f>
        <v>0</v>
      </c>
      <c r="K596" s="172"/>
      <c r="L596" s="177"/>
      <c r="M596" s="178"/>
      <c r="N596" s="179"/>
      <c r="O596" s="179"/>
      <c r="P596" s="180">
        <f>SUM(P597:P599)</f>
        <v>0</v>
      </c>
      <c r="Q596" s="179"/>
      <c r="R596" s="180">
        <f>SUM(R597:R599)</f>
        <v>0</v>
      </c>
      <c r="S596" s="179"/>
      <c r="T596" s="181">
        <f>SUM(T597:T599)</f>
        <v>0</v>
      </c>
      <c r="AR596" s="182" t="s">
        <v>84</v>
      </c>
      <c r="AT596" s="183" t="s">
        <v>73</v>
      </c>
      <c r="AU596" s="183" t="s">
        <v>84</v>
      </c>
      <c r="AY596" s="182" t="s">
        <v>145</v>
      </c>
      <c r="BK596" s="184">
        <f>SUM(BK597:BK599)</f>
        <v>0</v>
      </c>
    </row>
    <row r="597" spans="2:65" s="1" customFormat="1" ht="22.5" customHeight="1">
      <c r="B597" s="40"/>
      <c r="C597" s="188" t="s">
        <v>875</v>
      </c>
      <c r="D597" s="188" t="s">
        <v>148</v>
      </c>
      <c r="E597" s="189" t="s">
        <v>876</v>
      </c>
      <c r="F597" s="190" t="s">
        <v>877</v>
      </c>
      <c r="G597" s="191" t="s">
        <v>647</v>
      </c>
      <c r="H597" s="192">
        <v>1</v>
      </c>
      <c r="I597" s="193"/>
      <c r="J597" s="194">
        <f>ROUND(I597*H597,2)</f>
        <v>0</v>
      </c>
      <c r="K597" s="190" t="s">
        <v>21</v>
      </c>
      <c r="L597" s="60"/>
      <c r="M597" s="195" t="s">
        <v>21</v>
      </c>
      <c r="N597" s="196" t="s">
        <v>45</v>
      </c>
      <c r="O597" s="41"/>
      <c r="P597" s="197">
        <f>O597*H597</f>
        <v>0</v>
      </c>
      <c r="Q597" s="197">
        <v>0</v>
      </c>
      <c r="R597" s="197">
        <f>Q597*H597</f>
        <v>0</v>
      </c>
      <c r="S597" s="197">
        <v>0</v>
      </c>
      <c r="T597" s="198">
        <f>S597*H597</f>
        <v>0</v>
      </c>
      <c r="AR597" s="23" t="s">
        <v>188</v>
      </c>
      <c r="AT597" s="23" t="s">
        <v>148</v>
      </c>
      <c r="AU597" s="23" t="s">
        <v>146</v>
      </c>
      <c r="AY597" s="23" t="s">
        <v>145</v>
      </c>
      <c r="BE597" s="199">
        <f>IF(N597="základní",J597,0)</f>
        <v>0</v>
      </c>
      <c r="BF597" s="199">
        <f>IF(N597="snížená",J597,0)</f>
        <v>0</v>
      </c>
      <c r="BG597" s="199">
        <f>IF(N597="zákl. přenesená",J597,0)</f>
        <v>0</v>
      </c>
      <c r="BH597" s="199">
        <f>IF(N597="sníž. přenesená",J597,0)</f>
        <v>0</v>
      </c>
      <c r="BI597" s="199">
        <f>IF(N597="nulová",J597,0)</f>
        <v>0</v>
      </c>
      <c r="BJ597" s="23" t="s">
        <v>82</v>
      </c>
      <c r="BK597" s="199">
        <f>ROUND(I597*H597,2)</f>
        <v>0</v>
      </c>
      <c r="BL597" s="23" t="s">
        <v>188</v>
      </c>
      <c r="BM597" s="23" t="s">
        <v>878</v>
      </c>
    </row>
    <row r="598" spans="2:51" s="11" customFormat="1" ht="13.5">
      <c r="B598" s="200"/>
      <c r="C598" s="201"/>
      <c r="D598" s="202" t="s">
        <v>155</v>
      </c>
      <c r="E598" s="203" t="s">
        <v>21</v>
      </c>
      <c r="F598" s="204" t="s">
        <v>872</v>
      </c>
      <c r="G598" s="201"/>
      <c r="H598" s="205" t="s">
        <v>21</v>
      </c>
      <c r="I598" s="206"/>
      <c r="J598" s="201"/>
      <c r="K598" s="201"/>
      <c r="L598" s="207"/>
      <c r="M598" s="208"/>
      <c r="N598" s="209"/>
      <c r="O598" s="209"/>
      <c r="P598" s="209"/>
      <c r="Q598" s="209"/>
      <c r="R598" s="209"/>
      <c r="S598" s="209"/>
      <c r="T598" s="210"/>
      <c r="AT598" s="211" t="s">
        <v>155</v>
      </c>
      <c r="AU598" s="211" t="s">
        <v>146</v>
      </c>
      <c r="AV598" s="11" t="s">
        <v>82</v>
      </c>
      <c r="AW598" s="11" t="s">
        <v>38</v>
      </c>
      <c r="AX598" s="11" t="s">
        <v>74</v>
      </c>
      <c r="AY598" s="211" t="s">
        <v>145</v>
      </c>
    </row>
    <row r="599" spans="2:51" s="12" customFormat="1" ht="13.5">
      <c r="B599" s="212"/>
      <c r="C599" s="213"/>
      <c r="D599" s="202" t="s">
        <v>155</v>
      </c>
      <c r="E599" s="224" t="s">
        <v>21</v>
      </c>
      <c r="F599" s="225" t="s">
        <v>82</v>
      </c>
      <c r="G599" s="213"/>
      <c r="H599" s="226">
        <v>1</v>
      </c>
      <c r="I599" s="218"/>
      <c r="J599" s="213"/>
      <c r="K599" s="213"/>
      <c r="L599" s="219"/>
      <c r="M599" s="220"/>
      <c r="N599" s="221"/>
      <c r="O599" s="221"/>
      <c r="P599" s="221"/>
      <c r="Q599" s="221"/>
      <c r="R599" s="221"/>
      <c r="S599" s="221"/>
      <c r="T599" s="222"/>
      <c r="AT599" s="223" t="s">
        <v>155</v>
      </c>
      <c r="AU599" s="223" t="s">
        <v>146</v>
      </c>
      <c r="AV599" s="12" t="s">
        <v>84</v>
      </c>
      <c r="AW599" s="12" t="s">
        <v>38</v>
      </c>
      <c r="AX599" s="12" t="s">
        <v>82</v>
      </c>
      <c r="AY599" s="223" t="s">
        <v>145</v>
      </c>
    </row>
    <row r="600" spans="2:63" s="10" customFormat="1" ht="22.35" customHeight="1">
      <c r="B600" s="171"/>
      <c r="C600" s="172"/>
      <c r="D600" s="185" t="s">
        <v>73</v>
      </c>
      <c r="E600" s="186" t="s">
        <v>879</v>
      </c>
      <c r="F600" s="186" t="s">
        <v>880</v>
      </c>
      <c r="G600" s="172"/>
      <c r="H600" s="172"/>
      <c r="I600" s="175"/>
      <c r="J600" s="187">
        <f>BK600</f>
        <v>0</v>
      </c>
      <c r="K600" s="172"/>
      <c r="L600" s="177"/>
      <c r="M600" s="178"/>
      <c r="N600" s="179"/>
      <c r="O600" s="179"/>
      <c r="P600" s="180">
        <f>SUM(P601:P754)</f>
        <v>0</v>
      </c>
      <c r="Q600" s="179"/>
      <c r="R600" s="180">
        <f>SUM(R601:R754)</f>
        <v>0.609076</v>
      </c>
      <c r="S600" s="179"/>
      <c r="T600" s="181">
        <f>SUM(T601:T754)</f>
        <v>0.3483</v>
      </c>
      <c r="AR600" s="182" t="s">
        <v>84</v>
      </c>
      <c r="AT600" s="183" t="s">
        <v>73</v>
      </c>
      <c r="AU600" s="183" t="s">
        <v>84</v>
      </c>
      <c r="AY600" s="182" t="s">
        <v>145</v>
      </c>
      <c r="BK600" s="184">
        <f>SUM(BK601:BK754)</f>
        <v>0</v>
      </c>
    </row>
    <row r="601" spans="2:65" s="1" customFormat="1" ht="22.5" customHeight="1">
      <c r="B601" s="40"/>
      <c r="C601" s="188" t="s">
        <v>881</v>
      </c>
      <c r="D601" s="188" t="s">
        <v>148</v>
      </c>
      <c r="E601" s="189" t="s">
        <v>882</v>
      </c>
      <c r="F601" s="190" t="s">
        <v>883</v>
      </c>
      <c r="G601" s="191" t="s">
        <v>647</v>
      </c>
      <c r="H601" s="192">
        <v>1</v>
      </c>
      <c r="I601" s="193"/>
      <c r="J601" s="194">
        <f>ROUND(I601*H601,2)</f>
        <v>0</v>
      </c>
      <c r="K601" s="190" t="s">
        <v>21</v>
      </c>
      <c r="L601" s="60"/>
      <c r="M601" s="195" t="s">
        <v>21</v>
      </c>
      <c r="N601" s="196" t="s">
        <v>45</v>
      </c>
      <c r="O601" s="41"/>
      <c r="P601" s="197">
        <f>O601*H601</f>
        <v>0</v>
      </c>
      <c r="Q601" s="197">
        <v>0</v>
      </c>
      <c r="R601" s="197">
        <f>Q601*H601</f>
        <v>0</v>
      </c>
      <c r="S601" s="197">
        <v>0</v>
      </c>
      <c r="T601" s="198">
        <f>S601*H601</f>
        <v>0</v>
      </c>
      <c r="AR601" s="23" t="s">
        <v>188</v>
      </c>
      <c r="AT601" s="23" t="s">
        <v>148</v>
      </c>
      <c r="AU601" s="23" t="s">
        <v>146</v>
      </c>
      <c r="AY601" s="23" t="s">
        <v>145</v>
      </c>
      <c r="BE601" s="199">
        <f>IF(N601="základní",J601,0)</f>
        <v>0</v>
      </c>
      <c r="BF601" s="199">
        <f>IF(N601="snížená",J601,0)</f>
        <v>0</v>
      </c>
      <c r="BG601" s="199">
        <f>IF(N601="zákl. přenesená",J601,0)</f>
        <v>0</v>
      </c>
      <c r="BH601" s="199">
        <f>IF(N601="sníž. přenesená",J601,0)</f>
        <v>0</v>
      </c>
      <c r="BI601" s="199">
        <f>IF(N601="nulová",J601,0)</f>
        <v>0</v>
      </c>
      <c r="BJ601" s="23" t="s">
        <v>82</v>
      </c>
      <c r="BK601" s="199">
        <f>ROUND(I601*H601,2)</f>
        <v>0</v>
      </c>
      <c r="BL601" s="23" t="s">
        <v>188</v>
      </c>
      <c r="BM601" s="23" t="s">
        <v>884</v>
      </c>
    </row>
    <row r="602" spans="2:51" s="11" customFormat="1" ht="13.5">
      <c r="B602" s="200"/>
      <c r="C602" s="201"/>
      <c r="D602" s="202" t="s">
        <v>155</v>
      </c>
      <c r="E602" s="203" t="s">
        <v>21</v>
      </c>
      <c r="F602" s="204" t="s">
        <v>872</v>
      </c>
      <c r="G602" s="201"/>
      <c r="H602" s="205" t="s">
        <v>21</v>
      </c>
      <c r="I602" s="206"/>
      <c r="J602" s="201"/>
      <c r="K602" s="201"/>
      <c r="L602" s="207"/>
      <c r="M602" s="208"/>
      <c r="N602" s="209"/>
      <c r="O602" s="209"/>
      <c r="P602" s="209"/>
      <c r="Q602" s="209"/>
      <c r="R602" s="209"/>
      <c r="S602" s="209"/>
      <c r="T602" s="210"/>
      <c r="AT602" s="211" t="s">
        <v>155</v>
      </c>
      <c r="AU602" s="211" t="s">
        <v>146</v>
      </c>
      <c r="AV602" s="11" t="s">
        <v>82</v>
      </c>
      <c r="AW602" s="11" t="s">
        <v>38</v>
      </c>
      <c r="AX602" s="11" t="s">
        <v>74</v>
      </c>
      <c r="AY602" s="211" t="s">
        <v>145</v>
      </c>
    </row>
    <row r="603" spans="2:51" s="12" customFormat="1" ht="13.5">
      <c r="B603" s="212"/>
      <c r="C603" s="213"/>
      <c r="D603" s="214" t="s">
        <v>155</v>
      </c>
      <c r="E603" s="215" t="s">
        <v>21</v>
      </c>
      <c r="F603" s="216" t="s">
        <v>82</v>
      </c>
      <c r="G603" s="213"/>
      <c r="H603" s="217">
        <v>1</v>
      </c>
      <c r="I603" s="218"/>
      <c r="J603" s="213"/>
      <c r="K603" s="213"/>
      <c r="L603" s="219"/>
      <c r="M603" s="220"/>
      <c r="N603" s="221"/>
      <c r="O603" s="221"/>
      <c r="P603" s="221"/>
      <c r="Q603" s="221"/>
      <c r="R603" s="221"/>
      <c r="S603" s="221"/>
      <c r="T603" s="222"/>
      <c r="AT603" s="223" t="s">
        <v>155</v>
      </c>
      <c r="AU603" s="223" t="s">
        <v>146</v>
      </c>
      <c r="AV603" s="12" t="s">
        <v>84</v>
      </c>
      <c r="AW603" s="12" t="s">
        <v>38</v>
      </c>
      <c r="AX603" s="12" t="s">
        <v>82</v>
      </c>
      <c r="AY603" s="223" t="s">
        <v>145</v>
      </c>
    </row>
    <row r="604" spans="2:65" s="1" customFormat="1" ht="22.5" customHeight="1">
      <c r="B604" s="40"/>
      <c r="C604" s="188" t="s">
        <v>885</v>
      </c>
      <c r="D604" s="188" t="s">
        <v>148</v>
      </c>
      <c r="E604" s="189" t="s">
        <v>193</v>
      </c>
      <c r="F604" s="190" t="s">
        <v>194</v>
      </c>
      <c r="G604" s="191" t="s">
        <v>177</v>
      </c>
      <c r="H604" s="192">
        <v>8</v>
      </c>
      <c r="I604" s="193"/>
      <c r="J604" s="194">
        <f>ROUND(I604*H604,2)</f>
        <v>0</v>
      </c>
      <c r="K604" s="190" t="s">
        <v>152</v>
      </c>
      <c r="L604" s="60"/>
      <c r="M604" s="195" t="s">
        <v>21</v>
      </c>
      <c r="N604" s="196" t="s">
        <v>45</v>
      </c>
      <c r="O604" s="41"/>
      <c r="P604" s="197">
        <f>O604*H604</f>
        <v>0</v>
      </c>
      <c r="Q604" s="197">
        <v>0.0101</v>
      </c>
      <c r="R604" s="197">
        <f>Q604*H604</f>
        <v>0.0808</v>
      </c>
      <c r="S604" s="197">
        <v>0</v>
      </c>
      <c r="T604" s="198">
        <f>S604*H604</f>
        <v>0</v>
      </c>
      <c r="AR604" s="23" t="s">
        <v>195</v>
      </c>
      <c r="AT604" s="23" t="s">
        <v>148</v>
      </c>
      <c r="AU604" s="23" t="s">
        <v>146</v>
      </c>
      <c r="AY604" s="23" t="s">
        <v>145</v>
      </c>
      <c r="BE604" s="199">
        <f>IF(N604="základní",J604,0)</f>
        <v>0</v>
      </c>
      <c r="BF604" s="199">
        <f>IF(N604="snížená",J604,0)</f>
        <v>0</v>
      </c>
      <c r="BG604" s="199">
        <f>IF(N604="zákl. přenesená",J604,0)</f>
        <v>0</v>
      </c>
      <c r="BH604" s="199">
        <f>IF(N604="sníž. přenesená",J604,0)</f>
        <v>0</v>
      </c>
      <c r="BI604" s="199">
        <f>IF(N604="nulová",J604,0)</f>
        <v>0</v>
      </c>
      <c r="BJ604" s="23" t="s">
        <v>82</v>
      </c>
      <c r="BK604" s="199">
        <f>ROUND(I604*H604,2)</f>
        <v>0</v>
      </c>
      <c r="BL604" s="23" t="s">
        <v>195</v>
      </c>
      <c r="BM604" s="23" t="s">
        <v>886</v>
      </c>
    </row>
    <row r="605" spans="2:51" s="11" customFormat="1" ht="13.5">
      <c r="B605" s="200"/>
      <c r="C605" s="201"/>
      <c r="D605" s="202" t="s">
        <v>155</v>
      </c>
      <c r="E605" s="203" t="s">
        <v>21</v>
      </c>
      <c r="F605" s="204" t="s">
        <v>887</v>
      </c>
      <c r="G605" s="201"/>
      <c r="H605" s="205" t="s">
        <v>21</v>
      </c>
      <c r="I605" s="206"/>
      <c r="J605" s="201"/>
      <c r="K605" s="201"/>
      <c r="L605" s="207"/>
      <c r="M605" s="208"/>
      <c r="N605" s="209"/>
      <c r="O605" s="209"/>
      <c r="P605" s="209"/>
      <c r="Q605" s="209"/>
      <c r="R605" s="209"/>
      <c r="S605" s="209"/>
      <c r="T605" s="210"/>
      <c r="AT605" s="211" t="s">
        <v>155</v>
      </c>
      <c r="AU605" s="211" t="s">
        <v>146</v>
      </c>
      <c r="AV605" s="11" t="s">
        <v>82</v>
      </c>
      <c r="AW605" s="11" t="s">
        <v>38</v>
      </c>
      <c r="AX605" s="11" t="s">
        <v>74</v>
      </c>
      <c r="AY605" s="211" t="s">
        <v>145</v>
      </c>
    </row>
    <row r="606" spans="2:51" s="12" customFormat="1" ht="13.5">
      <c r="B606" s="212"/>
      <c r="C606" s="213"/>
      <c r="D606" s="214" t="s">
        <v>155</v>
      </c>
      <c r="E606" s="215" t="s">
        <v>21</v>
      </c>
      <c r="F606" s="216" t="s">
        <v>888</v>
      </c>
      <c r="G606" s="213"/>
      <c r="H606" s="217">
        <v>8</v>
      </c>
      <c r="I606" s="218"/>
      <c r="J606" s="213"/>
      <c r="K606" s="213"/>
      <c r="L606" s="219"/>
      <c r="M606" s="220"/>
      <c r="N606" s="221"/>
      <c r="O606" s="221"/>
      <c r="P606" s="221"/>
      <c r="Q606" s="221"/>
      <c r="R606" s="221"/>
      <c r="S606" s="221"/>
      <c r="T606" s="222"/>
      <c r="AT606" s="223" t="s">
        <v>155</v>
      </c>
      <c r="AU606" s="223" t="s">
        <v>146</v>
      </c>
      <c r="AV606" s="12" t="s">
        <v>84</v>
      </c>
      <c r="AW606" s="12" t="s">
        <v>38</v>
      </c>
      <c r="AX606" s="12" t="s">
        <v>82</v>
      </c>
      <c r="AY606" s="223" t="s">
        <v>145</v>
      </c>
    </row>
    <row r="607" spans="2:65" s="1" customFormat="1" ht="22.5" customHeight="1">
      <c r="B607" s="40"/>
      <c r="C607" s="188" t="s">
        <v>889</v>
      </c>
      <c r="D607" s="188" t="s">
        <v>148</v>
      </c>
      <c r="E607" s="189" t="s">
        <v>890</v>
      </c>
      <c r="F607" s="190" t="s">
        <v>891</v>
      </c>
      <c r="G607" s="191" t="s">
        <v>177</v>
      </c>
      <c r="H607" s="192">
        <v>2</v>
      </c>
      <c r="I607" s="193"/>
      <c r="J607" s="194">
        <f>ROUND(I607*H607,2)</f>
        <v>0</v>
      </c>
      <c r="K607" s="190" t="s">
        <v>152</v>
      </c>
      <c r="L607" s="60"/>
      <c r="M607" s="195" t="s">
        <v>21</v>
      </c>
      <c r="N607" s="196" t="s">
        <v>45</v>
      </c>
      <c r="O607" s="41"/>
      <c r="P607" s="197">
        <f>O607*H607</f>
        <v>0</v>
      </c>
      <c r="Q607" s="197">
        <v>0.01893</v>
      </c>
      <c r="R607" s="197">
        <f>Q607*H607</f>
        <v>0.03786</v>
      </c>
      <c r="S607" s="197">
        <v>0</v>
      </c>
      <c r="T607" s="198">
        <f>S607*H607</f>
        <v>0</v>
      </c>
      <c r="AR607" s="23" t="s">
        <v>195</v>
      </c>
      <c r="AT607" s="23" t="s">
        <v>148</v>
      </c>
      <c r="AU607" s="23" t="s">
        <v>146</v>
      </c>
      <c r="AY607" s="23" t="s">
        <v>145</v>
      </c>
      <c r="BE607" s="199">
        <f>IF(N607="základní",J607,0)</f>
        <v>0</v>
      </c>
      <c r="BF607" s="199">
        <f>IF(N607="snížená",J607,0)</f>
        <v>0</v>
      </c>
      <c r="BG607" s="199">
        <f>IF(N607="zákl. přenesená",J607,0)</f>
        <v>0</v>
      </c>
      <c r="BH607" s="199">
        <f>IF(N607="sníž. přenesená",J607,0)</f>
        <v>0</v>
      </c>
      <c r="BI607" s="199">
        <f>IF(N607="nulová",J607,0)</f>
        <v>0</v>
      </c>
      <c r="BJ607" s="23" t="s">
        <v>82</v>
      </c>
      <c r="BK607" s="199">
        <f>ROUND(I607*H607,2)</f>
        <v>0</v>
      </c>
      <c r="BL607" s="23" t="s">
        <v>195</v>
      </c>
      <c r="BM607" s="23" t="s">
        <v>892</v>
      </c>
    </row>
    <row r="608" spans="2:51" s="11" customFormat="1" ht="13.5">
      <c r="B608" s="200"/>
      <c r="C608" s="201"/>
      <c r="D608" s="202" t="s">
        <v>155</v>
      </c>
      <c r="E608" s="203" t="s">
        <v>21</v>
      </c>
      <c r="F608" s="204" t="s">
        <v>887</v>
      </c>
      <c r="G608" s="201"/>
      <c r="H608" s="205" t="s">
        <v>21</v>
      </c>
      <c r="I608" s="206"/>
      <c r="J608" s="201"/>
      <c r="K608" s="201"/>
      <c r="L608" s="207"/>
      <c r="M608" s="208"/>
      <c r="N608" s="209"/>
      <c r="O608" s="209"/>
      <c r="P608" s="209"/>
      <c r="Q608" s="209"/>
      <c r="R608" s="209"/>
      <c r="S608" s="209"/>
      <c r="T608" s="210"/>
      <c r="AT608" s="211" t="s">
        <v>155</v>
      </c>
      <c r="AU608" s="211" t="s">
        <v>146</v>
      </c>
      <c r="AV608" s="11" t="s">
        <v>82</v>
      </c>
      <c r="AW608" s="11" t="s">
        <v>38</v>
      </c>
      <c r="AX608" s="11" t="s">
        <v>74</v>
      </c>
      <c r="AY608" s="211" t="s">
        <v>145</v>
      </c>
    </row>
    <row r="609" spans="2:51" s="12" customFormat="1" ht="13.5">
      <c r="B609" s="212"/>
      <c r="C609" s="213"/>
      <c r="D609" s="214" t="s">
        <v>155</v>
      </c>
      <c r="E609" s="215" t="s">
        <v>21</v>
      </c>
      <c r="F609" s="216" t="s">
        <v>84</v>
      </c>
      <c r="G609" s="213"/>
      <c r="H609" s="217">
        <v>2</v>
      </c>
      <c r="I609" s="218"/>
      <c r="J609" s="213"/>
      <c r="K609" s="213"/>
      <c r="L609" s="219"/>
      <c r="M609" s="220"/>
      <c r="N609" s="221"/>
      <c r="O609" s="221"/>
      <c r="P609" s="221"/>
      <c r="Q609" s="221"/>
      <c r="R609" s="221"/>
      <c r="S609" s="221"/>
      <c r="T609" s="222"/>
      <c r="AT609" s="223" t="s">
        <v>155</v>
      </c>
      <c r="AU609" s="223" t="s">
        <v>146</v>
      </c>
      <c r="AV609" s="12" t="s">
        <v>84</v>
      </c>
      <c r="AW609" s="12" t="s">
        <v>38</v>
      </c>
      <c r="AX609" s="12" t="s">
        <v>82</v>
      </c>
      <c r="AY609" s="223" t="s">
        <v>145</v>
      </c>
    </row>
    <row r="610" spans="2:65" s="1" customFormat="1" ht="22.5" customHeight="1">
      <c r="B610" s="40"/>
      <c r="C610" s="188" t="s">
        <v>893</v>
      </c>
      <c r="D610" s="188" t="s">
        <v>148</v>
      </c>
      <c r="E610" s="189" t="s">
        <v>894</v>
      </c>
      <c r="F610" s="190" t="s">
        <v>895</v>
      </c>
      <c r="G610" s="191" t="s">
        <v>160</v>
      </c>
      <c r="H610" s="192">
        <v>1</v>
      </c>
      <c r="I610" s="193"/>
      <c r="J610" s="194">
        <f>ROUND(I610*H610,2)</f>
        <v>0</v>
      </c>
      <c r="K610" s="190" t="s">
        <v>152</v>
      </c>
      <c r="L610" s="60"/>
      <c r="M610" s="195" t="s">
        <v>21</v>
      </c>
      <c r="N610" s="196" t="s">
        <v>45</v>
      </c>
      <c r="O610" s="41"/>
      <c r="P610" s="197">
        <f>O610*H610</f>
        <v>0</v>
      </c>
      <c r="Q610" s="197">
        <v>0.12335</v>
      </c>
      <c r="R610" s="197">
        <f>Q610*H610</f>
        <v>0.12335</v>
      </c>
      <c r="S610" s="197">
        <v>0</v>
      </c>
      <c r="T610" s="198">
        <f>S610*H610</f>
        <v>0</v>
      </c>
      <c r="AR610" s="23" t="s">
        <v>153</v>
      </c>
      <c r="AT610" s="23" t="s">
        <v>148</v>
      </c>
      <c r="AU610" s="23" t="s">
        <v>146</v>
      </c>
      <c r="AY610" s="23" t="s">
        <v>145</v>
      </c>
      <c r="BE610" s="199">
        <f>IF(N610="základní",J610,0)</f>
        <v>0</v>
      </c>
      <c r="BF610" s="199">
        <f>IF(N610="snížená",J610,0)</f>
        <v>0</v>
      </c>
      <c r="BG610" s="199">
        <f>IF(N610="zákl. přenesená",J610,0)</f>
        <v>0</v>
      </c>
      <c r="BH610" s="199">
        <f>IF(N610="sníž. přenesená",J610,0)</f>
        <v>0</v>
      </c>
      <c r="BI610" s="199">
        <f>IF(N610="nulová",J610,0)</f>
        <v>0</v>
      </c>
      <c r="BJ610" s="23" t="s">
        <v>82</v>
      </c>
      <c r="BK610" s="199">
        <f>ROUND(I610*H610,2)</f>
        <v>0</v>
      </c>
      <c r="BL610" s="23" t="s">
        <v>153</v>
      </c>
      <c r="BM610" s="23" t="s">
        <v>896</v>
      </c>
    </row>
    <row r="611" spans="2:51" s="11" customFormat="1" ht="13.5">
      <c r="B611" s="200"/>
      <c r="C611" s="201"/>
      <c r="D611" s="202" t="s">
        <v>155</v>
      </c>
      <c r="E611" s="203" t="s">
        <v>21</v>
      </c>
      <c r="F611" s="204" t="s">
        <v>887</v>
      </c>
      <c r="G611" s="201"/>
      <c r="H611" s="205" t="s">
        <v>21</v>
      </c>
      <c r="I611" s="206"/>
      <c r="J611" s="201"/>
      <c r="K611" s="201"/>
      <c r="L611" s="207"/>
      <c r="M611" s="208"/>
      <c r="N611" s="209"/>
      <c r="O611" s="209"/>
      <c r="P611" s="209"/>
      <c r="Q611" s="209"/>
      <c r="R611" s="209"/>
      <c r="S611" s="209"/>
      <c r="T611" s="210"/>
      <c r="AT611" s="211" t="s">
        <v>155</v>
      </c>
      <c r="AU611" s="211" t="s">
        <v>146</v>
      </c>
      <c r="AV611" s="11" t="s">
        <v>82</v>
      </c>
      <c r="AW611" s="11" t="s">
        <v>38</v>
      </c>
      <c r="AX611" s="11" t="s">
        <v>74</v>
      </c>
      <c r="AY611" s="211" t="s">
        <v>145</v>
      </c>
    </row>
    <row r="612" spans="2:51" s="12" customFormat="1" ht="13.5">
      <c r="B612" s="212"/>
      <c r="C612" s="213"/>
      <c r="D612" s="214" t="s">
        <v>155</v>
      </c>
      <c r="E612" s="215" t="s">
        <v>21</v>
      </c>
      <c r="F612" s="216" t="s">
        <v>82</v>
      </c>
      <c r="G612" s="213"/>
      <c r="H612" s="217">
        <v>1</v>
      </c>
      <c r="I612" s="218"/>
      <c r="J612" s="213"/>
      <c r="K612" s="213"/>
      <c r="L612" s="219"/>
      <c r="M612" s="220"/>
      <c r="N612" s="221"/>
      <c r="O612" s="221"/>
      <c r="P612" s="221"/>
      <c r="Q612" s="221"/>
      <c r="R612" s="221"/>
      <c r="S612" s="221"/>
      <c r="T612" s="222"/>
      <c r="AT612" s="223" t="s">
        <v>155</v>
      </c>
      <c r="AU612" s="223" t="s">
        <v>146</v>
      </c>
      <c r="AV612" s="12" t="s">
        <v>84</v>
      </c>
      <c r="AW612" s="12" t="s">
        <v>38</v>
      </c>
      <c r="AX612" s="12" t="s">
        <v>82</v>
      </c>
      <c r="AY612" s="223" t="s">
        <v>145</v>
      </c>
    </row>
    <row r="613" spans="2:65" s="1" customFormat="1" ht="22.5" customHeight="1">
      <c r="B613" s="40"/>
      <c r="C613" s="188" t="s">
        <v>897</v>
      </c>
      <c r="D613" s="188" t="s">
        <v>148</v>
      </c>
      <c r="E613" s="189" t="s">
        <v>898</v>
      </c>
      <c r="F613" s="190" t="s">
        <v>199</v>
      </c>
      <c r="G613" s="191" t="s">
        <v>177</v>
      </c>
      <c r="H613" s="192">
        <v>2</v>
      </c>
      <c r="I613" s="193"/>
      <c r="J613" s="194">
        <f>ROUND(I613*H613,2)</f>
        <v>0</v>
      </c>
      <c r="K613" s="190" t="s">
        <v>152</v>
      </c>
      <c r="L613" s="60"/>
      <c r="M613" s="195" t="s">
        <v>21</v>
      </c>
      <c r="N613" s="196" t="s">
        <v>45</v>
      </c>
      <c r="O613" s="41"/>
      <c r="P613" s="197">
        <f>O613*H613</f>
        <v>0</v>
      </c>
      <c r="Q613" s="197">
        <v>0.04204</v>
      </c>
      <c r="R613" s="197">
        <f>Q613*H613</f>
        <v>0.08408</v>
      </c>
      <c r="S613" s="197">
        <v>0</v>
      </c>
      <c r="T613" s="198">
        <f>S613*H613</f>
        <v>0</v>
      </c>
      <c r="AR613" s="23" t="s">
        <v>195</v>
      </c>
      <c r="AT613" s="23" t="s">
        <v>148</v>
      </c>
      <c r="AU613" s="23" t="s">
        <v>146</v>
      </c>
      <c r="AY613" s="23" t="s">
        <v>145</v>
      </c>
      <c r="BE613" s="199">
        <f>IF(N613="základní",J613,0)</f>
        <v>0</v>
      </c>
      <c r="BF613" s="199">
        <f>IF(N613="snížená",J613,0)</f>
        <v>0</v>
      </c>
      <c r="BG613" s="199">
        <f>IF(N613="zákl. přenesená",J613,0)</f>
        <v>0</v>
      </c>
      <c r="BH613" s="199">
        <f>IF(N613="sníž. přenesená",J613,0)</f>
        <v>0</v>
      </c>
      <c r="BI613" s="199">
        <f>IF(N613="nulová",J613,0)</f>
        <v>0</v>
      </c>
      <c r="BJ613" s="23" t="s">
        <v>82</v>
      </c>
      <c r="BK613" s="199">
        <f>ROUND(I613*H613,2)</f>
        <v>0</v>
      </c>
      <c r="BL613" s="23" t="s">
        <v>195</v>
      </c>
      <c r="BM613" s="23" t="s">
        <v>899</v>
      </c>
    </row>
    <row r="614" spans="2:51" s="11" customFormat="1" ht="13.5">
      <c r="B614" s="200"/>
      <c r="C614" s="201"/>
      <c r="D614" s="202" t="s">
        <v>155</v>
      </c>
      <c r="E614" s="203" t="s">
        <v>21</v>
      </c>
      <c r="F614" s="204" t="s">
        <v>887</v>
      </c>
      <c r="G614" s="201"/>
      <c r="H614" s="205" t="s">
        <v>21</v>
      </c>
      <c r="I614" s="206"/>
      <c r="J614" s="201"/>
      <c r="K614" s="201"/>
      <c r="L614" s="207"/>
      <c r="M614" s="208"/>
      <c r="N614" s="209"/>
      <c r="O614" s="209"/>
      <c r="P614" s="209"/>
      <c r="Q614" s="209"/>
      <c r="R614" s="209"/>
      <c r="S614" s="209"/>
      <c r="T614" s="210"/>
      <c r="AT614" s="211" t="s">
        <v>155</v>
      </c>
      <c r="AU614" s="211" t="s">
        <v>146</v>
      </c>
      <c r="AV614" s="11" t="s">
        <v>82</v>
      </c>
      <c r="AW614" s="11" t="s">
        <v>38</v>
      </c>
      <c r="AX614" s="11" t="s">
        <v>74</v>
      </c>
      <c r="AY614" s="211" t="s">
        <v>145</v>
      </c>
    </row>
    <row r="615" spans="2:51" s="12" customFormat="1" ht="13.5">
      <c r="B615" s="212"/>
      <c r="C615" s="213"/>
      <c r="D615" s="214" t="s">
        <v>155</v>
      </c>
      <c r="E615" s="215" t="s">
        <v>21</v>
      </c>
      <c r="F615" s="216" t="s">
        <v>84</v>
      </c>
      <c r="G615" s="213"/>
      <c r="H615" s="217">
        <v>2</v>
      </c>
      <c r="I615" s="218"/>
      <c r="J615" s="213"/>
      <c r="K615" s="213"/>
      <c r="L615" s="219"/>
      <c r="M615" s="220"/>
      <c r="N615" s="221"/>
      <c r="O615" s="221"/>
      <c r="P615" s="221"/>
      <c r="Q615" s="221"/>
      <c r="R615" s="221"/>
      <c r="S615" s="221"/>
      <c r="T615" s="222"/>
      <c r="AT615" s="223" t="s">
        <v>155</v>
      </c>
      <c r="AU615" s="223" t="s">
        <v>146</v>
      </c>
      <c r="AV615" s="12" t="s">
        <v>84</v>
      </c>
      <c r="AW615" s="12" t="s">
        <v>38</v>
      </c>
      <c r="AX615" s="12" t="s">
        <v>82</v>
      </c>
      <c r="AY615" s="223" t="s">
        <v>145</v>
      </c>
    </row>
    <row r="616" spans="2:65" s="1" customFormat="1" ht="22.5" customHeight="1">
      <c r="B616" s="40"/>
      <c r="C616" s="188" t="s">
        <v>900</v>
      </c>
      <c r="D616" s="188" t="s">
        <v>148</v>
      </c>
      <c r="E616" s="189" t="s">
        <v>206</v>
      </c>
      <c r="F616" s="190" t="s">
        <v>207</v>
      </c>
      <c r="G616" s="191" t="s">
        <v>177</v>
      </c>
      <c r="H616" s="192">
        <v>2</v>
      </c>
      <c r="I616" s="193"/>
      <c r="J616" s="194">
        <f>ROUND(I616*H616,2)</f>
        <v>0</v>
      </c>
      <c r="K616" s="190" t="s">
        <v>152</v>
      </c>
      <c r="L616" s="60"/>
      <c r="M616" s="195" t="s">
        <v>21</v>
      </c>
      <c r="N616" s="196" t="s">
        <v>45</v>
      </c>
      <c r="O616" s="41"/>
      <c r="P616" s="197">
        <f>O616*H616</f>
        <v>0</v>
      </c>
      <c r="Q616" s="197">
        <v>0.00448</v>
      </c>
      <c r="R616" s="197">
        <f>Q616*H616</f>
        <v>0.00896</v>
      </c>
      <c r="S616" s="197">
        <v>0</v>
      </c>
      <c r="T616" s="198">
        <f>S616*H616</f>
        <v>0</v>
      </c>
      <c r="AR616" s="23" t="s">
        <v>153</v>
      </c>
      <c r="AT616" s="23" t="s">
        <v>148</v>
      </c>
      <c r="AU616" s="23" t="s">
        <v>146</v>
      </c>
      <c r="AY616" s="23" t="s">
        <v>145</v>
      </c>
      <c r="BE616" s="199">
        <f>IF(N616="základní",J616,0)</f>
        <v>0</v>
      </c>
      <c r="BF616" s="199">
        <f>IF(N616="snížená",J616,0)</f>
        <v>0</v>
      </c>
      <c r="BG616" s="199">
        <f>IF(N616="zákl. přenesená",J616,0)</f>
        <v>0</v>
      </c>
      <c r="BH616" s="199">
        <f>IF(N616="sníž. přenesená",J616,0)</f>
        <v>0</v>
      </c>
      <c r="BI616" s="199">
        <f>IF(N616="nulová",J616,0)</f>
        <v>0</v>
      </c>
      <c r="BJ616" s="23" t="s">
        <v>82</v>
      </c>
      <c r="BK616" s="199">
        <f>ROUND(I616*H616,2)</f>
        <v>0</v>
      </c>
      <c r="BL616" s="23" t="s">
        <v>153</v>
      </c>
      <c r="BM616" s="23" t="s">
        <v>901</v>
      </c>
    </row>
    <row r="617" spans="2:51" s="11" customFormat="1" ht="13.5">
      <c r="B617" s="200"/>
      <c r="C617" s="201"/>
      <c r="D617" s="202" t="s">
        <v>155</v>
      </c>
      <c r="E617" s="203" t="s">
        <v>21</v>
      </c>
      <c r="F617" s="204" t="s">
        <v>887</v>
      </c>
      <c r="G617" s="201"/>
      <c r="H617" s="205" t="s">
        <v>21</v>
      </c>
      <c r="I617" s="206"/>
      <c r="J617" s="201"/>
      <c r="K617" s="201"/>
      <c r="L617" s="207"/>
      <c r="M617" s="208"/>
      <c r="N617" s="209"/>
      <c r="O617" s="209"/>
      <c r="P617" s="209"/>
      <c r="Q617" s="209"/>
      <c r="R617" s="209"/>
      <c r="S617" s="209"/>
      <c r="T617" s="210"/>
      <c r="AT617" s="211" t="s">
        <v>155</v>
      </c>
      <c r="AU617" s="211" t="s">
        <v>146</v>
      </c>
      <c r="AV617" s="11" t="s">
        <v>82</v>
      </c>
      <c r="AW617" s="11" t="s">
        <v>38</v>
      </c>
      <c r="AX617" s="11" t="s">
        <v>74</v>
      </c>
      <c r="AY617" s="211" t="s">
        <v>145</v>
      </c>
    </row>
    <row r="618" spans="2:51" s="12" customFormat="1" ht="13.5">
      <c r="B618" s="212"/>
      <c r="C618" s="213"/>
      <c r="D618" s="214" t="s">
        <v>155</v>
      </c>
      <c r="E618" s="215" t="s">
        <v>21</v>
      </c>
      <c r="F618" s="216" t="s">
        <v>84</v>
      </c>
      <c r="G618" s="213"/>
      <c r="H618" s="217">
        <v>2</v>
      </c>
      <c r="I618" s="218"/>
      <c r="J618" s="213"/>
      <c r="K618" s="213"/>
      <c r="L618" s="219"/>
      <c r="M618" s="220"/>
      <c r="N618" s="221"/>
      <c r="O618" s="221"/>
      <c r="P618" s="221"/>
      <c r="Q618" s="221"/>
      <c r="R618" s="221"/>
      <c r="S618" s="221"/>
      <c r="T618" s="222"/>
      <c r="AT618" s="223" t="s">
        <v>155</v>
      </c>
      <c r="AU618" s="223" t="s">
        <v>146</v>
      </c>
      <c r="AV618" s="12" t="s">
        <v>84</v>
      </c>
      <c r="AW618" s="12" t="s">
        <v>38</v>
      </c>
      <c r="AX618" s="12" t="s">
        <v>82</v>
      </c>
      <c r="AY618" s="223" t="s">
        <v>145</v>
      </c>
    </row>
    <row r="619" spans="2:65" s="1" customFormat="1" ht="22.5" customHeight="1">
      <c r="B619" s="40"/>
      <c r="C619" s="188" t="s">
        <v>902</v>
      </c>
      <c r="D619" s="188" t="s">
        <v>148</v>
      </c>
      <c r="E619" s="189" t="s">
        <v>229</v>
      </c>
      <c r="F619" s="190" t="s">
        <v>230</v>
      </c>
      <c r="G619" s="191" t="s">
        <v>177</v>
      </c>
      <c r="H619" s="192">
        <v>10</v>
      </c>
      <c r="I619" s="193"/>
      <c r="J619" s="194">
        <f>ROUND(I619*H619,2)</f>
        <v>0</v>
      </c>
      <c r="K619" s="190" t="s">
        <v>152</v>
      </c>
      <c r="L619" s="60"/>
      <c r="M619" s="195" t="s">
        <v>21</v>
      </c>
      <c r="N619" s="196" t="s">
        <v>45</v>
      </c>
      <c r="O619" s="41"/>
      <c r="P619" s="197">
        <f>O619*H619</f>
        <v>0</v>
      </c>
      <c r="Q619" s="197">
        <v>0.00448</v>
      </c>
      <c r="R619" s="197">
        <f>Q619*H619</f>
        <v>0.04479999999999999</v>
      </c>
      <c r="S619" s="197">
        <v>0</v>
      </c>
      <c r="T619" s="198">
        <f>S619*H619</f>
        <v>0</v>
      </c>
      <c r="AR619" s="23" t="s">
        <v>153</v>
      </c>
      <c r="AT619" s="23" t="s">
        <v>148</v>
      </c>
      <c r="AU619" s="23" t="s">
        <v>146</v>
      </c>
      <c r="AY619" s="23" t="s">
        <v>145</v>
      </c>
      <c r="BE619" s="199">
        <f>IF(N619="základní",J619,0)</f>
        <v>0</v>
      </c>
      <c r="BF619" s="199">
        <f>IF(N619="snížená",J619,0)</f>
        <v>0</v>
      </c>
      <c r="BG619" s="199">
        <f>IF(N619="zákl. přenesená",J619,0)</f>
        <v>0</v>
      </c>
      <c r="BH619" s="199">
        <f>IF(N619="sníž. přenesená",J619,0)</f>
        <v>0</v>
      </c>
      <c r="BI619" s="199">
        <f>IF(N619="nulová",J619,0)</f>
        <v>0</v>
      </c>
      <c r="BJ619" s="23" t="s">
        <v>82</v>
      </c>
      <c r="BK619" s="199">
        <f>ROUND(I619*H619,2)</f>
        <v>0</v>
      </c>
      <c r="BL619" s="23" t="s">
        <v>153</v>
      </c>
      <c r="BM619" s="23" t="s">
        <v>903</v>
      </c>
    </row>
    <row r="620" spans="2:51" s="11" customFormat="1" ht="13.5">
      <c r="B620" s="200"/>
      <c r="C620" s="201"/>
      <c r="D620" s="202" t="s">
        <v>155</v>
      </c>
      <c r="E620" s="203" t="s">
        <v>21</v>
      </c>
      <c r="F620" s="204" t="s">
        <v>887</v>
      </c>
      <c r="G620" s="201"/>
      <c r="H620" s="205" t="s">
        <v>21</v>
      </c>
      <c r="I620" s="206"/>
      <c r="J620" s="201"/>
      <c r="K620" s="201"/>
      <c r="L620" s="207"/>
      <c r="M620" s="208"/>
      <c r="N620" s="209"/>
      <c r="O620" s="209"/>
      <c r="P620" s="209"/>
      <c r="Q620" s="209"/>
      <c r="R620" s="209"/>
      <c r="S620" s="209"/>
      <c r="T620" s="210"/>
      <c r="AT620" s="211" t="s">
        <v>155</v>
      </c>
      <c r="AU620" s="211" t="s">
        <v>146</v>
      </c>
      <c r="AV620" s="11" t="s">
        <v>82</v>
      </c>
      <c r="AW620" s="11" t="s">
        <v>38</v>
      </c>
      <c r="AX620" s="11" t="s">
        <v>74</v>
      </c>
      <c r="AY620" s="211" t="s">
        <v>145</v>
      </c>
    </row>
    <row r="621" spans="2:51" s="12" customFormat="1" ht="13.5">
      <c r="B621" s="212"/>
      <c r="C621" s="213"/>
      <c r="D621" s="214" t="s">
        <v>155</v>
      </c>
      <c r="E621" s="215" t="s">
        <v>21</v>
      </c>
      <c r="F621" s="216" t="s">
        <v>904</v>
      </c>
      <c r="G621" s="213"/>
      <c r="H621" s="217">
        <v>10</v>
      </c>
      <c r="I621" s="218"/>
      <c r="J621" s="213"/>
      <c r="K621" s="213"/>
      <c r="L621" s="219"/>
      <c r="M621" s="220"/>
      <c r="N621" s="221"/>
      <c r="O621" s="221"/>
      <c r="P621" s="221"/>
      <c r="Q621" s="221"/>
      <c r="R621" s="221"/>
      <c r="S621" s="221"/>
      <c r="T621" s="222"/>
      <c r="AT621" s="223" t="s">
        <v>155</v>
      </c>
      <c r="AU621" s="223" t="s">
        <v>146</v>
      </c>
      <c r="AV621" s="12" t="s">
        <v>84</v>
      </c>
      <c r="AW621" s="12" t="s">
        <v>38</v>
      </c>
      <c r="AX621" s="12" t="s">
        <v>82</v>
      </c>
      <c r="AY621" s="223" t="s">
        <v>145</v>
      </c>
    </row>
    <row r="622" spans="2:65" s="1" customFormat="1" ht="22.5" customHeight="1">
      <c r="B622" s="40"/>
      <c r="C622" s="188" t="s">
        <v>905</v>
      </c>
      <c r="D622" s="188" t="s">
        <v>148</v>
      </c>
      <c r="E622" s="189" t="s">
        <v>906</v>
      </c>
      <c r="F622" s="190" t="s">
        <v>907</v>
      </c>
      <c r="G622" s="191" t="s">
        <v>177</v>
      </c>
      <c r="H622" s="192">
        <v>1</v>
      </c>
      <c r="I622" s="193"/>
      <c r="J622" s="194">
        <f>ROUND(I622*H622,2)</f>
        <v>0</v>
      </c>
      <c r="K622" s="190" t="s">
        <v>152</v>
      </c>
      <c r="L622" s="60"/>
      <c r="M622" s="195" t="s">
        <v>21</v>
      </c>
      <c r="N622" s="196" t="s">
        <v>45</v>
      </c>
      <c r="O622" s="41"/>
      <c r="P622" s="197">
        <f>O622*H622</f>
        <v>0</v>
      </c>
      <c r="Q622" s="197">
        <v>0.0474</v>
      </c>
      <c r="R622" s="197">
        <f>Q622*H622</f>
        <v>0.0474</v>
      </c>
      <c r="S622" s="197">
        <v>0</v>
      </c>
      <c r="T622" s="198">
        <f>S622*H622</f>
        <v>0</v>
      </c>
      <c r="AR622" s="23" t="s">
        <v>153</v>
      </c>
      <c r="AT622" s="23" t="s">
        <v>148</v>
      </c>
      <c r="AU622" s="23" t="s">
        <v>146</v>
      </c>
      <c r="AY622" s="23" t="s">
        <v>145</v>
      </c>
      <c r="BE622" s="199">
        <f>IF(N622="základní",J622,0)</f>
        <v>0</v>
      </c>
      <c r="BF622" s="199">
        <f>IF(N622="snížená",J622,0)</f>
        <v>0</v>
      </c>
      <c r="BG622" s="199">
        <f>IF(N622="zákl. přenesená",J622,0)</f>
        <v>0</v>
      </c>
      <c r="BH622" s="199">
        <f>IF(N622="sníž. přenesená",J622,0)</f>
        <v>0</v>
      </c>
      <c r="BI622" s="199">
        <f>IF(N622="nulová",J622,0)</f>
        <v>0</v>
      </c>
      <c r="BJ622" s="23" t="s">
        <v>82</v>
      </c>
      <c r="BK622" s="199">
        <f>ROUND(I622*H622,2)</f>
        <v>0</v>
      </c>
      <c r="BL622" s="23" t="s">
        <v>153</v>
      </c>
      <c r="BM622" s="23" t="s">
        <v>908</v>
      </c>
    </row>
    <row r="623" spans="2:51" s="11" customFormat="1" ht="13.5">
      <c r="B623" s="200"/>
      <c r="C623" s="201"/>
      <c r="D623" s="202" t="s">
        <v>155</v>
      </c>
      <c r="E623" s="203" t="s">
        <v>21</v>
      </c>
      <c r="F623" s="204" t="s">
        <v>887</v>
      </c>
      <c r="G623" s="201"/>
      <c r="H623" s="205" t="s">
        <v>21</v>
      </c>
      <c r="I623" s="206"/>
      <c r="J623" s="201"/>
      <c r="K623" s="201"/>
      <c r="L623" s="207"/>
      <c r="M623" s="208"/>
      <c r="N623" s="209"/>
      <c r="O623" s="209"/>
      <c r="P623" s="209"/>
      <c r="Q623" s="209"/>
      <c r="R623" s="209"/>
      <c r="S623" s="209"/>
      <c r="T623" s="210"/>
      <c r="AT623" s="211" t="s">
        <v>155</v>
      </c>
      <c r="AU623" s="211" t="s">
        <v>146</v>
      </c>
      <c r="AV623" s="11" t="s">
        <v>82</v>
      </c>
      <c r="AW623" s="11" t="s">
        <v>38</v>
      </c>
      <c r="AX623" s="11" t="s">
        <v>74</v>
      </c>
      <c r="AY623" s="211" t="s">
        <v>145</v>
      </c>
    </row>
    <row r="624" spans="2:51" s="12" customFormat="1" ht="13.5">
      <c r="B624" s="212"/>
      <c r="C624" s="213"/>
      <c r="D624" s="214" t="s">
        <v>155</v>
      </c>
      <c r="E624" s="215" t="s">
        <v>21</v>
      </c>
      <c r="F624" s="216" t="s">
        <v>82</v>
      </c>
      <c r="G624" s="213"/>
      <c r="H624" s="217">
        <v>1</v>
      </c>
      <c r="I624" s="218"/>
      <c r="J624" s="213"/>
      <c r="K624" s="213"/>
      <c r="L624" s="219"/>
      <c r="M624" s="220"/>
      <c r="N624" s="221"/>
      <c r="O624" s="221"/>
      <c r="P624" s="221"/>
      <c r="Q624" s="221"/>
      <c r="R624" s="221"/>
      <c r="S624" s="221"/>
      <c r="T624" s="222"/>
      <c r="AT624" s="223" t="s">
        <v>155</v>
      </c>
      <c r="AU624" s="223" t="s">
        <v>146</v>
      </c>
      <c r="AV624" s="12" t="s">
        <v>84</v>
      </c>
      <c r="AW624" s="12" t="s">
        <v>38</v>
      </c>
      <c r="AX624" s="12" t="s">
        <v>82</v>
      </c>
      <c r="AY624" s="223" t="s">
        <v>145</v>
      </c>
    </row>
    <row r="625" spans="2:65" s="1" customFormat="1" ht="22.5" customHeight="1">
      <c r="B625" s="40"/>
      <c r="C625" s="188" t="s">
        <v>909</v>
      </c>
      <c r="D625" s="188" t="s">
        <v>148</v>
      </c>
      <c r="E625" s="189" t="s">
        <v>910</v>
      </c>
      <c r="F625" s="190" t="s">
        <v>911</v>
      </c>
      <c r="G625" s="191" t="s">
        <v>160</v>
      </c>
      <c r="H625" s="192">
        <v>111</v>
      </c>
      <c r="I625" s="193"/>
      <c r="J625" s="194">
        <f>ROUND(I625*H625,2)</f>
        <v>0</v>
      </c>
      <c r="K625" s="190" t="s">
        <v>21</v>
      </c>
      <c r="L625" s="60"/>
      <c r="M625" s="195" t="s">
        <v>21</v>
      </c>
      <c r="N625" s="196" t="s">
        <v>45</v>
      </c>
      <c r="O625" s="41"/>
      <c r="P625" s="197">
        <f>O625*H625</f>
        <v>0</v>
      </c>
      <c r="Q625" s="197">
        <v>1E-05</v>
      </c>
      <c r="R625" s="197">
        <f>Q625*H625</f>
        <v>0.00111</v>
      </c>
      <c r="S625" s="197">
        <v>0</v>
      </c>
      <c r="T625" s="198">
        <f>S625*H625</f>
        <v>0</v>
      </c>
      <c r="AR625" s="23" t="s">
        <v>153</v>
      </c>
      <c r="AT625" s="23" t="s">
        <v>148</v>
      </c>
      <c r="AU625" s="23" t="s">
        <v>146</v>
      </c>
      <c r="AY625" s="23" t="s">
        <v>145</v>
      </c>
      <c r="BE625" s="199">
        <f>IF(N625="základní",J625,0)</f>
        <v>0</v>
      </c>
      <c r="BF625" s="199">
        <f>IF(N625="snížená",J625,0)</f>
        <v>0</v>
      </c>
      <c r="BG625" s="199">
        <f>IF(N625="zákl. přenesená",J625,0)</f>
        <v>0</v>
      </c>
      <c r="BH625" s="199">
        <f>IF(N625="sníž. přenesená",J625,0)</f>
        <v>0</v>
      </c>
      <c r="BI625" s="199">
        <f>IF(N625="nulová",J625,0)</f>
        <v>0</v>
      </c>
      <c r="BJ625" s="23" t="s">
        <v>82</v>
      </c>
      <c r="BK625" s="199">
        <f>ROUND(I625*H625,2)</f>
        <v>0</v>
      </c>
      <c r="BL625" s="23" t="s">
        <v>153</v>
      </c>
      <c r="BM625" s="23" t="s">
        <v>912</v>
      </c>
    </row>
    <row r="626" spans="2:51" s="11" customFormat="1" ht="13.5">
      <c r="B626" s="200"/>
      <c r="C626" s="201"/>
      <c r="D626" s="202" t="s">
        <v>155</v>
      </c>
      <c r="E626" s="203" t="s">
        <v>21</v>
      </c>
      <c r="F626" s="204" t="s">
        <v>887</v>
      </c>
      <c r="G626" s="201"/>
      <c r="H626" s="205" t="s">
        <v>21</v>
      </c>
      <c r="I626" s="206"/>
      <c r="J626" s="201"/>
      <c r="K626" s="201"/>
      <c r="L626" s="207"/>
      <c r="M626" s="208"/>
      <c r="N626" s="209"/>
      <c r="O626" s="209"/>
      <c r="P626" s="209"/>
      <c r="Q626" s="209"/>
      <c r="R626" s="209"/>
      <c r="S626" s="209"/>
      <c r="T626" s="210"/>
      <c r="AT626" s="211" t="s">
        <v>155</v>
      </c>
      <c r="AU626" s="211" t="s">
        <v>146</v>
      </c>
      <c r="AV626" s="11" t="s">
        <v>82</v>
      </c>
      <c r="AW626" s="11" t="s">
        <v>38</v>
      </c>
      <c r="AX626" s="11" t="s">
        <v>74</v>
      </c>
      <c r="AY626" s="211" t="s">
        <v>145</v>
      </c>
    </row>
    <row r="627" spans="2:51" s="12" customFormat="1" ht="13.5">
      <c r="B627" s="212"/>
      <c r="C627" s="213"/>
      <c r="D627" s="214" t="s">
        <v>155</v>
      </c>
      <c r="E627" s="215" t="s">
        <v>21</v>
      </c>
      <c r="F627" s="216" t="s">
        <v>913</v>
      </c>
      <c r="G627" s="213"/>
      <c r="H627" s="217">
        <v>111</v>
      </c>
      <c r="I627" s="218"/>
      <c r="J627" s="213"/>
      <c r="K627" s="213"/>
      <c r="L627" s="219"/>
      <c r="M627" s="220"/>
      <c r="N627" s="221"/>
      <c r="O627" s="221"/>
      <c r="P627" s="221"/>
      <c r="Q627" s="221"/>
      <c r="R627" s="221"/>
      <c r="S627" s="221"/>
      <c r="T627" s="222"/>
      <c r="AT627" s="223" t="s">
        <v>155</v>
      </c>
      <c r="AU627" s="223" t="s">
        <v>146</v>
      </c>
      <c r="AV627" s="12" t="s">
        <v>84</v>
      </c>
      <c r="AW627" s="12" t="s">
        <v>38</v>
      </c>
      <c r="AX627" s="12" t="s">
        <v>82</v>
      </c>
      <c r="AY627" s="223" t="s">
        <v>145</v>
      </c>
    </row>
    <row r="628" spans="2:65" s="1" customFormat="1" ht="22.5" customHeight="1">
      <c r="B628" s="40"/>
      <c r="C628" s="188" t="s">
        <v>914</v>
      </c>
      <c r="D628" s="188" t="s">
        <v>148</v>
      </c>
      <c r="E628" s="189" t="s">
        <v>915</v>
      </c>
      <c r="F628" s="190" t="s">
        <v>916</v>
      </c>
      <c r="G628" s="191" t="s">
        <v>160</v>
      </c>
      <c r="H628" s="192">
        <v>1</v>
      </c>
      <c r="I628" s="193"/>
      <c r="J628" s="194">
        <f>ROUND(I628*H628,2)</f>
        <v>0</v>
      </c>
      <c r="K628" s="190" t="s">
        <v>152</v>
      </c>
      <c r="L628" s="60"/>
      <c r="M628" s="195" t="s">
        <v>21</v>
      </c>
      <c r="N628" s="196" t="s">
        <v>45</v>
      </c>
      <c r="O628" s="41"/>
      <c r="P628" s="197">
        <f>O628*H628</f>
        <v>0</v>
      </c>
      <c r="Q628" s="197">
        <v>0</v>
      </c>
      <c r="R628" s="197">
        <f>Q628*H628</f>
        <v>0</v>
      </c>
      <c r="S628" s="197">
        <v>0.187</v>
      </c>
      <c r="T628" s="198">
        <f>S628*H628</f>
        <v>0.187</v>
      </c>
      <c r="AR628" s="23" t="s">
        <v>153</v>
      </c>
      <c r="AT628" s="23" t="s">
        <v>148</v>
      </c>
      <c r="AU628" s="23" t="s">
        <v>146</v>
      </c>
      <c r="AY628" s="23" t="s">
        <v>145</v>
      </c>
      <c r="BE628" s="199">
        <f>IF(N628="základní",J628,0)</f>
        <v>0</v>
      </c>
      <c r="BF628" s="199">
        <f>IF(N628="snížená",J628,0)</f>
        <v>0</v>
      </c>
      <c r="BG628" s="199">
        <f>IF(N628="zákl. přenesená",J628,0)</f>
        <v>0</v>
      </c>
      <c r="BH628" s="199">
        <f>IF(N628="sníž. přenesená",J628,0)</f>
        <v>0</v>
      </c>
      <c r="BI628" s="199">
        <f>IF(N628="nulová",J628,0)</f>
        <v>0</v>
      </c>
      <c r="BJ628" s="23" t="s">
        <v>82</v>
      </c>
      <c r="BK628" s="199">
        <f>ROUND(I628*H628,2)</f>
        <v>0</v>
      </c>
      <c r="BL628" s="23" t="s">
        <v>153</v>
      </c>
      <c r="BM628" s="23" t="s">
        <v>917</v>
      </c>
    </row>
    <row r="629" spans="2:51" s="11" customFormat="1" ht="13.5">
      <c r="B629" s="200"/>
      <c r="C629" s="201"/>
      <c r="D629" s="202" t="s">
        <v>155</v>
      </c>
      <c r="E629" s="203" t="s">
        <v>21</v>
      </c>
      <c r="F629" s="204" t="s">
        <v>887</v>
      </c>
      <c r="G629" s="201"/>
      <c r="H629" s="205" t="s">
        <v>21</v>
      </c>
      <c r="I629" s="206"/>
      <c r="J629" s="201"/>
      <c r="K629" s="201"/>
      <c r="L629" s="207"/>
      <c r="M629" s="208"/>
      <c r="N629" s="209"/>
      <c r="O629" s="209"/>
      <c r="P629" s="209"/>
      <c r="Q629" s="209"/>
      <c r="R629" s="209"/>
      <c r="S629" s="209"/>
      <c r="T629" s="210"/>
      <c r="AT629" s="211" t="s">
        <v>155</v>
      </c>
      <c r="AU629" s="211" t="s">
        <v>146</v>
      </c>
      <c r="AV629" s="11" t="s">
        <v>82</v>
      </c>
      <c r="AW629" s="11" t="s">
        <v>38</v>
      </c>
      <c r="AX629" s="11" t="s">
        <v>74</v>
      </c>
      <c r="AY629" s="211" t="s">
        <v>145</v>
      </c>
    </row>
    <row r="630" spans="2:51" s="12" customFormat="1" ht="13.5">
      <c r="B630" s="212"/>
      <c r="C630" s="213"/>
      <c r="D630" s="214" t="s">
        <v>155</v>
      </c>
      <c r="E630" s="215" t="s">
        <v>21</v>
      </c>
      <c r="F630" s="216" t="s">
        <v>82</v>
      </c>
      <c r="G630" s="213"/>
      <c r="H630" s="217">
        <v>1</v>
      </c>
      <c r="I630" s="218"/>
      <c r="J630" s="213"/>
      <c r="K630" s="213"/>
      <c r="L630" s="219"/>
      <c r="M630" s="220"/>
      <c r="N630" s="221"/>
      <c r="O630" s="221"/>
      <c r="P630" s="221"/>
      <c r="Q630" s="221"/>
      <c r="R630" s="221"/>
      <c r="S630" s="221"/>
      <c r="T630" s="222"/>
      <c r="AT630" s="223" t="s">
        <v>155</v>
      </c>
      <c r="AU630" s="223" t="s">
        <v>146</v>
      </c>
      <c r="AV630" s="12" t="s">
        <v>84</v>
      </c>
      <c r="AW630" s="12" t="s">
        <v>38</v>
      </c>
      <c r="AX630" s="12" t="s">
        <v>82</v>
      </c>
      <c r="AY630" s="223" t="s">
        <v>145</v>
      </c>
    </row>
    <row r="631" spans="2:65" s="1" customFormat="1" ht="22.5" customHeight="1">
      <c r="B631" s="40"/>
      <c r="C631" s="188" t="s">
        <v>918</v>
      </c>
      <c r="D631" s="188" t="s">
        <v>148</v>
      </c>
      <c r="E631" s="189" t="s">
        <v>919</v>
      </c>
      <c r="F631" s="190" t="s">
        <v>920</v>
      </c>
      <c r="G631" s="191" t="s">
        <v>166</v>
      </c>
      <c r="H631" s="192">
        <v>1.9</v>
      </c>
      <c r="I631" s="193"/>
      <c r="J631" s="194">
        <f>ROUND(I631*H631,2)</f>
        <v>0</v>
      </c>
      <c r="K631" s="190" t="s">
        <v>152</v>
      </c>
      <c r="L631" s="60"/>
      <c r="M631" s="195" t="s">
        <v>21</v>
      </c>
      <c r="N631" s="196" t="s">
        <v>45</v>
      </c>
      <c r="O631" s="41"/>
      <c r="P631" s="197">
        <f>O631*H631</f>
        <v>0</v>
      </c>
      <c r="Q631" s="197">
        <v>0.00083</v>
      </c>
      <c r="R631" s="197">
        <f>Q631*H631</f>
        <v>0.0015769999999999998</v>
      </c>
      <c r="S631" s="197">
        <v>0.015</v>
      </c>
      <c r="T631" s="198">
        <f>S631*H631</f>
        <v>0.028499999999999998</v>
      </c>
      <c r="AR631" s="23" t="s">
        <v>153</v>
      </c>
      <c r="AT631" s="23" t="s">
        <v>148</v>
      </c>
      <c r="AU631" s="23" t="s">
        <v>146</v>
      </c>
      <c r="AY631" s="23" t="s">
        <v>145</v>
      </c>
      <c r="BE631" s="199">
        <f>IF(N631="základní",J631,0)</f>
        <v>0</v>
      </c>
      <c r="BF631" s="199">
        <f>IF(N631="snížená",J631,0)</f>
        <v>0</v>
      </c>
      <c r="BG631" s="199">
        <f>IF(N631="zákl. přenesená",J631,0)</f>
        <v>0</v>
      </c>
      <c r="BH631" s="199">
        <f>IF(N631="sníž. přenesená",J631,0)</f>
        <v>0</v>
      </c>
      <c r="BI631" s="199">
        <f>IF(N631="nulová",J631,0)</f>
        <v>0</v>
      </c>
      <c r="BJ631" s="23" t="s">
        <v>82</v>
      </c>
      <c r="BK631" s="199">
        <f>ROUND(I631*H631,2)</f>
        <v>0</v>
      </c>
      <c r="BL631" s="23" t="s">
        <v>153</v>
      </c>
      <c r="BM631" s="23" t="s">
        <v>921</v>
      </c>
    </row>
    <row r="632" spans="2:51" s="11" customFormat="1" ht="13.5">
      <c r="B632" s="200"/>
      <c r="C632" s="201"/>
      <c r="D632" s="202" t="s">
        <v>155</v>
      </c>
      <c r="E632" s="203" t="s">
        <v>21</v>
      </c>
      <c r="F632" s="204" t="s">
        <v>887</v>
      </c>
      <c r="G632" s="201"/>
      <c r="H632" s="205" t="s">
        <v>21</v>
      </c>
      <c r="I632" s="206"/>
      <c r="J632" s="201"/>
      <c r="K632" s="201"/>
      <c r="L632" s="207"/>
      <c r="M632" s="208"/>
      <c r="N632" s="209"/>
      <c r="O632" s="209"/>
      <c r="P632" s="209"/>
      <c r="Q632" s="209"/>
      <c r="R632" s="209"/>
      <c r="S632" s="209"/>
      <c r="T632" s="210"/>
      <c r="AT632" s="211" t="s">
        <v>155</v>
      </c>
      <c r="AU632" s="211" t="s">
        <v>146</v>
      </c>
      <c r="AV632" s="11" t="s">
        <v>82</v>
      </c>
      <c r="AW632" s="11" t="s">
        <v>38</v>
      </c>
      <c r="AX632" s="11" t="s">
        <v>74</v>
      </c>
      <c r="AY632" s="211" t="s">
        <v>145</v>
      </c>
    </row>
    <row r="633" spans="2:51" s="12" customFormat="1" ht="13.5">
      <c r="B633" s="212"/>
      <c r="C633" s="213"/>
      <c r="D633" s="214" t="s">
        <v>155</v>
      </c>
      <c r="E633" s="215" t="s">
        <v>21</v>
      </c>
      <c r="F633" s="216" t="s">
        <v>922</v>
      </c>
      <c r="G633" s="213"/>
      <c r="H633" s="217">
        <v>1.9</v>
      </c>
      <c r="I633" s="218"/>
      <c r="J633" s="213"/>
      <c r="K633" s="213"/>
      <c r="L633" s="219"/>
      <c r="M633" s="220"/>
      <c r="N633" s="221"/>
      <c r="O633" s="221"/>
      <c r="P633" s="221"/>
      <c r="Q633" s="221"/>
      <c r="R633" s="221"/>
      <c r="S633" s="221"/>
      <c r="T633" s="222"/>
      <c r="AT633" s="223" t="s">
        <v>155</v>
      </c>
      <c r="AU633" s="223" t="s">
        <v>146</v>
      </c>
      <c r="AV633" s="12" t="s">
        <v>84</v>
      </c>
      <c r="AW633" s="12" t="s">
        <v>38</v>
      </c>
      <c r="AX633" s="12" t="s">
        <v>82</v>
      </c>
      <c r="AY633" s="223" t="s">
        <v>145</v>
      </c>
    </row>
    <row r="634" spans="2:65" s="1" customFormat="1" ht="22.5" customHeight="1">
      <c r="B634" s="40"/>
      <c r="C634" s="188" t="s">
        <v>923</v>
      </c>
      <c r="D634" s="188" t="s">
        <v>148</v>
      </c>
      <c r="E634" s="189" t="s">
        <v>924</v>
      </c>
      <c r="F634" s="190" t="s">
        <v>925</v>
      </c>
      <c r="G634" s="191" t="s">
        <v>166</v>
      </c>
      <c r="H634" s="192">
        <v>0.7</v>
      </c>
      <c r="I634" s="193"/>
      <c r="J634" s="194">
        <f>ROUND(I634*H634,2)</f>
        <v>0</v>
      </c>
      <c r="K634" s="190" t="s">
        <v>152</v>
      </c>
      <c r="L634" s="60"/>
      <c r="M634" s="195" t="s">
        <v>21</v>
      </c>
      <c r="N634" s="196" t="s">
        <v>45</v>
      </c>
      <c r="O634" s="41"/>
      <c r="P634" s="197">
        <f>O634*H634</f>
        <v>0</v>
      </c>
      <c r="Q634" s="197">
        <v>0.00097</v>
      </c>
      <c r="R634" s="197">
        <f>Q634*H634</f>
        <v>0.000679</v>
      </c>
      <c r="S634" s="197">
        <v>0.015</v>
      </c>
      <c r="T634" s="198">
        <f>S634*H634</f>
        <v>0.010499999999999999</v>
      </c>
      <c r="AR634" s="23" t="s">
        <v>153</v>
      </c>
      <c r="AT634" s="23" t="s">
        <v>148</v>
      </c>
      <c r="AU634" s="23" t="s">
        <v>146</v>
      </c>
      <c r="AY634" s="23" t="s">
        <v>145</v>
      </c>
      <c r="BE634" s="199">
        <f>IF(N634="základní",J634,0)</f>
        <v>0</v>
      </c>
      <c r="BF634" s="199">
        <f>IF(N634="snížená",J634,0)</f>
        <v>0</v>
      </c>
      <c r="BG634" s="199">
        <f>IF(N634="zákl. přenesená",J634,0)</f>
        <v>0</v>
      </c>
      <c r="BH634" s="199">
        <f>IF(N634="sníž. přenesená",J634,0)</f>
        <v>0</v>
      </c>
      <c r="BI634" s="199">
        <f>IF(N634="nulová",J634,0)</f>
        <v>0</v>
      </c>
      <c r="BJ634" s="23" t="s">
        <v>82</v>
      </c>
      <c r="BK634" s="199">
        <f>ROUND(I634*H634,2)</f>
        <v>0</v>
      </c>
      <c r="BL634" s="23" t="s">
        <v>153</v>
      </c>
      <c r="BM634" s="23" t="s">
        <v>926</v>
      </c>
    </row>
    <row r="635" spans="2:51" s="11" customFormat="1" ht="13.5">
      <c r="B635" s="200"/>
      <c r="C635" s="201"/>
      <c r="D635" s="202" t="s">
        <v>155</v>
      </c>
      <c r="E635" s="203" t="s">
        <v>21</v>
      </c>
      <c r="F635" s="204" t="s">
        <v>887</v>
      </c>
      <c r="G635" s="201"/>
      <c r="H635" s="205" t="s">
        <v>21</v>
      </c>
      <c r="I635" s="206"/>
      <c r="J635" s="201"/>
      <c r="K635" s="201"/>
      <c r="L635" s="207"/>
      <c r="M635" s="208"/>
      <c r="N635" s="209"/>
      <c r="O635" s="209"/>
      <c r="P635" s="209"/>
      <c r="Q635" s="209"/>
      <c r="R635" s="209"/>
      <c r="S635" s="209"/>
      <c r="T635" s="210"/>
      <c r="AT635" s="211" t="s">
        <v>155</v>
      </c>
      <c r="AU635" s="211" t="s">
        <v>146</v>
      </c>
      <c r="AV635" s="11" t="s">
        <v>82</v>
      </c>
      <c r="AW635" s="11" t="s">
        <v>38</v>
      </c>
      <c r="AX635" s="11" t="s">
        <v>74</v>
      </c>
      <c r="AY635" s="211" t="s">
        <v>145</v>
      </c>
    </row>
    <row r="636" spans="2:51" s="12" customFormat="1" ht="13.5">
      <c r="B636" s="212"/>
      <c r="C636" s="213"/>
      <c r="D636" s="214" t="s">
        <v>155</v>
      </c>
      <c r="E636" s="215" t="s">
        <v>21</v>
      </c>
      <c r="F636" s="216" t="s">
        <v>927</v>
      </c>
      <c r="G636" s="213"/>
      <c r="H636" s="217">
        <v>0.7</v>
      </c>
      <c r="I636" s="218"/>
      <c r="J636" s="213"/>
      <c r="K636" s="213"/>
      <c r="L636" s="219"/>
      <c r="M636" s="220"/>
      <c r="N636" s="221"/>
      <c r="O636" s="221"/>
      <c r="P636" s="221"/>
      <c r="Q636" s="221"/>
      <c r="R636" s="221"/>
      <c r="S636" s="221"/>
      <c r="T636" s="222"/>
      <c r="AT636" s="223" t="s">
        <v>155</v>
      </c>
      <c r="AU636" s="223" t="s">
        <v>146</v>
      </c>
      <c r="AV636" s="12" t="s">
        <v>84</v>
      </c>
      <c r="AW636" s="12" t="s">
        <v>38</v>
      </c>
      <c r="AX636" s="12" t="s">
        <v>82</v>
      </c>
      <c r="AY636" s="223" t="s">
        <v>145</v>
      </c>
    </row>
    <row r="637" spans="2:65" s="1" customFormat="1" ht="22.5" customHeight="1">
      <c r="B637" s="40"/>
      <c r="C637" s="188" t="s">
        <v>928</v>
      </c>
      <c r="D637" s="188" t="s">
        <v>148</v>
      </c>
      <c r="E637" s="189" t="s">
        <v>327</v>
      </c>
      <c r="F637" s="190" t="s">
        <v>328</v>
      </c>
      <c r="G637" s="191" t="s">
        <v>182</v>
      </c>
      <c r="H637" s="192">
        <v>0.348</v>
      </c>
      <c r="I637" s="193"/>
      <c r="J637" s="194">
        <f>ROUND(I637*H637,2)</f>
        <v>0</v>
      </c>
      <c r="K637" s="190" t="s">
        <v>152</v>
      </c>
      <c r="L637" s="60"/>
      <c r="M637" s="195" t="s">
        <v>21</v>
      </c>
      <c r="N637" s="196" t="s">
        <v>45</v>
      </c>
      <c r="O637" s="41"/>
      <c r="P637" s="197">
        <f>O637*H637</f>
        <v>0</v>
      </c>
      <c r="Q637" s="197">
        <v>0</v>
      </c>
      <c r="R637" s="197">
        <f>Q637*H637</f>
        <v>0</v>
      </c>
      <c r="S637" s="197">
        <v>0</v>
      </c>
      <c r="T637" s="198">
        <f>S637*H637</f>
        <v>0</v>
      </c>
      <c r="AR637" s="23" t="s">
        <v>195</v>
      </c>
      <c r="AT637" s="23" t="s">
        <v>148</v>
      </c>
      <c r="AU637" s="23" t="s">
        <v>146</v>
      </c>
      <c r="AY637" s="23" t="s">
        <v>145</v>
      </c>
      <c r="BE637" s="199">
        <f>IF(N637="základní",J637,0)</f>
        <v>0</v>
      </c>
      <c r="BF637" s="199">
        <f>IF(N637="snížená",J637,0)</f>
        <v>0</v>
      </c>
      <c r="BG637" s="199">
        <f>IF(N637="zákl. přenesená",J637,0)</f>
        <v>0</v>
      </c>
      <c r="BH637" s="199">
        <f>IF(N637="sníž. přenesená",J637,0)</f>
        <v>0</v>
      </c>
      <c r="BI637" s="199">
        <f>IF(N637="nulová",J637,0)</f>
        <v>0</v>
      </c>
      <c r="BJ637" s="23" t="s">
        <v>82</v>
      </c>
      <c r="BK637" s="199">
        <f>ROUND(I637*H637,2)</f>
        <v>0</v>
      </c>
      <c r="BL637" s="23" t="s">
        <v>195</v>
      </c>
      <c r="BM637" s="23" t="s">
        <v>929</v>
      </c>
    </row>
    <row r="638" spans="2:51" s="11" customFormat="1" ht="13.5">
      <c r="B638" s="200"/>
      <c r="C638" s="201"/>
      <c r="D638" s="202" t="s">
        <v>155</v>
      </c>
      <c r="E638" s="203" t="s">
        <v>21</v>
      </c>
      <c r="F638" s="204" t="s">
        <v>887</v>
      </c>
      <c r="G638" s="201"/>
      <c r="H638" s="205" t="s">
        <v>21</v>
      </c>
      <c r="I638" s="206"/>
      <c r="J638" s="201"/>
      <c r="K638" s="201"/>
      <c r="L638" s="207"/>
      <c r="M638" s="208"/>
      <c r="N638" s="209"/>
      <c r="O638" s="209"/>
      <c r="P638" s="209"/>
      <c r="Q638" s="209"/>
      <c r="R638" s="209"/>
      <c r="S638" s="209"/>
      <c r="T638" s="210"/>
      <c r="AT638" s="211" t="s">
        <v>155</v>
      </c>
      <c r="AU638" s="211" t="s">
        <v>146</v>
      </c>
      <c r="AV638" s="11" t="s">
        <v>82</v>
      </c>
      <c r="AW638" s="11" t="s">
        <v>38</v>
      </c>
      <c r="AX638" s="11" t="s">
        <v>74</v>
      </c>
      <c r="AY638" s="211" t="s">
        <v>145</v>
      </c>
    </row>
    <row r="639" spans="2:51" s="12" customFormat="1" ht="13.5">
      <c r="B639" s="212"/>
      <c r="C639" s="213"/>
      <c r="D639" s="214" t="s">
        <v>155</v>
      </c>
      <c r="E639" s="215" t="s">
        <v>21</v>
      </c>
      <c r="F639" s="216" t="s">
        <v>930</v>
      </c>
      <c r="G639" s="213"/>
      <c r="H639" s="217">
        <v>0.348</v>
      </c>
      <c r="I639" s="218"/>
      <c r="J639" s="213"/>
      <c r="K639" s="213"/>
      <c r="L639" s="219"/>
      <c r="M639" s="220"/>
      <c r="N639" s="221"/>
      <c r="O639" s="221"/>
      <c r="P639" s="221"/>
      <c r="Q639" s="221"/>
      <c r="R639" s="221"/>
      <c r="S639" s="221"/>
      <c r="T639" s="222"/>
      <c r="AT639" s="223" t="s">
        <v>155</v>
      </c>
      <c r="AU639" s="223" t="s">
        <v>146</v>
      </c>
      <c r="AV639" s="12" t="s">
        <v>84</v>
      </c>
      <c r="AW639" s="12" t="s">
        <v>38</v>
      </c>
      <c r="AX639" s="12" t="s">
        <v>82</v>
      </c>
      <c r="AY639" s="223" t="s">
        <v>145</v>
      </c>
    </row>
    <row r="640" spans="2:65" s="1" customFormat="1" ht="22.5" customHeight="1">
      <c r="B640" s="40"/>
      <c r="C640" s="188" t="s">
        <v>931</v>
      </c>
      <c r="D640" s="188" t="s">
        <v>148</v>
      </c>
      <c r="E640" s="189" t="s">
        <v>332</v>
      </c>
      <c r="F640" s="190" t="s">
        <v>333</v>
      </c>
      <c r="G640" s="191" t="s">
        <v>182</v>
      </c>
      <c r="H640" s="192">
        <v>0.348</v>
      </c>
      <c r="I640" s="193"/>
      <c r="J640" s="194">
        <f>ROUND(I640*H640,2)</f>
        <v>0</v>
      </c>
      <c r="K640" s="190" t="s">
        <v>152</v>
      </c>
      <c r="L640" s="60"/>
      <c r="M640" s="195" t="s">
        <v>21</v>
      </c>
      <c r="N640" s="196" t="s">
        <v>45</v>
      </c>
      <c r="O640" s="41"/>
      <c r="P640" s="197">
        <f>O640*H640</f>
        <v>0</v>
      </c>
      <c r="Q640" s="197">
        <v>0</v>
      </c>
      <c r="R640" s="197">
        <f>Q640*H640</f>
        <v>0</v>
      </c>
      <c r="S640" s="197">
        <v>0</v>
      </c>
      <c r="T640" s="198">
        <f>S640*H640</f>
        <v>0</v>
      </c>
      <c r="AR640" s="23" t="s">
        <v>153</v>
      </c>
      <c r="AT640" s="23" t="s">
        <v>148</v>
      </c>
      <c r="AU640" s="23" t="s">
        <v>146</v>
      </c>
      <c r="AY640" s="23" t="s">
        <v>145</v>
      </c>
      <c r="BE640" s="199">
        <f>IF(N640="základní",J640,0)</f>
        <v>0</v>
      </c>
      <c r="BF640" s="199">
        <f>IF(N640="snížená",J640,0)</f>
        <v>0</v>
      </c>
      <c r="BG640" s="199">
        <f>IF(N640="zákl. přenesená",J640,0)</f>
        <v>0</v>
      </c>
      <c r="BH640" s="199">
        <f>IF(N640="sníž. přenesená",J640,0)</f>
        <v>0</v>
      </c>
      <c r="BI640" s="199">
        <f>IF(N640="nulová",J640,0)</f>
        <v>0</v>
      </c>
      <c r="BJ640" s="23" t="s">
        <v>82</v>
      </c>
      <c r="BK640" s="199">
        <f>ROUND(I640*H640,2)</f>
        <v>0</v>
      </c>
      <c r="BL640" s="23" t="s">
        <v>153</v>
      </c>
      <c r="BM640" s="23" t="s">
        <v>932</v>
      </c>
    </row>
    <row r="641" spans="2:51" s="11" customFormat="1" ht="13.5">
      <c r="B641" s="200"/>
      <c r="C641" s="201"/>
      <c r="D641" s="202" t="s">
        <v>155</v>
      </c>
      <c r="E641" s="203" t="s">
        <v>21</v>
      </c>
      <c r="F641" s="204" t="s">
        <v>887</v>
      </c>
      <c r="G641" s="201"/>
      <c r="H641" s="205" t="s">
        <v>21</v>
      </c>
      <c r="I641" s="206"/>
      <c r="J641" s="201"/>
      <c r="K641" s="201"/>
      <c r="L641" s="207"/>
      <c r="M641" s="208"/>
      <c r="N641" s="209"/>
      <c r="O641" s="209"/>
      <c r="P641" s="209"/>
      <c r="Q641" s="209"/>
      <c r="R641" s="209"/>
      <c r="S641" s="209"/>
      <c r="T641" s="210"/>
      <c r="AT641" s="211" t="s">
        <v>155</v>
      </c>
      <c r="AU641" s="211" t="s">
        <v>146</v>
      </c>
      <c r="AV641" s="11" t="s">
        <v>82</v>
      </c>
      <c r="AW641" s="11" t="s">
        <v>38</v>
      </c>
      <c r="AX641" s="11" t="s">
        <v>74</v>
      </c>
      <c r="AY641" s="211" t="s">
        <v>145</v>
      </c>
    </row>
    <row r="642" spans="2:51" s="12" customFormat="1" ht="13.5">
      <c r="B642" s="212"/>
      <c r="C642" s="213"/>
      <c r="D642" s="214" t="s">
        <v>155</v>
      </c>
      <c r="E642" s="215" t="s">
        <v>21</v>
      </c>
      <c r="F642" s="216" t="s">
        <v>930</v>
      </c>
      <c r="G642" s="213"/>
      <c r="H642" s="217">
        <v>0.348</v>
      </c>
      <c r="I642" s="218"/>
      <c r="J642" s="213"/>
      <c r="K642" s="213"/>
      <c r="L642" s="219"/>
      <c r="M642" s="220"/>
      <c r="N642" s="221"/>
      <c r="O642" s="221"/>
      <c r="P642" s="221"/>
      <c r="Q642" s="221"/>
      <c r="R642" s="221"/>
      <c r="S642" s="221"/>
      <c r="T642" s="222"/>
      <c r="AT642" s="223" t="s">
        <v>155</v>
      </c>
      <c r="AU642" s="223" t="s">
        <v>146</v>
      </c>
      <c r="AV642" s="12" t="s">
        <v>84</v>
      </c>
      <c r="AW642" s="12" t="s">
        <v>38</v>
      </c>
      <c r="AX642" s="12" t="s">
        <v>82</v>
      </c>
      <c r="AY642" s="223" t="s">
        <v>145</v>
      </c>
    </row>
    <row r="643" spans="2:65" s="1" customFormat="1" ht="22.5" customHeight="1">
      <c r="B643" s="40"/>
      <c r="C643" s="188" t="s">
        <v>933</v>
      </c>
      <c r="D643" s="188" t="s">
        <v>148</v>
      </c>
      <c r="E643" s="189" t="s">
        <v>336</v>
      </c>
      <c r="F643" s="190" t="s">
        <v>337</v>
      </c>
      <c r="G643" s="191" t="s">
        <v>182</v>
      </c>
      <c r="H643" s="192">
        <v>0.348</v>
      </c>
      <c r="I643" s="193"/>
      <c r="J643" s="194">
        <f>ROUND(I643*H643,2)</f>
        <v>0</v>
      </c>
      <c r="K643" s="190" t="s">
        <v>152</v>
      </c>
      <c r="L643" s="60"/>
      <c r="M643" s="195" t="s">
        <v>21</v>
      </c>
      <c r="N643" s="196" t="s">
        <v>45</v>
      </c>
      <c r="O643" s="41"/>
      <c r="P643" s="197">
        <f>O643*H643</f>
        <v>0</v>
      </c>
      <c r="Q643" s="197">
        <v>0</v>
      </c>
      <c r="R643" s="197">
        <f>Q643*H643</f>
        <v>0</v>
      </c>
      <c r="S643" s="197">
        <v>0</v>
      </c>
      <c r="T643" s="198">
        <f>S643*H643</f>
        <v>0</v>
      </c>
      <c r="AR643" s="23" t="s">
        <v>195</v>
      </c>
      <c r="AT643" s="23" t="s">
        <v>148</v>
      </c>
      <c r="AU643" s="23" t="s">
        <v>146</v>
      </c>
      <c r="AY643" s="23" t="s">
        <v>145</v>
      </c>
      <c r="BE643" s="199">
        <f>IF(N643="základní",J643,0)</f>
        <v>0</v>
      </c>
      <c r="BF643" s="199">
        <f>IF(N643="snížená",J643,0)</f>
        <v>0</v>
      </c>
      <c r="BG643" s="199">
        <f>IF(N643="zákl. přenesená",J643,0)</f>
        <v>0</v>
      </c>
      <c r="BH643" s="199">
        <f>IF(N643="sníž. přenesená",J643,0)</f>
        <v>0</v>
      </c>
      <c r="BI643" s="199">
        <f>IF(N643="nulová",J643,0)</f>
        <v>0</v>
      </c>
      <c r="BJ643" s="23" t="s">
        <v>82</v>
      </c>
      <c r="BK643" s="199">
        <f>ROUND(I643*H643,2)</f>
        <v>0</v>
      </c>
      <c r="BL643" s="23" t="s">
        <v>195</v>
      </c>
      <c r="BM643" s="23" t="s">
        <v>934</v>
      </c>
    </row>
    <row r="644" spans="2:51" s="11" customFormat="1" ht="13.5">
      <c r="B644" s="200"/>
      <c r="C644" s="201"/>
      <c r="D644" s="202" t="s">
        <v>155</v>
      </c>
      <c r="E644" s="203" t="s">
        <v>21</v>
      </c>
      <c r="F644" s="204" t="s">
        <v>887</v>
      </c>
      <c r="G644" s="201"/>
      <c r="H644" s="205" t="s">
        <v>21</v>
      </c>
      <c r="I644" s="206"/>
      <c r="J644" s="201"/>
      <c r="K644" s="201"/>
      <c r="L644" s="207"/>
      <c r="M644" s="208"/>
      <c r="N644" s="209"/>
      <c r="O644" s="209"/>
      <c r="P644" s="209"/>
      <c r="Q644" s="209"/>
      <c r="R644" s="209"/>
      <c r="S644" s="209"/>
      <c r="T644" s="210"/>
      <c r="AT644" s="211" t="s">
        <v>155</v>
      </c>
      <c r="AU644" s="211" t="s">
        <v>146</v>
      </c>
      <c r="AV644" s="11" t="s">
        <v>82</v>
      </c>
      <c r="AW644" s="11" t="s">
        <v>38</v>
      </c>
      <c r="AX644" s="11" t="s">
        <v>74</v>
      </c>
      <c r="AY644" s="211" t="s">
        <v>145</v>
      </c>
    </row>
    <row r="645" spans="2:51" s="12" customFormat="1" ht="13.5">
      <c r="B645" s="212"/>
      <c r="C645" s="213"/>
      <c r="D645" s="214" t="s">
        <v>155</v>
      </c>
      <c r="E645" s="215" t="s">
        <v>21</v>
      </c>
      <c r="F645" s="216" t="s">
        <v>930</v>
      </c>
      <c r="G645" s="213"/>
      <c r="H645" s="217">
        <v>0.348</v>
      </c>
      <c r="I645" s="218"/>
      <c r="J645" s="213"/>
      <c r="K645" s="213"/>
      <c r="L645" s="219"/>
      <c r="M645" s="220"/>
      <c r="N645" s="221"/>
      <c r="O645" s="221"/>
      <c r="P645" s="221"/>
      <c r="Q645" s="221"/>
      <c r="R645" s="221"/>
      <c r="S645" s="221"/>
      <c r="T645" s="222"/>
      <c r="AT645" s="223" t="s">
        <v>155</v>
      </c>
      <c r="AU645" s="223" t="s">
        <v>146</v>
      </c>
      <c r="AV645" s="12" t="s">
        <v>84</v>
      </c>
      <c r="AW645" s="12" t="s">
        <v>38</v>
      </c>
      <c r="AX645" s="12" t="s">
        <v>82</v>
      </c>
      <c r="AY645" s="223" t="s">
        <v>145</v>
      </c>
    </row>
    <row r="646" spans="2:65" s="1" customFormat="1" ht="22.5" customHeight="1">
      <c r="B646" s="40"/>
      <c r="C646" s="188" t="s">
        <v>935</v>
      </c>
      <c r="D646" s="188" t="s">
        <v>148</v>
      </c>
      <c r="E646" s="189" t="s">
        <v>340</v>
      </c>
      <c r="F646" s="190" t="s">
        <v>341</v>
      </c>
      <c r="G646" s="191" t="s">
        <v>182</v>
      </c>
      <c r="H646" s="192">
        <v>3.48</v>
      </c>
      <c r="I646" s="193"/>
      <c r="J646" s="194">
        <f>ROUND(I646*H646,2)</f>
        <v>0</v>
      </c>
      <c r="K646" s="190" t="s">
        <v>152</v>
      </c>
      <c r="L646" s="60"/>
      <c r="M646" s="195" t="s">
        <v>21</v>
      </c>
      <c r="N646" s="196" t="s">
        <v>45</v>
      </c>
      <c r="O646" s="41"/>
      <c r="P646" s="197">
        <f>O646*H646</f>
        <v>0</v>
      </c>
      <c r="Q646" s="197">
        <v>0</v>
      </c>
      <c r="R646" s="197">
        <f>Q646*H646</f>
        <v>0</v>
      </c>
      <c r="S646" s="197">
        <v>0</v>
      </c>
      <c r="T646" s="198">
        <f>S646*H646</f>
        <v>0</v>
      </c>
      <c r="AR646" s="23" t="s">
        <v>195</v>
      </c>
      <c r="AT646" s="23" t="s">
        <v>148</v>
      </c>
      <c r="AU646" s="23" t="s">
        <v>146</v>
      </c>
      <c r="AY646" s="23" t="s">
        <v>145</v>
      </c>
      <c r="BE646" s="199">
        <f>IF(N646="základní",J646,0)</f>
        <v>0</v>
      </c>
      <c r="BF646" s="199">
        <f>IF(N646="snížená",J646,0)</f>
        <v>0</v>
      </c>
      <c r="BG646" s="199">
        <f>IF(N646="zákl. přenesená",J646,0)</f>
        <v>0</v>
      </c>
      <c r="BH646" s="199">
        <f>IF(N646="sníž. přenesená",J646,0)</f>
        <v>0</v>
      </c>
      <c r="BI646" s="199">
        <f>IF(N646="nulová",J646,0)</f>
        <v>0</v>
      </c>
      <c r="BJ646" s="23" t="s">
        <v>82</v>
      </c>
      <c r="BK646" s="199">
        <f>ROUND(I646*H646,2)</f>
        <v>0</v>
      </c>
      <c r="BL646" s="23" t="s">
        <v>195</v>
      </c>
      <c r="BM646" s="23" t="s">
        <v>936</v>
      </c>
    </row>
    <row r="647" spans="2:51" s="11" customFormat="1" ht="13.5">
      <c r="B647" s="200"/>
      <c r="C647" s="201"/>
      <c r="D647" s="202" t="s">
        <v>155</v>
      </c>
      <c r="E647" s="203" t="s">
        <v>21</v>
      </c>
      <c r="F647" s="204" t="s">
        <v>887</v>
      </c>
      <c r="G647" s="201"/>
      <c r="H647" s="205" t="s">
        <v>21</v>
      </c>
      <c r="I647" s="206"/>
      <c r="J647" s="201"/>
      <c r="K647" s="201"/>
      <c r="L647" s="207"/>
      <c r="M647" s="208"/>
      <c r="N647" s="209"/>
      <c r="O647" s="209"/>
      <c r="P647" s="209"/>
      <c r="Q647" s="209"/>
      <c r="R647" s="209"/>
      <c r="S647" s="209"/>
      <c r="T647" s="210"/>
      <c r="AT647" s="211" t="s">
        <v>155</v>
      </c>
      <c r="AU647" s="211" t="s">
        <v>146</v>
      </c>
      <c r="AV647" s="11" t="s">
        <v>82</v>
      </c>
      <c r="AW647" s="11" t="s">
        <v>38</v>
      </c>
      <c r="AX647" s="11" t="s">
        <v>74</v>
      </c>
      <c r="AY647" s="211" t="s">
        <v>145</v>
      </c>
    </row>
    <row r="648" spans="2:51" s="12" customFormat="1" ht="13.5">
      <c r="B648" s="212"/>
      <c r="C648" s="213"/>
      <c r="D648" s="202" t="s">
        <v>155</v>
      </c>
      <c r="E648" s="224" t="s">
        <v>21</v>
      </c>
      <c r="F648" s="225" t="s">
        <v>930</v>
      </c>
      <c r="G648" s="213"/>
      <c r="H648" s="226">
        <v>0.348</v>
      </c>
      <c r="I648" s="218"/>
      <c r="J648" s="213"/>
      <c r="K648" s="213"/>
      <c r="L648" s="219"/>
      <c r="M648" s="220"/>
      <c r="N648" s="221"/>
      <c r="O648" s="221"/>
      <c r="P648" s="221"/>
      <c r="Q648" s="221"/>
      <c r="R648" s="221"/>
      <c r="S648" s="221"/>
      <c r="T648" s="222"/>
      <c r="AT648" s="223" t="s">
        <v>155</v>
      </c>
      <c r="AU648" s="223" t="s">
        <v>146</v>
      </c>
      <c r="AV648" s="12" t="s">
        <v>84</v>
      </c>
      <c r="AW648" s="12" t="s">
        <v>38</v>
      </c>
      <c r="AX648" s="12" t="s">
        <v>82</v>
      </c>
      <c r="AY648" s="223" t="s">
        <v>145</v>
      </c>
    </row>
    <row r="649" spans="2:51" s="12" customFormat="1" ht="13.5">
      <c r="B649" s="212"/>
      <c r="C649" s="213"/>
      <c r="D649" s="214" t="s">
        <v>155</v>
      </c>
      <c r="E649" s="213"/>
      <c r="F649" s="216" t="s">
        <v>937</v>
      </c>
      <c r="G649" s="213"/>
      <c r="H649" s="217">
        <v>3.48</v>
      </c>
      <c r="I649" s="218"/>
      <c r="J649" s="213"/>
      <c r="K649" s="213"/>
      <c r="L649" s="219"/>
      <c r="M649" s="220"/>
      <c r="N649" s="221"/>
      <c r="O649" s="221"/>
      <c r="P649" s="221"/>
      <c r="Q649" s="221"/>
      <c r="R649" s="221"/>
      <c r="S649" s="221"/>
      <c r="T649" s="222"/>
      <c r="AT649" s="223" t="s">
        <v>155</v>
      </c>
      <c r="AU649" s="223" t="s">
        <v>146</v>
      </c>
      <c r="AV649" s="12" t="s">
        <v>84</v>
      </c>
      <c r="AW649" s="12" t="s">
        <v>6</v>
      </c>
      <c r="AX649" s="12" t="s">
        <v>82</v>
      </c>
      <c r="AY649" s="223" t="s">
        <v>145</v>
      </c>
    </row>
    <row r="650" spans="2:65" s="1" customFormat="1" ht="22.5" customHeight="1">
      <c r="B650" s="40"/>
      <c r="C650" s="188" t="s">
        <v>938</v>
      </c>
      <c r="D650" s="188" t="s">
        <v>148</v>
      </c>
      <c r="E650" s="189" t="s">
        <v>345</v>
      </c>
      <c r="F650" s="190" t="s">
        <v>346</v>
      </c>
      <c r="G650" s="191" t="s">
        <v>182</v>
      </c>
      <c r="H650" s="192">
        <v>0.348</v>
      </c>
      <c r="I650" s="193"/>
      <c r="J650" s="194">
        <f>ROUND(I650*H650,2)</f>
        <v>0</v>
      </c>
      <c r="K650" s="190" t="s">
        <v>152</v>
      </c>
      <c r="L650" s="60"/>
      <c r="M650" s="195" t="s">
        <v>21</v>
      </c>
      <c r="N650" s="196" t="s">
        <v>45</v>
      </c>
      <c r="O650" s="41"/>
      <c r="P650" s="197">
        <f>O650*H650</f>
        <v>0</v>
      </c>
      <c r="Q650" s="197">
        <v>0</v>
      </c>
      <c r="R650" s="197">
        <f>Q650*H650</f>
        <v>0</v>
      </c>
      <c r="S650" s="197">
        <v>0</v>
      </c>
      <c r="T650" s="198">
        <f>S650*H650</f>
        <v>0</v>
      </c>
      <c r="AR650" s="23" t="s">
        <v>153</v>
      </c>
      <c r="AT650" s="23" t="s">
        <v>148</v>
      </c>
      <c r="AU650" s="23" t="s">
        <v>146</v>
      </c>
      <c r="AY650" s="23" t="s">
        <v>145</v>
      </c>
      <c r="BE650" s="199">
        <f>IF(N650="základní",J650,0)</f>
        <v>0</v>
      </c>
      <c r="BF650" s="199">
        <f>IF(N650="snížená",J650,0)</f>
        <v>0</v>
      </c>
      <c r="BG650" s="199">
        <f>IF(N650="zákl. přenesená",J650,0)</f>
        <v>0</v>
      </c>
      <c r="BH650" s="199">
        <f>IF(N650="sníž. přenesená",J650,0)</f>
        <v>0</v>
      </c>
      <c r="BI650" s="199">
        <f>IF(N650="nulová",J650,0)</f>
        <v>0</v>
      </c>
      <c r="BJ650" s="23" t="s">
        <v>82</v>
      </c>
      <c r="BK650" s="199">
        <f>ROUND(I650*H650,2)</f>
        <v>0</v>
      </c>
      <c r="BL650" s="23" t="s">
        <v>153</v>
      </c>
      <c r="BM650" s="23" t="s">
        <v>939</v>
      </c>
    </row>
    <row r="651" spans="2:51" s="11" customFormat="1" ht="13.5">
      <c r="B651" s="200"/>
      <c r="C651" s="201"/>
      <c r="D651" s="202" t="s">
        <v>155</v>
      </c>
      <c r="E651" s="203" t="s">
        <v>21</v>
      </c>
      <c r="F651" s="204" t="s">
        <v>887</v>
      </c>
      <c r="G651" s="201"/>
      <c r="H651" s="205" t="s">
        <v>21</v>
      </c>
      <c r="I651" s="206"/>
      <c r="J651" s="201"/>
      <c r="K651" s="201"/>
      <c r="L651" s="207"/>
      <c r="M651" s="208"/>
      <c r="N651" s="209"/>
      <c r="O651" s="209"/>
      <c r="P651" s="209"/>
      <c r="Q651" s="209"/>
      <c r="R651" s="209"/>
      <c r="S651" s="209"/>
      <c r="T651" s="210"/>
      <c r="AT651" s="211" t="s">
        <v>155</v>
      </c>
      <c r="AU651" s="211" t="s">
        <v>146</v>
      </c>
      <c r="AV651" s="11" t="s">
        <v>82</v>
      </c>
      <c r="AW651" s="11" t="s">
        <v>38</v>
      </c>
      <c r="AX651" s="11" t="s">
        <v>74</v>
      </c>
      <c r="AY651" s="211" t="s">
        <v>145</v>
      </c>
    </row>
    <row r="652" spans="2:51" s="12" customFormat="1" ht="13.5">
      <c r="B652" s="212"/>
      <c r="C652" s="213"/>
      <c r="D652" s="214" t="s">
        <v>155</v>
      </c>
      <c r="E652" s="215" t="s">
        <v>21</v>
      </c>
      <c r="F652" s="216" t="s">
        <v>930</v>
      </c>
      <c r="G652" s="213"/>
      <c r="H652" s="217">
        <v>0.348</v>
      </c>
      <c r="I652" s="218"/>
      <c r="J652" s="213"/>
      <c r="K652" s="213"/>
      <c r="L652" s="219"/>
      <c r="M652" s="220"/>
      <c r="N652" s="221"/>
      <c r="O652" s="221"/>
      <c r="P652" s="221"/>
      <c r="Q652" s="221"/>
      <c r="R652" s="221"/>
      <c r="S652" s="221"/>
      <c r="T652" s="222"/>
      <c r="AT652" s="223" t="s">
        <v>155</v>
      </c>
      <c r="AU652" s="223" t="s">
        <v>146</v>
      </c>
      <c r="AV652" s="12" t="s">
        <v>84</v>
      </c>
      <c r="AW652" s="12" t="s">
        <v>38</v>
      </c>
      <c r="AX652" s="12" t="s">
        <v>82</v>
      </c>
      <c r="AY652" s="223" t="s">
        <v>145</v>
      </c>
    </row>
    <row r="653" spans="2:65" s="1" customFormat="1" ht="22.5" customHeight="1">
      <c r="B653" s="40"/>
      <c r="C653" s="188" t="s">
        <v>940</v>
      </c>
      <c r="D653" s="188" t="s">
        <v>148</v>
      </c>
      <c r="E653" s="189" t="s">
        <v>351</v>
      </c>
      <c r="F653" s="190" t="s">
        <v>352</v>
      </c>
      <c r="G653" s="191" t="s">
        <v>182</v>
      </c>
      <c r="H653" s="192">
        <v>0.228</v>
      </c>
      <c r="I653" s="193"/>
      <c r="J653" s="194">
        <f>ROUND(I653*H653,2)</f>
        <v>0</v>
      </c>
      <c r="K653" s="190" t="s">
        <v>152</v>
      </c>
      <c r="L653" s="60"/>
      <c r="M653" s="195" t="s">
        <v>21</v>
      </c>
      <c r="N653" s="196" t="s">
        <v>45</v>
      </c>
      <c r="O653" s="41"/>
      <c r="P653" s="197">
        <f>O653*H653</f>
        <v>0</v>
      </c>
      <c r="Q653" s="197">
        <v>0</v>
      </c>
      <c r="R653" s="197">
        <f>Q653*H653</f>
        <v>0</v>
      </c>
      <c r="S653" s="197">
        <v>0</v>
      </c>
      <c r="T653" s="198">
        <f>S653*H653</f>
        <v>0</v>
      </c>
      <c r="AR653" s="23" t="s">
        <v>153</v>
      </c>
      <c r="AT653" s="23" t="s">
        <v>148</v>
      </c>
      <c r="AU653" s="23" t="s">
        <v>146</v>
      </c>
      <c r="AY653" s="23" t="s">
        <v>145</v>
      </c>
      <c r="BE653" s="199">
        <f>IF(N653="základní",J653,0)</f>
        <v>0</v>
      </c>
      <c r="BF653" s="199">
        <f>IF(N653="snížená",J653,0)</f>
        <v>0</v>
      </c>
      <c r="BG653" s="199">
        <f>IF(N653="zákl. přenesená",J653,0)</f>
        <v>0</v>
      </c>
      <c r="BH653" s="199">
        <f>IF(N653="sníž. přenesená",J653,0)</f>
        <v>0</v>
      </c>
      <c r="BI653" s="199">
        <f>IF(N653="nulová",J653,0)</f>
        <v>0</v>
      </c>
      <c r="BJ653" s="23" t="s">
        <v>82</v>
      </c>
      <c r="BK653" s="199">
        <f>ROUND(I653*H653,2)</f>
        <v>0</v>
      </c>
      <c r="BL653" s="23" t="s">
        <v>153</v>
      </c>
      <c r="BM653" s="23" t="s">
        <v>941</v>
      </c>
    </row>
    <row r="654" spans="2:51" s="11" customFormat="1" ht="13.5">
      <c r="B654" s="200"/>
      <c r="C654" s="201"/>
      <c r="D654" s="202" t="s">
        <v>155</v>
      </c>
      <c r="E654" s="203" t="s">
        <v>21</v>
      </c>
      <c r="F654" s="204" t="s">
        <v>887</v>
      </c>
      <c r="G654" s="201"/>
      <c r="H654" s="205" t="s">
        <v>21</v>
      </c>
      <c r="I654" s="206"/>
      <c r="J654" s="201"/>
      <c r="K654" s="201"/>
      <c r="L654" s="207"/>
      <c r="M654" s="208"/>
      <c r="N654" s="209"/>
      <c r="O654" s="209"/>
      <c r="P654" s="209"/>
      <c r="Q654" s="209"/>
      <c r="R654" s="209"/>
      <c r="S654" s="209"/>
      <c r="T654" s="210"/>
      <c r="AT654" s="211" t="s">
        <v>155</v>
      </c>
      <c r="AU654" s="211" t="s">
        <v>146</v>
      </c>
      <c r="AV654" s="11" t="s">
        <v>82</v>
      </c>
      <c r="AW654" s="11" t="s">
        <v>38</v>
      </c>
      <c r="AX654" s="11" t="s">
        <v>74</v>
      </c>
      <c r="AY654" s="211" t="s">
        <v>145</v>
      </c>
    </row>
    <row r="655" spans="2:51" s="12" customFormat="1" ht="13.5">
      <c r="B655" s="212"/>
      <c r="C655" s="213"/>
      <c r="D655" s="214" t="s">
        <v>155</v>
      </c>
      <c r="E655" s="215" t="s">
        <v>21</v>
      </c>
      <c r="F655" s="216" t="s">
        <v>942</v>
      </c>
      <c r="G655" s="213"/>
      <c r="H655" s="217">
        <v>0.228</v>
      </c>
      <c r="I655" s="218"/>
      <c r="J655" s="213"/>
      <c r="K655" s="213"/>
      <c r="L655" s="219"/>
      <c r="M655" s="220"/>
      <c r="N655" s="221"/>
      <c r="O655" s="221"/>
      <c r="P655" s="221"/>
      <c r="Q655" s="221"/>
      <c r="R655" s="221"/>
      <c r="S655" s="221"/>
      <c r="T655" s="222"/>
      <c r="AT655" s="223" t="s">
        <v>155</v>
      </c>
      <c r="AU655" s="223" t="s">
        <v>146</v>
      </c>
      <c r="AV655" s="12" t="s">
        <v>84</v>
      </c>
      <c r="AW655" s="12" t="s">
        <v>38</v>
      </c>
      <c r="AX655" s="12" t="s">
        <v>82</v>
      </c>
      <c r="AY655" s="223" t="s">
        <v>145</v>
      </c>
    </row>
    <row r="656" spans="2:65" s="1" customFormat="1" ht="31.5" customHeight="1">
      <c r="B656" s="40"/>
      <c r="C656" s="188" t="s">
        <v>943</v>
      </c>
      <c r="D656" s="188" t="s">
        <v>148</v>
      </c>
      <c r="E656" s="189" t="s">
        <v>944</v>
      </c>
      <c r="F656" s="190" t="s">
        <v>945</v>
      </c>
      <c r="G656" s="191" t="s">
        <v>166</v>
      </c>
      <c r="H656" s="192">
        <v>71</v>
      </c>
      <c r="I656" s="193"/>
      <c r="J656" s="194">
        <f>ROUND(I656*H656,2)</f>
        <v>0</v>
      </c>
      <c r="K656" s="190" t="s">
        <v>152</v>
      </c>
      <c r="L656" s="60"/>
      <c r="M656" s="195" t="s">
        <v>21</v>
      </c>
      <c r="N656" s="196" t="s">
        <v>45</v>
      </c>
      <c r="O656" s="41"/>
      <c r="P656" s="197">
        <f>O656*H656</f>
        <v>0</v>
      </c>
      <c r="Q656" s="197">
        <v>0.0002</v>
      </c>
      <c r="R656" s="197">
        <f>Q656*H656</f>
        <v>0.0142</v>
      </c>
      <c r="S656" s="197">
        <v>0</v>
      </c>
      <c r="T656" s="198">
        <f>S656*H656</f>
        <v>0</v>
      </c>
      <c r="AR656" s="23" t="s">
        <v>188</v>
      </c>
      <c r="AT656" s="23" t="s">
        <v>148</v>
      </c>
      <c r="AU656" s="23" t="s">
        <v>146</v>
      </c>
      <c r="AY656" s="23" t="s">
        <v>145</v>
      </c>
      <c r="BE656" s="199">
        <f>IF(N656="základní",J656,0)</f>
        <v>0</v>
      </c>
      <c r="BF656" s="199">
        <f>IF(N656="snížená",J656,0)</f>
        <v>0</v>
      </c>
      <c r="BG656" s="199">
        <f>IF(N656="zákl. přenesená",J656,0)</f>
        <v>0</v>
      </c>
      <c r="BH656" s="199">
        <f>IF(N656="sníž. přenesená",J656,0)</f>
        <v>0</v>
      </c>
      <c r="BI656" s="199">
        <f>IF(N656="nulová",J656,0)</f>
        <v>0</v>
      </c>
      <c r="BJ656" s="23" t="s">
        <v>82</v>
      </c>
      <c r="BK656" s="199">
        <f>ROUND(I656*H656,2)</f>
        <v>0</v>
      </c>
      <c r="BL656" s="23" t="s">
        <v>188</v>
      </c>
      <c r="BM656" s="23" t="s">
        <v>946</v>
      </c>
    </row>
    <row r="657" spans="2:51" s="11" customFormat="1" ht="13.5">
      <c r="B657" s="200"/>
      <c r="C657" s="201"/>
      <c r="D657" s="202" t="s">
        <v>155</v>
      </c>
      <c r="E657" s="203" t="s">
        <v>21</v>
      </c>
      <c r="F657" s="204" t="s">
        <v>887</v>
      </c>
      <c r="G657" s="201"/>
      <c r="H657" s="205" t="s">
        <v>21</v>
      </c>
      <c r="I657" s="206"/>
      <c r="J657" s="201"/>
      <c r="K657" s="201"/>
      <c r="L657" s="207"/>
      <c r="M657" s="208"/>
      <c r="N657" s="209"/>
      <c r="O657" s="209"/>
      <c r="P657" s="209"/>
      <c r="Q657" s="209"/>
      <c r="R657" s="209"/>
      <c r="S657" s="209"/>
      <c r="T657" s="210"/>
      <c r="AT657" s="211" t="s">
        <v>155</v>
      </c>
      <c r="AU657" s="211" t="s">
        <v>146</v>
      </c>
      <c r="AV657" s="11" t="s">
        <v>82</v>
      </c>
      <c r="AW657" s="11" t="s">
        <v>38</v>
      </c>
      <c r="AX657" s="11" t="s">
        <v>74</v>
      </c>
      <c r="AY657" s="211" t="s">
        <v>145</v>
      </c>
    </row>
    <row r="658" spans="2:51" s="12" customFormat="1" ht="13.5">
      <c r="B658" s="212"/>
      <c r="C658" s="213"/>
      <c r="D658" s="214" t="s">
        <v>155</v>
      </c>
      <c r="E658" s="215" t="s">
        <v>21</v>
      </c>
      <c r="F658" s="216" t="s">
        <v>947</v>
      </c>
      <c r="G658" s="213"/>
      <c r="H658" s="217">
        <v>71</v>
      </c>
      <c r="I658" s="218"/>
      <c r="J658" s="213"/>
      <c r="K658" s="213"/>
      <c r="L658" s="219"/>
      <c r="M658" s="220"/>
      <c r="N658" s="221"/>
      <c r="O658" s="221"/>
      <c r="P658" s="221"/>
      <c r="Q658" s="221"/>
      <c r="R658" s="221"/>
      <c r="S658" s="221"/>
      <c r="T658" s="222"/>
      <c r="AT658" s="223" t="s">
        <v>155</v>
      </c>
      <c r="AU658" s="223" t="s">
        <v>146</v>
      </c>
      <c r="AV658" s="12" t="s">
        <v>84</v>
      </c>
      <c r="AW658" s="12" t="s">
        <v>38</v>
      </c>
      <c r="AX658" s="12" t="s">
        <v>82</v>
      </c>
      <c r="AY658" s="223" t="s">
        <v>145</v>
      </c>
    </row>
    <row r="659" spans="2:65" s="1" customFormat="1" ht="22.5" customHeight="1">
      <c r="B659" s="40"/>
      <c r="C659" s="241" t="s">
        <v>948</v>
      </c>
      <c r="D659" s="241" t="s">
        <v>369</v>
      </c>
      <c r="E659" s="242" t="s">
        <v>949</v>
      </c>
      <c r="F659" s="243" t="s">
        <v>950</v>
      </c>
      <c r="G659" s="244" t="s">
        <v>166</v>
      </c>
      <c r="H659" s="245">
        <v>68</v>
      </c>
      <c r="I659" s="246"/>
      <c r="J659" s="247">
        <f>ROUND(I659*H659,2)</f>
        <v>0</v>
      </c>
      <c r="K659" s="243" t="s">
        <v>152</v>
      </c>
      <c r="L659" s="248"/>
      <c r="M659" s="249" t="s">
        <v>21</v>
      </c>
      <c r="N659" s="250" t="s">
        <v>45</v>
      </c>
      <c r="O659" s="41"/>
      <c r="P659" s="197">
        <f>O659*H659</f>
        <v>0</v>
      </c>
      <c r="Q659" s="197">
        <v>0.00032</v>
      </c>
      <c r="R659" s="197">
        <f>Q659*H659</f>
        <v>0.02176</v>
      </c>
      <c r="S659" s="197">
        <v>0</v>
      </c>
      <c r="T659" s="198">
        <f>S659*H659</f>
        <v>0</v>
      </c>
      <c r="AR659" s="23" t="s">
        <v>301</v>
      </c>
      <c r="AT659" s="23" t="s">
        <v>369</v>
      </c>
      <c r="AU659" s="23" t="s">
        <v>146</v>
      </c>
      <c r="AY659" s="23" t="s">
        <v>145</v>
      </c>
      <c r="BE659" s="199">
        <f>IF(N659="základní",J659,0)</f>
        <v>0</v>
      </c>
      <c r="BF659" s="199">
        <f>IF(N659="snížená",J659,0)</f>
        <v>0</v>
      </c>
      <c r="BG659" s="199">
        <f>IF(N659="zákl. přenesená",J659,0)</f>
        <v>0</v>
      </c>
      <c r="BH659" s="199">
        <f>IF(N659="sníž. přenesená",J659,0)</f>
        <v>0</v>
      </c>
      <c r="BI659" s="199">
        <f>IF(N659="nulová",J659,0)</f>
        <v>0</v>
      </c>
      <c r="BJ659" s="23" t="s">
        <v>82</v>
      </c>
      <c r="BK659" s="199">
        <f>ROUND(I659*H659,2)</f>
        <v>0</v>
      </c>
      <c r="BL659" s="23" t="s">
        <v>188</v>
      </c>
      <c r="BM659" s="23" t="s">
        <v>951</v>
      </c>
    </row>
    <row r="660" spans="2:51" s="11" customFormat="1" ht="13.5">
      <c r="B660" s="200"/>
      <c r="C660" s="201"/>
      <c r="D660" s="202" t="s">
        <v>155</v>
      </c>
      <c r="E660" s="203" t="s">
        <v>21</v>
      </c>
      <c r="F660" s="204" t="s">
        <v>887</v>
      </c>
      <c r="G660" s="201"/>
      <c r="H660" s="205" t="s">
        <v>21</v>
      </c>
      <c r="I660" s="206"/>
      <c r="J660" s="201"/>
      <c r="K660" s="201"/>
      <c r="L660" s="207"/>
      <c r="M660" s="208"/>
      <c r="N660" s="209"/>
      <c r="O660" s="209"/>
      <c r="P660" s="209"/>
      <c r="Q660" s="209"/>
      <c r="R660" s="209"/>
      <c r="S660" s="209"/>
      <c r="T660" s="210"/>
      <c r="AT660" s="211" t="s">
        <v>155</v>
      </c>
      <c r="AU660" s="211" t="s">
        <v>146</v>
      </c>
      <c r="AV660" s="11" t="s">
        <v>82</v>
      </c>
      <c r="AW660" s="11" t="s">
        <v>38</v>
      </c>
      <c r="AX660" s="11" t="s">
        <v>74</v>
      </c>
      <c r="AY660" s="211" t="s">
        <v>145</v>
      </c>
    </row>
    <row r="661" spans="2:51" s="12" customFormat="1" ht="13.5">
      <c r="B661" s="212"/>
      <c r="C661" s="213"/>
      <c r="D661" s="214" t="s">
        <v>155</v>
      </c>
      <c r="E661" s="215" t="s">
        <v>21</v>
      </c>
      <c r="F661" s="216" t="s">
        <v>475</v>
      </c>
      <c r="G661" s="213"/>
      <c r="H661" s="217">
        <v>68</v>
      </c>
      <c r="I661" s="218"/>
      <c r="J661" s="213"/>
      <c r="K661" s="213"/>
      <c r="L661" s="219"/>
      <c r="M661" s="220"/>
      <c r="N661" s="221"/>
      <c r="O661" s="221"/>
      <c r="P661" s="221"/>
      <c r="Q661" s="221"/>
      <c r="R661" s="221"/>
      <c r="S661" s="221"/>
      <c r="T661" s="222"/>
      <c r="AT661" s="223" t="s">
        <v>155</v>
      </c>
      <c r="AU661" s="223" t="s">
        <v>146</v>
      </c>
      <c r="AV661" s="12" t="s">
        <v>84</v>
      </c>
      <c r="AW661" s="12" t="s">
        <v>38</v>
      </c>
      <c r="AX661" s="12" t="s">
        <v>82</v>
      </c>
      <c r="AY661" s="223" t="s">
        <v>145</v>
      </c>
    </row>
    <row r="662" spans="2:65" s="1" customFormat="1" ht="22.5" customHeight="1">
      <c r="B662" s="40"/>
      <c r="C662" s="241" t="s">
        <v>952</v>
      </c>
      <c r="D662" s="241" t="s">
        <v>369</v>
      </c>
      <c r="E662" s="242" t="s">
        <v>953</v>
      </c>
      <c r="F662" s="243" t="s">
        <v>954</v>
      </c>
      <c r="G662" s="244" t="s">
        <v>166</v>
      </c>
      <c r="H662" s="245">
        <v>3</v>
      </c>
      <c r="I662" s="246"/>
      <c r="J662" s="247">
        <f>ROUND(I662*H662,2)</f>
        <v>0</v>
      </c>
      <c r="K662" s="243" t="s">
        <v>152</v>
      </c>
      <c r="L662" s="248"/>
      <c r="M662" s="249" t="s">
        <v>21</v>
      </c>
      <c r="N662" s="250" t="s">
        <v>45</v>
      </c>
      <c r="O662" s="41"/>
      <c r="P662" s="197">
        <f>O662*H662</f>
        <v>0</v>
      </c>
      <c r="Q662" s="197">
        <v>0.00029</v>
      </c>
      <c r="R662" s="197">
        <f>Q662*H662</f>
        <v>0.00087</v>
      </c>
      <c r="S662" s="197">
        <v>0</v>
      </c>
      <c r="T662" s="198">
        <f>S662*H662</f>
        <v>0</v>
      </c>
      <c r="AR662" s="23" t="s">
        <v>301</v>
      </c>
      <c r="AT662" s="23" t="s">
        <v>369</v>
      </c>
      <c r="AU662" s="23" t="s">
        <v>146</v>
      </c>
      <c r="AY662" s="23" t="s">
        <v>145</v>
      </c>
      <c r="BE662" s="199">
        <f>IF(N662="základní",J662,0)</f>
        <v>0</v>
      </c>
      <c r="BF662" s="199">
        <f>IF(N662="snížená",J662,0)</f>
        <v>0</v>
      </c>
      <c r="BG662" s="199">
        <f>IF(N662="zákl. přenesená",J662,0)</f>
        <v>0</v>
      </c>
      <c r="BH662" s="199">
        <f>IF(N662="sníž. přenesená",J662,0)</f>
        <v>0</v>
      </c>
      <c r="BI662" s="199">
        <f>IF(N662="nulová",J662,0)</f>
        <v>0</v>
      </c>
      <c r="BJ662" s="23" t="s">
        <v>82</v>
      </c>
      <c r="BK662" s="199">
        <f>ROUND(I662*H662,2)</f>
        <v>0</v>
      </c>
      <c r="BL662" s="23" t="s">
        <v>188</v>
      </c>
      <c r="BM662" s="23" t="s">
        <v>955</v>
      </c>
    </row>
    <row r="663" spans="2:51" s="11" customFormat="1" ht="13.5">
      <c r="B663" s="200"/>
      <c r="C663" s="201"/>
      <c r="D663" s="202" t="s">
        <v>155</v>
      </c>
      <c r="E663" s="203" t="s">
        <v>21</v>
      </c>
      <c r="F663" s="204" t="s">
        <v>887</v>
      </c>
      <c r="G663" s="201"/>
      <c r="H663" s="205" t="s">
        <v>21</v>
      </c>
      <c r="I663" s="206"/>
      <c r="J663" s="201"/>
      <c r="K663" s="201"/>
      <c r="L663" s="207"/>
      <c r="M663" s="208"/>
      <c r="N663" s="209"/>
      <c r="O663" s="209"/>
      <c r="P663" s="209"/>
      <c r="Q663" s="209"/>
      <c r="R663" s="209"/>
      <c r="S663" s="209"/>
      <c r="T663" s="210"/>
      <c r="AT663" s="211" t="s">
        <v>155</v>
      </c>
      <c r="AU663" s="211" t="s">
        <v>146</v>
      </c>
      <c r="AV663" s="11" t="s">
        <v>82</v>
      </c>
      <c r="AW663" s="11" t="s">
        <v>38</v>
      </c>
      <c r="AX663" s="11" t="s">
        <v>74</v>
      </c>
      <c r="AY663" s="211" t="s">
        <v>145</v>
      </c>
    </row>
    <row r="664" spans="2:51" s="12" customFormat="1" ht="13.5">
      <c r="B664" s="212"/>
      <c r="C664" s="213"/>
      <c r="D664" s="214" t="s">
        <v>155</v>
      </c>
      <c r="E664" s="215" t="s">
        <v>21</v>
      </c>
      <c r="F664" s="216" t="s">
        <v>146</v>
      </c>
      <c r="G664" s="213"/>
      <c r="H664" s="217">
        <v>3</v>
      </c>
      <c r="I664" s="218"/>
      <c r="J664" s="213"/>
      <c r="K664" s="213"/>
      <c r="L664" s="219"/>
      <c r="M664" s="220"/>
      <c r="N664" s="221"/>
      <c r="O664" s="221"/>
      <c r="P664" s="221"/>
      <c r="Q664" s="221"/>
      <c r="R664" s="221"/>
      <c r="S664" s="221"/>
      <c r="T664" s="222"/>
      <c r="AT664" s="223" t="s">
        <v>155</v>
      </c>
      <c r="AU664" s="223" t="s">
        <v>146</v>
      </c>
      <c r="AV664" s="12" t="s">
        <v>84</v>
      </c>
      <c r="AW664" s="12" t="s">
        <v>38</v>
      </c>
      <c r="AX664" s="12" t="s">
        <v>82</v>
      </c>
      <c r="AY664" s="223" t="s">
        <v>145</v>
      </c>
    </row>
    <row r="665" spans="2:65" s="1" customFormat="1" ht="22.5" customHeight="1">
      <c r="B665" s="40"/>
      <c r="C665" s="188" t="s">
        <v>956</v>
      </c>
      <c r="D665" s="188" t="s">
        <v>148</v>
      </c>
      <c r="E665" s="189" t="s">
        <v>957</v>
      </c>
      <c r="F665" s="190" t="s">
        <v>958</v>
      </c>
      <c r="G665" s="191" t="s">
        <v>182</v>
      </c>
      <c r="H665" s="192">
        <v>0.037</v>
      </c>
      <c r="I665" s="193"/>
      <c r="J665" s="194">
        <f>ROUND(I665*H665,2)</f>
        <v>0</v>
      </c>
      <c r="K665" s="190" t="s">
        <v>152</v>
      </c>
      <c r="L665" s="60"/>
      <c r="M665" s="195" t="s">
        <v>21</v>
      </c>
      <c r="N665" s="196" t="s">
        <v>45</v>
      </c>
      <c r="O665" s="41"/>
      <c r="P665" s="197">
        <f>O665*H665</f>
        <v>0</v>
      </c>
      <c r="Q665" s="197">
        <v>0</v>
      </c>
      <c r="R665" s="197">
        <f>Q665*H665</f>
        <v>0</v>
      </c>
      <c r="S665" s="197">
        <v>0</v>
      </c>
      <c r="T665" s="198">
        <f>S665*H665</f>
        <v>0</v>
      </c>
      <c r="AR665" s="23" t="s">
        <v>188</v>
      </c>
      <c r="AT665" s="23" t="s">
        <v>148</v>
      </c>
      <c r="AU665" s="23" t="s">
        <v>146</v>
      </c>
      <c r="AY665" s="23" t="s">
        <v>145</v>
      </c>
      <c r="BE665" s="199">
        <f>IF(N665="základní",J665,0)</f>
        <v>0</v>
      </c>
      <c r="BF665" s="199">
        <f>IF(N665="snížená",J665,0)</f>
        <v>0</v>
      </c>
      <c r="BG665" s="199">
        <f>IF(N665="zákl. přenesená",J665,0)</f>
        <v>0</v>
      </c>
      <c r="BH665" s="199">
        <f>IF(N665="sníž. přenesená",J665,0)</f>
        <v>0</v>
      </c>
      <c r="BI665" s="199">
        <f>IF(N665="nulová",J665,0)</f>
        <v>0</v>
      </c>
      <c r="BJ665" s="23" t="s">
        <v>82</v>
      </c>
      <c r="BK665" s="199">
        <f>ROUND(I665*H665,2)</f>
        <v>0</v>
      </c>
      <c r="BL665" s="23" t="s">
        <v>188</v>
      </c>
      <c r="BM665" s="23" t="s">
        <v>959</v>
      </c>
    </row>
    <row r="666" spans="2:51" s="12" customFormat="1" ht="13.5">
      <c r="B666" s="212"/>
      <c r="C666" s="213"/>
      <c r="D666" s="214" t="s">
        <v>155</v>
      </c>
      <c r="E666" s="215" t="s">
        <v>21</v>
      </c>
      <c r="F666" s="216" t="s">
        <v>960</v>
      </c>
      <c r="G666" s="213"/>
      <c r="H666" s="217">
        <v>0.037</v>
      </c>
      <c r="I666" s="218"/>
      <c r="J666" s="213"/>
      <c r="K666" s="213"/>
      <c r="L666" s="219"/>
      <c r="M666" s="220"/>
      <c r="N666" s="221"/>
      <c r="O666" s="221"/>
      <c r="P666" s="221"/>
      <c r="Q666" s="221"/>
      <c r="R666" s="221"/>
      <c r="S666" s="221"/>
      <c r="T666" s="222"/>
      <c r="AT666" s="223" t="s">
        <v>155</v>
      </c>
      <c r="AU666" s="223" t="s">
        <v>146</v>
      </c>
      <c r="AV666" s="12" t="s">
        <v>84</v>
      </c>
      <c r="AW666" s="12" t="s">
        <v>38</v>
      </c>
      <c r="AX666" s="12" t="s">
        <v>82</v>
      </c>
      <c r="AY666" s="223" t="s">
        <v>145</v>
      </c>
    </row>
    <row r="667" spans="2:65" s="1" customFormat="1" ht="22.5" customHeight="1">
      <c r="B667" s="40"/>
      <c r="C667" s="188" t="s">
        <v>961</v>
      </c>
      <c r="D667" s="188" t="s">
        <v>148</v>
      </c>
      <c r="E667" s="189" t="s">
        <v>447</v>
      </c>
      <c r="F667" s="190" t="s">
        <v>448</v>
      </c>
      <c r="G667" s="191" t="s">
        <v>182</v>
      </c>
      <c r="H667" s="192">
        <v>0.037</v>
      </c>
      <c r="I667" s="193"/>
      <c r="J667" s="194">
        <f>ROUND(I667*H667,2)</f>
        <v>0</v>
      </c>
      <c r="K667" s="190" t="s">
        <v>152</v>
      </c>
      <c r="L667" s="60"/>
      <c r="M667" s="195" t="s">
        <v>21</v>
      </c>
      <c r="N667" s="196" t="s">
        <v>45</v>
      </c>
      <c r="O667" s="41"/>
      <c r="P667" s="197">
        <f>O667*H667</f>
        <v>0</v>
      </c>
      <c r="Q667" s="197">
        <v>0</v>
      </c>
      <c r="R667" s="197">
        <f>Q667*H667</f>
        <v>0</v>
      </c>
      <c r="S667" s="197">
        <v>0</v>
      </c>
      <c r="T667" s="198">
        <f>S667*H667</f>
        <v>0</v>
      </c>
      <c r="AR667" s="23" t="s">
        <v>188</v>
      </c>
      <c r="AT667" s="23" t="s">
        <v>148</v>
      </c>
      <c r="AU667" s="23" t="s">
        <v>146</v>
      </c>
      <c r="AY667" s="23" t="s">
        <v>145</v>
      </c>
      <c r="BE667" s="199">
        <f>IF(N667="základní",J667,0)</f>
        <v>0</v>
      </c>
      <c r="BF667" s="199">
        <f>IF(N667="snížená",J667,0)</f>
        <v>0</v>
      </c>
      <c r="BG667" s="199">
        <f>IF(N667="zákl. přenesená",J667,0)</f>
        <v>0</v>
      </c>
      <c r="BH667" s="199">
        <f>IF(N667="sníž. přenesená",J667,0)</f>
        <v>0</v>
      </c>
      <c r="BI667" s="199">
        <f>IF(N667="nulová",J667,0)</f>
        <v>0</v>
      </c>
      <c r="BJ667" s="23" t="s">
        <v>82</v>
      </c>
      <c r="BK667" s="199">
        <f>ROUND(I667*H667,2)</f>
        <v>0</v>
      </c>
      <c r="BL667" s="23" t="s">
        <v>188</v>
      </c>
      <c r="BM667" s="23" t="s">
        <v>962</v>
      </c>
    </row>
    <row r="668" spans="2:51" s="12" customFormat="1" ht="13.5">
      <c r="B668" s="212"/>
      <c r="C668" s="213"/>
      <c r="D668" s="214" t="s">
        <v>155</v>
      </c>
      <c r="E668" s="215" t="s">
        <v>21</v>
      </c>
      <c r="F668" s="216" t="s">
        <v>960</v>
      </c>
      <c r="G668" s="213"/>
      <c r="H668" s="217">
        <v>0.037</v>
      </c>
      <c r="I668" s="218"/>
      <c r="J668" s="213"/>
      <c r="K668" s="213"/>
      <c r="L668" s="219"/>
      <c r="M668" s="220"/>
      <c r="N668" s="221"/>
      <c r="O668" s="221"/>
      <c r="P668" s="221"/>
      <c r="Q668" s="221"/>
      <c r="R668" s="221"/>
      <c r="S668" s="221"/>
      <c r="T668" s="222"/>
      <c r="AT668" s="223" t="s">
        <v>155</v>
      </c>
      <c r="AU668" s="223" t="s">
        <v>146</v>
      </c>
      <c r="AV668" s="12" t="s">
        <v>84</v>
      </c>
      <c r="AW668" s="12" t="s">
        <v>38</v>
      </c>
      <c r="AX668" s="12" t="s">
        <v>82</v>
      </c>
      <c r="AY668" s="223" t="s">
        <v>145</v>
      </c>
    </row>
    <row r="669" spans="2:65" s="1" customFormat="1" ht="31.5" customHeight="1">
      <c r="B669" s="40"/>
      <c r="C669" s="188" t="s">
        <v>963</v>
      </c>
      <c r="D669" s="188" t="s">
        <v>148</v>
      </c>
      <c r="E669" s="189" t="s">
        <v>764</v>
      </c>
      <c r="F669" s="190" t="s">
        <v>765</v>
      </c>
      <c r="G669" s="191" t="s">
        <v>177</v>
      </c>
      <c r="H669" s="192">
        <v>6</v>
      </c>
      <c r="I669" s="193"/>
      <c r="J669" s="194">
        <f>ROUND(I669*H669,2)</f>
        <v>0</v>
      </c>
      <c r="K669" s="190" t="s">
        <v>21</v>
      </c>
      <c r="L669" s="60"/>
      <c r="M669" s="195" t="s">
        <v>21</v>
      </c>
      <c r="N669" s="196" t="s">
        <v>45</v>
      </c>
      <c r="O669" s="41"/>
      <c r="P669" s="197">
        <f>O669*H669</f>
        <v>0</v>
      </c>
      <c r="Q669" s="197">
        <v>0.0013</v>
      </c>
      <c r="R669" s="197">
        <f>Q669*H669</f>
        <v>0.0078</v>
      </c>
      <c r="S669" s="197">
        <v>0</v>
      </c>
      <c r="T669" s="198">
        <f>S669*H669</f>
        <v>0</v>
      </c>
      <c r="AR669" s="23" t="s">
        <v>188</v>
      </c>
      <c r="AT669" s="23" t="s">
        <v>148</v>
      </c>
      <c r="AU669" s="23" t="s">
        <v>146</v>
      </c>
      <c r="AY669" s="23" t="s">
        <v>145</v>
      </c>
      <c r="BE669" s="199">
        <f>IF(N669="základní",J669,0)</f>
        <v>0</v>
      </c>
      <c r="BF669" s="199">
        <f>IF(N669="snížená",J669,0)</f>
        <v>0</v>
      </c>
      <c r="BG669" s="199">
        <f>IF(N669="zákl. přenesená",J669,0)</f>
        <v>0</v>
      </c>
      <c r="BH669" s="199">
        <f>IF(N669="sníž. přenesená",J669,0)</f>
        <v>0</v>
      </c>
      <c r="BI669" s="199">
        <f>IF(N669="nulová",J669,0)</f>
        <v>0</v>
      </c>
      <c r="BJ669" s="23" t="s">
        <v>82</v>
      </c>
      <c r="BK669" s="199">
        <f>ROUND(I669*H669,2)</f>
        <v>0</v>
      </c>
      <c r="BL669" s="23" t="s">
        <v>188</v>
      </c>
      <c r="BM669" s="23" t="s">
        <v>964</v>
      </c>
    </row>
    <row r="670" spans="2:51" s="11" customFormat="1" ht="13.5">
      <c r="B670" s="200"/>
      <c r="C670" s="201"/>
      <c r="D670" s="202" t="s">
        <v>155</v>
      </c>
      <c r="E670" s="203" t="s">
        <v>21</v>
      </c>
      <c r="F670" s="204" t="s">
        <v>887</v>
      </c>
      <c r="G670" s="201"/>
      <c r="H670" s="205" t="s">
        <v>21</v>
      </c>
      <c r="I670" s="206"/>
      <c r="J670" s="201"/>
      <c r="K670" s="201"/>
      <c r="L670" s="207"/>
      <c r="M670" s="208"/>
      <c r="N670" s="209"/>
      <c r="O670" s="209"/>
      <c r="P670" s="209"/>
      <c r="Q670" s="209"/>
      <c r="R670" s="209"/>
      <c r="S670" s="209"/>
      <c r="T670" s="210"/>
      <c r="AT670" s="211" t="s">
        <v>155</v>
      </c>
      <c r="AU670" s="211" t="s">
        <v>146</v>
      </c>
      <c r="AV670" s="11" t="s">
        <v>82</v>
      </c>
      <c r="AW670" s="11" t="s">
        <v>38</v>
      </c>
      <c r="AX670" s="11" t="s">
        <v>74</v>
      </c>
      <c r="AY670" s="211" t="s">
        <v>145</v>
      </c>
    </row>
    <row r="671" spans="2:51" s="12" customFormat="1" ht="13.5">
      <c r="B671" s="212"/>
      <c r="C671" s="213"/>
      <c r="D671" s="214" t="s">
        <v>155</v>
      </c>
      <c r="E671" s="215" t="s">
        <v>21</v>
      </c>
      <c r="F671" s="216" t="s">
        <v>179</v>
      </c>
      <c r="G671" s="213"/>
      <c r="H671" s="217">
        <v>6</v>
      </c>
      <c r="I671" s="218"/>
      <c r="J671" s="213"/>
      <c r="K671" s="213"/>
      <c r="L671" s="219"/>
      <c r="M671" s="220"/>
      <c r="N671" s="221"/>
      <c r="O671" s="221"/>
      <c r="P671" s="221"/>
      <c r="Q671" s="221"/>
      <c r="R671" s="221"/>
      <c r="S671" s="221"/>
      <c r="T671" s="222"/>
      <c r="AT671" s="223" t="s">
        <v>155</v>
      </c>
      <c r="AU671" s="223" t="s">
        <v>146</v>
      </c>
      <c r="AV671" s="12" t="s">
        <v>84</v>
      </c>
      <c r="AW671" s="12" t="s">
        <v>38</v>
      </c>
      <c r="AX671" s="12" t="s">
        <v>82</v>
      </c>
      <c r="AY671" s="223" t="s">
        <v>145</v>
      </c>
    </row>
    <row r="672" spans="2:65" s="1" customFormat="1" ht="31.5" customHeight="1">
      <c r="B672" s="40"/>
      <c r="C672" s="188" t="s">
        <v>965</v>
      </c>
      <c r="D672" s="188" t="s">
        <v>148</v>
      </c>
      <c r="E672" s="189" t="s">
        <v>768</v>
      </c>
      <c r="F672" s="190" t="s">
        <v>769</v>
      </c>
      <c r="G672" s="191" t="s">
        <v>177</v>
      </c>
      <c r="H672" s="192">
        <v>2</v>
      </c>
      <c r="I672" s="193"/>
      <c r="J672" s="194">
        <f>ROUND(I672*H672,2)</f>
        <v>0</v>
      </c>
      <c r="K672" s="190" t="s">
        <v>21</v>
      </c>
      <c r="L672" s="60"/>
      <c r="M672" s="195" t="s">
        <v>21</v>
      </c>
      <c r="N672" s="196" t="s">
        <v>45</v>
      </c>
      <c r="O672" s="41"/>
      <c r="P672" s="197">
        <f>O672*H672</f>
        <v>0</v>
      </c>
      <c r="Q672" s="197">
        <v>0.0013</v>
      </c>
      <c r="R672" s="197">
        <f>Q672*H672</f>
        <v>0.0026</v>
      </c>
      <c r="S672" s="197">
        <v>0</v>
      </c>
      <c r="T672" s="198">
        <f>S672*H672</f>
        <v>0</v>
      </c>
      <c r="AR672" s="23" t="s">
        <v>188</v>
      </c>
      <c r="AT672" s="23" t="s">
        <v>148</v>
      </c>
      <c r="AU672" s="23" t="s">
        <v>146</v>
      </c>
      <c r="AY672" s="23" t="s">
        <v>145</v>
      </c>
      <c r="BE672" s="199">
        <f>IF(N672="základní",J672,0)</f>
        <v>0</v>
      </c>
      <c r="BF672" s="199">
        <f>IF(N672="snížená",J672,0)</f>
        <v>0</v>
      </c>
      <c r="BG672" s="199">
        <f>IF(N672="zákl. přenesená",J672,0)</f>
        <v>0</v>
      </c>
      <c r="BH672" s="199">
        <f>IF(N672="sníž. přenesená",J672,0)</f>
        <v>0</v>
      </c>
      <c r="BI672" s="199">
        <f>IF(N672="nulová",J672,0)</f>
        <v>0</v>
      </c>
      <c r="BJ672" s="23" t="s">
        <v>82</v>
      </c>
      <c r="BK672" s="199">
        <f>ROUND(I672*H672,2)</f>
        <v>0</v>
      </c>
      <c r="BL672" s="23" t="s">
        <v>188</v>
      </c>
      <c r="BM672" s="23" t="s">
        <v>966</v>
      </c>
    </row>
    <row r="673" spans="2:51" s="11" customFormat="1" ht="13.5">
      <c r="B673" s="200"/>
      <c r="C673" s="201"/>
      <c r="D673" s="202" t="s">
        <v>155</v>
      </c>
      <c r="E673" s="203" t="s">
        <v>21</v>
      </c>
      <c r="F673" s="204" t="s">
        <v>887</v>
      </c>
      <c r="G673" s="201"/>
      <c r="H673" s="205" t="s">
        <v>21</v>
      </c>
      <c r="I673" s="206"/>
      <c r="J673" s="201"/>
      <c r="K673" s="201"/>
      <c r="L673" s="207"/>
      <c r="M673" s="208"/>
      <c r="N673" s="209"/>
      <c r="O673" s="209"/>
      <c r="P673" s="209"/>
      <c r="Q673" s="209"/>
      <c r="R673" s="209"/>
      <c r="S673" s="209"/>
      <c r="T673" s="210"/>
      <c r="AT673" s="211" t="s">
        <v>155</v>
      </c>
      <c r="AU673" s="211" t="s">
        <v>146</v>
      </c>
      <c r="AV673" s="11" t="s">
        <v>82</v>
      </c>
      <c r="AW673" s="11" t="s">
        <v>38</v>
      </c>
      <c r="AX673" s="11" t="s">
        <v>74</v>
      </c>
      <c r="AY673" s="211" t="s">
        <v>145</v>
      </c>
    </row>
    <row r="674" spans="2:51" s="12" customFormat="1" ht="13.5">
      <c r="B674" s="212"/>
      <c r="C674" s="213"/>
      <c r="D674" s="214" t="s">
        <v>155</v>
      </c>
      <c r="E674" s="215" t="s">
        <v>21</v>
      </c>
      <c r="F674" s="216" t="s">
        <v>84</v>
      </c>
      <c r="G674" s="213"/>
      <c r="H674" s="217">
        <v>2</v>
      </c>
      <c r="I674" s="218"/>
      <c r="J674" s="213"/>
      <c r="K674" s="213"/>
      <c r="L674" s="219"/>
      <c r="M674" s="220"/>
      <c r="N674" s="221"/>
      <c r="O674" s="221"/>
      <c r="P674" s="221"/>
      <c r="Q674" s="221"/>
      <c r="R674" s="221"/>
      <c r="S674" s="221"/>
      <c r="T674" s="222"/>
      <c r="AT674" s="223" t="s">
        <v>155</v>
      </c>
      <c r="AU674" s="223" t="s">
        <v>146</v>
      </c>
      <c r="AV674" s="12" t="s">
        <v>84</v>
      </c>
      <c r="AW674" s="12" t="s">
        <v>38</v>
      </c>
      <c r="AX674" s="12" t="s">
        <v>82</v>
      </c>
      <c r="AY674" s="223" t="s">
        <v>145</v>
      </c>
    </row>
    <row r="675" spans="2:65" s="1" customFormat="1" ht="22.5" customHeight="1">
      <c r="B675" s="40"/>
      <c r="C675" s="188" t="s">
        <v>967</v>
      </c>
      <c r="D675" s="188" t="s">
        <v>148</v>
      </c>
      <c r="E675" s="189" t="s">
        <v>968</v>
      </c>
      <c r="F675" s="190" t="s">
        <v>969</v>
      </c>
      <c r="G675" s="191" t="s">
        <v>652</v>
      </c>
      <c r="H675" s="192">
        <v>1</v>
      </c>
      <c r="I675" s="193"/>
      <c r="J675" s="194">
        <f>ROUND(I675*H675,2)</f>
        <v>0</v>
      </c>
      <c r="K675" s="190" t="s">
        <v>152</v>
      </c>
      <c r="L675" s="60"/>
      <c r="M675" s="195" t="s">
        <v>21</v>
      </c>
      <c r="N675" s="196" t="s">
        <v>45</v>
      </c>
      <c r="O675" s="41"/>
      <c r="P675" s="197">
        <f>O675*H675</f>
        <v>0</v>
      </c>
      <c r="Q675" s="197">
        <v>0.0066</v>
      </c>
      <c r="R675" s="197">
        <f>Q675*H675</f>
        <v>0.0066</v>
      </c>
      <c r="S675" s="197">
        <v>0</v>
      </c>
      <c r="T675" s="198">
        <f>S675*H675</f>
        <v>0</v>
      </c>
      <c r="AR675" s="23" t="s">
        <v>188</v>
      </c>
      <c r="AT675" s="23" t="s">
        <v>148</v>
      </c>
      <c r="AU675" s="23" t="s">
        <v>146</v>
      </c>
      <c r="AY675" s="23" t="s">
        <v>145</v>
      </c>
      <c r="BE675" s="199">
        <f>IF(N675="základní",J675,0)</f>
        <v>0</v>
      </c>
      <c r="BF675" s="199">
        <f>IF(N675="snížená",J675,0)</f>
        <v>0</v>
      </c>
      <c r="BG675" s="199">
        <f>IF(N675="zákl. přenesená",J675,0)</f>
        <v>0</v>
      </c>
      <c r="BH675" s="199">
        <f>IF(N675="sníž. přenesená",J675,0)</f>
        <v>0</v>
      </c>
      <c r="BI675" s="199">
        <f>IF(N675="nulová",J675,0)</f>
        <v>0</v>
      </c>
      <c r="BJ675" s="23" t="s">
        <v>82</v>
      </c>
      <c r="BK675" s="199">
        <f>ROUND(I675*H675,2)</f>
        <v>0</v>
      </c>
      <c r="BL675" s="23" t="s">
        <v>188</v>
      </c>
      <c r="BM675" s="23" t="s">
        <v>970</v>
      </c>
    </row>
    <row r="676" spans="2:51" s="11" customFormat="1" ht="13.5">
      <c r="B676" s="200"/>
      <c r="C676" s="201"/>
      <c r="D676" s="202" t="s">
        <v>155</v>
      </c>
      <c r="E676" s="203" t="s">
        <v>21</v>
      </c>
      <c r="F676" s="204" t="s">
        <v>887</v>
      </c>
      <c r="G676" s="201"/>
      <c r="H676" s="205" t="s">
        <v>21</v>
      </c>
      <c r="I676" s="206"/>
      <c r="J676" s="201"/>
      <c r="K676" s="201"/>
      <c r="L676" s="207"/>
      <c r="M676" s="208"/>
      <c r="N676" s="209"/>
      <c r="O676" s="209"/>
      <c r="P676" s="209"/>
      <c r="Q676" s="209"/>
      <c r="R676" s="209"/>
      <c r="S676" s="209"/>
      <c r="T676" s="210"/>
      <c r="AT676" s="211" t="s">
        <v>155</v>
      </c>
      <c r="AU676" s="211" t="s">
        <v>146</v>
      </c>
      <c r="AV676" s="11" t="s">
        <v>82</v>
      </c>
      <c r="AW676" s="11" t="s">
        <v>38</v>
      </c>
      <c r="AX676" s="11" t="s">
        <v>74</v>
      </c>
      <c r="AY676" s="211" t="s">
        <v>145</v>
      </c>
    </row>
    <row r="677" spans="2:51" s="12" customFormat="1" ht="13.5">
      <c r="B677" s="212"/>
      <c r="C677" s="213"/>
      <c r="D677" s="214" t="s">
        <v>155</v>
      </c>
      <c r="E677" s="215" t="s">
        <v>21</v>
      </c>
      <c r="F677" s="216" t="s">
        <v>82</v>
      </c>
      <c r="G677" s="213"/>
      <c r="H677" s="217">
        <v>1</v>
      </c>
      <c r="I677" s="218"/>
      <c r="J677" s="213"/>
      <c r="K677" s="213"/>
      <c r="L677" s="219"/>
      <c r="M677" s="220"/>
      <c r="N677" s="221"/>
      <c r="O677" s="221"/>
      <c r="P677" s="221"/>
      <c r="Q677" s="221"/>
      <c r="R677" s="221"/>
      <c r="S677" s="221"/>
      <c r="T677" s="222"/>
      <c r="AT677" s="223" t="s">
        <v>155</v>
      </c>
      <c r="AU677" s="223" t="s">
        <v>146</v>
      </c>
      <c r="AV677" s="12" t="s">
        <v>84</v>
      </c>
      <c r="AW677" s="12" t="s">
        <v>38</v>
      </c>
      <c r="AX677" s="12" t="s">
        <v>82</v>
      </c>
      <c r="AY677" s="223" t="s">
        <v>145</v>
      </c>
    </row>
    <row r="678" spans="2:65" s="1" customFormat="1" ht="22.5" customHeight="1">
      <c r="B678" s="40"/>
      <c r="C678" s="188" t="s">
        <v>971</v>
      </c>
      <c r="D678" s="188" t="s">
        <v>148</v>
      </c>
      <c r="E678" s="189" t="s">
        <v>972</v>
      </c>
      <c r="F678" s="190" t="s">
        <v>973</v>
      </c>
      <c r="G678" s="191" t="s">
        <v>166</v>
      </c>
      <c r="H678" s="192">
        <v>3</v>
      </c>
      <c r="I678" s="193"/>
      <c r="J678" s="194">
        <f>ROUND(I678*H678,2)</f>
        <v>0</v>
      </c>
      <c r="K678" s="190" t="s">
        <v>152</v>
      </c>
      <c r="L678" s="60"/>
      <c r="M678" s="195" t="s">
        <v>21</v>
      </c>
      <c r="N678" s="196" t="s">
        <v>45</v>
      </c>
      <c r="O678" s="41"/>
      <c r="P678" s="197">
        <f>O678*H678</f>
        <v>0</v>
      </c>
      <c r="Q678" s="197">
        <v>0.00124</v>
      </c>
      <c r="R678" s="197">
        <f>Q678*H678</f>
        <v>0.00372</v>
      </c>
      <c r="S678" s="197">
        <v>0</v>
      </c>
      <c r="T678" s="198">
        <f>S678*H678</f>
        <v>0</v>
      </c>
      <c r="AR678" s="23" t="s">
        <v>188</v>
      </c>
      <c r="AT678" s="23" t="s">
        <v>148</v>
      </c>
      <c r="AU678" s="23" t="s">
        <v>146</v>
      </c>
      <c r="AY678" s="23" t="s">
        <v>145</v>
      </c>
      <c r="BE678" s="199">
        <f>IF(N678="základní",J678,0)</f>
        <v>0</v>
      </c>
      <c r="BF678" s="199">
        <f>IF(N678="snížená",J678,0)</f>
        <v>0</v>
      </c>
      <c r="BG678" s="199">
        <f>IF(N678="zákl. přenesená",J678,0)</f>
        <v>0</v>
      </c>
      <c r="BH678" s="199">
        <f>IF(N678="sníž. přenesená",J678,0)</f>
        <v>0</v>
      </c>
      <c r="BI678" s="199">
        <f>IF(N678="nulová",J678,0)</f>
        <v>0</v>
      </c>
      <c r="BJ678" s="23" t="s">
        <v>82</v>
      </c>
      <c r="BK678" s="199">
        <f>ROUND(I678*H678,2)</f>
        <v>0</v>
      </c>
      <c r="BL678" s="23" t="s">
        <v>188</v>
      </c>
      <c r="BM678" s="23" t="s">
        <v>974</v>
      </c>
    </row>
    <row r="679" spans="2:51" s="11" customFormat="1" ht="13.5">
      <c r="B679" s="200"/>
      <c r="C679" s="201"/>
      <c r="D679" s="202" t="s">
        <v>155</v>
      </c>
      <c r="E679" s="203" t="s">
        <v>21</v>
      </c>
      <c r="F679" s="204" t="s">
        <v>887</v>
      </c>
      <c r="G679" s="201"/>
      <c r="H679" s="205" t="s">
        <v>21</v>
      </c>
      <c r="I679" s="206"/>
      <c r="J679" s="201"/>
      <c r="K679" s="201"/>
      <c r="L679" s="207"/>
      <c r="M679" s="208"/>
      <c r="N679" s="209"/>
      <c r="O679" s="209"/>
      <c r="P679" s="209"/>
      <c r="Q679" s="209"/>
      <c r="R679" s="209"/>
      <c r="S679" s="209"/>
      <c r="T679" s="210"/>
      <c r="AT679" s="211" t="s">
        <v>155</v>
      </c>
      <c r="AU679" s="211" t="s">
        <v>146</v>
      </c>
      <c r="AV679" s="11" t="s">
        <v>82</v>
      </c>
      <c r="AW679" s="11" t="s">
        <v>38</v>
      </c>
      <c r="AX679" s="11" t="s">
        <v>74</v>
      </c>
      <c r="AY679" s="211" t="s">
        <v>145</v>
      </c>
    </row>
    <row r="680" spans="2:51" s="12" customFormat="1" ht="13.5">
      <c r="B680" s="212"/>
      <c r="C680" s="213"/>
      <c r="D680" s="214" t="s">
        <v>155</v>
      </c>
      <c r="E680" s="215" t="s">
        <v>21</v>
      </c>
      <c r="F680" s="216" t="s">
        <v>146</v>
      </c>
      <c r="G680" s="213"/>
      <c r="H680" s="217">
        <v>3</v>
      </c>
      <c r="I680" s="218"/>
      <c r="J680" s="213"/>
      <c r="K680" s="213"/>
      <c r="L680" s="219"/>
      <c r="M680" s="220"/>
      <c r="N680" s="221"/>
      <c r="O680" s="221"/>
      <c r="P680" s="221"/>
      <c r="Q680" s="221"/>
      <c r="R680" s="221"/>
      <c r="S680" s="221"/>
      <c r="T680" s="222"/>
      <c r="AT680" s="223" t="s">
        <v>155</v>
      </c>
      <c r="AU680" s="223" t="s">
        <v>146</v>
      </c>
      <c r="AV680" s="12" t="s">
        <v>84</v>
      </c>
      <c r="AW680" s="12" t="s">
        <v>38</v>
      </c>
      <c r="AX680" s="12" t="s">
        <v>82</v>
      </c>
      <c r="AY680" s="223" t="s">
        <v>145</v>
      </c>
    </row>
    <row r="681" spans="2:65" s="1" customFormat="1" ht="22.5" customHeight="1">
      <c r="B681" s="40"/>
      <c r="C681" s="188" t="s">
        <v>975</v>
      </c>
      <c r="D681" s="188" t="s">
        <v>148</v>
      </c>
      <c r="E681" s="189" t="s">
        <v>976</v>
      </c>
      <c r="F681" s="190" t="s">
        <v>977</v>
      </c>
      <c r="G681" s="191" t="s">
        <v>166</v>
      </c>
      <c r="H681" s="192">
        <v>68</v>
      </c>
      <c r="I681" s="193"/>
      <c r="J681" s="194">
        <f>ROUND(I681*H681,2)</f>
        <v>0</v>
      </c>
      <c r="K681" s="190" t="s">
        <v>152</v>
      </c>
      <c r="L681" s="60"/>
      <c r="M681" s="195" t="s">
        <v>21</v>
      </c>
      <c r="N681" s="196" t="s">
        <v>45</v>
      </c>
      <c r="O681" s="41"/>
      <c r="P681" s="197">
        <f>O681*H681</f>
        <v>0</v>
      </c>
      <c r="Q681" s="197">
        <v>0.00161</v>
      </c>
      <c r="R681" s="197">
        <f>Q681*H681</f>
        <v>0.10948000000000001</v>
      </c>
      <c r="S681" s="197">
        <v>0</v>
      </c>
      <c r="T681" s="198">
        <f>S681*H681</f>
        <v>0</v>
      </c>
      <c r="AR681" s="23" t="s">
        <v>188</v>
      </c>
      <c r="AT681" s="23" t="s">
        <v>148</v>
      </c>
      <c r="AU681" s="23" t="s">
        <v>146</v>
      </c>
      <c r="AY681" s="23" t="s">
        <v>145</v>
      </c>
      <c r="BE681" s="199">
        <f>IF(N681="základní",J681,0)</f>
        <v>0</v>
      </c>
      <c r="BF681" s="199">
        <f>IF(N681="snížená",J681,0)</f>
        <v>0</v>
      </c>
      <c r="BG681" s="199">
        <f>IF(N681="zákl. přenesená",J681,0)</f>
        <v>0</v>
      </c>
      <c r="BH681" s="199">
        <f>IF(N681="sníž. přenesená",J681,0)</f>
        <v>0</v>
      </c>
      <c r="BI681" s="199">
        <f>IF(N681="nulová",J681,0)</f>
        <v>0</v>
      </c>
      <c r="BJ681" s="23" t="s">
        <v>82</v>
      </c>
      <c r="BK681" s="199">
        <f>ROUND(I681*H681,2)</f>
        <v>0</v>
      </c>
      <c r="BL681" s="23" t="s">
        <v>188</v>
      </c>
      <c r="BM681" s="23" t="s">
        <v>978</v>
      </c>
    </row>
    <row r="682" spans="2:51" s="11" customFormat="1" ht="13.5">
      <c r="B682" s="200"/>
      <c r="C682" s="201"/>
      <c r="D682" s="202" t="s">
        <v>155</v>
      </c>
      <c r="E682" s="203" t="s">
        <v>21</v>
      </c>
      <c r="F682" s="204" t="s">
        <v>887</v>
      </c>
      <c r="G682" s="201"/>
      <c r="H682" s="205" t="s">
        <v>21</v>
      </c>
      <c r="I682" s="206"/>
      <c r="J682" s="201"/>
      <c r="K682" s="201"/>
      <c r="L682" s="207"/>
      <c r="M682" s="208"/>
      <c r="N682" s="209"/>
      <c r="O682" s="209"/>
      <c r="P682" s="209"/>
      <c r="Q682" s="209"/>
      <c r="R682" s="209"/>
      <c r="S682" s="209"/>
      <c r="T682" s="210"/>
      <c r="AT682" s="211" t="s">
        <v>155</v>
      </c>
      <c r="AU682" s="211" t="s">
        <v>146</v>
      </c>
      <c r="AV682" s="11" t="s">
        <v>82</v>
      </c>
      <c r="AW682" s="11" t="s">
        <v>38</v>
      </c>
      <c r="AX682" s="11" t="s">
        <v>74</v>
      </c>
      <c r="AY682" s="211" t="s">
        <v>145</v>
      </c>
    </row>
    <row r="683" spans="2:51" s="12" customFormat="1" ht="13.5">
      <c r="B683" s="212"/>
      <c r="C683" s="213"/>
      <c r="D683" s="214" t="s">
        <v>155</v>
      </c>
      <c r="E683" s="215" t="s">
        <v>21</v>
      </c>
      <c r="F683" s="216" t="s">
        <v>475</v>
      </c>
      <c r="G683" s="213"/>
      <c r="H683" s="217">
        <v>68</v>
      </c>
      <c r="I683" s="218"/>
      <c r="J683" s="213"/>
      <c r="K683" s="213"/>
      <c r="L683" s="219"/>
      <c r="M683" s="220"/>
      <c r="N683" s="221"/>
      <c r="O683" s="221"/>
      <c r="P683" s="221"/>
      <c r="Q683" s="221"/>
      <c r="R683" s="221"/>
      <c r="S683" s="221"/>
      <c r="T683" s="222"/>
      <c r="AT683" s="223" t="s">
        <v>155</v>
      </c>
      <c r="AU683" s="223" t="s">
        <v>146</v>
      </c>
      <c r="AV683" s="12" t="s">
        <v>84</v>
      </c>
      <c r="AW683" s="12" t="s">
        <v>38</v>
      </c>
      <c r="AX683" s="12" t="s">
        <v>82</v>
      </c>
      <c r="AY683" s="223" t="s">
        <v>145</v>
      </c>
    </row>
    <row r="684" spans="2:65" s="1" customFormat="1" ht="22.5" customHeight="1">
      <c r="B684" s="40"/>
      <c r="C684" s="188" t="s">
        <v>979</v>
      </c>
      <c r="D684" s="188" t="s">
        <v>148</v>
      </c>
      <c r="E684" s="189" t="s">
        <v>980</v>
      </c>
      <c r="F684" s="190" t="s">
        <v>981</v>
      </c>
      <c r="G684" s="191" t="s">
        <v>177</v>
      </c>
      <c r="H684" s="192">
        <v>2</v>
      </c>
      <c r="I684" s="193"/>
      <c r="J684" s="194">
        <f>ROUND(I684*H684,2)</f>
        <v>0</v>
      </c>
      <c r="K684" s="190" t="s">
        <v>152</v>
      </c>
      <c r="L684" s="60"/>
      <c r="M684" s="195" t="s">
        <v>21</v>
      </c>
      <c r="N684" s="196" t="s">
        <v>45</v>
      </c>
      <c r="O684" s="41"/>
      <c r="P684" s="197">
        <f>O684*H684</f>
        <v>0</v>
      </c>
      <c r="Q684" s="197">
        <v>6E-05</v>
      </c>
      <c r="R684" s="197">
        <f>Q684*H684</f>
        <v>0.00012</v>
      </c>
      <c r="S684" s="197">
        <v>0</v>
      </c>
      <c r="T684" s="198">
        <f>S684*H684</f>
        <v>0</v>
      </c>
      <c r="AR684" s="23" t="s">
        <v>188</v>
      </c>
      <c r="AT684" s="23" t="s">
        <v>148</v>
      </c>
      <c r="AU684" s="23" t="s">
        <v>146</v>
      </c>
      <c r="AY684" s="23" t="s">
        <v>145</v>
      </c>
      <c r="BE684" s="199">
        <f>IF(N684="základní",J684,0)</f>
        <v>0</v>
      </c>
      <c r="BF684" s="199">
        <f>IF(N684="snížená",J684,0)</f>
        <v>0</v>
      </c>
      <c r="BG684" s="199">
        <f>IF(N684="zákl. přenesená",J684,0)</f>
        <v>0</v>
      </c>
      <c r="BH684" s="199">
        <f>IF(N684="sníž. přenesená",J684,0)</f>
        <v>0</v>
      </c>
      <c r="BI684" s="199">
        <f>IF(N684="nulová",J684,0)</f>
        <v>0</v>
      </c>
      <c r="BJ684" s="23" t="s">
        <v>82</v>
      </c>
      <c r="BK684" s="199">
        <f>ROUND(I684*H684,2)</f>
        <v>0</v>
      </c>
      <c r="BL684" s="23" t="s">
        <v>188</v>
      </c>
      <c r="BM684" s="23" t="s">
        <v>982</v>
      </c>
    </row>
    <row r="685" spans="2:51" s="11" customFormat="1" ht="13.5">
      <c r="B685" s="200"/>
      <c r="C685" s="201"/>
      <c r="D685" s="202" t="s">
        <v>155</v>
      </c>
      <c r="E685" s="203" t="s">
        <v>21</v>
      </c>
      <c r="F685" s="204" t="s">
        <v>887</v>
      </c>
      <c r="G685" s="201"/>
      <c r="H685" s="205" t="s">
        <v>21</v>
      </c>
      <c r="I685" s="206"/>
      <c r="J685" s="201"/>
      <c r="K685" s="201"/>
      <c r="L685" s="207"/>
      <c r="M685" s="208"/>
      <c r="N685" s="209"/>
      <c r="O685" s="209"/>
      <c r="P685" s="209"/>
      <c r="Q685" s="209"/>
      <c r="R685" s="209"/>
      <c r="S685" s="209"/>
      <c r="T685" s="210"/>
      <c r="AT685" s="211" t="s">
        <v>155</v>
      </c>
      <c r="AU685" s="211" t="s">
        <v>146</v>
      </c>
      <c r="AV685" s="11" t="s">
        <v>82</v>
      </c>
      <c r="AW685" s="11" t="s">
        <v>38</v>
      </c>
      <c r="AX685" s="11" t="s">
        <v>74</v>
      </c>
      <c r="AY685" s="211" t="s">
        <v>145</v>
      </c>
    </row>
    <row r="686" spans="2:51" s="12" customFormat="1" ht="13.5">
      <c r="B686" s="212"/>
      <c r="C686" s="213"/>
      <c r="D686" s="214" t="s">
        <v>155</v>
      </c>
      <c r="E686" s="215" t="s">
        <v>21</v>
      </c>
      <c r="F686" s="216" t="s">
        <v>84</v>
      </c>
      <c r="G686" s="213"/>
      <c r="H686" s="217">
        <v>2</v>
      </c>
      <c r="I686" s="218"/>
      <c r="J686" s="213"/>
      <c r="K686" s="213"/>
      <c r="L686" s="219"/>
      <c r="M686" s="220"/>
      <c r="N686" s="221"/>
      <c r="O686" s="221"/>
      <c r="P686" s="221"/>
      <c r="Q686" s="221"/>
      <c r="R686" s="221"/>
      <c r="S686" s="221"/>
      <c r="T686" s="222"/>
      <c r="AT686" s="223" t="s">
        <v>155</v>
      </c>
      <c r="AU686" s="223" t="s">
        <v>146</v>
      </c>
      <c r="AV686" s="12" t="s">
        <v>84</v>
      </c>
      <c r="AW686" s="12" t="s">
        <v>38</v>
      </c>
      <c r="AX686" s="12" t="s">
        <v>82</v>
      </c>
      <c r="AY686" s="223" t="s">
        <v>145</v>
      </c>
    </row>
    <row r="687" spans="2:65" s="1" customFormat="1" ht="22.5" customHeight="1">
      <c r="B687" s="40"/>
      <c r="C687" s="188" t="s">
        <v>983</v>
      </c>
      <c r="D687" s="188" t="s">
        <v>148</v>
      </c>
      <c r="E687" s="189" t="s">
        <v>984</v>
      </c>
      <c r="F687" s="190" t="s">
        <v>985</v>
      </c>
      <c r="G687" s="191" t="s">
        <v>166</v>
      </c>
      <c r="H687" s="192">
        <v>71</v>
      </c>
      <c r="I687" s="193"/>
      <c r="J687" s="194">
        <f>ROUND(I687*H687,2)</f>
        <v>0</v>
      </c>
      <c r="K687" s="190" t="s">
        <v>152</v>
      </c>
      <c r="L687" s="60"/>
      <c r="M687" s="195" t="s">
        <v>21</v>
      </c>
      <c r="N687" s="196" t="s">
        <v>45</v>
      </c>
      <c r="O687" s="41"/>
      <c r="P687" s="197">
        <f>O687*H687</f>
        <v>0</v>
      </c>
      <c r="Q687" s="197">
        <v>0</v>
      </c>
      <c r="R687" s="197">
        <f>Q687*H687</f>
        <v>0</v>
      </c>
      <c r="S687" s="197">
        <v>0</v>
      </c>
      <c r="T687" s="198">
        <f>S687*H687</f>
        <v>0</v>
      </c>
      <c r="AR687" s="23" t="s">
        <v>188</v>
      </c>
      <c r="AT687" s="23" t="s">
        <v>148</v>
      </c>
      <c r="AU687" s="23" t="s">
        <v>146</v>
      </c>
      <c r="AY687" s="23" t="s">
        <v>145</v>
      </c>
      <c r="BE687" s="199">
        <f>IF(N687="základní",J687,0)</f>
        <v>0</v>
      </c>
      <c r="BF687" s="199">
        <f>IF(N687="snížená",J687,0)</f>
        <v>0</v>
      </c>
      <c r="BG687" s="199">
        <f>IF(N687="zákl. přenesená",J687,0)</f>
        <v>0</v>
      </c>
      <c r="BH687" s="199">
        <f>IF(N687="sníž. přenesená",J687,0)</f>
        <v>0</v>
      </c>
      <c r="BI687" s="199">
        <f>IF(N687="nulová",J687,0)</f>
        <v>0</v>
      </c>
      <c r="BJ687" s="23" t="s">
        <v>82</v>
      </c>
      <c r="BK687" s="199">
        <f>ROUND(I687*H687,2)</f>
        <v>0</v>
      </c>
      <c r="BL687" s="23" t="s">
        <v>188</v>
      </c>
      <c r="BM687" s="23" t="s">
        <v>986</v>
      </c>
    </row>
    <row r="688" spans="2:51" s="11" customFormat="1" ht="13.5">
      <c r="B688" s="200"/>
      <c r="C688" s="201"/>
      <c r="D688" s="202" t="s">
        <v>155</v>
      </c>
      <c r="E688" s="203" t="s">
        <v>21</v>
      </c>
      <c r="F688" s="204" t="s">
        <v>887</v>
      </c>
      <c r="G688" s="201"/>
      <c r="H688" s="205" t="s">
        <v>21</v>
      </c>
      <c r="I688" s="206"/>
      <c r="J688" s="201"/>
      <c r="K688" s="201"/>
      <c r="L688" s="207"/>
      <c r="M688" s="208"/>
      <c r="N688" s="209"/>
      <c r="O688" s="209"/>
      <c r="P688" s="209"/>
      <c r="Q688" s="209"/>
      <c r="R688" s="209"/>
      <c r="S688" s="209"/>
      <c r="T688" s="210"/>
      <c r="AT688" s="211" t="s">
        <v>155</v>
      </c>
      <c r="AU688" s="211" t="s">
        <v>146</v>
      </c>
      <c r="AV688" s="11" t="s">
        <v>82</v>
      </c>
      <c r="AW688" s="11" t="s">
        <v>38</v>
      </c>
      <c r="AX688" s="11" t="s">
        <v>74</v>
      </c>
      <c r="AY688" s="211" t="s">
        <v>145</v>
      </c>
    </row>
    <row r="689" spans="2:51" s="12" customFormat="1" ht="13.5">
      <c r="B689" s="212"/>
      <c r="C689" s="213"/>
      <c r="D689" s="214" t="s">
        <v>155</v>
      </c>
      <c r="E689" s="215" t="s">
        <v>21</v>
      </c>
      <c r="F689" s="216" t="s">
        <v>488</v>
      </c>
      <c r="G689" s="213"/>
      <c r="H689" s="217">
        <v>71</v>
      </c>
      <c r="I689" s="218"/>
      <c r="J689" s="213"/>
      <c r="K689" s="213"/>
      <c r="L689" s="219"/>
      <c r="M689" s="220"/>
      <c r="N689" s="221"/>
      <c r="O689" s="221"/>
      <c r="P689" s="221"/>
      <c r="Q689" s="221"/>
      <c r="R689" s="221"/>
      <c r="S689" s="221"/>
      <c r="T689" s="222"/>
      <c r="AT689" s="223" t="s">
        <v>155</v>
      </c>
      <c r="AU689" s="223" t="s">
        <v>146</v>
      </c>
      <c r="AV689" s="12" t="s">
        <v>84</v>
      </c>
      <c r="AW689" s="12" t="s">
        <v>38</v>
      </c>
      <c r="AX689" s="12" t="s">
        <v>82</v>
      </c>
      <c r="AY689" s="223" t="s">
        <v>145</v>
      </c>
    </row>
    <row r="690" spans="2:65" s="1" customFormat="1" ht="22.5" customHeight="1">
      <c r="B690" s="40"/>
      <c r="C690" s="188" t="s">
        <v>987</v>
      </c>
      <c r="D690" s="188" t="s">
        <v>148</v>
      </c>
      <c r="E690" s="189" t="s">
        <v>988</v>
      </c>
      <c r="F690" s="190" t="s">
        <v>989</v>
      </c>
      <c r="G690" s="191" t="s">
        <v>182</v>
      </c>
      <c r="H690" s="192">
        <v>0.113</v>
      </c>
      <c r="I690" s="193"/>
      <c r="J690" s="194">
        <f>ROUND(I690*H690,2)</f>
        <v>0</v>
      </c>
      <c r="K690" s="190" t="s">
        <v>152</v>
      </c>
      <c r="L690" s="60"/>
      <c r="M690" s="195" t="s">
        <v>21</v>
      </c>
      <c r="N690" s="196" t="s">
        <v>45</v>
      </c>
      <c r="O690" s="41"/>
      <c r="P690" s="197">
        <f>O690*H690</f>
        <v>0</v>
      </c>
      <c r="Q690" s="197">
        <v>0</v>
      </c>
      <c r="R690" s="197">
        <f>Q690*H690</f>
        <v>0</v>
      </c>
      <c r="S690" s="197">
        <v>0</v>
      </c>
      <c r="T690" s="198">
        <f>S690*H690</f>
        <v>0</v>
      </c>
      <c r="AR690" s="23" t="s">
        <v>188</v>
      </c>
      <c r="AT690" s="23" t="s">
        <v>148</v>
      </c>
      <c r="AU690" s="23" t="s">
        <v>146</v>
      </c>
      <c r="AY690" s="23" t="s">
        <v>145</v>
      </c>
      <c r="BE690" s="199">
        <f>IF(N690="základní",J690,0)</f>
        <v>0</v>
      </c>
      <c r="BF690" s="199">
        <f>IF(N690="snížená",J690,0)</f>
        <v>0</v>
      </c>
      <c r="BG690" s="199">
        <f>IF(N690="zákl. přenesená",J690,0)</f>
        <v>0</v>
      </c>
      <c r="BH690" s="199">
        <f>IF(N690="sníž. přenesená",J690,0)</f>
        <v>0</v>
      </c>
      <c r="BI690" s="199">
        <f>IF(N690="nulová",J690,0)</f>
        <v>0</v>
      </c>
      <c r="BJ690" s="23" t="s">
        <v>82</v>
      </c>
      <c r="BK690" s="199">
        <f>ROUND(I690*H690,2)</f>
        <v>0</v>
      </c>
      <c r="BL690" s="23" t="s">
        <v>188</v>
      </c>
      <c r="BM690" s="23" t="s">
        <v>990</v>
      </c>
    </row>
    <row r="691" spans="2:51" s="12" customFormat="1" ht="13.5">
      <c r="B691" s="212"/>
      <c r="C691" s="213"/>
      <c r="D691" s="214" t="s">
        <v>155</v>
      </c>
      <c r="E691" s="215" t="s">
        <v>21</v>
      </c>
      <c r="F691" s="216" t="s">
        <v>991</v>
      </c>
      <c r="G691" s="213"/>
      <c r="H691" s="217">
        <v>0.113</v>
      </c>
      <c r="I691" s="218"/>
      <c r="J691" s="213"/>
      <c r="K691" s="213"/>
      <c r="L691" s="219"/>
      <c r="M691" s="220"/>
      <c r="N691" s="221"/>
      <c r="O691" s="221"/>
      <c r="P691" s="221"/>
      <c r="Q691" s="221"/>
      <c r="R691" s="221"/>
      <c r="S691" s="221"/>
      <c r="T691" s="222"/>
      <c r="AT691" s="223" t="s">
        <v>155</v>
      </c>
      <c r="AU691" s="223" t="s">
        <v>146</v>
      </c>
      <c r="AV691" s="12" t="s">
        <v>84</v>
      </c>
      <c r="AW691" s="12" t="s">
        <v>38</v>
      </c>
      <c r="AX691" s="12" t="s">
        <v>82</v>
      </c>
      <c r="AY691" s="223" t="s">
        <v>145</v>
      </c>
    </row>
    <row r="692" spans="2:65" s="1" customFormat="1" ht="22.5" customHeight="1">
      <c r="B692" s="40"/>
      <c r="C692" s="188" t="s">
        <v>992</v>
      </c>
      <c r="D692" s="188" t="s">
        <v>148</v>
      </c>
      <c r="E692" s="189" t="s">
        <v>993</v>
      </c>
      <c r="F692" s="190" t="s">
        <v>994</v>
      </c>
      <c r="G692" s="191" t="s">
        <v>182</v>
      </c>
      <c r="H692" s="192">
        <v>0.113</v>
      </c>
      <c r="I692" s="193"/>
      <c r="J692" s="194">
        <f>ROUND(I692*H692,2)</f>
        <v>0</v>
      </c>
      <c r="K692" s="190" t="s">
        <v>152</v>
      </c>
      <c r="L692" s="60"/>
      <c r="M692" s="195" t="s">
        <v>21</v>
      </c>
      <c r="N692" s="196" t="s">
        <v>45</v>
      </c>
      <c r="O692" s="41"/>
      <c r="P692" s="197">
        <f>O692*H692</f>
        <v>0</v>
      </c>
      <c r="Q692" s="197">
        <v>0</v>
      </c>
      <c r="R692" s="197">
        <f>Q692*H692</f>
        <v>0</v>
      </c>
      <c r="S692" s="197">
        <v>0</v>
      </c>
      <c r="T692" s="198">
        <f>S692*H692</f>
        <v>0</v>
      </c>
      <c r="AR692" s="23" t="s">
        <v>188</v>
      </c>
      <c r="AT692" s="23" t="s">
        <v>148</v>
      </c>
      <c r="AU692" s="23" t="s">
        <v>146</v>
      </c>
      <c r="AY692" s="23" t="s">
        <v>145</v>
      </c>
      <c r="BE692" s="199">
        <f>IF(N692="základní",J692,0)</f>
        <v>0</v>
      </c>
      <c r="BF692" s="199">
        <f>IF(N692="snížená",J692,0)</f>
        <v>0</v>
      </c>
      <c r="BG692" s="199">
        <f>IF(N692="zákl. přenesená",J692,0)</f>
        <v>0</v>
      </c>
      <c r="BH692" s="199">
        <f>IF(N692="sníž. přenesená",J692,0)</f>
        <v>0</v>
      </c>
      <c r="BI692" s="199">
        <f>IF(N692="nulová",J692,0)</f>
        <v>0</v>
      </c>
      <c r="BJ692" s="23" t="s">
        <v>82</v>
      </c>
      <c r="BK692" s="199">
        <f>ROUND(I692*H692,2)</f>
        <v>0</v>
      </c>
      <c r="BL692" s="23" t="s">
        <v>188</v>
      </c>
      <c r="BM692" s="23" t="s">
        <v>995</v>
      </c>
    </row>
    <row r="693" spans="2:51" s="12" customFormat="1" ht="13.5">
      <c r="B693" s="212"/>
      <c r="C693" s="213"/>
      <c r="D693" s="214" t="s">
        <v>155</v>
      </c>
      <c r="E693" s="215" t="s">
        <v>21</v>
      </c>
      <c r="F693" s="216" t="s">
        <v>991</v>
      </c>
      <c r="G693" s="213"/>
      <c r="H693" s="217">
        <v>0.113</v>
      </c>
      <c r="I693" s="218"/>
      <c r="J693" s="213"/>
      <c r="K693" s="213"/>
      <c r="L693" s="219"/>
      <c r="M693" s="220"/>
      <c r="N693" s="221"/>
      <c r="O693" s="221"/>
      <c r="P693" s="221"/>
      <c r="Q693" s="221"/>
      <c r="R693" s="221"/>
      <c r="S693" s="221"/>
      <c r="T693" s="222"/>
      <c r="AT693" s="223" t="s">
        <v>155</v>
      </c>
      <c r="AU693" s="223" t="s">
        <v>146</v>
      </c>
      <c r="AV693" s="12" t="s">
        <v>84</v>
      </c>
      <c r="AW693" s="12" t="s">
        <v>38</v>
      </c>
      <c r="AX693" s="12" t="s">
        <v>82</v>
      </c>
      <c r="AY693" s="223" t="s">
        <v>145</v>
      </c>
    </row>
    <row r="694" spans="2:65" s="1" customFormat="1" ht="22.5" customHeight="1">
      <c r="B694" s="40"/>
      <c r="C694" s="188" t="s">
        <v>996</v>
      </c>
      <c r="D694" s="188" t="s">
        <v>148</v>
      </c>
      <c r="E694" s="189" t="s">
        <v>997</v>
      </c>
      <c r="F694" s="190" t="s">
        <v>998</v>
      </c>
      <c r="G694" s="191" t="s">
        <v>177</v>
      </c>
      <c r="H694" s="192">
        <v>1</v>
      </c>
      <c r="I694" s="193"/>
      <c r="J694" s="194">
        <f>ROUND(I694*H694,2)</f>
        <v>0</v>
      </c>
      <c r="K694" s="190" t="s">
        <v>152</v>
      </c>
      <c r="L694" s="60"/>
      <c r="M694" s="195" t="s">
        <v>21</v>
      </c>
      <c r="N694" s="196" t="s">
        <v>45</v>
      </c>
      <c r="O694" s="41"/>
      <c r="P694" s="197">
        <f>O694*H694</f>
        <v>0</v>
      </c>
      <c r="Q694" s="197">
        <v>0.00036</v>
      </c>
      <c r="R694" s="197">
        <f>Q694*H694</f>
        <v>0.00036</v>
      </c>
      <c r="S694" s="197">
        <v>0</v>
      </c>
      <c r="T694" s="198">
        <f>S694*H694</f>
        <v>0</v>
      </c>
      <c r="AR694" s="23" t="s">
        <v>188</v>
      </c>
      <c r="AT694" s="23" t="s">
        <v>148</v>
      </c>
      <c r="AU694" s="23" t="s">
        <v>146</v>
      </c>
      <c r="AY694" s="23" t="s">
        <v>145</v>
      </c>
      <c r="BE694" s="199">
        <f>IF(N694="základní",J694,0)</f>
        <v>0</v>
      </c>
      <c r="BF694" s="199">
        <f>IF(N694="snížená",J694,0)</f>
        <v>0</v>
      </c>
      <c r="BG694" s="199">
        <f>IF(N694="zákl. přenesená",J694,0)</f>
        <v>0</v>
      </c>
      <c r="BH694" s="199">
        <f>IF(N694="sníž. přenesená",J694,0)</f>
        <v>0</v>
      </c>
      <c r="BI694" s="199">
        <f>IF(N694="nulová",J694,0)</f>
        <v>0</v>
      </c>
      <c r="BJ694" s="23" t="s">
        <v>82</v>
      </c>
      <c r="BK694" s="199">
        <f>ROUND(I694*H694,2)</f>
        <v>0</v>
      </c>
      <c r="BL694" s="23" t="s">
        <v>188</v>
      </c>
      <c r="BM694" s="23" t="s">
        <v>999</v>
      </c>
    </row>
    <row r="695" spans="2:51" s="11" customFormat="1" ht="13.5">
      <c r="B695" s="200"/>
      <c r="C695" s="201"/>
      <c r="D695" s="202" t="s">
        <v>155</v>
      </c>
      <c r="E695" s="203" t="s">
        <v>21</v>
      </c>
      <c r="F695" s="204" t="s">
        <v>887</v>
      </c>
      <c r="G695" s="201"/>
      <c r="H695" s="205" t="s">
        <v>21</v>
      </c>
      <c r="I695" s="206"/>
      <c r="J695" s="201"/>
      <c r="K695" s="201"/>
      <c r="L695" s="207"/>
      <c r="M695" s="208"/>
      <c r="N695" s="209"/>
      <c r="O695" s="209"/>
      <c r="P695" s="209"/>
      <c r="Q695" s="209"/>
      <c r="R695" s="209"/>
      <c r="S695" s="209"/>
      <c r="T695" s="210"/>
      <c r="AT695" s="211" t="s">
        <v>155</v>
      </c>
      <c r="AU695" s="211" t="s">
        <v>146</v>
      </c>
      <c r="AV695" s="11" t="s">
        <v>82</v>
      </c>
      <c r="AW695" s="11" t="s">
        <v>38</v>
      </c>
      <c r="AX695" s="11" t="s">
        <v>74</v>
      </c>
      <c r="AY695" s="211" t="s">
        <v>145</v>
      </c>
    </row>
    <row r="696" spans="2:51" s="12" customFormat="1" ht="13.5">
      <c r="B696" s="212"/>
      <c r="C696" s="213"/>
      <c r="D696" s="214" t="s">
        <v>155</v>
      </c>
      <c r="E696" s="215" t="s">
        <v>21</v>
      </c>
      <c r="F696" s="216" t="s">
        <v>82</v>
      </c>
      <c r="G696" s="213"/>
      <c r="H696" s="217">
        <v>1</v>
      </c>
      <c r="I696" s="218"/>
      <c r="J696" s="213"/>
      <c r="K696" s="213"/>
      <c r="L696" s="219"/>
      <c r="M696" s="220"/>
      <c r="N696" s="221"/>
      <c r="O696" s="221"/>
      <c r="P696" s="221"/>
      <c r="Q696" s="221"/>
      <c r="R696" s="221"/>
      <c r="S696" s="221"/>
      <c r="T696" s="222"/>
      <c r="AT696" s="223" t="s">
        <v>155</v>
      </c>
      <c r="AU696" s="223" t="s">
        <v>146</v>
      </c>
      <c r="AV696" s="12" t="s">
        <v>84</v>
      </c>
      <c r="AW696" s="12" t="s">
        <v>38</v>
      </c>
      <c r="AX696" s="12" t="s">
        <v>82</v>
      </c>
      <c r="AY696" s="223" t="s">
        <v>145</v>
      </c>
    </row>
    <row r="697" spans="2:65" s="1" customFormat="1" ht="22.5" customHeight="1">
      <c r="B697" s="40"/>
      <c r="C697" s="188" t="s">
        <v>1000</v>
      </c>
      <c r="D697" s="188" t="s">
        <v>148</v>
      </c>
      <c r="E697" s="189" t="s">
        <v>1001</v>
      </c>
      <c r="F697" s="190" t="s">
        <v>1002</v>
      </c>
      <c r="G697" s="191" t="s">
        <v>177</v>
      </c>
      <c r="H697" s="192">
        <v>2</v>
      </c>
      <c r="I697" s="193"/>
      <c r="J697" s="194">
        <f>ROUND(I697*H697,2)</f>
        <v>0</v>
      </c>
      <c r="K697" s="190" t="s">
        <v>152</v>
      </c>
      <c r="L697" s="60"/>
      <c r="M697" s="195" t="s">
        <v>21</v>
      </c>
      <c r="N697" s="196" t="s">
        <v>45</v>
      </c>
      <c r="O697" s="41"/>
      <c r="P697" s="197">
        <f>O697*H697</f>
        <v>0</v>
      </c>
      <c r="Q697" s="197">
        <v>0.00022</v>
      </c>
      <c r="R697" s="197">
        <f>Q697*H697</f>
        <v>0.00044</v>
      </c>
      <c r="S697" s="197">
        <v>0</v>
      </c>
      <c r="T697" s="198">
        <f>S697*H697</f>
        <v>0</v>
      </c>
      <c r="AR697" s="23" t="s">
        <v>188</v>
      </c>
      <c r="AT697" s="23" t="s">
        <v>148</v>
      </c>
      <c r="AU697" s="23" t="s">
        <v>146</v>
      </c>
      <c r="AY697" s="23" t="s">
        <v>145</v>
      </c>
      <c r="BE697" s="199">
        <f>IF(N697="základní",J697,0)</f>
        <v>0</v>
      </c>
      <c r="BF697" s="199">
        <f>IF(N697="snížená",J697,0)</f>
        <v>0</v>
      </c>
      <c r="BG697" s="199">
        <f>IF(N697="zákl. přenesená",J697,0)</f>
        <v>0</v>
      </c>
      <c r="BH697" s="199">
        <f>IF(N697="sníž. přenesená",J697,0)</f>
        <v>0</v>
      </c>
      <c r="BI697" s="199">
        <f>IF(N697="nulová",J697,0)</f>
        <v>0</v>
      </c>
      <c r="BJ697" s="23" t="s">
        <v>82</v>
      </c>
      <c r="BK697" s="199">
        <f>ROUND(I697*H697,2)</f>
        <v>0</v>
      </c>
      <c r="BL697" s="23" t="s">
        <v>188</v>
      </c>
      <c r="BM697" s="23" t="s">
        <v>1003</v>
      </c>
    </row>
    <row r="698" spans="2:51" s="11" customFormat="1" ht="13.5">
      <c r="B698" s="200"/>
      <c r="C698" s="201"/>
      <c r="D698" s="202" t="s">
        <v>155</v>
      </c>
      <c r="E698" s="203" t="s">
        <v>21</v>
      </c>
      <c r="F698" s="204" t="s">
        <v>887</v>
      </c>
      <c r="G698" s="201"/>
      <c r="H698" s="205" t="s">
        <v>21</v>
      </c>
      <c r="I698" s="206"/>
      <c r="J698" s="201"/>
      <c r="K698" s="201"/>
      <c r="L698" s="207"/>
      <c r="M698" s="208"/>
      <c r="N698" s="209"/>
      <c r="O698" s="209"/>
      <c r="P698" s="209"/>
      <c r="Q698" s="209"/>
      <c r="R698" s="209"/>
      <c r="S698" s="209"/>
      <c r="T698" s="210"/>
      <c r="AT698" s="211" t="s">
        <v>155</v>
      </c>
      <c r="AU698" s="211" t="s">
        <v>146</v>
      </c>
      <c r="AV698" s="11" t="s">
        <v>82</v>
      </c>
      <c r="AW698" s="11" t="s">
        <v>38</v>
      </c>
      <c r="AX698" s="11" t="s">
        <v>74</v>
      </c>
      <c r="AY698" s="211" t="s">
        <v>145</v>
      </c>
    </row>
    <row r="699" spans="2:51" s="12" customFormat="1" ht="13.5">
      <c r="B699" s="212"/>
      <c r="C699" s="213"/>
      <c r="D699" s="214" t="s">
        <v>155</v>
      </c>
      <c r="E699" s="215" t="s">
        <v>21</v>
      </c>
      <c r="F699" s="216" t="s">
        <v>84</v>
      </c>
      <c r="G699" s="213"/>
      <c r="H699" s="217">
        <v>2</v>
      </c>
      <c r="I699" s="218"/>
      <c r="J699" s="213"/>
      <c r="K699" s="213"/>
      <c r="L699" s="219"/>
      <c r="M699" s="220"/>
      <c r="N699" s="221"/>
      <c r="O699" s="221"/>
      <c r="P699" s="221"/>
      <c r="Q699" s="221"/>
      <c r="R699" s="221"/>
      <c r="S699" s="221"/>
      <c r="T699" s="222"/>
      <c r="AT699" s="223" t="s">
        <v>155</v>
      </c>
      <c r="AU699" s="223" t="s">
        <v>146</v>
      </c>
      <c r="AV699" s="12" t="s">
        <v>84</v>
      </c>
      <c r="AW699" s="12" t="s">
        <v>38</v>
      </c>
      <c r="AX699" s="12" t="s">
        <v>82</v>
      </c>
      <c r="AY699" s="223" t="s">
        <v>145</v>
      </c>
    </row>
    <row r="700" spans="2:65" s="1" customFormat="1" ht="22.5" customHeight="1">
      <c r="B700" s="40"/>
      <c r="C700" s="188" t="s">
        <v>1004</v>
      </c>
      <c r="D700" s="188" t="s">
        <v>148</v>
      </c>
      <c r="E700" s="189" t="s">
        <v>1005</v>
      </c>
      <c r="F700" s="190" t="s">
        <v>1006</v>
      </c>
      <c r="G700" s="191" t="s">
        <v>177</v>
      </c>
      <c r="H700" s="192">
        <v>1</v>
      </c>
      <c r="I700" s="193"/>
      <c r="J700" s="194">
        <f>ROUND(I700*H700,2)</f>
        <v>0</v>
      </c>
      <c r="K700" s="190" t="s">
        <v>152</v>
      </c>
      <c r="L700" s="60"/>
      <c r="M700" s="195" t="s">
        <v>21</v>
      </c>
      <c r="N700" s="196" t="s">
        <v>45</v>
      </c>
      <c r="O700" s="41"/>
      <c r="P700" s="197">
        <f>O700*H700</f>
        <v>0</v>
      </c>
      <c r="Q700" s="197">
        <v>0.00124</v>
      </c>
      <c r="R700" s="197">
        <f>Q700*H700</f>
        <v>0.00124</v>
      </c>
      <c r="S700" s="197">
        <v>0</v>
      </c>
      <c r="T700" s="198">
        <f>S700*H700</f>
        <v>0</v>
      </c>
      <c r="AR700" s="23" t="s">
        <v>188</v>
      </c>
      <c r="AT700" s="23" t="s">
        <v>148</v>
      </c>
      <c r="AU700" s="23" t="s">
        <v>146</v>
      </c>
      <c r="AY700" s="23" t="s">
        <v>145</v>
      </c>
      <c r="BE700" s="199">
        <f>IF(N700="základní",J700,0)</f>
        <v>0</v>
      </c>
      <c r="BF700" s="199">
        <f>IF(N700="snížená",J700,0)</f>
        <v>0</v>
      </c>
      <c r="BG700" s="199">
        <f>IF(N700="zákl. přenesená",J700,0)</f>
        <v>0</v>
      </c>
      <c r="BH700" s="199">
        <f>IF(N700="sníž. přenesená",J700,0)</f>
        <v>0</v>
      </c>
      <c r="BI700" s="199">
        <f>IF(N700="nulová",J700,0)</f>
        <v>0</v>
      </c>
      <c r="BJ700" s="23" t="s">
        <v>82</v>
      </c>
      <c r="BK700" s="199">
        <f>ROUND(I700*H700,2)</f>
        <v>0</v>
      </c>
      <c r="BL700" s="23" t="s">
        <v>188</v>
      </c>
      <c r="BM700" s="23" t="s">
        <v>1007</v>
      </c>
    </row>
    <row r="701" spans="2:51" s="11" customFormat="1" ht="13.5">
      <c r="B701" s="200"/>
      <c r="C701" s="201"/>
      <c r="D701" s="202" t="s">
        <v>155</v>
      </c>
      <c r="E701" s="203" t="s">
        <v>21</v>
      </c>
      <c r="F701" s="204" t="s">
        <v>887</v>
      </c>
      <c r="G701" s="201"/>
      <c r="H701" s="205" t="s">
        <v>21</v>
      </c>
      <c r="I701" s="206"/>
      <c r="J701" s="201"/>
      <c r="K701" s="201"/>
      <c r="L701" s="207"/>
      <c r="M701" s="208"/>
      <c r="N701" s="209"/>
      <c r="O701" s="209"/>
      <c r="P701" s="209"/>
      <c r="Q701" s="209"/>
      <c r="R701" s="209"/>
      <c r="S701" s="209"/>
      <c r="T701" s="210"/>
      <c r="AT701" s="211" t="s">
        <v>155</v>
      </c>
      <c r="AU701" s="211" t="s">
        <v>146</v>
      </c>
      <c r="AV701" s="11" t="s">
        <v>82</v>
      </c>
      <c r="AW701" s="11" t="s">
        <v>38</v>
      </c>
      <c r="AX701" s="11" t="s">
        <v>74</v>
      </c>
      <c r="AY701" s="211" t="s">
        <v>145</v>
      </c>
    </row>
    <row r="702" spans="2:51" s="12" customFormat="1" ht="13.5">
      <c r="B702" s="212"/>
      <c r="C702" s="213"/>
      <c r="D702" s="214" t="s">
        <v>155</v>
      </c>
      <c r="E702" s="215" t="s">
        <v>21</v>
      </c>
      <c r="F702" s="216" t="s">
        <v>82</v>
      </c>
      <c r="G702" s="213"/>
      <c r="H702" s="217">
        <v>1</v>
      </c>
      <c r="I702" s="218"/>
      <c r="J702" s="213"/>
      <c r="K702" s="213"/>
      <c r="L702" s="219"/>
      <c r="M702" s="220"/>
      <c r="N702" s="221"/>
      <c r="O702" s="221"/>
      <c r="P702" s="221"/>
      <c r="Q702" s="221"/>
      <c r="R702" s="221"/>
      <c r="S702" s="221"/>
      <c r="T702" s="222"/>
      <c r="AT702" s="223" t="s">
        <v>155</v>
      </c>
      <c r="AU702" s="223" t="s">
        <v>146</v>
      </c>
      <c r="AV702" s="12" t="s">
        <v>84</v>
      </c>
      <c r="AW702" s="12" t="s">
        <v>38</v>
      </c>
      <c r="AX702" s="12" t="s">
        <v>82</v>
      </c>
      <c r="AY702" s="223" t="s">
        <v>145</v>
      </c>
    </row>
    <row r="703" spans="2:65" s="1" customFormat="1" ht="22.5" customHeight="1">
      <c r="B703" s="40"/>
      <c r="C703" s="188" t="s">
        <v>1008</v>
      </c>
      <c r="D703" s="188" t="s">
        <v>148</v>
      </c>
      <c r="E703" s="189" t="s">
        <v>1009</v>
      </c>
      <c r="F703" s="190" t="s">
        <v>1010</v>
      </c>
      <c r="G703" s="191" t="s">
        <v>177</v>
      </c>
      <c r="H703" s="192">
        <v>4</v>
      </c>
      <c r="I703" s="193"/>
      <c r="J703" s="194">
        <f>ROUND(I703*H703,2)</f>
        <v>0</v>
      </c>
      <c r="K703" s="190" t="s">
        <v>152</v>
      </c>
      <c r="L703" s="60"/>
      <c r="M703" s="195" t="s">
        <v>21</v>
      </c>
      <c r="N703" s="196" t="s">
        <v>45</v>
      </c>
      <c r="O703" s="41"/>
      <c r="P703" s="197">
        <f>O703*H703</f>
        <v>0</v>
      </c>
      <c r="Q703" s="197">
        <v>0.0007</v>
      </c>
      <c r="R703" s="197">
        <f>Q703*H703</f>
        <v>0.0028</v>
      </c>
      <c r="S703" s="197">
        <v>0</v>
      </c>
      <c r="T703" s="198">
        <f>S703*H703</f>
        <v>0</v>
      </c>
      <c r="AR703" s="23" t="s">
        <v>188</v>
      </c>
      <c r="AT703" s="23" t="s">
        <v>148</v>
      </c>
      <c r="AU703" s="23" t="s">
        <v>146</v>
      </c>
      <c r="AY703" s="23" t="s">
        <v>145</v>
      </c>
      <c r="BE703" s="199">
        <f>IF(N703="základní",J703,0)</f>
        <v>0</v>
      </c>
      <c r="BF703" s="199">
        <f>IF(N703="snížená",J703,0)</f>
        <v>0</v>
      </c>
      <c r="BG703" s="199">
        <f>IF(N703="zákl. přenesená",J703,0)</f>
        <v>0</v>
      </c>
      <c r="BH703" s="199">
        <f>IF(N703="sníž. přenesená",J703,0)</f>
        <v>0</v>
      </c>
      <c r="BI703" s="199">
        <f>IF(N703="nulová",J703,0)</f>
        <v>0</v>
      </c>
      <c r="BJ703" s="23" t="s">
        <v>82</v>
      </c>
      <c r="BK703" s="199">
        <f>ROUND(I703*H703,2)</f>
        <v>0</v>
      </c>
      <c r="BL703" s="23" t="s">
        <v>188</v>
      </c>
      <c r="BM703" s="23" t="s">
        <v>1011</v>
      </c>
    </row>
    <row r="704" spans="2:51" s="11" customFormat="1" ht="13.5">
      <c r="B704" s="200"/>
      <c r="C704" s="201"/>
      <c r="D704" s="202" t="s">
        <v>155</v>
      </c>
      <c r="E704" s="203" t="s">
        <v>21</v>
      </c>
      <c r="F704" s="204" t="s">
        <v>887</v>
      </c>
      <c r="G704" s="201"/>
      <c r="H704" s="205" t="s">
        <v>21</v>
      </c>
      <c r="I704" s="206"/>
      <c r="J704" s="201"/>
      <c r="K704" s="201"/>
      <c r="L704" s="207"/>
      <c r="M704" s="208"/>
      <c r="N704" s="209"/>
      <c r="O704" s="209"/>
      <c r="P704" s="209"/>
      <c r="Q704" s="209"/>
      <c r="R704" s="209"/>
      <c r="S704" s="209"/>
      <c r="T704" s="210"/>
      <c r="AT704" s="211" t="s">
        <v>155</v>
      </c>
      <c r="AU704" s="211" t="s">
        <v>146</v>
      </c>
      <c r="AV704" s="11" t="s">
        <v>82</v>
      </c>
      <c r="AW704" s="11" t="s">
        <v>38</v>
      </c>
      <c r="AX704" s="11" t="s">
        <v>74</v>
      </c>
      <c r="AY704" s="211" t="s">
        <v>145</v>
      </c>
    </row>
    <row r="705" spans="2:51" s="12" customFormat="1" ht="13.5">
      <c r="B705" s="212"/>
      <c r="C705" s="213"/>
      <c r="D705" s="214" t="s">
        <v>155</v>
      </c>
      <c r="E705" s="215" t="s">
        <v>21</v>
      </c>
      <c r="F705" s="216" t="s">
        <v>153</v>
      </c>
      <c r="G705" s="213"/>
      <c r="H705" s="217">
        <v>4</v>
      </c>
      <c r="I705" s="218"/>
      <c r="J705" s="213"/>
      <c r="K705" s="213"/>
      <c r="L705" s="219"/>
      <c r="M705" s="220"/>
      <c r="N705" s="221"/>
      <c r="O705" s="221"/>
      <c r="P705" s="221"/>
      <c r="Q705" s="221"/>
      <c r="R705" s="221"/>
      <c r="S705" s="221"/>
      <c r="T705" s="222"/>
      <c r="AT705" s="223" t="s">
        <v>155</v>
      </c>
      <c r="AU705" s="223" t="s">
        <v>146</v>
      </c>
      <c r="AV705" s="12" t="s">
        <v>84</v>
      </c>
      <c r="AW705" s="12" t="s">
        <v>38</v>
      </c>
      <c r="AX705" s="12" t="s">
        <v>82</v>
      </c>
      <c r="AY705" s="223" t="s">
        <v>145</v>
      </c>
    </row>
    <row r="706" spans="2:65" s="1" customFormat="1" ht="22.5" customHeight="1">
      <c r="B706" s="40"/>
      <c r="C706" s="188" t="s">
        <v>1012</v>
      </c>
      <c r="D706" s="188" t="s">
        <v>148</v>
      </c>
      <c r="E706" s="189" t="s">
        <v>1013</v>
      </c>
      <c r="F706" s="190" t="s">
        <v>1014</v>
      </c>
      <c r="G706" s="191" t="s">
        <v>177</v>
      </c>
      <c r="H706" s="192">
        <v>1</v>
      </c>
      <c r="I706" s="193"/>
      <c r="J706" s="194">
        <f>ROUND(I706*H706,2)</f>
        <v>0</v>
      </c>
      <c r="K706" s="190" t="s">
        <v>152</v>
      </c>
      <c r="L706" s="60"/>
      <c r="M706" s="195" t="s">
        <v>21</v>
      </c>
      <c r="N706" s="196" t="s">
        <v>45</v>
      </c>
      <c r="O706" s="41"/>
      <c r="P706" s="197">
        <f>O706*H706</f>
        <v>0</v>
      </c>
      <c r="Q706" s="197">
        <v>0.00156</v>
      </c>
      <c r="R706" s="197">
        <f>Q706*H706</f>
        <v>0.00156</v>
      </c>
      <c r="S706" s="197">
        <v>0</v>
      </c>
      <c r="T706" s="198">
        <f>S706*H706</f>
        <v>0</v>
      </c>
      <c r="AR706" s="23" t="s">
        <v>188</v>
      </c>
      <c r="AT706" s="23" t="s">
        <v>148</v>
      </c>
      <c r="AU706" s="23" t="s">
        <v>146</v>
      </c>
      <c r="AY706" s="23" t="s">
        <v>145</v>
      </c>
      <c r="BE706" s="199">
        <f>IF(N706="základní",J706,0)</f>
        <v>0</v>
      </c>
      <c r="BF706" s="199">
        <f>IF(N706="snížená",J706,0)</f>
        <v>0</v>
      </c>
      <c r="BG706" s="199">
        <f>IF(N706="zákl. přenesená",J706,0)</f>
        <v>0</v>
      </c>
      <c r="BH706" s="199">
        <f>IF(N706="sníž. přenesená",J706,0)</f>
        <v>0</v>
      </c>
      <c r="BI706" s="199">
        <f>IF(N706="nulová",J706,0)</f>
        <v>0</v>
      </c>
      <c r="BJ706" s="23" t="s">
        <v>82</v>
      </c>
      <c r="BK706" s="199">
        <f>ROUND(I706*H706,2)</f>
        <v>0</v>
      </c>
      <c r="BL706" s="23" t="s">
        <v>188</v>
      </c>
      <c r="BM706" s="23" t="s">
        <v>1015</v>
      </c>
    </row>
    <row r="707" spans="2:51" s="11" customFormat="1" ht="13.5">
      <c r="B707" s="200"/>
      <c r="C707" s="201"/>
      <c r="D707" s="202" t="s">
        <v>155</v>
      </c>
      <c r="E707" s="203" t="s">
        <v>21</v>
      </c>
      <c r="F707" s="204" t="s">
        <v>887</v>
      </c>
      <c r="G707" s="201"/>
      <c r="H707" s="205" t="s">
        <v>21</v>
      </c>
      <c r="I707" s="206"/>
      <c r="J707" s="201"/>
      <c r="K707" s="201"/>
      <c r="L707" s="207"/>
      <c r="M707" s="208"/>
      <c r="N707" s="209"/>
      <c r="O707" s="209"/>
      <c r="P707" s="209"/>
      <c r="Q707" s="209"/>
      <c r="R707" s="209"/>
      <c r="S707" s="209"/>
      <c r="T707" s="210"/>
      <c r="AT707" s="211" t="s">
        <v>155</v>
      </c>
      <c r="AU707" s="211" t="s">
        <v>146</v>
      </c>
      <c r="AV707" s="11" t="s">
        <v>82</v>
      </c>
      <c r="AW707" s="11" t="s">
        <v>38</v>
      </c>
      <c r="AX707" s="11" t="s">
        <v>74</v>
      </c>
      <c r="AY707" s="211" t="s">
        <v>145</v>
      </c>
    </row>
    <row r="708" spans="2:51" s="12" customFormat="1" ht="13.5">
      <c r="B708" s="212"/>
      <c r="C708" s="213"/>
      <c r="D708" s="214" t="s">
        <v>155</v>
      </c>
      <c r="E708" s="215" t="s">
        <v>21</v>
      </c>
      <c r="F708" s="216" t="s">
        <v>82</v>
      </c>
      <c r="G708" s="213"/>
      <c r="H708" s="217">
        <v>1</v>
      </c>
      <c r="I708" s="218"/>
      <c r="J708" s="213"/>
      <c r="K708" s="213"/>
      <c r="L708" s="219"/>
      <c r="M708" s="220"/>
      <c r="N708" s="221"/>
      <c r="O708" s="221"/>
      <c r="P708" s="221"/>
      <c r="Q708" s="221"/>
      <c r="R708" s="221"/>
      <c r="S708" s="221"/>
      <c r="T708" s="222"/>
      <c r="AT708" s="223" t="s">
        <v>155</v>
      </c>
      <c r="AU708" s="223" t="s">
        <v>146</v>
      </c>
      <c r="AV708" s="12" t="s">
        <v>84</v>
      </c>
      <c r="AW708" s="12" t="s">
        <v>38</v>
      </c>
      <c r="AX708" s="12" t="s">
        <v>82</v>
      </c>
      <c r="AY708" s="223" t="s">
        <v>145</v>
      </c>
    </row>
    <row r="709" spans="2:65" s="1" customFormat="1" ht="22.5" customHeight="1">
      <c r="B709" s="40"/>
      <c r="C709" s="188" t="s">
        <v>1016</v>
      </c>
      <c r="D709" s="188" t="s">
        <v>148</v>
      </c>
      <c r="E709" s="189" t="s">
        <v>1017</v>
      </c>
      <c r="F709" s="190" t="s">
        <v>1018</v>
      </c>
      <c r="G709" s="191" t="s">
        <v>177</v>
      </c>
      <c r="H709" s="192">
        <v>2</v>
      </c>
      <c r="I709" s="193"/>
      <c r="J709" s="194">
        <f>ROUND(I709*H709,2)</f>
        <v>0</v>
      </c>
      <c r="K709" s="190" t="s">
        <v>152</v>
      </c>
      <c r="L709" s="60"/>
      <c r="M709" s="195" t="s">
        <v>21</v>
      </c>
      <c r="N709" s="196" t="s">
        <v>45</v>
      </c>
      <c r="O709" s="41"/>
      <c r="P709" s="197">
        <f>O709*H709</f>
        <v>0</v>
      </c>
      <c r="Q709" s="197">
        <v>0.00053</v>
      </c>
      <c r="R709" s="197">
        <f>Q709*H709</f>
        <v>0.00106</v>
      </c>
      <c r="S709" s="197">
        <v>0</v>
      </c>
      <c r="T709" s="198">
        <f>S709*H709</f>
        <v>0</v>
      </c>
      <c r="AR709" s="23" t="s">
        <v>188</v>
      </c>
      <c r="AT709" s="23" t="s">
        <v>148</v>
      </c>
      <c r="AU709" s="23" t="s">
        <v>146</v>
      </c>
      <c r="AY709" s="23" t="s">
        <v>145</v>
      </c>
      <c r="BE709" s="199">
        <f>IF(N709="základní",J709,0)</f>
        <v>0</v>
      </c>
      <c r="BF709" s="199">
        <f>IF(N709="snížená",J709,0)</f>
        <v>0</v>
      </c>
      <c r="BG709" s="199">
        <f>IF(N709="zákl. přenesená",J709,0)</f>
        <v>0</v>
      </c>
      <c r="BH709" s="199">
        <f>IF(N709="sníž. přenesená",J709,0)</f>
        <v>0</v>
      </c>
      <c r="BI709" s="199">
        <f>IF(N709="nulová",J709,0)</f>
        <v>0</v>
      </c>
      <c r="BJ709" s="23" t="s">
        <v>82</v>
      </c>
      <c r="BK709" s="199">
        <f>ROUND(I709*H709,2)</f>
        <v>0</v>
      </c>
      <c r="BL709" s="23" t="s">
        <v>188</v>
      </c>
      <c r="BM709" s="23" t="s">
        <v>1019</v>
      </c>
    </row>
    <row r="710" spans="2:51" s="11" customFormat="1" ht="13.5">
      <c r="B710" s="200"/>
      <c r="C710" s="201"/>
      <c r="D710" s="202" t="s">
        <v>155</v>
      </c>
      <c r="E710" s="203" t="s">
        <v>21</v>
      </c>
      <c r="F710" s="204" t="s">
        <v>887</v>
      </c>
      <c r="G710" s="201"/>
      <c r="H710" s="205" t="s">
        <v>21</v>
      </c>
      <c r="I710" s="206"/>
      <c r="J710" s="201"/>
      <c r="K710" s="201"/>
      <c r="L710" s="207"/>
      <c r="M710" s="208"/>
      <c r="N710" s="209"/>
      <c r="O710" s="209"/>
      <c r="P710" s="209"/>
      <c r="Q710" s="209"/>
      <c r="R710" s="209"/>
      <c r="S710" s="209"/>
      <c r="T710" s="210"/>
      <c r="AT710" s="211" t="s">
        <v>155</v>
      </c>
      <c r="AU710" s="211" t="s">
        <v>146</v>
      </c>
      <c r="AV710" s="11" t="s">
        <v>82</v>
      </c>
      <c r="AW710" s="11" t="s">
        <v>38</v>
      </c>
      <c r="AX710" s="11" t="s">
        <v>74</v>
      </c>
      <c r="AY710" s="211" t="s">
        <v>145</v>
      </c>
    </row>
    <row r="711" spans="2:51" s="12" customFormat="1" ht="13.5">
      <c r="B711" s="212"/>
      <c r="C711" s="213"/>
      <c r="D711" s="214" t="s">
        <v>155</v>
      </c>
      <c r="E711" s="215" t="s">
        <v>21</v>
      </c>
      <c r="F711" s="216" t="s">
        <v>84</v>
      </c>
      <c r="G711" s="213"/>
      <c r="H711" s="217">
        <v>2</v>
      </c>
      <c r="I711" s="218"/>
      <c r="J711" s="213"/>
      <c r="K711" s="213"/>
      <c r="L711" s="219"/>
      <c r="M711" s="220"/>
      <c r="N711" s="221"/>
      <c r="O711" s="221"/>
      <c r="P711" s="221"/>
      <c r="Q711" s="221"/>
      <c r="R711" s="221"/>
      <c r="S711" s="221"/>
      <c r="T711" s="222"/>
      <c r="AT711" s="223" t="s">
        <v>155</v>
      </c>
      <c r="AU711" s="223" t="s">
        <v>146</v>
      </c>
      <c r="AV711" s="12" t="s">
        <v>84</v>
      </c>
      <c r="AW711" s="12" t="s">
        <v>38</v>
      </c>
      <c r="AX711" s="12" t="s">
        <v>82</v>
      </c>
      <c r="AY711" s="223" t="s">
        <v>145</v>
      </c>
    </row>
    <row r="712" spans="2:65" s="1" customFormat="1" ht="22.5" customHeight="1">
      <c r="B712" s="40"/>
      <c r="C712" s="188" t="s">
        <v>1020</v>
      </c>
      <c r="D712" s="188" t="s">
        <v>148</v>
      </c>
      <c r="E712" s="189" t="s">
        <v>1021</v>
      </c>
      <c r="F712" s="190" t="s">
        <v>1022</v>
      </c>
      <c r="G712" s="191" t="s">
        <v>177</v>
      </c>
      <c r="H712" s="192">
        <v>1</v>
      </c>
      <c r="I712" s="193"/>
      <c r="J712" s="194">
        <f>ROUND(I712*H712,2)</f>
        <v>0</v>
      </c>
      <c r="K712" s="190" t="s">
        <v>152</v>
      </c>
      <c r="L712" s="60"/>
      <c r="M712" s="195" t="s">
        <v>21</v>
      </c>
      <c r="N712" s="196" t="s">
        <v>45</v>
      </c>
      <c r="O712" s="41"/>
      <c r="P712" s="197">
        <f>O712*H712</f>
        <v>0</v>
      </c>
      <c r="Q712" s="197">
        <v>0.00221</v>
      </c>
      <c r="R712" s="197">
        <f>Q712*H712</f>
        <v>0.00221</v>
      </c>
      <c r="S712" s="197">
        <v>0</v>
      </c>
      <c r="T712" s="198">
        <f>S712*H712</f>
        <v>0</v>
      </c>
      <c r="AR712" s="23" t="s">
        <v>188</v>
      </c>
      <c r="AT712" s="23" t="s">
        <v>148</v>
      </c>
      <c r="AU712" s="23" t="s">
        <v>146</v>
      </c>
      <c r="AY712" s="23" t="s">
        <v>145</v>
      </c>
      <c r="BE712" s="199">
        <f>IF(N712="základní",J712,0)</f>
        <v>0</v>
      </c>
      <c r="BF712" s="199">
        <f>IF(N712="snížená",J712,0)</f>
        <v>0</v>
      </c>
      <c r="BG712" s="199">
        <f>IF(N712="zákl. přenesená",J712,0)</f>
        <v>0</v>
      </c>
      <c r="BH712" s="199">
        <f>IF(N712="sníž. přenesená",J712,0)</f>
        <v>0</v>
      </c>
      <c r="BI712" s="199">
        <f>IF(N712="nulová",J712,0)</f>
        <v>0</v>
      </c>
      <c r="BJ712" s="23" t="s">
        <v>82</v>
      </c>
      <c r="BK712" s="199">
        <f>ROUND(I712*H712,2)</f>
        <v>0</v>
      </c>
      <c r="BL712" s="23" t="s">
        <v>188</v>
      </c>
      <c r="BM712" s="23" t="s">
        <v>1023</v>
      </c>
    </row>
    <row r="713" spans="2:51" s="11" customFormat="1" ht="13.5">
      <c r="B713" s="200"/>
      <c r="C713" s="201"/>
      <c r="D713" s="202" t="s">
        <v>155</v>
      </c>
      <c r="E713" s="203" t="s">
        <v>21</v>
      </c>
      <c r="F713" s="204" t="s">
        <v>887</v>
      </c>
      <c r="G713" s="201"/>
      <c r="H713" s="205" t="s">
        <v>21</v>
      </c>
      <c r="I713" s="206"/>
      <c r="J713" s="201"/>
      <c r="K713" s="201"/>
      <c r="L713" s="207"/>
      <c r="M713" s="208"/>
      <c r="N713" s="209"/>
      <c r="O713" s="209"/>
      <c r="P713" s="209"/>
      <c r="Q713" s="209"/>
      <c r="R713" s="209"/>
      <c r="S713" s="209"/>
      <c r="T713" s="210"/>
      <c r="AT713" s="211" t="s">
        <v>155</v>
      </c>
      <c r="AU713" s="211" t="s">
        <v>146</v>
      </c>
      <c r="AV713" s="11" t="s">
        <v>82</v>
      </c>
      <c r="AW713" s="11" t="s">
        <v>38</v>
      </c>
      <c r="AX713" s="11" t="s">
        <v>74</v>
      </c>
      <c r="AY713" s="211" t="s">
        <v>145</v>
      </c>
    </row>
    <row r="714" spans="2:51" s="12" customFormat="1" ht="13.5">
      <c r="B714" s="212"/>
      <c r="C714" s="213"/>
      <c r="D714" s="214" t="s">
        <v>155</v>
      </c>
      <c r="E714" s="215" t="s">
        <v>21</v>
      </c>
      <c r="F714" s="216" t="s">
        <v>82</v>
      </c>
      <c r="G714" s="213"/>
      <c r="H714" s="217">
        <v>1</v>
      </c>
      <c r="I714" s="218"/>
      <c r="J714" s="213"/>
      <c r="K714" s="213"/>
      <c r="L714" s="219"/>
      <c r="M714" s="220"/>
      <c r="N714" s="221"/>
      <c r="O714" s="221"/>
      <c r="P714" s="221"/>
      <c r="Q714" s="221"/>
      <c r="R714" s="221"/>
      <c r="S714" s="221"/>
      <c r="T714" s="222"/>
      <c r="AT714" s="223" t="s">
        <v>155</v>
      </c>
      <c r="AU714" s="223" t="s">
        <v>146</v>
      </c>
      <c r="AV714" s="12" t="s">
        <v>84</v>
      </c>
      <c r="AW714" s="12" t="s">
        <v>38</v>
      </c>
      <c r="AX714" s="12" t="s">
        <v>82</v>
      </c>
      <c r="AY714" s="223" t="s">
        <v>145</v>
      </c>
    </row>
    <row r="715" spans="2:65" s="1" customFormat="1" ht="22.5" customHeight="1">
      <c r="B715" s="40"/>
      <c r="C715" s="188" t="s">
        <v>1024</v>
      </c>
      <c r="D715" s="188" t="s">
        <v>148</v>
      </c>
      <c r="E715" s="189" t="s">
        <v>1025</v>
      </c>
      <c r="F715" s="190" t="s">
        <v>1026</v>
      </c>
      <c r="G715" s="191" t="s">
        <v>177</v>
      </c>
      <c r="H715" s="192">
        <v>1</v>
      </c>
      <c r="I715" s="193"/>
      <c r="J715" s="194">
        <f>ROUND(I715*H715,2)</f>
        <v>0</v>
      </c>
      <c r="K715" s="190" t="s">
        <v>152</v>
      </c>
      <c r="L715" s="60"/>
      <c r="M715" s="195" t="s">
        <v>21</v>
      </c>
      <c r="N715" s="196" t="s">
        <v>45</v>
      </c>
      <c r="O715" s="41"/>
      <c r="P715" s="197">
        <f>O715*H715</f>
        <v>0</v>
      </c>
      <c r="Q715" s="197">
        <v>0</v>
      </c>
      <c r="R715" s="197">
        <f>Q715*H715</f>
        <v>0</v>
      </c>
      <c r="S715" s="197">
        <v>0</v>
      </c>
      <c r="T715" s="198">
        <f>S715*H715</f>
        <v>0</v>
      </c>
      <c r="AR715" s="23" t="s">
        <v>195</v>
      </c>
      <c r="AT715" s="23" t="s">
        <v>148</v>
      </c>
      <c r="AU715" s="23" t="s">
        <v>146</v>
      </c>
      <c r="AY715" s="23" t="s">
        <v>145</v>
      </c>
      <c r="BE715" s="199">
        <f>IF(N715="základní",J715,0)</f>
        <v>0</v>
      </c>
      <c r="BF715" s="199">
        <f>IF(N715="snížená",J715,0)</f>
        <v>0</v>
      </c>
      <c r="BG715" s="199">
        <f>IF(N715="zákl. přenesená",J715,0)</f>
        <v>0</v>
      </c>
      <c r="BH715" s="199">
        <f>IF(N715="sníž. přenesená",J715,0)</f>
        <v>0</v>
      </c>
      <c r="BI715" s="199">
        <f>IF(N715="nulová",J715,0)</f>
        <v>0</v>
      </c>
      <c r="BJ715" s="23" t="s">
        <v>82</v>
      </c>
      <c r="BK715" s="199">
        <f>ROUND(I715*H715,2)</f>
        <v>0</v>
      </c>
      <c r="BL715" s="23" t="s">
        <v>195</v>
      </c>
      <c r="BM715" s="23" t="s">
        <v>1027</v>
      </c>
    </row>
    <row r="716" spans="2:51" s="11" customFormat="1" ht="13.5">
      <c r="B716" s="200"/>
      <c r="C716" s="201"/>
      <c r="D716" s="202" t="s">
        <v>155</v>
      </c>
      <c r="E716" s="203" t="s">
        <v>21</v>
      </c>
      <c r="F716" s="204" t="s">
        <v>887</v>
      </c>
      <c r="G716" s="201"/>
      <c r="H716" s="205" t="s">
        <v>21</v>
      </c>
      <c r="I716" s="206"/>
      <c r="J716" s="201"/>
      <c r="K716" s="201"/>
      <c r="L716" s="207"/>
      <c r="M716" s="208"/>
      <c r="N716" s="209"/>
      <c r="O716" s="209"/>
      <c r="P716" s="209"/>
      <c r="Q716" s="209"/>
      <c r="R716" s="209"/>
      <c r="S716" s="209"/>
      <c r="T716" s="210"/>
      <c r="AT716" s="211" t="s">
        <v>155</v>
      </c>
      <c r="AU716" s="211" t="s">
        <v>146</v>
      </c>
      <c r="AV716" s="11" t="s">
        <v>82</v>
      </c>
      <c r="AW716" s="11" t="s">
        <v>38</v>
      </c>
      <c r="AX716" s="11" t="s">
        <v>74</v>
      </c>
      <c r="AY716" s="211" t="s">
        <v>145</v>
      </c>
    </row>
    <row r="717" spans="2:51" s="12" customFormat="1" ht="13.5">
      <c r="B717" s="212"/>
      <c r="C717" s="213"/>
      <c r="D717" s="214" t="s">
        <v>155</v>
      </c>
      <c r="E717" s="215" t="s">
        <v>21</v>
      </c>
      <c r="F717" s="216" t="s">
        <v>82</v>
      </c>
      <c r="G717" s="213"/>
      <c r="H717" s="217">
        <v>1</v>
      </c>
      <c r="I717" s="218"/>
      <c r="J717" s="213"/>
      <c r="K717" s="213"/>
      <c r="L717" s="219"/>
      <c r="M717" s="220"/>
      <c r="N717" s="221"/>
      <c r="O717" s="221"/>
      <c r="P717" s="221"/>
      <c r="Q717" s="221"/>
      <c r="R717" s="221"/>
      <c r="S717" s="221"/>
      <c r="T717" s="222"/>
      <c r="AT717" s="223" t="s">
        <v>155</v>
      </c>
      <c r="AU717" s="223" t="s">
        <v>146</v>
      </c>
      <c r="AV717" s="12" t="s">
        <v>84</v>
      </c>
      <c r="AW717" s="12" t="s">
        <v>38</v>
      </c>
      <c r="AX717" s="12" t="s">
        <v>82</v>
      </c>
      <c r="AY717" s="223" t="s">
        <v>145</v>
      </c>
    </row>
    <row r="718" spans="2:65" s="1" customFormat="1" ht="22.5" customHeight="1">
      <c r="B718" s="40"/>
      <c r="C718" s="241" t="s">
        <v>1028</v>
      </c>
      <c r="D718" s="241" t="s">
        <v>369</v>
      </c>
      <c r="E718" s="242" t="s">
        <v>1029</v>
      </c>
      <c r="F718" s="243" t="s">
        <v>1030</v>
      </c>
      <c r="G718" s="244" t="s">
        <v>177</v>
      </c>
      <c r="H718" s="245">
        <v>1</v>
      </c>
      <c r="I718" s="246"/>
      <c r="J718" s="247">
        <f>ROUND(I718*H718,2)</f>
        <v>0</v>
      </c>
      <c r="K718" s="243" t="s">
        <v>152</v>
      </c>
      <c r="L718" s="248"/>
      <c r="M718" s="249" t="s">
        <v>21</v>
      </c>
      <c r="N718" s="250" t="s">
        <v>45</v>
      </c>
      <c r="O718" s="41"/>
      <c r="P718" s="197">
        <f>O718*H718</f>
        <v>0</v>
      </c>
      <c r="Q718" s="197">
        <v>0.001</v>
      </c>
      <c r="R718" s="197">
        <f>Q718*H718</f>
        <v>0.001</v>
      </c>
      <c r="S718" s="197">
        <v>0</v>
      </c>
      <c r="T718" s="198">
        <f>S718*H718</f>
        <v>0</v>
      </c>
      <c r="AR718" s="23" t="s">
        <v>733</v>
      </c>
      <c r="AT718" s="23" t="s">
        <v>369</v>
      </c>
      <c r="AU718" s="23" t="s">
        <v>146</v>
      </c>
      <c r="AY718" s="23" t="s">
        <v>145</v>
      </c>
      <c r="BE718" s="199">
        <f>IF(N718="základní",J718,0)</f>
        <v>0</v>
      </c>
      <c r="BF718" s="199">
        <f>IF(N718="snížená",J718,0)</f>
        <v>0</v>
      </c>
      <c r="BG718" s="199">
        <f>IF(N718="zákl. přenesená",J718,0)</f>
        <v>0</v>
      </c>
      <c r="BH718" s="199">
        <f>IF(N718="sníž. přenesená",J718,0)</f>
        <v>0</v>
      </c>
      <c r="BI718" s="199">
        <f>IF(N718="nulová",J718,0)</f>
        <v>0</v>
      </c>
      <c r="BJ718" s="23" t="s">
        <v>82</v>
      </c>
      <c r="BK718" s="199">
        <f>ROUND(I718*H718,2)</f>
        <v>0</v>
      </c>
      <c r="BL718" s="23" t="s">
        <v>733</v>
      </c>
      <c r="BM718" s="23" t="s">
        <v>1031</v>
      </c>
    </row>
    <row r="719" spans="2:51" s="11" customFormat="1" ht="13.5">
      <c r="B719" s="200"/>
      <c r="C719" s="201"/>
      <c r="D719" s="202" t="s">
        <v>155</v>
      </c>
      <c r="E719" s="203" t="s">
        <v>21</v>
      </c>
      <c r="F719" s="204" t="s">
        <v>887</v>
      </c>
      <c r="G719" s="201"/>
      <c r="H719" s="205" t="s">
        <v>21</v>
      </c>
      <c r="I719" s="206"/>
      <c r="J719" s="201"/>
      <c r="K719" s="201"/>
      <c r="L719" s="207"/>
      <c r="M719" s="208"/>
      <c r="N719" s="209"/>
      <c r="O719" s="209"/>
      <c r="P719" s="209"/>
      <c r="Q719" s="209"/>
      <c r="R719" s="209"/>
      <c r="S719" s="209"/>
      <c r="T719" s="210"/>
      <c r="AT719" s="211" t="s">
        <v>155</v>
      </c>
      <c r="AU719" s="211" t="s">
        <v>146</v>
      </c>
      <c r="AV719" s="11" t="s">
        <v>82</v>
      </c>
      <c r="AW719" s="11" t="s">
        <v>38</v>
      </c>
      <c r="AX719" s="11" t="s">
        <v>74</v>
      </c>
      <c r="AY719" s="211" t="s">
        <v>145</v>
      </c>
    </row>
    <row r="720" spans="2:51" s="12" customFormat="1" ht="13.5">
      <c r="B720" s="212"/>
      <c r="C720" s="213"/>
      <c r="D720" s="214" t="s">
        <v>155</v>
      </c>
      <c r="E720" s="215" t="s">
        <v>21</v>
      </c>
      <c r="F720" s="216" t="s">
        <v>82</v>
      </c>
      <c r="G720" s="213"/>
      <c r="H720" s="217">
        <v>1</v>
      </c>
      <c r="I720" s="218"/>
      <c r="J720" s="213"/>
      <c r="K720" s="213"/>
      <c r="L720" s="219"/>
      <c r="M720" s="220"/>
      <c r="N720" s="221"/>
      <c r="O720" s="221"/>
      <c r="P720" s="221"/>
      <c r="Q720" s="221"/>
      <c r="R720" s="221"/>
      <c r="S720" s="221"/>
      <c r="T720" s="222"/>
      <c r="AT720" s="223" t="s">
        <v>155</v>
      </c>
      <c r="AU720" s="223" t="s">
        <v>146</v>
      </c>
      <c r="AV720" s="12" t="s">
        <v>84</v>
      </c>
      <c r="AW720" s="12" t="s">
        <v>38</v>
      </c>
      <c r="AX720" s="12" t="s">
        <v>82</v>
      </c>
      <c r="AY720" s="223" t="s">
        <v>145</v>
      </c>
    </row>
    <row r="721" spans="2:65" s="1" customFormat="1" ht="22.5" customHeight="1">
      <c r="B721" s="40"/>
      <c r="C721" s="188" t="s">
        <v>837</v>
      </c>
      <c r="D721" s="188" t="s">
        <v>148</v>
      </c>
      <c r="E721" s="189" t="s">
        <v>1032</v>
      </c>
      <c r="F721" s="190" t="s">
        <v>1033</v>
      </c>
      <c r="G721" s="191" t="s">
        <v>182</v>
      </c>
      <c r="H721" s="192">
        <v>0.01</v>
      </c>
      <c r="I721" s="193"/>
      <c r="J721" s="194">
        <f>ROUND(I721*H721,2)</f>
        <v>0</v>
      </c>
      <c r="K721" s="190" t="s">
        <v>152</v>
      </c>
      <c r="L721" s="60"/>
      <c r="M721" s="195" t="s">
        <v>21</v>
      </c>
      <c r="N721" s="196" t="s">
        <v>45</v>
      </c>
      <c r="O721" s="41"/>
      <c r="P721" s="197">
        <f>O721*H721</f>
        <v>0</v>
      </c>
      <c r="Q721" s="197">
        <v>0</v>
      </c>
      <c r="R721" s="197">
        <f>Q721*H721</f>
        <v>0</v>
      </c>
      <c r="S721" s="197">
        <v>0</v>
      </c>
      <c r="T721" s="198">
        <f>S721*H721</f>
        <v>0</v>
      </c>
      <c r="AR721" s="23" t="s">
        <v>188</v>
      </c>
      <c r="AT721" s="23" t="s">
        <v>148</v>
      </c>
      <c r="AU721" s="23" t="s">
        <v>146</v>
      </c>
      <c r="AY721" s="23" t="s">
        <v>145</v>
      </c>
      <c r="BE721" s="199">
        <f>IF(N721="základní",J721,0)</f>
        <v>0</v>
      </c>
      <c r="BF721" s="199">
        <f>IF(N721="snížená",J721,0)</f>
        <v>0</v>
      </c>
      <c r="BG721" s="199">
        <f>IF(N721="zákl. přenesená",J721,0)</f>
        <v>0</v>
      </c>
      <c r="BH721" s="199">
        <f>IF(N721="sníž. přenesená",J721,0)</f>
        <v>0</v>
      </c>
      <c r="BI721" s="199">
        <f>IF(N721="nulová",J721,0)</f>
        <v>0</v>
      </c>
      <c r="BJ721" s="23" t="s">
        <v>82</v>
      </c>
      <c r="BK721" s="199">
        <f>ROUND(I721*H721,2)</f>
        <v>0</v>
      </c>
      <c r="BL721" s="23" t="s">
        <v>188</v>
      </c>
      <c r="BM721" s="23" t="s">
        <v>1034</v>
      </c>
    </row>
    <row r="722" spans="2:51" s="12" customFormat="1" ht="13.5">
      <c r="B722" s="212"/>
      <c r="C722" s="213"/>
      <c r="D722" s="214" t="s">
        <v>155</v>
      </c>
      <c r="E722" s="215" t="s">
        <v>21</v>
      </c>
      <c r="F722" s="216" t="s">
        <v>8</v>
      </c>
      <c r="G722" s="213"/>
      <c r="H722" s="217">
        <v>0.01</v>
      </c>
      <c r="I722" s="218"/>
      <c r="J722" s="213"/>
      <c r="K722" s="213"/>
      <c r="L722" s="219"/>
      <c r="M722" s="220"/>
      <c r="N722" s="221"/>
      <c r="O722" s="221"/>
      <c r="P722" s="221"/>
      <c r="Q722" s="221"/>
      <c r="R722" s="221"/>
      <c r="S722" s="221"/>
      <c r="T722" s="222"/>
      <c r="AT722" s="223" t="s">
        <v>155</v>
      </c>
      <c r="AU722" s="223" t="s">
        <v>146</v>
      </c>
      <c r="AV722" s="12" t="s">
        <v>84</v>
      </c>
      <c r="AW722" s="12" t="s">
        <v>38</v>
      </c>
      <c r="AX722" s="12" t="s">
        <v>82</v>
      </c>
      <c r="AY722" s="223" t="s">
        <v>145</v>
      </c>
    </row>
    <row r="723" spans="2:65" s="1" customFormat="1" ht="22.5" customHeight="1">
      <c r="B723" s="40"/>
      <c r="C723" s="188" t="s">
        <v>1035</v>
      </c>
      <c r="D723" s="188" t="s">
        <v>148</v>
      </c>
      <c r="E723" s="189" t="s">
        <v>1036</v>
      </c>
      <c r="F723" s="190" t="s">
        <v>1037</v>
      </c>
      <c r="G723" s="191" t="s">
        <v>182</v>
      </c>
      <c r="H723" s="192">
        <v>0.01</v>
      </c>
      <c r="I723" s="193"/>
      <c r="J723" s="194">
        <f>ROUND(I723*H723,2)</f>
        <v>0</v>
      </c>
      <c r="K723" s="190" t="s">
        <v>152</v>
      </c>
      <c r="L723" s="60"/>
      <c r="M723" s="195" t="s">
        <v>21</v>
      </c>
      <c r="N723" s="196" t="s">
        <v>45</v>
      </c>
      <c r="O723" s="41"/>
      <c r="P723" s="197">
        <f>O723*H723</f>
        <v>0</v>
      </c>
      <c r="Q723" s="197">
        <v>0</v>
      </c>
      <c r="R723" s="197">
        <f>Q723*H723</f>
        <v>0</v>
      </c>
      <c r="S723" s="197">
        <v>0</v>
      </c>
      <c r="T723" s="198">
        <f>S723*H723</f>
        <v>0</v>
      </c>
      <c r="AR723" s="23" t="s">
        <v>188</v>
      </c>
      <c r="AT723" s="23" t="s">
        <v>148</v>
      </c>
      <c r="AU723" s="23" t="s">
        <v>146</v>
      </c>
      <c r="AY723" s="23" t="s">
        <v>145</v>
      </c>
      <c r="BE723" s="199">
        <f>IF(N723="základní",J723,0)</f>
        <v>0</v>
      </c>
      <c r="BF723" s="199">
        <f>IF(N723="snížená",J723,0)</f>
        <v>0</v>
      </c>
      <c r="BG723" s="199">
        <f>IF(N723="zákl. přenesená",J723,0)</f>
        <v>0</v>
      </c>
      <c r="BH723" s="199">
        <f>IF(N723="sníž. přenesená",J723,0)</f>
        <v>0</v>
      </c>
      <c r="BI723" s="199">
        <f>IF(N723="nulová",J723,0)</f>
        <v>0</v>
      </c>
      <c r="BJ723" s="23" t="s">
        <v>82</v>
      </c>
      <c r="BK723" s="199">
        <f>ROUND(I723*H723,2)</f>
        <v>0</v>
      </c>
      <c r="BL723" s="23" t="s">
        <v>188</v>
      </c>
      <c r="BM723" s="23" t="s">
        <v>1038</v>
      </c>
    </row>
    <row r="724" spans="2:51" s="12" customFormat="1" ht="13.5">
      <c r="B724" s="212"/>
      <c r="C724" s="213"/>
      <c r="D724" s="214" t="s">
        <v>155</v>
      </c>
      <c r="E724" s="215" t="s">
        <v>21</v>
      </c>
      <c r="F724" s="216" t="s">
        <v>8</v>
      </c>
      <c r="G724" s="213"/>
      <c r="H724" s="217">
        <v>0.01</v>
      </c>
      <c r="I724" s="218"/>
      <c r="J724" s="213"/>
      <c r="K724" s="213"/>
      <c r="L724" s="219"/>
      <c r="M724" s="220"/>
      <c r="N724" s="221"/>
      <c r="O724" s="221"/>
      <c r="P724" s="221"/>
      <c r="Q724" s="221"/>
      <c r="R724" s="221"/>
      <c r="S724" s="221"/>
      <c r="T724" s="222"/>
      <c r="AT724" s="223" t="s">
        <v>155</v>
      </c>
      <c r="AU724" s="223" t="s">
        <v>146</v>
      </c>
      <c r="AV724" s="12" t="s">
        <v>84</v>
      </c>
      <c r="AW724" s="12" t="s">
        <v>38</v>
      </c>
      <c r="AX724" s="12" t="s">
        <v>82</v>
      </c>
      <c r="AY724" s="223" t="s">
        <v>145</v>
      </c>
    </row>
    <row r="725" spans="2:65" s="1" customFormat="1" ht="22.5" customHeight="1">
      <c r="B725" s="40"/>
      <c r="C725" s="188" t="s">
        <v>1039</v>
      </c>
      <c r="D725" s="188" t="s">
        <v>148</v>
      </c>
      <c r="E725" s="189" t="s">
        <v>1040</v>
      </c>
      <c r="F725" s="190" t="s">
        <v>1041</v>
      </c>
      <c r="G725" s="191" t="s">
        <v>652</v>
      </c>
      <c r="H725" s="192">
        <v>1</v>
      </c>
      <c r="I725" s="193"/>
      <c r="J725" s="194">
        <f>ROUND(I725*H725,2)</f>
        <v>0</v>
      </c>
      <c r="K725" s="190" t="s">
        <v>21</v>
      </c>
      <c r="L725" s="60"/>
      <c r="M725" s="195" t="s">
        <v>21</v>
      </c>
      <c r="N725" s="196" t="s">
        <v>45</v>
      </c>
      <c r="O725" s="41"/>
      <c r="P725" s="197">
        <f>O725*H725</f>
        <v>0</v>
      </c>
      <c r="Q725" s="197">
        <v>0</v>
      </c>
      <c r="R725" s="197">
        <f>Q725*H725</f>
        <v>0</v>
      </c>
      <c r="S725" s="197">
        <v>0</v>
      </c>
      <c r="T725" s="198">
        <f>S725*H725</f>
        <v>0</v>
      </c>
      <c r="AR725" s="23" t="s">
        <v>188</v>
      </c>
      <c r="AT725" s="23" t="s">
        <v>148</v>
      </c>
      <c r="AU725" s="23" t="s">
        <v>146</v>
      </c>
      <c r="AY725" s="23" t="s">
        <v>145</v>
      </c>
      <c r="BE725" s="199">
        <f>IF(N725="základní",J725,0)</f>
        <v>0</v>
      </c>
      <c r="BF725" s="199">
        <f>IF(N725="snížená",J725,0)</f>
        <v>0</v>
      </c>
      <c r="BG725" s="199">
        <f>IF(N725="zákl. přenesená",J725,0)</f>
        <v>0</v>
      </c>
      <c r="BH725" s="199">
        <f>IF(N725="sníž. přenesená",J725,0)</f>
        <v>0</v>
      </c>
      <c r="BI725" s="199">
        <f>IF(N725="nulová",J725,0)</f>
        <v>0</v>
      </c>
      <c r="BJ725" s="23" t="s">
        <v>82</v>
      </c>
      <c r="BK725" s="199">
        <f>ROUND(I725*H725,2)</f>
        <v>0</v>
      </c>
      <c r="BL725" s="23" t="s">
        <v>188</v>
      </c>
      <c r="BM725" s="23" t="s">
        <v>1042</v>
      </c>
    </row>
    <row r="726" spans="2:51" s="11" customFormat="1" ht="13.5">
      <c r="B726" s="200"/>
      <c r="C726" s="201"/>
      <c r="D726" s="202" t="s">
        <v>155</v>
      </c>
      <c r="E726" s="203" t="s">
        <v>21</v>
      </c>
      <c r="F726" s="204" t="s">
        <v>887</v>
      </c>
      <c r="G726" s="201"/>
      <c r="H726" s="205" t="s">
        <v>21</v>
      </c>
      <c r="I726" s="206"/>
      <c r="J726" s="201"/>
      <c r="K726" s="201"/>
      <c r="L726" s="207"/>
      <c r="M726" s="208"/>
      <c r="N726" s="209"/>
      <c r="O726" s="209"/>
      <c r="P726" s="209"/>
      <c r="Q726" s="209"/>
      <c r="R726" s="209"/>
      <c r="S726" s="209"/>
      <c r="T726" s="210"/>
      <c r="AT726" s="211" t="s">
        <v>155</v>
      </c>
      <c r="AU726" s="211" t="s">
        <v>146</v>
      </c>
      <c r="AV726" s="11" t="s">
        <v>82</v>
      </c>
      <c r="AW726" s="11" t="s">
        <v>38</v>
      </c>
      <c r="AX726" s="11" t="s">
        <v>74</v>
      </c>
      <c r="AY726" s="211" t="s">
        <v>145</v>
      </c>
    </row>
    <row r="727" spans="2:51" s="12" customFormat="1" ht="13.5">
      <c r="B727" s="212"/>
      <c r="C727" s="213"/>
      <c r="D727" s="214" t="s">
        <v>155</v>
      </c>
      <c r="E727" s="215" t="s">
        <v>21</v>
      </c>
      <c r="F727" s="216" t="s">
        <v>82</v>
      </c>
      <c r="G727" s="213"/>
      <c r="H727" s="217">
        <v>1</v>
      </c>
      <c r="I727" s="218"/>
      <c r="J727" s="213"/>
      <c r="K727" s="213"/>
      <c r="L727" s="219"/>
      <c r="M727" s="220"/>
      <c r="N727" s="221"/>
      <c r="O727" s="221"/>
      <c r="P727" s="221"/>
      <c r="Q727" s="221"/>
      <c r="R727" s="221"/>
      <c r="S727" s="221"/>
      <c r="T727" s="222"/>
      <c r="AT727" s="223" t="s">
        <v>155</v>
      </c>
      <c r="AU727" s="223" t="s">
        <v>146</v>
      </c>
      <c r="AV727" s="12" t="s">
        <v>84</v>
      </c>
      <c r="AW727" s="12" t="s">
        <v>38</v>
      </c>
      <c r="AX727" s="12" t="s">
        <v>82</v>
      </c>
      <c r="AY727" s="223" t="s">
        <v>145</v>
      </c>
    </row>
    <row r="728" spans="2:65" s="1" customFormat="1" ht="22.5" customHeight="1">
      <c r="B728" s="40"/>
      <c r="C728" s="188" t="s">
        <v>1043</v>
      </c>
      <c r="D728" s="188" t="s">
        <v>148</v>
      </c>
      <c r="E728" s="189" t="s">
        <v>1044</v>
      </c>
      <c r="F728" s="190" t="s">
        <v>1045</v>
      </c>
      <c r="G728" s="191" t="s">
        <v>652</v>
      </c>
      <c r="H728" s="192">
        <v>1</v>
      </c>
      <c r="I728" s="193"/>
      <c r="J728" s="194">
        <f>ROUND(I728*H728,2)</f>
        <v>0</v>
      </c>
      <c r="K728" s="190" t="s">
        <v>21</v>
      </c>
      <c r="L728" s="60"/>
      <c r="M728" s="195" t="s">
        <v>21</v>
      </c>
      <c r="N728" s="196" t="s">
        <v>45</v>
      </c>
      <c r="O728" s="41"/>
      <c r="P728" s="197">
        <f>O728*H728</f>
        <v>0</v>
      </c>
      <c r="Q728" s="197">
        <v>0</v>
      </c>
      <c r="R728" s="197">
        <f>Q728*H728</f>
        <v>0</v>
      </c>
      <c r="S728" s="197">
        <v>0</v>
      </c>
      <c r="T728" s="198">
        <f>S728*H728</f>
        <v>0</v>
      </c>
      <c r="AR728" s="23" t="s">
        <v>188</v>
      </c>
      <c r="AT728" s="23" t="s">
        <v>148</v>
      </c>
      <c r="AU728" s="23" t="s">
        <v>146</v>
      </c>
      <c r="AY728" s="23" t="s">
        <v>145</v>
      </c>
      <c r="BE728" s="199">
        <f>IF(N728="základní",J728,0)</f>
        <v>0</v>
      </c>
      <c r="BF728" s="199">
        <f>IF(N728="snížená",J728,0)</f>
        <v>0</v>
      </c>
      <c r="BG728" s="199">
        <f>IF(N728="zákl. přenesená",J728,0)</f>
        <v>0</v>
      </c>
      <c r="BH728" s="199">
        <f>IF(N728="sníž. přenesená",J728,0)</f>
        <v>0</v>
      </c>
      <c r="BI728" s="199">
        <f>IF(N728="nulová",J728,0)</f>
        <v>0</v>
      </c>
      <c r="BJ728" s="23" t="s">
        <v>82</v>
      </c>
      <c r="BK728" s="199">
        <f>ROUND(I728*H728,2)</f>
        <v>0</v>
      </c>
      <c r="BL728" s="23" t="s">
        <v>188</v>
      </c>
      <c r="BM728" s="23" t="s">
        <v>1046</v>
      </c>
    </row>
    <row r="729" spans="2:51" s="11" customFormat="1" ht="13.5">
      <c r="B729" s="200"/>
      <c r="C729" s="201"/>
      <c r="D729" s="202" t="s">
        <v>155</v>
      </c>
      <c r="E729" s="203" t="s">
        <v>21</v>
      </c>
      <c r="F729" s="204" t="s">
        <v>887</v>
      </c>
      <c r="G729" s="201"/>
      <c r="H729" s="205" t="s">
        <v>21</v>
      </c>
      <c r="I729" s="206"/>
      <c r="J729" s="201"/>
      <c r="K729" s="201"/>
      <c r="L729" s="207"/>
      <c r="M729" s="208"/>
      <c r="N729" s="209"/>
      <c r="O729" s="209"/>
      <c r="P729" s="209"/>
      <c r="Q729" s="209"/>
      <c r="R729" s="209"/>
      <c r="S729" s="209"/>
      <c r="T729" s="210"/>
      <c r="AT729" s="211" t="s">
        <v>155</v>
      </c>
      <c r="AU729" s="211" t="s">
        <v>146</v>
      </c>
      <c r="AV729" s="11" t="s">
        <v>82</v>
      </c>
      <c r="AW729" s="11" t="s">
        <v>38</v>
      </c>
      <c r="AX729" s="11" t="s">
        <v>74</v>
      </c>
      <c r="AY729" s="211" t="s">
        <v>145</v>
      </c>
    </row>
    <row r="730" spans="2:51" s="12" customFormat="1" ht="13.5">
      <c r="B730" s="212"/>
      <c r="C730" s="213"/>
      <c r="D730" s="214" t="s">
        <v>155</v>
      </c>
      <c r="E730" s="215" t="s">
        <v>21</v>
      </c>
      <c r="F730" s="216" t="s">
        <v>82</v>
      </c>
      <c r="G730" s="213"/>
      <c r="H730" s="217">
        <v>1</v>
      </c>
      <c r="I730" s="218"/>
      <c r="J730" s="213"/>
      <c r="K730" s="213"/>
      <c r="L730" s="219"/>
      <c r="M730" s="220"/>
      <c r="N730" s="221"/>
      <c r="O730" s="221"/>
      <c r="P730" s="221"/>
      <c r="Q730" s="221"/>
      <c r="R730" s="221"/>
      <c r="S730" s="221"/>
      <c r="T730" s="222"/>
      <c r="AT730" s="223" t="s">
        <v>155</v>
      </c>
      <c r="AU730" s="223" t="s">
        <v>146</v>
      </c>
      <c r="AV730" s="12" t="s">
        <v>84</v>
      </c>
      <c r="AW730" s="12" t="s">
        <v>38</v>
      </c>
      <c r="AX730" s="12" t="s">
        <v>82</v>
      </c>
      <c r="AY730" s="223" t="s">
        <v>145</v>
      </c>
    </row>
    <row r="731" spans="2:65" s="1" customFormat="1" ht="22.5" customHeight="1">
      <c r="B731" s="40"/>
      <c r="C731" s="188" t="s">
        <v>1047</v>
      </c>
      <c r="D731" s="188" t="s">
        <v>148</v>
      </c>
      <c r="E731" s="189" t="s">
        <v>1048</v>
      </c>
      <c r="F731" s="190" t="s">
        <v>1049</v>
      </c>
      <c r="G731" s="191" t="s">
        <v>647</v>
      </c>
      <c r="H731" s="192">
        <v>1</v>
      </c>
      <c r="I731" s="193"/>
      <c r="J731" s="194">
        <f>ROUND(I731*H731,2)</f>
        <v>0</v>
      </c>
      <c r="K731" s="190" t="s">
        <v>21</v>
      </c>
      <c r="L731" s="60"/>
      <c r="M731" s="195" t="s">
        <v>21</v>
      </c>
      <c r="N731" s="196" t="s">
        <v>45</v>
      </c>
      <c r="O731" s="41"/>
      <c r="P731" s="197">
        <f>O731*H731</f>
        <v>0</v>
      </c>
      <c r="Q731" s="197">
        <v>0</v>
      </c>
      <c r="R731" s="197">
        <f>Q731*H731</f>
        <v>0</v>
      </c>
      <c r="S731" s="197">
        <v>0.0503</v>
      </c>
      <c r="T731" s="198">
        <f>S731*H731</f>
        <v>0.0503</v>
      </c>
      <c r="AR731" s="23" t="s">
        <v>188</v>
      </c>
      <c r="AT731" s="23" t="s">
        <v>148</v>
      </c>
      <c r="AU731" s="23" t="s">
        <v>146</v>
      </c>
      <c r="AY731" s="23" t="s">
        <v>145</v>
      </c>
      <c r="BE731" s="199">
        <f>IF(N731="základní",J731,0)</f>
        <v>0</v>
      </c>
      <c r="BF731" s="199">
        <f>IF(N731="snížená",J731,0)</f>
        <v>0</v>
      </c>
      <c r="BG731" s="199">
        <f>IF(N731="zákl. přenesená",J731,0)</f>
        <v>0</v>
      </c>
      <c r="BH731" s="199">
        <f>IF(N731="sníž. přenesená",J731,0)</f>
        <v>0</v>
      </c>
      <c r="BI731" s="199">
        <f>IF(N731="nulová",J731,0)</f>
        <v>0</v>
      </c>
      <c r="BJ731" s="23" t="s">
        <v>82</v>
      </c>
      <c r="BK731" s="199">
        <f>ROUND(I731*H731,2)</f>
        <v>0</v>
      </c>
      <c r="BL731" s="23" t="s">
        <v>188</v>
      </c>
      <c r="BM731" s="23" t="s">
        <v>1050</v>
      </c>
    </row>
    <row r="732" spans="2:51" s="11" customFormat="1" ht="13.5">
      <c r="B732" s="200"/>
      <c r="C732" s="201"/>
      <c r="D732" s="202" t="s">
        <v>155</v>
      </c>
      <c r="E732" s="203" t="s">
        <v>21</v>
      </c>
      <c r="F732" s="204" t="s">
        <v>887</v>
      </c>
      <c r="G732" s="201"/>
      <c r="H732" s="205" t="s">
        <v>21</v>
      </c>
      <c r="I732" s="206"/>
      <c r="J732" s="201"/>
      <c r="K732" s="201"/>
      <c r="L732" s="207"/>
      <c r="M732" s="208"/>
      <c r="N732" s="209"/>
      <c r="O732" s="209"/>
      <c r="P732" s="209"/>
      <c r="Q732" s="209"/>
      <c r="R732" s="209"/>
      <c r="S732" s="209"/>
      <c r="T732" s="210"/>
      <c r="AT732" s="211" t="s">
        <v>155</v>
      </c>
      <c r="AU732" s="211" t="s">
        <v>146</v>
      </c>
      <c r="AV732" s="11" t="s">
        <v>82</v>
      </c>
      <c r="AW732" s="11" t="s">
        <v>38</v>
      </c>
      <c r="AX732" s="11" t="s">
        <v>74</v>
      </c>
      <c r="AY732" s="211" t="s">
        <v>145</v>
      </c>
    </row>
    <row r="733" spans="2:51" s="12" customFormat="1" ht="13.5">
      <c r="B733" s="212"/>
      <c r="C733" s="213"/>
      <c r="D733" s="214" t="s">
        <v>155</v>
      </c>
      <c r="E733" s="215" t="s">
        <v>21</v>
      </c>
      <c r="F733" s="216" t="s">
        <v>82</v>
      </c>
      <c r="G733" s="213"/>
      <c r="H733" s="217">
        <v>1</v>
      </c>
      <c r="I733" s="218"/>
      <c r="J733" s="213"/>
      <c r="K733" s="213"/>
      <c r="L733" s="219"/>
      <c r="M733" s="220"/>
      <c r="N733" s="221"/>
      <c r="O733" s="221"/>
      <c r="P733" s="221"/>
      <c r="Q733" s="221"/>
      <c r="R733" s="221"/>
      <c r="S733" s="221"/>
      <c r="T733" s="222"/>
      <c r="AT733" s="223" t="s">
        <v>155</v>
      </c>
      <c r="AU733" s="223" t="s">
        <v>146</v>
      </c>
      <c r="AV733" s="12" t="s">
        <v>84</v>
      </c>
      <c r="AW733" s="12" t="s">
        <v>38</v>
      </c>
      <c r="AX733" s="12" t="s">
        <v>82</v>
      </c>
      <c r="AY733" s="223" t="s">
        <v>145</v>
      </c>
    </row>
    <row r="734" spans="2:65" s="1" customFormat="1" ht="22.5" customHeight="1">
      <c r="B734" s="40"/>
      <c r="C734" s="188" t="s">
        <v>1051</v>
      </c>
      <c r="D734" s="188" t="s">
        <v>148</v>
      </c>
      <c r="E734" s="189" t="s">
        <v>1052</v>
      </c>
      <c r="F734" s="190" t="s">
        <v>1053</v>
      </c>
      <c r="G734" s="191" t="s">
        <v>160</v>
      </c>
      <c r="H734" s="192">
        <v>9</v>
      </c>
      <c r="I734" s="193"/>
      <c r="J734" s="194">
        <f>ROUND(I734*H734,2)</f>
        <v>0</v>
      </c>
      <c r="K734" s="190" t="s">
        <v>152</v>
      </c>
      <c r="L734" s="60"/>
      <c r="M734" s="195" t="s">
        <v>21</v>
      </c>
      <c r="N734" s="196" t="s">
        <v>45</v>
      </c>
      <c r="O734" s="41"/>
      <c r="P734" s="197">
        <f>O734*H734</f>
        <v>0</v>
      </c>
      <c r="Q734" s="197">
        <v>0</v>
      </c>
      <c r="R734" s="197">
        <f>Q734*H734</f>
        <v>0</v>
      </c>
      <c r="S734" s="197">
        <v>0.008</v>
      </c>
      <c r="T734" s="198">
        <f>S734*H734</f>
        <v>0.07200000000000001</v>
      </c>
      <c r="AR734" s="23" t="s">
        <v>188</v>
      </c>
      <c r="AT734" s="23" t="s">
        <v>148</v>
      </c>
      <c r="AU734" s="23" t="s">
        <v>146</v>
      </c>
      <c r="AY734" s="23" t="s">
        <v>145</v>
      </c>
      <c r="BE734" s="199">
        <f>IF(N734="základní",J734,0)</f>
        <v>0</v>
      </c>
      <c r="BF734" s="199">
        <f>IF(N734="snížená",J734,0)</f>
        <v>0</v>
      </c>
      <c r="BG734" s="199">
        <f>IF(N734="zákl. přenesená",J734,0)</f>
        <v>0</v>
      </c>
      <c r="BH734" s="199">
        <f>IF(N734="sníž. přenesená",J734,0)</f>
        <v>0</v>
      </c>
      <c r="BI734" s="199">
        <f>IF(N734="nulová",J734,0)</f>
        <v>0</v>
      </c>
      <c r="BJ734" s="23" t="s">
        <v>82</v>
      </c>
      <c r="BK734" s="199">
        <f>ROUND(I734*H734,2)</f>
        <v>0</v>
      </c>
      <c r="BL734" s="23" t="s">
        <v>188</v>
      </c>
      <c r="BM734" s="23" t="s">
        <v>1054</v>
      </c>
    </row>
    <row r="735" spans="2:51" s="11" customFormat="1" ht="13.5">
      <c r="B735" s="200"/>
      <c r="C735" s="201"/>
      <c r="D735" s="202" t="s">
        <v>155</v>
      </c>
      <c r="E735" s="203" t="s">
        <v>21</v>
      </c>
      <c r="F735" s="204" t="s">
        <v>887</v>
      </c>
      <c r="G735" s="201"/>
      <c r="H735" s="205" t="s">
        <v>21</v>
      </c>
      <c r="I735" s="206"/>
      <c r="J735" s="201"/>
      <c r="K735" s="201"/>
      <c r="L735" s="207"/>
      <c r="M735" s="208"/>
      <c r="N735" s="209"/>
      <c r="O735" s="209"/>
      <c r="P735" s="209"/>
      <c r="Q735" s="209"/>
      <c r="R735" s="209"/>
      <c r="S735" s="209"/>
      <c r="T735" s="210"/>
      <c r="AT735" s="211" t="s">
        <v>155</v>
      </c>
      <c r="AU735" s="211" t="s">
        <v>146</v>
      </c>
      <c r="AV735" s="11" t="s">
        <v>82</v>
      </c>
      <c r="AW735" s="11" t="s">
        <v>38</v>
      </c>
      <c r="AX735" s="11" t="s">
        <v>74</v>
      </c>
      <c r="AY735" s="211" t="s">
        <v>145</v>
      </c>
    </row>
    <row r="736" spans="2:51" s="12" customFormat="1" ht="13.5">
      <c r="B736" s="212"/>
      <c r="C736" s="213"/>
      <c r="D736" s="214" t="s">
        <v>155</v>
      </c>
      <c r="E736" s="215" t="s">
        <v>21</v>
      </c>
      <c r="F736" s="216" t="s">
        <v>197</v>
      </c>
      <c r="G736" s="213"/>
      <c r="H736" s="217">
        <v>9</v>
      </c>
      <c r="I736" s="218"/>
      <c r="J736" s="213"/>
      <c r="K736" s="213"/>
      <c r="L736" s="219"/>
      <c r="M736" s="220"/>
      <c r="N736" s="221"/>
      <c r="O736" s="221"/>
      <c r="P736" s="221"/>
      <c r="Q736" s="221"/>
      <c r="R736" s="221"/>
      <c r="S736" s="221"/>
      <c r="T736" s="222"/>
      <c r="AT736" s="223" t="s">
        <v>155</v>
      </c>
      <c r="AU736" s="223" t="s">
        <v>146</v>
      </c>
      <c r="AV736" s="12" t="s">
        <v>84</v>
      </c>
      <c r="AW736" s="12" t="s">
        <v>38</v>
      </c>
      <c r="AX736" s="12" t="s">
        <v>82</v>
      </c>
      <c r="AY736" s="223" t="s">
        <v>145</v>
      </c>
    </row>
    <row r="737" spans="2:65" s="1" customFormat="1" ht="22.5" customHeight="1">
      <c r="B737" s="40"/>
      <c r="C737" s="188" t="s">
        <v>1055</v>
      </c>
      <c r="D737" s="188" t="s">
        <v>148</v>
      </c>
      <c r="E737" s="189" t="s">
        <v>1056</v>
      </c>
      <c r="F737" s="190" t="s">
        <v>1057</v>
      </c>
      <c r="G737" s="191" t="s">
        <v>160</v>
      </c>
      <c r="H737" s="192">
        <v>9</v>
      </c>
      <c r="I737" s="193"/>
      <c r="J737" s="194">
        <f>ROUND(I737*H737,2)</f>
        <v>0</v>
      </c>
      <c r="K737" s="190" t="s">
        <v>152</v>
      </c>
      <c r="L737" s="60"/>
      <c r="M737" s="195" t="s">
        <v>21</v>
      </c>
      <c r="N737" s="196" t="s">
        <v>45</v>
      </c>
      <c r="O737" s="41"/>
      <c r="P737" s="197">
        <f>O737*H737</f>
        <v>0</v>
      </c>
      <c r="Q737" s="197">
        <v>0</v>
      </c>
      <c r="R737" s="197">
        <f>Q737*H737</f>
        <v>0</v>
      </c>
      <c r="S737" s="197">
        <v>0</v>
      </c>
      <c r="T737" s="198">
        <f>S737*H737</f>
        <v>0</v>
      </c>
      <c r="AR737" s="23" t="s">
        <v>188</v>
      </c>
      <c r="AT737" s="23" t="s">
        <v>148</v>
      </c>
      <c r="AU737" s="23" t="s">
        <v>146</v>
      </c>
      <c r="AY737" s="23" t="s">
        <v>145</v>
      </c>
      <c r="BE737" s="199">
        <f>IF(N737="základní",J737,0)</f>
        <v>0</v>
      </c>
      <c r="BF737" s="199">
        <f>IF(N737="snížená",J737,0)</f>
        <v>0</v>
      </c>
      <c r="BG737" s="199">
        <f>IF(N737="zákl. přenesená",J737,0)</f>
        <v>0</v>
      </c>
      <c r="BH737" s="199">
        <f>IF(N737="sníž. přenesená",J737,0)</f>
        <v>0</v>
      </c>
      <c r="BI737" s="199">
        <f>IF(N737="nulová",J737,0)</f>
        <v>0</v>
      </c>
      <c r="BJ737" s="23" t="s">
        <v>82</v>
      </c>
      <c r="BK737" s="199">
        <f>ROUND(I737*H737,2)</f>
        <v>0</v>
      </c>
      <c r="BL737" s="23" t="s">
        <v>188</v>
      </c>
      <c r="BM737" s="23" t="s">
        <v>1058</v>
      </c>
    </row>
    <row r="738" spans="2:51" s="11" customFormat="1" ht="13.5">
      <c r="B738" s="200"/>
      <c r="C738" s="201"/>
      <c r="D738" s="202" t="s">
        <v>155</v>
      </c>
      <c r="E738" s="203" t="s">
        <v>21</v>
      </c>
      <c r="F738" s="204" t="s">
        <v>887</v>
      </c>
      <c r="G738" s="201"/>
      <c r="H738" s="205" t="s">
        <v>21</v>
      </c>
      <c r="I738" s="206"/>
      <c r="J738" s="201"/>
      <c r="K738" s="201"/>
      <c r="L738" s="207"/>
      <c r="M738" s="208"/>
      <c r="N738" s="209"/>
      <c r="O738" s="209"/>
      <c r="P738" s="209"/>
      <c r="Q738" s="209"/>
      <c r="R738" s="209"/>
      <c r="S738" s="209"/>
      <c r="T738" s="210"/>
      <c r="AT738" s="211" t="s">
        <v>155</v>
      </c>
      <c r="AU738" s="211" t="s">
        <v>146</v>
      </c>
      <c r="AV738" s="11" t="s">
        <v>82</v>
      </c>
      <c r="AW738" s="11" t="s">
        <v>38</v>
      </c>
      <c r="AX738" s="11" t="s">
        <v>74</v>
      </c>
      <c r="AY738" s="211" t="s">
        <v>145</v>
      </c>
    </row>
    <row r="739" spans="2:51" s="12" customFormat="1" ht="13.5">
      <c r="B739" s="212"/>
      <c r="C739" s="213"/>
      <c r="D739" s="214" t="s">
        <v>155</v>
      </c>
      <c r="E739" s="215" t="s">
        <v>21</v>
      </c>
      <c r="F739" s="216" t="s">
        <v>197</v>
      </c>
      <c r="G739" s="213"/>
      <c r="H739" s="217">
        <v>9</v>
      </c>
      <c r="I739" s="218"/>
      <c r="J739" s="213"/>
      <c r="K739" s="213"/>
      <c r="L739" s="219"/>
      <c r="M739" s="220"/>
      <c r="N739" s="221"/>
      <c r="O739" s="221"/>
      <c r="P739" s="221"/>
      <c r="Q739" s="221"/>
      <c r="R739" s="221"/>
      <c r="S739" s="221"/>
      <c r="T739" s="222"/>
      <c r="AT739" s="223" t="s">
        <v>155</v>
      </c>
      <c r="AU739" s="223" t="s">
        <v>146</v>
      </c>
      <c r="AV739" s="12" t="s">
        <v>84</v>
      </c>
      <c r="AW739" s="12" t="s">
        <v>38</v>
      </c>
      <c r="AX739" s="12" t="s">
        <v>82</v>
      </c>
      <c r="AY739" s="223" t="s">
        <v>145</v>
      </c>
    </row>
    <row r="740" spans="2:65" s="1" customFormat="1" ht="22.5" customHeight="1">
      <c r="B740" s="40"/>
      <c r="C740" s="188" t="s">
        <v>1059</v>
      </c>
      <c r="D740" s="188" t="s">
        <v>148</v>
      </c>
      <c r="E740" s="189" t="s">
        <v>1060</v>
      </c>
      <c r="F740" s="190" t="s">
        <v>1061</v>
      </c>
      <c r="G740" s="191" t="s">
        <v>160</v>
      </c>
      <c r="H740" s="192">
        <v>3.2</v>
      </c>
      <c r="I740" s="193"/>
      <c r="J740" s="194">
        <f>ROUND(I740*H740,2)</f>
        <v>0</v>
      </c>
      <c r="K740" s="190" t="s">
        <v>21</v>
      </c>
      <c r="L740" s="60"/>
      <c r="M740" s="195" t="s">
        <v>21</v>
      </c>
      <c r="N740" s="196" t="s">
        <v>45</v>
      </c>
      <c r="O740" s="41"/>
      <c r="P740" s="197">
        <f>O740*H740</f>
        <v>0</v>
      </c>
      <c r="Q740" s="197">
        <v>0.0002</v>
      </c>
      <c r="R740" s="197">
        <f>Q740*H740</f>
        <v>0.00064</v>
      </c>
      <c r="S740" s="197">
        <v>0</v>
      </c>
      <c r="T740" s="198">
        <f>S740*H740</f>
        <v>0</v>
      </c>
      <c r="AR740" s="23" t="s">
        <v>188</v>
      </c>
      <c r="AT740" s="23" t="s">
        <v>148</v>
      </c>
      <c r="AU740" s="23" t="s">
        <v>146</v>
      </c>
      <c r="AY740" s="23" t="s">
        <v>145</v>
      </c>
      <c r="BE740" s="199">
        <f>IF(N740="základní",J740,0)</f>
        <v>0</v>
      </c>
      <c r="BF740" s="199">
        <f>IF(N740="snížená",J740,0)</f>
        <v>0</v>
      </c>
      <c r="BG740" s="199">
        <f>IF(N740="zákl. přenesená",J740,0)</f>
        <v>0</v>
      </c>
      <c r="BH740" s="199">
        <f>IF(N740="sníž. přenesená",J740,0)</f>
        <v>0</v>
      </c>
      <c r="BI740" s="199">
        <f>IF(N740="nulová",J740,0)</f>
        <v>0</v>
      </c>
      <c r="BJ740" s="23" t="s">
        <v>82</v>
      </c>
      <c r="BK740" s="199">
        <f>ROUND(I740*H740,2)</f>
        <v>0</v>
      </c>
      <c r="BL740" s="23" t="s">
        <v>188</v>
      </c>
      <c r="BM740" s="23" t="s">
        <v>1062</v>
      </c>
    </row>
    <row r="741" spans="2:51" s="11" customFormat="1" ht="13.5">
      <c r="B741" s="200"/>
      <c r="C741" s="201"/>
      <c r="D741" s="202" t="s">
        <v>155</v>
      </c>
      <c r="E741" s="203" t="s">
        <v>21</v>
      </c>
      <c r="F741" s="204" t="s">
        <v>887</v>
      </c>
      <c r="G741" s="201"/>
      <c r="H741" s="205" t="s">
        <v>21</v>
      </c>
      <c r="I741" s="206"/>
      <c r="J741" s="201"/>
      <c r="K741" s="201"/>
      <c r="L741" s="207"/>
      <c r="M741" s="208"/>
      <c r="N741" s="209"/>
      <c r="O741" s="209"/>
      <c r="P741" s="209"/>
      <c r="Q741" s="209"/>
      <c r="R741" s="209"/>
      <c r="S741" s="209"/>
      <c r="T741" s="210"/>
      <c r="AT741" s="211" t="s">
        <v>155</v>
      </c>
      <c r="AU741" s="211" t="s">
        <v>146</v>
      </c>
      <c r="AV741" s="11" t="s">
        <v>82</v>
      </c>
      <c r="AW741" s="11" t="s">
        <v>38</v>
      </c>
      <c r="AX741" s="11" t="s">
        <v>74</v>
      </c>
      <c r="AY741" s="211" t="s">
        <v>145</v>
      </c>
    </row>
    <row r="742" spans="2:51" s="12" customFormat="1" ht="13.5">
      <c r="B742" s="212"/>
      <c r="C742" s="213"/>
      <c r="D742" s="202" t="s">
        <v>155</v>
      </c>
      <c r="E742" s="224" t="s">
        <v>21</v>
      </c>
      <c r="F742" s="225" t="s">
        <v>1063</v>
      </c>
      <c r="G742" s="213"/>
      <c r="H742" s="226">
        <v>3</v>
      </c>
      <c r="I742" s="218"/>
      <c r="J742" s="213"/>
      <c r="K742" s="213"/>
      <c r="L742" s="219"/>
      <c r="M742" s="220"/>
      <c r="N742" s="221"/>
      <c r="O742" s="221"/>
      <c r="P742" s="221"/>
      <c r="Q742" s="221"/>
      <c r="R742" s="221"/>
      <c r="S742" s="221"/>
      <c r="T742" s="222"/>
      <c r="AT742" s="223" t="s">
        <v>155</v>
      </c>
      <c r="AU742" s="223" t="s">
        <v>146</v>
      </c>
      <c r="AV742" s="12" t="s">
        <v>84</v>
      </c>
      <c r="AW742" s="12" t="s">
        <v>38</v>
      </c>
      <c r="AX742" s="12" t="s">
        <v>74</v>
      </c>
      <c r="AY742" s="223" t="s">
        <v>145</v>
      </c>
    </row>
    <row r="743" spans="2:51" s="12" customFormat="1" ht="13.5">
      <c r="B743" s="212"/>
      <c r="C743" s="213"/>
      <c r="D743" s="202" t="s">
        <v>155</v>
      </c>
      <c r="E743" s="224" t="s">
        <v>21</v>
      </c>
      <c r="F743" s="225" t="s">
        <v>1064</v>
      </c>
      <c r="G743" s="213"/>
      <c r="H743" s="226">
        <v>0.2</v>
      </c>
      <c r="I743" s="218"/>
      <c r="J743" s="213"/>
      <c r="K743" s="213"/>
      <c r="L743" s="219"/>
      <c r="M743" s="220"/>
      <c r="N743" s="221"/>
      <c r="O743" s="221"/>
      <c r="P743" s="221"/>
      <c r="Q743" s="221"/>
      <c r="R743" s="221"/>
      <c r="S743" s="221"/>
      <c r="T743" s="222"/>
      <c r="AT743" s="223" t="s">
        <v>155</v>
      </c>
      <c r="AU743" s="223" t="s">
        <v>146</v>
      </c>
      <c r="AV743" s="12" t="s">
        <v>84</v>
      </c>
      <c r="AW743" s="12" t="s">
        <v>38</v>
      </c>
      <c r="AX743" s="12" t="s">
        <v>74</v>
      </c>
      <c r="AY743" s="223" t="s">
        <v>145</v>
      </c>
    </row>
    <row r="744" spans="2:51" s="13" customFormat="1" ht="13.5">
      <c r="B744" s="227"/>
      <c r="C744" s="228"/>
      <c r="D744" s="214" t="s">
        <v>155</v>
      </c>
      <c r="E744" s="229" t="s">
        <v>21</v>
      </c>
      <c r="F744" s="230" t="s">
        <v>216</v>
      </c>
      <c r="G744" s="228"/>
      <c r="H744" s="231">
        <v>3.2</v>
      </c>
      <c r="I744" s="232"/>
      <c r="J744" s="228"/>
      <c r="K744" s="228"/>
      <c r="L744" s="233"/>
      <c r="M744" s="234"/>
      <c r="N744" s="235"/>
      <c r="O744" s="235"/>
      <c r="P744" s="235"/>
      <c r="Q744" s="235"/>
      <c r="R744" s="235"/>
      <c r="S744" s="235"/>
      <c r="T744" s="236"/>
      <c r="AT744" s="237" t="s">
        <v>155</v>
      </c>
      <c r="AU744" s="237" t="s">
        <v>146</v>
      </c>
      <c r="AV744" s="13" t="s">
        <v>153</v>
      </c>
      <c r="AW744" s="13" t="s">
        <v>38</v>
      </c>
      <c r="AX744" s="13" t="s">
        <v>82</v>
      </c>
      <c r="AY744" s="237" t="s">
        <v>145</v>
      </c>
    </row>
    <row r="745" spans="2:65" s="1" customFormat="1" ht="31.5" customHeight="1">
      <c r="B745" s="40"/>
      <c r="C745" s="188" t="s">
        <v>1065</v>
      </c>
      <c r="D745" s="188" t="s">
        <v>148</v>
      </c>
      <c r="E745" s="189" t="s">
        <v>1066</v>
      </c>
      <c r="F745" s="190" t="s">
        <v>1067</v>
      </c>
      <c r="G745" s="191" t="s">
        <v>160</v>
      </c>
      <c r="H745" s="192">
        <v>3.2</v>
      </c>
      <c r="I745" s="193"/>
      <c r="J745" s="194">
        <f>ROUND(I745*H745,2)</f>
        <v>0</v>
      </c>
      <c r="K745" s="190" t="s">
        <v>152</v>
      </c>
      <c r="L745" s="60"/>
      <c r="M745" s="195" t="s">
        <v>21</v>
      </c>
      <c r="N745" s="196" t="s">
        <v>45</v>
      </c>
      <c r="O745" s="41"/>
      <c r="P745" s="197">
        <f>O745*H745</f>
        <v>0</v>
      </c>
      <c r="Q745" s="197">
        <v>0</v>
      </c>
      <c r="R745" s="197">
        <f>Q745*H745</f>
        <v>0</v>
      </c>
      <c r="S745" s="197">
        <v>0</v>
      </c>
      <c r="T745" s="198">
        <f>S745*H745</f>
        <v>0</v>
      </c>
      <c r="AR745" s="23" t="s">
        <v>188</v>
      </c>
      <c r="AT745" s="23" t="s">
        <v>148</v>
      </c>
      <c r="AU745" s="23" t="s">
        <v>146</v>
      </c>
      <c r="AY745" s="23" t="s">
        <v>145</v>
      </c>
      <c r="BE745" s="199">
        <f>IF(N745="základní",J745,0)</f>
        <v>0</v>
      </c>
      <c r="BF745" s="199">
        <f>IF(N745="snížená",J745,0)</f>
        <v>0</v>
      </c>
      <c r="BG745" s="199">
        <f>IF(N745="zákl. přenesená",J745,0)</f>
        <v>0</v>
      </c>
      <c r="BH745" s="199">
        <f>IF(N745="sníž. přenesená",J745,0)</f>
        <v>0</v>
      </c>
      <c r="BI745" s="199">
        <f>IF(N745="nulová",J745,0)</f>
        <v>0</v>
      </c>
      <c r="BJ745" s="23" t="s">
        <v>82</v>
      </c>
      <c r="BK745" s="199">
        <f>ROUND(I745*H745,2)</f>
        <v>0</v>
      </c>
      <c r="BL745" s="23" t="s">
        <v>188</v>
      </c>
      <c r="BM745" s="23" t="s">
        <v>1068</v>
      </c>
    </row>
    <row r="746" spans="2:51" s="11" customFormat="1" ht="13.5">
      <c r="B746" s="200"/>
      <c r="C746" s="201"/>
      <c r="D746" s="202" t="s">
        <v>155</v>
      </c>
      <c r="E746" s="203" t="s">
        <v>21</v>
      </c>
      <c r="F746" s="204" t="s">
        <v>887</v>
      </c>
      <c r="G746" s="201"/>
      <c r="H746" s="205" t="s">
        <v>21</v>
      </c>
      <c r="I746" s="206"/>
      <c r="J746" s="201"/>
      <c r="K746" s="201"/>
      <c r="L746" s="207"/>
      <c r="M746" s="208"/>
      <c r="N746" s="209"/>
      <c r="O746" s="209"/>
      <c r="P746" s="209"/>
      <c r="Q746" s="209"/>
      <c r="R746" s="209"/>
      <c r="S746" s="209"/>
      <c r="T746" s="210"/>
      <c r="AT746" s="211" t="s">
        <v>155</v>
      </c>
      <c r="AU746" s="211" t="s">
        <v>146</v>
      </c>
      <c r="AV746" s="11" t="s">
        <v>82</v>
      </c>
      <c r="AW746" s="11" t="s">
        <v>38</v>
      </c>
      <c r="AX746" s="11" t="s">
        <v>74</v>
      </c>
      <c r="AY746" s="211" t="s">
        <v>145</v>
      </c>
    </row>
    <row r="747" spans="2:51" s="12" customFormat="1" ht="13.5">
      <c r="B747" s="212"/>
      <c r="C747" s="213"/>
      <c r="D747" s="202" t="s">
        <v>155</v>
      </c>
      <c r="E747" s="224" t="s">
        <v>21</v>
      </c>
      <c r="F747" s="225" t="s">
        <v>1063</v>
      </c>
      <c r="G747" s="213"/>
      <c r="H747" s="226">
        <v>3</v>
      </c>
      <c r="I747" s="218"/>
      <c r="J747" s="213"/>
      <c r="K747" s="213"/>
      <c r="L747" s="219"/>
      <c r="M747" s="220"/>
      <c r="N747" s="221"/>
      <c r="O747" s="221"/>
      <c r="P747" s="221"/>
      <c r="Q747" s="221"/>
      <c r="R747" s="221"/>
      <c r="S747" s="221"/>
      <c r="T747" s="222"/>
      <c r="AT747" s="223" t="s">
        <v>155</v>
      </c>
      <c r="AU747" s="223" t="s">
        <v>146</v>
      </c>
      <c r="AV747" s="12" t="s">
        <v>84</v>
      </c>
      <c r="AW747" s="12" t="s">
        <v>38</v>
      </c>
      <c r="AX747" s="12" t="s">
        <v>74</v>
      </c>
      <c r="AY747" s="223" t="s">
        <v>145</v>
      </c>
    </row>
    <row r="748" spans="2:51" s="12" customFormat="1" ht="13.5">
      <c r="B748" s="212"/>
      <c r="C748" s="213"/>
      <c r="D748" s="202" t="s">
        <v>155</v>
      </c>
      <c r="E748" s="224" t="s">
        <v>21</v>
      </c>
      <c r="F748" s="225" t="s">
        <v>1064</v>
      </c>
      <c r="G748" s="213"/>
      <c r="H748" s="226">
        <v>0.2</v>
      </c>
      <c r="I748" s="218"/>
      <c r="J748" s="213"/>
      <c r="K748" s="213"/>
      <c r="L748" s="219"/>
      <c r="M748" s="220"/>
      <c r="N748" s="221"/>
      <c r="O748" s="221"/>
      <c r="P748" s="221"/>
      <c r="Q748" s="221"/>
      <c r="R748" s="221"/>
      <c r="S748" s="221"/>
      <c r="T748" s="222"/>
      <c r="AT748" s="223" t="s">
        <v>155</v>
      </c>
      <c r="AU748" s="223" t="s">
        <v>146</v>
      </c>
      <c r="AV748" s="12" t="s">
        <v>84</v>
      </c>
      <c r="AW748" s="12" t="s">
        <v>38</v>
      </c>
      <c r="AX748" s="12" t="s">
        <v>74</v>
      </c>
      <c r="AY748" s="223" t="s">
        <v>145</v>
      </c>
    </row>
    <row r="749" spans="2:51" s="13" customFormat="1" ht="13.5">
      <c r="B749" s="227"/>
      <c r="C749" s="228"/>
      <c r="D749" s="214" t="s">
        <v>155</v>
      </c>
      <c r="E749" s="229" t="s">
        <v>21</v>
      </c>
      <c r="F749" s="230" t="s">
        <v>216</v>
      </c>
      <c r="G749" s="228"/>
      <c r="H749" s="231">
        <v>3.2</v>
      </c>
      <c r="I749" s="232"/>
      <c r="J749" s="228"/>
      <c r="K749" s="228"/>
      <c r="L749" s="233"/>
      <c r="M749" s="234"/>
      <c r="N749" s="235"/>
      <c r="O749" s="235"/>
      <c r="P749" s="235"/>
      <c r="Q749" s="235"/>
      <c r="R749" s="235"/>
      <c r="S749" s="235"/>
      <c r="T749" s="236"/>
      <c r="AT749" s="237" t="s">
        <v>155</v>
      </c>
      <c r="AU749" s="237" t="s">
        <v>146</v>
      </c>
      <c r="AV749" s="13" t="s">
        <v>153</v>
      </c>
      <c r="AW749" s="13" t="s">
        <v>38</v>
      </c>
      <c r="AX749" s="13" t="s">
        <v>82</v>
      </c>
      <c r="AY749" s="237" t="s">
        <v>145</v>
      </c>
    </row>
    <row r="750" spans="2:65" s="1" customFormat="1" ht="22.5" customHeight="1">
      <c r="B750" s="40"/>
      <c r="C750" s="188" t="s">
        <v>1069</v>
      </c>
      <c r="D750" s="188" t="s">
        <v>148</v>
      </c>
      <c r="E750" s="189" t="s">
        <v>1070</v>
      </c>
      <c r="F750" s="190" t="s">
        <v>1071</v>
      </c>
      <c r="G750" s="191" t="s">
        <v>160</v>
      </c>
      <c r="H750" s="192">
        <v>3.2</v>
      </c>
      <c r="I750" s="193"/>
      <c r="J750" s="194">
        <f>ROUND(I750*H750,2)</f>
        <v>0</v>
      </c>
      <c r="K750" s="190" t="s">
        <v>152</v>
      </c>
      <c r="L750" s="60"/>
      <c r="M750" s="195" t="s">
        <v>21</v>
      </c>
      <c r="N750" s="196" t="s">
        <v>45</v>
      </c>
      <c r="O750" s="41"/>
      <c r="P750" s="197">
        <f>O750*H750</f>
        <v>0</v>
      </c>
      <c r="Q750" s="197">
        <v>0</v>
      </c>
      <c r="R750" s="197">
        <f>Q750*H750</f>
        <v>0</v>
      </c>
      <c r="S750" s="197">
        <v>0</v>
      </c>
      <c r="T750" s="198">
        <f>S750*H750</f>
        <v>0</v>
      </c>
      <c r="AR750" s="23" t="s">
        <v>188</v>
      </c>
      <c r="AT750" s="23" t="s">
        <v>148</v>
      </c>
      <c r="AU750" s="23" t="s">
        <v>146</v>
      </c>
      <c r="AY750" s="23" t="s">
        <v>145</v>
      </c>
      <c r="BE750" s="199">
        <f>IF(N750="základní",J750,0)</f>
        <v>0</v>
      </c>
      <c r="BF750" s="199">
        <f>IF(N750="snížená",J750,0)</f>
        <v>0</v>
      </c>
      <c r="BG750" s="199">
        <f>IF(N750="zákl. přenesená",J750,0)</f>
        <v>0</v>
      </c>
      <c r="BH750" s="199">
        <f>IF(N750="sníž. přenesená",J750,0)</f>
        <v>0</v>
      </c>
      <c r="BI750" s="199">
        <f>IF(N750="nulová",J750,0)</f>
        <v>0</v>
      </c>
      <c r="BJ750" s="23" t="s">
        <v>82</v>
      </c>
      <c r="BK750" s="199">
        <f>ROUND(I750*H750,2)</f>
        <v>0</v>
      </c>
      <c r="BL750" s="23" t="s">
        <v>188</v>
      </c>
      <c r="BM750" s="23" t="s">
        <v>1072</v>
      </c>
    </row>
    <row r="751" spans="2:51" s="11" customFormat="1" ht="13.5">
      <c r="B751" s="200"/>
      <c r="C751" s="201"/>
      <c r="D751" s="202" t="s">
        <v>155</v>
      </c>
      <c r="E751" s="203" t="s">
        <v>21</v>
      </c>
      <c r="F751" s="204" t="s">
        <v>887</v>
      </c>
      <c r="G751" s="201"/>
      <c r="H751" s="205" t="s">
        <v>21</v>
      </c>
      <c r="I751" s="206"/>
      <c r="J751" s="201"/>
      <c r="K751" s="201"/>
      <c r="L751" s="207"/>
      <c r="M751" s="208"/>
      <c r="N751" s="209"/>
      <c r="O751" s="209"/>
      <c r="P751" s="209"/>
      <c r="Q751" s="209"/>
      <c r="R751" s="209"/>
      <c r="S751" s="209"/>
      <c r="T751" s="210"/>
      <c r="AT751" s="211" t="s">
        <v>155</v>
      </c>
      <c r="AU751" s="211" t="s">
        <v>146</v>
      </c>
      <c r="AV751" s="11" t="s">
        <v>82</v>
      </c>
      <c r="AW751" s="11" t="s">
        <v>38</v>
      </c>
      <c r="AX751" s="11" t="s">
        <v>74</v>
      </c>
      <c r="AY751" s="211" t="s">
        <v>145</v>
      </c>
    </row>
    <row r="752" spans="2:51" s="12" customFormat="1" ht="13.5">
      <c r="B752" s="212"/>
      <c r="C752" s="213"/>
      <c r="D752" s="202" t="s">
        <v>155</v>
      </c>
      <c r="E752" s="224" t="s">
        <v>21</v>
      </c>
      <c r="F752" s="225" t="s">
        <v>1063</v>
      </c>
      <c r="G752" s="213"/>
      <c r="H752" s="226">
        <v>3</v>
      </c>
      <c r="I752" s="218"/>
      <c r="J752" s="213"/>
      <c r="K752" s="213"/>
      <c r="L752" s="219"/>
      <c r="M752" s="220"/>
      <c r="N752" s="221"/>
      <c r="O752" s="221"/>
      <c r="P752" s="221"/>
      <c r="Q752" s="221"/>
      <c r="R752" s="221"/>
      <c r="S752" s="221"/>
      <c r="T752" s="222"/>
      <c r="AT752" s="223" t="s">
        <v>155</v>
      </c>
      <c r="AU752" s="223" t="s">
        <v>146</v>
      </c>
      <c r="AV752" s="12" t="s">
        <v>84</v>
      </c>
      <c r="AW752" s="12" t="s">
        <v>38</v>
      </c>
      <c r="AX752" s="12" t="s">
        <v>74</v>
      </c>
      <c r="AY752" s="223" t="s">
        <v>145</v>
      </c>
    </row>
    <row r="753" spans="2:51" s="12" customFormat="1" ht="13.5">
      <c r="B753" s="212"/>
      <c r="C753" s="213"/>
      <c r="D753" s="202" t="s">
        <v>155</v>
      </c>
      <c r="E753" s="224" t="s">
        <v>21</v>
      </c>
      <c r="F753" s="225" t="s">
        <v>1064</v>
      </c>
      <c r="G753" s="213"/>
      <c r="H753" s="226">
        <v>0.2</v>
      </c>
      <c r="I753" s="218"/>
      <c r="J753" s="213"/>
      <c r="K753" s="213"/>
      <c r="L753" s="219"/>
      <c r="M753" s="220"/>
      <c r="N753" s="221"/>
      <c r="O753" s="221"/>
      <c r="P753" s="221"/>
      <c r="Q753" s="221"/>
      <c r="R753" s="221"/>
      <c r="S753" s="221"/>
      <c r="T753" s="222"/>
      <c r="AT753" s="223" t="s">
        <v>155</v>
      </c>
      <c r="AU753" s="223" t="s">
        <v>146</v>
      </c>
      <c r="AV753" s="12" t="s">
        <v>84</v>
      </c>
      <c r="AW753" s="12" t="s">
        <v>38</v>
      </c>
      <c r="AX753" s="12" t="s">
        <v>74</v>
      </c>
      <c r="AY753" s="223" t="s">
        <v>145</v>
      </c>
    </row>
    <row r="754" spans="2:51" s="13" customFormat="1" ht="13.5">
      <c r="B754" s="227"/>
      <c r="C754" s="228"/>
      <c r="D754" s="202" t="s">
        <v>155</v>
      </c>
      <c r="E754" s="238" t="s">
        <v>21</v>
      </c>
      <c r="F754" s="239" t="s">
        <v>216</v>
      </c>
      <c r="G754" s="228"/>
      <c r="H754" s="240">
        <v>3.2</v>
      </c>
      <c r="I754" s="232"/>
      <c r="J754" s="228"/>
      <c r="K754" s="228"/>
      <c r="L754" s="233"/>
      <c r="M754" s="234"/>
      <c r="N754" s="235"/>
      <c r="O754" s="235"/>
      <c r="P754" s="235"/>
      <c r="Q754" s="235"/>
      <c r="R754" s="235"/>
      <c r="S754" s="235"/>
      <c r="T754" s="236"/>
      <c r="AT754" s="237" t="s">
        <v>155</v>
      </c>
      <c r="AU754" s="237" t="s">
        <v>146</v>
      </c>
      <c r="AV754" s="13" t="s">
        <v>153</v>
      </c>
      <c r="AW754" s="13" t="s">
        <v>38</v>
      </c>
      <c r="AX754" s="13" t="s">
        <v>82</v>
      </c>
      <c r="AY754" s="237" t="s">
        <v>145</v>
      </c>
    </row>
    <row r="755" spans="2:63" s="10" customFormat="1" ht="29.85" customHeight="1">
      <c r="B755" s="171"/>
      <c r="C755" s="172"/>
      <c r="D755" s="185" t="s">
        <v>73</v>
      </c>
      <c r="E755" s="186" t="s">
        <v>1073</v>
      </c>
      <c r="F755" s="186" t="s">
        <v>1074</v>
      </c>
      <c r="G755" s="172"/>
      <c r="H755" s="172"/>
      <c r="I755" s="175"/>
      <c r="J755" s="187">
        <f>BK755</f>
        <v>0</v>
      </c>
      <c r="K755" s="172"/>
      <c r="L755" s="177"/>
      <c r="M755" s="178"/>
      <c r="N755" s="179"/>
      <c r="O755" s="179"/>
      <c r="P755" s="180">
        <f>SUM(P756:P764)</f>
        <v>0</v>
      </c>
      <c r="Q755" s="179"/>
      <c r="R755" s="180">
        <f>SUM(R756:R764)</f>
        <v>0</v>
      </c>
      <c r="S755" s="179"/>
      <c r="T755" s="181">
        <f>SUM(T756:T764)</f>
        <v>0.0663</v>
      </c>
      <c r="AR755" s="182" t="s">
        <v>84</v>
      </c>
      <c r="AT755" s="183" t="s">
        <v>73</v>
      </c>
      <c r="AU755" s="183" t="s">
        <v>82</v>
      </c>
      <c r="AY755" s="182" t="s">
        <v>145</v>
      </c>
      <c r="BK755" s="184">
        <f>SUM(BK756:BK764)</f>
        <v>0</v>
      </c>
    </row>
    <row r="756" spans="2:65" s="1" customFormat="1" ht="22.5" customHeight="1">
      <c r="B756" s="40"/>
      <c r="C756" s="188" t="s">
        <v>1075</v>
      </c>
      <c r="D756" s="188" t="s">
        <v>148</v>
      </c>
      <c r="E756" s="189" t="s">
        <v>1048</v>
      </c>
      <c r="F756" s="190" t="s">
        <v>1049</v>
      </c>
      <c r="G756" s="191" t="s">
        <v>647</v>
      </c>
      <c r="H756" s="192">
        <v>1</v>
      </c>
      <c r="I756" s="193"/>
      <c r="J756" s="194">
        <f>ROUND(I756*H756,2)</f>
        <v>0</v>
      </c>
      <c r="K756" s="190" t="s">
        <v>21</v>
      </c>
      <c r="L756" s="60"/>
      <c r="M756" s="195" t="s">
        <v>21</v>
      </c>
      <c r="N756" s="196" t="s">
        <v>45</v>
      </c>
      <c r="O756" s="41"/>
      <c r="P756" s="197">
        <f>O756*H756</f>
        <v>0</v>
      </c>
      <c r="Q756" s="197">
        <v>0</v>
      </c>
      <c r="R756" s="197">
        <f>Q756*H756</f>
        <v>0</v>
      </c>
      <c r="S756" s="197">
        <v>0.0503</v>
      </c>
      <c r="T756" s="198">
        <f>S756*H756</f>
        <v>0.0503</v>
      </c>
      <c r="AR756" s="23" t="s">
        <v>188</v>
      </c>
      <c r="AT756" s="23" t="s">
        <v>148</v>
      </c>
      <c r="AU756" s="23" t="s">
        <v>84</v>
      </c>
      <c r="AY756" s="23" t="s">
        <v>145</v>
      </c>
      <c r="BE756" s="199">
        <f>IF(N756="základní",J756,0)</f>
        <v>0</v>
      </c>
      <c r="BF756" s="199">
        <f>IF(N756="snížená",J756,0)</f>
        <v>0</v>
      </c>
      <c r="BG756" s="199">
        <f>IF(N756="zákl. přenesená",J756,0)</f>
        <v>0</v>
      </c>
      <c r="BH756" s="199">
        <f>IF(N756="sníž. přenesená",J756,0)</f>
        <v>0</v>
      </c>
      <c r="BI756" s="199">
        <f>IF(N756="nulová",J756,0)</f>
        <v>0</v>
      </c>
      <c r="BJ756" s="23" t="s">
        <v>82</v>
      </c>
      <c r="BK756" s="199">
        <f>ROUND(I756*H756,2)</f>
        <v>0</v>
      </c>
      <c r="BL756" s="23" t="s">
        <v>188</v>
      </c>
      <c r="BM756" s="23" t="s">
        <v>1076</v>
      </c>
    </row>
    <row r="757" spans="2:51" s="11" customFormat="1" ht="13.5">
      <c r="B757" s="200"/>
      <c r="C757" s="201"/>
      <c r="D757" s="202" t="s">
        <v>155</v>
      </c>
      <c r="E757" s="203" t="s">
        <v>21</v>
      </c>
      <c r="F757" s="204" t="s">
        <v>162</v>
      </c>
      <c r="G757" s="201"/>
      <c r="H757" s="205" t="s">
        <v>21</v>
      </c>
      <c r="I757" s="206"/>
      <c r="J757" s="201"/>
      <c r="K757" s="201"/>
      <c r="L757" s="207"/>
      <c r="M757" s="208"/>
      <c r="N757" s="209"/>
      <c r="O757" s="209"/>
      <c r="P757" s="209"/>
      <c r="Q757" s="209"/>
      <c r="R757" s="209"/>
      <c r="S757" s="209"/>
      <c r="T757" s="210"/>
      <c r="AT757" s="211" t="s">
        <v>155</v>
      </c>
      <c r="AU757" s="211" t="s">
        <v>84</v>
      </c>
      <c r="AV757" s="11" t="s">
        <v>82</v>
      </c>
      <c r="AW757" s="11" t="s">
        <v>38</v>
      </c>
      <c r="AX757" s="11" t="s">
        <v>74</v>
      </c>
      <c r="AY757" s="211" t="s">
        <v>145</v>
      </c>
    </row>
    <row r="758" spans="2:51" s="12" customFormat="1" ht="13.5">
      <c r="B758" s="212"/>
      <c r="C758" s="213"/>
      <c r="D758" s="214" t="s">
        <v>155</v>
      </c>
      <c r="E758" s="215" t="s">
        <v>21</v>
      </c>
      <c r="F758" s="216" t="s">
        <v>82</v>
      </c>
      <c r="G758" s="213"/>
      <c r="H758" s="217">
        <v>1</v>
      </c>
      <c r="I758" s="218"/>
      <c r="J758" s="213"/>
      <c r="K758" s="213"/>
      <c r="L758" s="219"/>
      <c r="M758" s="220"/>
      <c r="N758" s="221"/>
      <c r="O758" s="221"/>
      <c r="P758" s="221"/>
      <c r="Q758" s="221"/>
      <c r="R758" s="221"/>
      <c r="S758" s="221"/>
      <c r="T758" s="222"/>
      <c r="AT758" s="223" t="s">
        <v>155</v>
      </c>
      <c r="AU758" s="223" t="s">
        <v>84</v>
      </c>
      <c r="AV758" s="12" t="s">
        <v>84</v>
      </c>
      <c r="AW758" s="12" t="s">
        <v>38</v>
      </c>
      <c r="AX758" s="12" t="s">
        <v>82</v>
      </c>
      <c r="AY758" s="223" t="s">
        <v>145</v>
      </c>
    </row>
    <row r="759" spans="2:65" s="1" customFormat="1" ht="22.5" customHeight="1">
      <c r="B759" s="40"/>
      <c r="C759" s="188" t="s">
        <v>1077</v>
      </c>
      <c r="D759" s="188" t="s">
        <v>148</v>
      </c>
      <c r="E759" s="189" t="s">
        <v>1056</v>
      </c>
      <c r="F759" s="190" t="s">
        <v>1057</v>
      </c>
      <c r="G759" s="191" t="s">
        <v>160</v>
      </c>
      <c r="H759" s="192">
        <v>2</v>
      </c>
      <c r="I759" s="193"/>
      <c r="J759" s="194">
        <f>ROUND(I759*H759,2)</f>
        <v>0</v>
      </c>
      <c r="K759" s="190" t="s">
        <v>152</v>
      </c>
      <c r="L759" s="60"/>
      <c r="M759" s="195" t="s">
        <v>21</v>
      </c>
      <c r="N759" s="196" t="s">
        <v>45</v>
      </c>
      <c r="O759" s="41"/>
      <c r="P759" s="197">
        <f>O759*H759</f>
        <v>0</v>
      </c>
      <c r="Q759" s="197">
        <v>0</v>
      </c>
      <c r="R759" s="197">
        <f>Q759*H759</f>
        <v>0</v>
      </c>
      <c r="S759" s="197">
        <v>0</v>
      </c>
      <c r="T759" s="198">
        <f>S759*H759</f>
        <v>0</v>
      </c>
      <c r="AR759" s="23" t="s">
        <v>188</v>
      </c>
      <c r="AT759" s="23" t="s">
        <v>148</v>
      </c>
      <c r="AU759" s="23" t="s">
        <v>84</v>
      </c>
      <c r="AY759" s="23" t="s">
        <v>145</v>
      </c>
      <c r="BE759" s="199">
        <f>IF(N759="základní",J759,0)</f>
        <v>0</v>
      </c>
      <c r="BF759" s="199">
        <f>IF(N759="snížená",J759,0)</f>
        <v>0</v>
      </c>
      <c r="BG759" s="199">
        <f>IF(N759="zákl. přenesená",J759,0)</f>
        <v>0</v>
      </c>
      <c r="BH759" s="199">
        <f>IF(N759="sníž. přenesená",J759,0)</f>
        <v>0</v>
      </c>
      <c r="BI759" s="199">
        <f>IF(N759="nulová",J759,0)</f>
        <v>0</v>
      </c>
      <c r="BJ759" s="23" t="s">
        <v>82</v>
      </c>
      <c r="BK759" s="199">
        <f>ROUND(I759*H759,2)</f>
        <v>0</v>
      </c>
      <c r="BL759" s="23" t="s">
        <v>188</v>
      </c>
      <c r="BM759" s="23" t="s">
        <v>1078</v>
      </c>
    </row>
    <row r="760" spans="2:51" s="11" customFormat="1" ht="13.5">
      <c r="B760" s="200"/>
      <c r="C760" s="201"/>
      <c r="D760" s="202" t="s">
        <v>155</v>
      </c>
      <c r="E760" s="203" t="s">
        <v>21</v>
      </c>
      <c r="F760" s="204" t="s">
        <v>162</v>
      </c>
      <c r="G760" s="201"/>
      <c r="H760" s="205" t="s">
        <v>21</v>
      </c>
      <c r="I760" s="206"/>
      <c r="J760" s="201"/>
      <c r="K760" s="201"/>
      <c r="L760" s="207"/>
      <c r="M760" s="208"/>
      <c r="N760" s="209"/>
      <c r="O760" s="209"/>
      <c r="P760" s="209"/>
      <c r="Q760" s="209"/>
      <c r="R760" s="209"/>
      <c r="S760" s="209"/>
      <c r="T760" s="210"/>
      <c r="AT760" s="211" t="s">
        <v>155</v>
      </c>
      <c r="AU760" s="211" t="s">
        <v>84</v>
      </c>
      <c r="AV760" s="11" t="s">
        <v>82</v>
      </c>
      <c r="AW760" s="11" t="s">
        <v>38</v>
      </c>
      <c r="AX760" s="11" t="s">
        <v>74</v>
      </c>
      <c r="AY760" s="211" t="s">
        <v>145</v>
      </c>
    </row>
    <row r="761" spans="2:51" s="12" customFormat="1" ht="13.5">
      <c r="B761" s="212"/>
      <c r="C761" s="213"/>
      <c r="D761" s="214" t="s">
        <v>155</v>
      </c>
      <c r="E761" s="215" t="s">
        <v>21</v>
      </c>
      <c r="F761" s="216" t="s">
        <v>84</v>
      </c>
      <c r="G761" s="213"/>
      <c r="H761" s="217">
        <v>2</v>
      </c>
      <c r="I761" s="218"/>
      <c r="J761" s="213"/>
      <c r="K761" s="213"/>
      <c r="L761" s="219"/>
      <c r="M761" s="220"/>
      <c r="N761" s="221"/>
      <c r="O761" s="221"/>
      <c r="P761" s="221"/>
      <c r="Q761" s="221"/>
      <c r="R761" s="221"/>
      <c r="S761" s="221"/>
      <c r="T761" s="222"/>
      <c r="AT761" s="223" t="s">
        <v>155</v>
      </c>
      <c r="AU761" s="223" t="s">
        <v>84</v>
      </c>
      <c r="AV761" s="12" t="s">
        <v>84</v>
      </c>
      <c r="AW761" s="12" t="s">
        <v>38</v>
      </c>
      <c r="AX761" s="12" t="s">
        <v>82</v>
      </c>
      <c r="AY761" s="223" t="s">
        <v>145</v>
      </c>
    </row>
    <row r="762" spans="2:65" s="1" customFormat="1" ht="22.5" customHeight="1">
      <c r="B762" s="40"/>
      <c r="C762" s="188" t="s">
        <v>1079</v>
      </c>
      <c r="D762" s="188" t="s">
        <v>148</v>
      </c>
      <c r="E762" s="189" t="s">
        <v>1052</v>
      </c>
      <c r="F762" s="190" t="s">
        <v>1053</v>
      </c>
      <c r="G762" s="191" t="s">
        <v>160</v>
      </c>
      <c r="H762" s="192">
        <v>2</v>
      </c>
      <c r="I762" s="193"/>
      <c r="J762" s="194">
        <f>ROUND(I762*H762,2)</f>
        <v>0</v>
      </c>
      <c r="K762" s="190" t="s">
        <v>152</v>
      </c>
      <c r="L762" s="60"/>
      <c r="M762" s="195" t="s">
        <v>21</v>
      </c>
      <c r="N762" s="196" t="s">
        <v>45</v>
      </c>
      <c r="O762" s="41"/>
      <c r="P762" s="197">
        <f>O762*H762</f>
        <v>0</v>
      </c>
      <c r="Q762" s="197">
        <v>0</v>
      </c>
      <c r="R762" s="197">
        <f>Q762*H762</f>
        <v>0</v>
      </c>
      <c r="S762" s="197">
        <v>0.008</v>
      </c>
      <c r="T762" s="198">
        <f>S762*H762</f>
        <v>0.016</v>
      </c>
      <c r="AR762" s="23" t="s">
        <v>188</v>
      </c>
      <c r="AT762" s="23" t="s">
        <v>148</v>
      </c>
      <c r="AU762" s="23" t="s">
        <v>84</v>
      </c>
      <c r="AY762" s="23" t="s">
        <v>145</v>
      </c>
      <c r="BE762" s="199">
        <f>IF(N762="základní",J762,0)</f>
        <v>0</v>
      </c>
      <c r="BF762" s="199">
        <f>IF(N762="snížená",J762,0)</f>
        <v>0</v>
      </c>
      <c r="BG762" s="199">
        <f>IF(N762="zákl. přenesená",J762,0)</f>
        <v>0</v>
      </c>
      <c r="BH762" s="199">
        <f>IF(N762="sníž. přenesená",J762,0)</f>
        <v>0</v>
      </c>
      <c r="BI762" s="199">
        <f>IF(N762="nulová",J762,0)</f>
        <v>0</v>
      </c>
      <c r="BJ762" s="23" t="s">
        <v>82</v>
      </c>
      <c r="BK762" s="199">
        <f>ROUND(I762*H762,2)</f>
        <v>0</v>
      </c>
      <c r="BL762" s="23" t="s">
        <v>188</v>
      </c>
      <c r="BM762" s="23" t="s">
        <v>1080</v>
      </c>
    </row>
    <row r="763" spans="2:51" s="11" customFormat="1" ht="13.5">
      <c r="B763" s="200"/>
      <c r="C763" s="201"/>
      <c r="D763" s="202" t="s">
        <v>155</v>
      </c>
      <c r="E763" s="203" t="s">
        <v>21</v>
      </c>
      <c r="F763" s="204" t="s">
        <v>162</v>
      </c>
      <c r="G763" s="201"/>
      <c r="H763" s="205" t="s">
        <v>21</v>
      </c>
      <c r="I763" s="206"/>
      <c r="J763" s="201"/>
      <c r="K763" s="201"/>
      <c r="L763" s="207"/>
      <c r="M763" s="208"/>
      <c r="N763" s="209"/>
      <c r="O763" s="209"/>
      <c r="P763" s="209"/>
      <c r="Q763" s="209"/>
      <c r="R763" s="209"/>
      <c r="S763" s="209"/>
      <c r="T763" s="210"/>
      <c r="AT763" s="211" t="s">
        <v>155</v>
      </c>
      <c r="AU763" s="211" t="s">
        <v>84</v>
      </c>
      <c r="AV763" s="11" t="s">
        <v>82</v>
      </c>
      <c r="AW763" s="11" t="s">
        <v>38</v>
      </c>
      <c r="AX763" s="11" t="s">
        <v>74</v>
      </c>
      <c r="AY763" s="211" t="s">
        <v>145</v>
      </c>
    </row>
    <row r="764" spans="2:51" s="12" customFormat="1" ht="13.5">
      <c r="B764" s="212"/>
      <c r="C764" s="213"/>
      <c r="D764" s="202" t="s">
        <v>155</v>
      </c>
      <c r="E764" s="224" t="s">
        <v>21</v>
      </c>
      <c r="F764" s="225" t="s">
        <v>84</v>
      </c>
      <c r="G764" s="213"/>
      <c r="H764" s="226">
        <v>2</v>
      </c>
      <c r="I764" s="218"/>
      <c r="J764" s="213"/>
      <c r="K764" s="213"/>
      <c r="L764" s="219"/>
      <c r="M764" s="220"/>
      <c r="N764" s="221"/>
      <c r="O764" s="221"/>
      <c r="P764" s="221"/>
      <c r="Q764" s="221"/>
      <c r="R764" s="221"/>
      <c r="S764" s="221"/>
      <c r="T764" s="222"/>
      <c r="AT764" s="223" t="s">
        <v>155</v>
      </c>
      <c r="AU764" s="223" t="s">
        <v>84</v>
      </c>
      <c r="AV764" s="12" t="s">
        <v>84</v>
      </c>
      <c r="AW764" s="12" t="s">
        <v>38</v>
      </c>
      <c r="AX764" s="12" t="s">
        <v>82</v>
      </c>
      <c r="AY764" s="223" t="s">
        <v>145</v>
      </c>
    </row>
    <row r="765" spans="2:63" s="10" customFormat="1" ht="29.85" customHeight="1">
      <c r="B765" s="171"/>
      <c r="C765" s="172"/>
      <c r="D765" s="185" t="s">
        <v>73</v>
      </c>
      <c r="E765" s="186" t="s">
        <v>1081</v>
      </c>
      <c r="F765" s="186" t="s">
        <v>1082</v>
      </c>
      <c r="G765" s="172"/>
      <c r="H765" s="172"/>
      <c r="I765" s="175"/>
      <c r="J765" s="187">
        <f>BK765</f>
        <v>0</v>
      </c>
      <c r="K765" s="172"/>
      <c r="L765" s="177"/>
      <c r="M765" s="178"/>
      <c r="N765" s="179"/>
      <c r="O765" s="179"/>
      <c r="P765" s="180">
        <f>SUM(P766:P775)</f>
        <v>0</v>
      </c>
      <c r="Q765" s="179"/>
      <c r="R765" s="180">
        <f>SUM(R766:R775)</f>
        <v>0.028291</v>
      </c>
      <c r="S765" s="179"/>
      <c r="T765" s="181">
        <f>SUM(T766:T775)</f>
        <v>0</v>
      </c>
      <c r="AR765" s="182" t="s">
        <v>84</v>
      </c>
      <c r="AT765" s="183" t="s">
        <v>73</v>
      </c>
      <c r="AU765" s="183" t="s">
        <v>82</v>
      </c>
      <c r="AY765" s="182" t="s">
        <v>145</v>
      </c>
      <c r="BK765" s="184">
        <f>SUM(BK766:BK775)</f>
        <v>0</v>
      </c>
    </row>
    <row r="766" spans="2:65" s="1" customFormat="1" ht="22.5" customHeight="1">
      <c r="B766" s="40"/>
      <c r="C766" s="188" t="s">
        <v>1083</v>
      </c>
      <c r="D766" s="188" t="s">
        <v>148</v>
      </c>
      <c r="E766" s="189" t="s">
        <v>1084</v>
      </c>
      <c r="F766" s="190" t="s">
        <v>1085</v>
      </c>
      <c r="G766" s="191" t="s">
        <v>160</v>
      </c>
      <c r="H766" s="192">
        <v>1.164</v>
      </c>
      <c r="I766" s="193"/>
      <c r="J766" s="194">
        <f>ROUND(I766*H766,2)</f>
        <v>0</v>
      </c>
      <c r="K766" s="190" t="s">
        <v>152</v>
      </c>
      <c r="L766" s="60"/>
      <c r="M766" s="195" t="s">
        <v>21</v>
      </c>
      <c r="N766" s="196" t="s">
        <v>45</v>
      </c>
      <c r="O766" s="41"/>
      <c r="P766" s="197">
        <f>O766*H766</f>
        <v>0</v>
      </c>
      <c r="Q766" s="197">
        <v>0.00025</v>
      </c>
      <c r="R766" s="197">
        <f>Q766*H766</f>
        <v>0.00029099999999999997</v>
      </c>
      <c r="S766" s="197">
        <v>0</v>
      </c>
      <c r="T766" s="198">
        <f>S766*H766</f>
        <v>0</v>
      </c>
      <c r="AR766" s="23" t="s">
        <v>188</v>
      </c>
      <c r="AT766" s="23" t="s">
        <v>148</v>
      </c>
      <c r="AU766" s="23" t="s">
        <v>84</v>
      </c>
      <c r="AY766" s="23" t="s">
        <v>145</v>
      </c>
      <c r="BE766" s="199">
        <f>IF(N766="základní",J766,0)</f>
        <v>0</v>
      </c>
      <c r="BF766" s="199">
        <f>IF(N766="snížená",J766,0)</f>
        <v>0</v>
      </c>
      <c r="BG766" s="199">
        <f>IF(N766="zákl. přenesená",J766,0)</f>
        <v>0</v>
      </c>
      <c r="BH766" s="199">
        <f>IF(N766="sníž. přenesená",J766,0)</f>
        <v>0</v>
      </c>
      <c r="BI766" s="199">
        <f>IF(N766="nulová",J766,0)</f>
        <v>0</v>
      </c>
      <c r="BJ766" s="23" t="s">
        <v>82</v>
      </c>
      <c r="BK766" s="199">
        <f>ROUND(I766*H766,2)</f>
        <v>0</v>
      </c>
      <c r="BL766" s="23" t="s">
        <v>188</v>
      </c>
      <c r="BM766" s="23" t="s">
        <v>1086</v>
      </c>
    </row>
    <row r="767" spans="2:51" s="11" customFormat="1" ht="13.5">
      <c r="B767" s="200"/>
      <c r="C767" s="201"/>
      <c r="D767" s="202" t="s">
        <v>155</v>
      </c>
      <c r="E767" s="203" t="s">
        <v>21</v>
      </c>
      <c r="F767" s="204" t="s">
        <v>162</v>
      </c>
      <c r="G767" s="201"/>
      <c r="H767" s="205" t="s">
        <v>21</v>
      </c>
      <c r="I767" s="206"/>
      <c r="J767" s="201"/>
      <c r="K767" s="201"/>
      <c r="L767" s="207"/>
      <c r="M767" s="208"/>
      <c r="N767" s="209"/>
      <c r="O767" s="209"/>
      <c r="P767" s="209"/>
      <c r="Q767" s="209"/>
      <c r="R767" s="209"/>
      <c r="S767" s="209"/>
      <c r="T767" s="210"/>
      <c r="AT767" s="211" t="s">
        <v>155</v>
      </c>
      <c r="AU767" s="211" t="s">
        <v>84</v>
      </c>
      <c r="AV767" s="11" t="s">
        <v>82</v>
      </c>
      <c r="AW767" s="11" t="s">
        <v>38</v>
      </c>
      <c r="AX767" s="11" t="s">
        <v>74</v>
      </c>
      <c r="AY767" s="211" t="s">
        <v>145</v>
      </c>
    </row>
    <row r="768" spans="2:51" s="12" customFormat="1" ht="13.5">
      <c r="B768" s="212"/>
      <c r="C768" s="213"/>
      <c r="D768" s="214" t="s">
        <v>155</v>
      </c>
      <c r="E768" s="215" t="s">
        <v>21</v>
      </c>
      <c r="F768" s="216" t="s">
        <v>296</v>
      </c>
      <c r="G768" s="213"/>
      <c r="H768" s="217">
        <v>1.164</v>
      </c>
      <c r="I768" s="218"/>
      <c r="J768" s="213"/>
      <c r="K768" s="213"/>
      <c r="L768" s="219"/>
      <c r="M768" s="220"/>
      <c r="N768" s="221"/>
      <c r="O768" s="221"/>
      <c r="P768" s="221"/>
      <c r="Q768" s="221"/>
      <c r="R768" s="221"/>
      <c r="S768" s="221"/>
      <c r="T768" s="222"/>
      <c r="AT768" s="223" t="s">
        <v>155</v>
      </c>
      <c r="AU768" s="223" t="s">
        <v>84</v>
      </c>
      <c r="AV768" s="12" t="s">
        <v>84</v>
      </c>
      <c r="AW768" s="12" t="s">
        <v>38</v>
      </c>
      <c r="AX768" s="12" t="s">
        <v>82</v>
      </c>
      <c r="AY768" s="223" t="s">
        <v>145</v>
      </c>
    </row>
    <row r="769" spans="2:65" s="1" customFormat="1" ht="22.5" customHeight="1">
      <c r="B769" s="40"/>
      <c r="C769" s="241" t="s">
        <v>1087</v>
      </c>
      <c r="D769" s="241" t="s">
        <v>369</v>
      </c>
      <c r="E769" s="242" t="s">
        <v>1088</v>
      </c>
      <c r="F769" s="243" t="s">
        <v>1089</v>
      </c>
      <c r="G769" s="244" t="s">
        <v>177</v>
      </c>
      <c r="H769" s="245">
        <v>1</v>
      </c>
      <c r="I769" s="246"/>
      <c r="J769" s="247">
        <f>ROUND(I769*H769,2)</f>
        <v>0</v>
      </c>
      <c r="K769" s="243" t="s">
        <v>152</v>
      </c>
      <c r="L769" s="248"/>
      <c r="M769" s="249" t="s">
        <v>21</v>
      </c>
      <c r="N769" s="250" t="s">
        <v>45</v>
      </c>
      <c r="O769" s="41"/>
      <c r="P769" s="197">
        <f>O769*H769</f>
        <v>0</v>
      </c>
      <c r="Q769" s="197">
        <v>0.028</v>
      </c>
      <c r="R769" s="197">
        <f>Q769*H769</f>
        <v>0.028</v>
      </c>
      <c r="S769" s="197">
        <v>0</v>
      </c>
      <c r="T769" s="198">
        <f>S769*H769</f>
        <v>0</v>
      </c>
      <c r="AR769" s="23" t="s">
        <v>301</v>
      </c>
      <c r="AT769" s="23" t="s">
        <v>369</v>
      </c>
      <c r="AU769" s="23" t="s">
        <v>84</v>
      </c>
      <c r="AY769" s="23" t="s">
        <v>145</v>
      </c>
      <c r="BE769" s="199">
        <f>IF(N769="základní",J769,0)</f>
        <v>0</v>
      </c>
      <c r="BF769" s="199">
        <f>IF(N769="snížená",J769,0)</f>
        <v>0</v>
      </c>
      <c r="BG769" s="199">
        <f>IF(N769="zákl. přenesená",J769,0)</f>
        <v>0</v>
      </c>
      <c r="BH769" s="199">
        <f>IF(N769="sníž. přenesená",J769,0)</f>
        <v>0</v>
      </c>
      <c r="BI769" s="199">
        <f>IF(N769="nulová",J769,0)</f>
        <v>0</v>
      </c>
      <c r="BJ769" s="23" t="s">
        <v>82</v>
      </c>
      <c r="BK769" s="199">
        <f>ROUND(I769*H769,2)</f>
        <v>0</v>
      </c>
      <c r="BL769" s="23" t="s">
        <v>188</v>
      </c>
      <c r="BM769" s="23" t="s">
        <v>1090</v>
      </c>
    </row>
    <row r="770" spans="2:51" s="11" customFormat="1" ht="13.5">
      <c r="B770" s="200"/>
      <c r="C770" s="201"/>
      <c r="D770" s="202" t="s">
        <v>155</v>
      </c>
      <c r="E770" s="203" t="s">
        <v>21</v>
      </c>
      <c r="F770" s="204" t="s">
        <v>162</v>
      </c>
      <c r="G770" s="201"/>
      <c r="H770" s="205" t="s">
        <v>21</v>
      </c>
      <c r="I770" s="206"/>
      <c r="J770" s="201"/>
      <c r="K770" s="201"/>
      <c r="L770" s="207"/>
      <c r="M770" s="208"/>
      <c r="N770" s="209"/>
      <c r="O770" s="209"/>
      <c r="P770" s="209"/>
      <c r="Q770" s="209"/>
      <c r="R770" s="209"/>
      <c r="S770" s="209"/>
      <c r="T770" s="210"/>
      <c r="AT770" s="211" t="s">
        <v>155</v>
      </c>
      <c r="AU770" s="211" t="s">
        <v>84</v>
      </c>
      <c r="AV770" s="11" t="s">
        <v>82</v>
      </c>
      <c r="AW770" s="11" t="s">
        <v>38</v>
      </c>
      <c r="AX770" s="11" t="s">
        <v>74</v>
      </c>
      <c r="AY770" s="211" t="s">
        <v>145</v>
      </c>
    </row>
    <row r="771" spans="2:51" s="12" customFormat="1" ht="13.5">
      <c r="B771" s="212"/>
      <c r="C771" s="213"/>
      <c r="D771" s="214" t="s">
        <v>155</v>
      </c>
      <c r="E771" s="215" t="s">
        <v>21</v>
      </c>
      <c r="F771" s="216" t="s">
        <v>82</v>
      </c>
      <c r="G771" s="213"/>
      <c r="H771" s="217">
        <v>1</v>
      </c>
      <c r="I771" s="218"/>
      <c r="J771" s="213"/>
      <c r="K771" s="213"/>
      <c r="L771" s="219"/>
      <c r="M771" s="220"/>
      <c r="N771" s="221"/>
      <c r="O771" s="221"/>
      <c r="P771" s="221"/>
      <c r="Q771" s="221"/>
      <c r="R771" s="221"/>
      <c r="S771" s="221"/>
      <c r="T771" s="222"/>
      <c r="AT771" s="223" t="s">
        <v>155</v>
      </c>
      <c r="AU771" s="223" t="s">
        <v>84</v>
      </c>
      <c r="AV771" s="12" t="s">
        <v>84</v>
      </c>
      <c r="AW771" s="12" t="s">
        <v>38</v>
      </c>
      <c r="AX771" s="12" t="s">
        <v>82</v>
      </c>
      <c r="AY771" s="223" t="s">
        <v>145</v>
      </c>
    </row>
    <row r="772" spans="2:65" s="1" customFormat="1" ht="22.5" customHeight="1">
      <c r="B772" s="40"/>
      <c r="C772" s="188" t="s">
        <v>1091</v>
      </c>
      <c r="D772" s="188" t="s">
        <v>148</v>
      </c>
      <c r="E772" s="189" t="s">
        <v>1092</v>
      </c>
      <c r="F772" s="190" t="s">
        <v>1093</v>
      </c>
      <c r="G772" s="191" t="s">
        <v>182</v>
      </c>
      <c r="H772" s="192">
        <v>0.028</v>
      </c>
      <c r="I772" s="193"/>
      <c r="J772" s="194">
        <f>ROUND(I772*H772,2)</f>
        <v>0</v>
      </c>
      <c r="K772" s="190" t="s">
        <v>152</v>
      </c>
      <c r="L772" s="60"/>
      <c r="M772" s="195" t="s">
        <v>21</v>
      </c>
      <c r="N772" s="196" t="s">
        <v>45</v>
      </c>
      <c r="O772" s="41"/>
      <c r="P772" s="197">
        <f>O772*H772</f>
        <v>0</v>
      </c>
      <c r="Q772" s="197">
        <v>0</v>
      </c>
      <c r="R772" s="197">
        <f>Q772*H772</f>
        <v>0</v>
      </c>
      <c r="S772" s="197">
        <v>0</v>
      </c>
      <c r="T772" s="198">
        <f>S772*H772</f>
        <v>0</v>
      </c>
      <c r="AR772" s="23" t="s">
        <v>188</v>
      </c>
      <c r="AT772" s="23" t="s">
        <v>148</v>
      </c>
      <c r="AU772" s="23" t="s">
        <v>84</v>
      </c>
      <c r="AY772" s="23" t="s">
        <v>145</v>
      </c>
      <c r="BE772" s="199">
        <f>IF(N772="základní",J772,0)</f>
        <v>0</v>
      </c>
      <c r="BF772" s="199">
        <f>IF(N772="snížená",J772,0)</f>
        <v>0</v>
      </c>
      <c r="BG772" s="199">
        <f>IF(N772="zákl. přenesená",J772,0)</f>
        <v>0</v>
      </c>
      <c r="BH772" s="199">
        <f>IF(N772="sníž. přenesená",J772,0)</f>
        <v>0</v>
      </c>
      <c r="BI772" s="199">
        <f>IF(N772="nulová",J772,0)</f>
        <v>0</v>
      </c>
      <c r="BJ772" s="23" t="s">
        <v>82</v>
      </c>
      <c r="BK772" s="199">
        <f>ROUND(I772*H772,2)</f>
        <v>0</v>
      </c>
      <c r="BL772" s="23" t="s">
        <v>188</v>
      </c>
      <c r="BM772" s="23" t="s">
        <v>1094</v>
      </c>
    </row>
    <row r="773" spans="2:51" s="12" customFormat="1" ht="13.5">
      <c r="B773" s="212"/>
      <c r="C773" s="213"/>
      <c r="D773" s="214" t="s">
        <v>155</v>
      </c>
      <c r="E773" s="215" t="s">
        <v>21</v>
      </c>
      <c r="F773" s="216" t="s">
        <v>1095</v>
      </c>
      <c r="G773" s="213"/>
      <c r="H773" s="217">
        <v>0.028</v>
      </c>
      <c r="I773" s="218"/>
      <c r="J773" s="213"/>
      <c r="K773" s="213"/>
      <c r="L773" s="219"/>
      <c r="M773" s="220"/>
      <c r="N773" s="221"/>
      <c r="O773" s="221"/>
      <c r="P773" s="221"/>
      <c r="Q773" s="221"/>
      <c r="R773" s="221"/>
      <c r="S773" s="221"/>
      <c r="T773" s="222"/>
      <c r="AT773" s="223" t="s">
        <v>155</v>
      </c>
      <c r="AU773" s="223" t="s">
        <v>84</v>
      </c>
      <c r="AV773" s="12" t="s">
        <v>84</v>
      </c>
      <c r="AW773" s="12" t="s">
        <v>38</v>
      </c>
      <c r="AX773" s="12" t="s">
        <v>82</v>
      </c>
      <c r="AY773" s="223" t="s">
        <v>145</v>
      </c>
    </row>
    <row r="774" spans="2:65" s="1" customFormat="1" ht="22.5" customHeight="1">
      <c r="B774" s="40"/>
      <c r="C774" s="188" t="s">
        <v>1096</v>
      </c>
      <c r="D774" s="188" t="s">
        <v>148</v>
      </c>
      <c r="E774" s="189" t="s">
        <v>1097</v>
      </c>
      <c r="F774" s="190" t="s">
        <v>1098</v>
      </c>
      <c r="G774" s="191" t="s">
        <v>182</v>
      </c>
      <c r="H774" s="192">
        <v>0.028</v>
      </c>
      <c r="I774" s="193"/>
      <c r="J774" s="194">
        <f>ROUND(I774*H774,2)</f>
        <v>0</v>
      </c>
      <c r="K774" s="190" t="s">
        <v>152</v>
      </c>
      <c r="L774" s="60"/>
      <c r="M774" s="195" t="s">
        <v>21</v>
      </c>
      <c r="N774" s="196" t="s">
        <v>45</v>
      </c>
      <c r="O774" s="41"/>
      <c r="P774" s="197">
        <f>O774*H774</f>
        <v>0</v>
      </c>
      <c r="Q774" s="197">
        <v>0</v>
      </c>
      <c r="R774" s="197">
        <f>Q774*H774</f>
        <v>0</v>
      </c>
      <c r="S774" s="197">
        <v>0</v>
      </c>
      <c r="T774" s="198">
        <f>S774*H774</f>
        <v>0</v>
      </c>
      <c r="AR774" s="23" t="s">
        <v>188</v>
      </c>
      <c r="AT774" s="23" t="s">
        <v>148</v>
      </c>
      <c r="AU774" s="23" t="s">
        <v>84</v>
      </c>
      <c r="AY774" s="23" t="s">
        <v>145</v>
      </c>
      <c r="BE774" s="199">
        <f>IF(N774="základní",J774,0)</f>
        <v>0</v>
      </c>
      <c r="BF774" s="199">
        <f>IF(N774="snížená",J774,0)</f>
        <v>0</v>
      </c>
      <c r="BG774" s="199">
        <f>IF(N774="zákl. přenesená",J774,0)</f>
        <v>0</v>
      </c>
      <c r="BH774" s="199">
        <f>IF(N774="sníž. přenesená",J774,0)</f>
        <v>0</v>
      </c>
      <c r="BI774" s="199">
        <f>IF(N774="nulová",J774,0)</f>
        <v>0</v>
      </c>
      <c r="BJ774" s="23" t="s">
        <v>82</v>
      </c>
      <c r="BK774" s="199">
        <f>ROUND(I774*H774,2)</f>
        <v>0</v>
      </c>
      <c r="BL774" s="23" t="s">
        <v>188</v>
      </c>
      <c r="BM774" s="23" t="s">
        <v>1099</v>
      </c>
    </row>
    <row r="775" spans="2:51" s="12" customFormat="1" ht="13.5">
      <c r="B775" s="212"/>
      <c r="C775" s="213"/>
      <c r="D775" s="202" t="s">
        <v>155</v>
      </c>
      <c r="E775" s="224" t="s">
        <v>21</v>
      </c>
      <c r="F775" s="225" t="s">
        <v>1095</v>
      </c>
      <c r="G775" s="213"/>
      <c r="H775" s="226">
        <v>0.028</v>
      </c>
      <c r="I775" s="218"/>
      <c r="J775" s="213"/>
      <c r="K775" s="213"/>
      <c r="L775" s="219"/>
      <c r="M775" s="220"/>
      <c r="N775" s="221"/>
      <c r="O775" s="221"/>
      <c r="P775" s="221"/>
      <c r="Q775" s="221"/>
      <c r="R775" s="221"/>
      <c r="S775" s="221"/>
      <c r="T775" s="222"/>
      <c r="AT775" s="223" t="s">
        <v>155</v>
      </c>
      <c r="AU775" s="223" t="s">
        <v>84</v>
      </c>
      <c r="AV775" s="12" t="s">
        <v>84</v>
      </c>
      <c r="AW775" s="12" t="s">
        <v>38</v>
      </c>
      <c r="AX775" s="12" t="s">
        <v>82</v>
      </c>
      <c r="AY775" s="223" t="s">
        <v>145</v>
      </c>
    </row>
    <row r="776" spans="2:63" s="10" customFormat="1" ht="29.85" customHeight="1">
      <c r="B776" s="171"/>
      <c r="C776" s="172"/>
      <c r="D776" s="185" t="s">
        <v>73</v>
      </c>
      <c r="E776" s="186" t="s">
        <v>1100</v>
      </c>
      <c r="F776" s="186" t="s">
        <v>1101</v>
      </c>
      <c r="G776" s="172"/>
      <c r="H776" s="172"/>
      <c r="I776" s="175"/>
      <c r="J776" s="187">
        <f>BK776</f>
        <v>0</v>
      </c>
      <c r="K776" s="172"/>
      <c r="L776" s="177"/>
      <c r="M776" s="178"/>
      <c r="N776" s="179"/>
      <c r="O776" s="179"/>
      <c r="P776" s="180">
        <f>SUM(P777:P796)</f>
        <v>0</v>
      </c>
      <c r="Q776" s="179"/>
      <c r="R776" s="180">
        <f>SUM(R777:R796)</f>
        <v>1.7583250000000001</v>
      </c>
      <c r="S776" s="179"/>
      <c r="T776" s="181">
        <f>SUM(T777:T796)</f>
        <v>3.6386874999999996</v>
      </c>
      <c r="AR776" s="182" t="s">
        <v>84</v>
      </c>
      <c r="AT776" s="183" t="s">
        <v>73</v>
      </c>
      <c r="AU776" s="183" t="s">
        <v>82</v>
      </c>
      <c r="AY776" s="182" t="s">
        <v>145</v>
      </c>
      <c r="BK776" s="184">
        <f>SUM(BK777:BK796)</f>
        <v>0</v>
      </c>
    </row>
    <row r="777" spans="2:65" s="1" customFormat="1" ht="22.5" customHeight="1">
      <c r="B777" s="40"/>
      <c r="C777" s="188" t="s">
        <v>1102</v>
      </c>
      <c r="D777" s="188" t="s">
        <v>148</v>
      </c>
      <c r="E777" s="189" t="s">
        <v>1103</v>
      </c>
      <c r="F777" s="190" t="s">
        <v>1104</v>
      </c>
      <c r="G777" s="191" t="s">
        <v>160</v>
      </c>
      <c r="H777" s="192">
        <v>43.75</v>
      </c>
      <c r="I777" s="193"/>
      <c r="J777" s="194">
        <f>ROUND(I777*H777,2)</f>
        <v>0</v>
      </c>
      <c r="K777" s="190" t="s">
        <v>152</v>
      </c>
      <c r="L777" s="60"/>
      <c r="M777" s="195" t="s">
        <v>21</v>
      </c>
      <c r="N777" s="196" t="s">
        <v>45</v>
      </c>
      <c r="O777" s="41"/>
      <c r="P777" s="197">
        <f>O777*H777</f>
        <v>0</v>
      </c>
      <c r="Q777" s="197">
        <v>0</v>
      </c>
      <c r="R777" s="197">
        <f>Q777*H777</f>
        <v>0</v>
      </c>
      <c r="S777" s="197">
        <v>0.08317</v>
      </c>
      <c r="T777" s="198">
        <f>S777*H777</f>
        <v>3.6386874999999996</v>
      </c>
      <c r="AR777" s="23" t="s">
        <v>188</v>
      </c>
      <c r="AT777" s="23" t="s">
        <v>148</v>
      </c>
      <c r="AU777" s="23" t="s">
        <v>84</v>
      </c>
      <c r="AY777" s="23" t="s">
        <v>145</v>
      </c>
      <c r="BE777" s="199">
        <f>IF(N777="základní",J777,0)</f>
        <v>0</v>
      </c>
      <c r="BF777" s="199">
        <f>IF(N777="snížená",J777,0)</f>
        <v>0</v>
      </c>
      <c r="BG777" s="199">
        <f>IF(N777="zákl. přenesená",J777,0)</f>
        <v>0</v>
      </c>
      <c r="BH777" s="199">
        <f>IF(N777="sníž. přenesená",J777,0)</f>
        <v>0</v>
      </c>
      <c r="BI777" s="199">
        <f>IF(N777="nulová",J777,0)</f>
        <v>0</v>
      </c>
      <c r="BJ777" s="23" t="s">
        <v>82</v>
      </c>
      <c r="BK777" s="199">
        <f>ROUND(I777*H777,2)</f>
        <v>0</v>
      </c>
      <c r="BL777" s="23" t="s">
        <v>188</v>
      </c>
      <c r="BM777" s="23" t="s">
        <v>1105</v>
      </c>
    </row>
    <row r="778" spans="2:51" s="11" customFormat="1" ht="13.5">
      <c r="B778" s="200"/>
      <c r="C778" s="201"/>
      <c r="D778" s="202" t="s">
        <v>155</v>
      </c>
      <c r="E778" s="203" t="s">
        <v>21</v>
      </c>
      <c r="F778" s="204" t="s">
        <v>162</v>
      </c>
      <c r="G778" s="201"/>
      <c r="H778" s="205" t="s">
        <v>21</v>
      </c>
      <c r="I778" s="206"/>
      <c r="J778" s="201"/>
      <c r="K778" s="201"/>
      <c r="L778" s="207"/>
      <c r="M778" s="208"/>
      <c r="N778" s="209"/>
      <c r="O778" s="209"/>
      <c r="P778" s="209"/>
      <c r="Q778" s="209"/>
      <c r="R778" s="209"/>
      <c r="S778" s="209"/>
      <c r="T778" s="210"/>
      <c r="AT778" s="211" t="s">
        <v>155</v>
      </c>
      <c r="AU778" s="211" t="s">
        <v>84</v>
      </c>
      <c r="AV778" s="11" t="s">
        <v>82</v>
      </c>
      <c r="AW778" s="11" t="s">
        <v>38</v>
      </c>
      <c r="AX778" s="11" t="s">
        <v>74</v>
      </c>
      <c r="AY778" s="211" t="s">
        <v>145</v>
      </c>
    </row>
    <row r="779" spans="2:51" s="12" customFormat="1" ht="13.5">
      <c r="B779" s="212"/>
      <c r="C779" s="213"/>
      <c r="D779" s="214" t="s">
        <v>155</v>
      </c>
      <c r="E779" s="215" t="s">
        <v>21</v>
      </c>
      <c r="F779" s="216" t="s">
        <v>190</v>
      </c>
      <c r="G779" s="213"/>
      <c r="H779" s="217">
        <v>43.75</v>
      </c>
      <c r="I779" s="218"/>
      <c r="J779" s="213"/>
      <c r="K779" s="213"/>
      <c r="L779" s="219"/>
      <c r="M779" s="220"/>
      <c r="N779" s="221"/>
      <c r="O779" s="221"/>
      <c r="P779" s="221"/>
      <c r="Q779" s="221"/>
      <c r="R779" s="221"/>
      <c r="S779" s="221"/>
      <c r="T779" s="222"/>
      <c r="AT779" s="223" t="s">
        <v>155</v>
      </c>
      <c r="AU779" s="223" t="s">
        <v>84</v>
      </c>
      <c r="AV779" s="12" t="s">
        <v>84</v>
      </c>
      <c r="AW779" s="12" t="s">
        <v>38</v>
      </c>
      <c r="AX779" s="12" t="s">
        <v>82</v>
      </c>
      <c r="AY779" s="223" t="s">
        <v>145</v>
      </c>
    </row>
    <row r="780" spans="2:65" s="1" customFormat="1" ht="22.5" customHeight="1">
      <c r="B780" s="40"/>
      <c r="C780" s="188" t="s">
        <v>1106</v>
      </c>
      <c r="D780" s="188" t="s">
        <v>148</v>
      </c>
      <c r="E780" s="189" t="s">
        <v>1107</v>
      </c>
      <c r="F780" s="190" t="s">
        <v>1108</v>
      </c>
      <c r="G780" s="191" t="s">
        <v>160</v>
      </c>
      <c r="H780" s="192">
        <v>43.75</v>
      </c>
      <c r="I780" s="193"/>
      <c r="J780" s="194">
        <f>ROUND(I780*H780,2)</f>
        <v>0</v>
      </c>
      <c r="K780" s="190" t="s">
        <v>152</v>
      </c>
      <c r="L780" s="60"/>
      <c r="M780" s="195" t="s">
        <v>21</v>
      </c>
      <c r="N780" s="196" t="s">
        <v>45</v>
      </c>
      <c r="O780" s="41"/>
      <c r="P780" s="197">
        <f>O780*H780</f>
        <v>0</v>
      </c>
      <c r="Q780" s="197">
        <v>0.00392</v>
      </c>
      <c r="R780" s="197">
        <f>Q780*H780</f>
        <v>0.17149999999999999</v>
      </c>
      <c r="S780" s="197">
        <v>0</v>
      </c>
      <c r="T780" s="198">
        <f>S780*H780</f>
        <v>0</v>
      </c>
      <c r="AR780" s="23" t="s">
        <v>188</v>
      </c>
      <c r="AT780" s="23" t="s">
        <v>148</v>
      </c>
      <c r="AU780" s="23" t="s">
        <v>84</v>
      </c>
      <c r="AY780" s="23" t="s">
        <v>145</v>
      </c>
      <c r="BE780" s="199">
        <f>IF(N780="základní",J780,0)</f>
        <v>0</v>
      </c>
      <c r="BF780" s="199">
        <f>IF(N780="snížená",J780,0)</f>
        <v>0</v>
      </c>
      <c r="BG780" s="199">
        <f>IF(N780="zákl. přenesená",J780,0)</f>
        <v>0</v>
      </c>
      <c r="BH780" s="199">
        <f>IF(N780="sníž. přenesená",J780,0)</f>
        <v>0</v>
      </c>
      <c r="BI780" s="199">
        <f>IF(N780="nulová",J780,0)</f>
        <v>0</v>
      </c>
      <c r="BJ780" s="23" t="s">
        <v>82</v>
      </c>
      <c r="BK780" s="199">
        <f>ROUND(I780*H780,2)</f>
        <v>0</v>
      </c>
      <c r="BL780" s="23" t="s">
        <v>188</v>
      </c>
      <c r="BM780" s="23" t="s">
        <v>1109</v>
      </c>
    </row>
    <row r="781" spans="2:51" s="11" customFormat="1" ht="13.5">
      <c r="B781" s="200"/>
      <c r="C781" s="201"/>
      <c r="D781" s="202" t="s">
        <v>155</v>
      </c>
      <c r="E781" s="203" t="s">
        <v>21</v>
      </c>
      <c r="F781" s="204" t="s">
        <v>162</v>
      </c>
      <c r="G781" s="201"/>
      <c r="H781" s="205" t="s">
        <v>21</v>
      </c>
      <c r="I781" s="206"/>
      <c r="J781" s="201"/>
      <c r="K781" s="201"/>
      <c r="L781" s="207"/>
      <c r="M781" s="208"/>
      <c r="N781" s="209"/>
      <c r="O781" s="209"/>
      <c r="P781" s="209"/>
      <c r="Q781" s="209"/>
      <c r="R781" s="209"/>
      <c r="S781" s="209"/>
      <c r="T781" s="210"/>
      <c r="AT781" s="211" t="s">
        <v>155</v>
      </c>
      <c r="AU781" s="211" t="s">
        <v>84</v>
      </c>
      <c r="AV781" s="11" t="s">
        <v>82</v>
      </c>
      <c r="AW781" s="11" t="s">
        <v>38</v>
      </c>
      <c r="AX781" s="11" t="s">
        <v>74</v>
      </c>
      <c r="AY781" s="211" t="s">
        <v>145</v>
      </c>
    </row>
    <row r="782" spans="2:51" s="12" customFormat="1" ht="13.5">
      <c r="B782" s="212"/>
      <c r="C782" s="213"/>
      <c r="D782" s="214" t="s">
        <v>155</v>
      </c>
      <c r="E782" s="215" t="s">
        <v>21</v>
      </c>
      <c r="F782" s="216" t="s">
        <v>190</v>
      </c>
      <c r="G782" s="213"/>
      <c r="H782" s="217">
        <v>43.75</v>
      </c>
      <c r="I782" s="218"/>
      <c r="J782" s="213"/>
      <c r="K782" s="213"/>
      <c r="L782" s="219"/>
      <c r="M782" s="220"/>
      <c r="N782" s="221"/>
      <c r="O782" s="221"/>
      <c r="P782" s="221"/>
      <c r="Q782" s="221"/>
      <c r="R782" s="221"/>
      <c r="S782" s="221"/>
      <c r="T782" s="222"/>
      <c r="AT782" s="223" t="s">
        <v>155</v>
      </c>
      <c r="AU782" s="223" t="s">
        <v>84</v>
      </c>
      <c r="AV782" s="12" t="s">
        <v>84</v>
      </c>
      <c r="AW782" s="12" t="s">
        <v>38</v>
      </c>
      <c r="AX782" s="12" t="s">
        <v>82</v>
      </c>
      <c r="AY782" s="223" t="s">
        <v>145</v>
      </c>
    </row>
    <row r="783" spans="2:65" s="1" customFormat="1" ht="22.5" customHeight="1">
      <c r="B783" s="40"/>
      <c r="C783" s="241" t="s">
        <v>1110</v>
      </c>
      <c r="D783" s="241" t="s">
        <v>369</v>
      </c>
      <c r="E783" s="242" t="s">
        <v>1111</v>
      </c>
      <c r="F783" s="243" t="s">
        <v>1112</v>
      </c>
      <c r="G783" s="244" t="s">
        <v>160</v>
      </c>
      <c r="H783" s="245">
        <v>48.125</v>
      </c>
      <c r="I783" s="246"/>
      <c r="J783" s="247">
        <f>ROUND(I783*H783,2)</f>
        <v>0</v>
      </c>
      <c r="K783" s="243" t="s">
        <v>152</v>
      </c>
      <c r="L783" s="248"/>
      <c r="M783" s="249" t="s">
        <v>21</v>
      </c>
      <c r="N783" s="250" t="s">
        <v>45</v>
      </c>
      <c r="O783" s="41"/>
      <c r="P783" s="197">
        <f>O783*H783</f>
        <v>0</v>
      </c>
      <c r="Q783" s="197">
        <v>0.0182</v>
      </c>
      <c r="R783" s="197">
        <f>Q783*H783</f>
        <v>0.8758750000000001</v>
      </c>
      <c r="S783" s="197">
        <v>0</v>
      </c>
      <c r="T783" s="198">
        <f>S783*H783</f>
        <v>0</v>
      </c>
      <c r="AR783" s="23" t="s">
        <v>301</v>
      </c>
      <c r="AT783" s="23" t="s">
        <v>369</v>
      </c>
      <c r="AU783" s="23" t="s">
        <v>84</v>
      </c>
      <c r="AY783" s="23" t="s">
        <v>145</v>
      </c>
      <c r="BE783" s="199">
        <f>IF(N783="základní",J783,0)</f>
        <v>0</v>
      </c>
      <c r="BF783" s="199">
        <f>IF(N783="snížená",J783,0)</f>
        <v>0</v>
      </c>
      <c r="BG783" s="199">
        <f>IF(N783="zákl. přenesená",J783,0)</f>
        <v>0</v>
      </c>
      <c r="BH783" s="199">
        <f>IF(N783="sníž. přenesená",J783,0)</f>
        <v>0</v>
      </c>
      <c r="BI783" s="199">
        <f>IF(N783="nulová",J783,0)</f>
        <v>0</v>
      </c>
      <c r="BJ783" s="23" t="s">
        <v>82</v>
      </c>
      <c r="BK783" s="199">
        <f>ROUND(I783*H783,2)</f>
        <v>0</v>
      </c>
      <c r="BL783" s="23" t="s">
        <v>188</v>
      </c>
      <c r="BM783" s="23" t="s">
        <v>1113</v>
      </c>
    </row>
    <row r="784" spans="2:51" s="11" customFormat="1" ht="13.5">
      <c r="B784" s="200"/>
      <c r="C784" s="201"/>
      <c r="D784" s="202" t="s">
        <v>155</v>
      </c>
      <c r="E784" s="203" t="s">
        <v>21</v>
      </c>
      <c r="F784" s="204" t="s">
        <v>162</v>
      </c>
      <c r="G784" s="201"/>
      <c r="H784" s="205" t="s">
        <v>21</v>
      </c>
      <c r="I784" s="206"/>
      <c r="J784" s="201"/>
      <c r="K784" s="201"/>
      <c r="L784" s="207"/>
      <c r="M784" s="208"/>
      <c r="N784" s="209"/>
      <c r="O784" s="209"/>
      <c r="P784" s="209"/>
      <c r="Q784" s="209"/>
      <c r="R784" s="209"/>
      <c r="S784" s="209"/>
      <c r="T784" s="210"/>
      <c r="AT784" s="211" t="s">
        <v>155</v>
      </c>
      <c r="AU784" s="211" t="s">
        <v>84</v>
      </c>
      <c r="AV784" s="11" t="s">
        <v>82</v>
      </c>
      <c r="AW784" s="11" t="s">
        <v>38</v>
      </c>
      <c r="AX784" s="11" t="s">
        <v>74</v>
      </c>
      <c r="AY784" s="211" t="s">
        <v>145</v>
      </c>
    </row>
    <row r="785" spans="2:51" s="12" customFormat="1" ht="13.5">
      <c r="B785" s="212"/>
      <c r="C785" s="213"/>
      <c r="D785" s="202" t="s">
        <v>155</v>
      </c>
      <c r="E785" s="224" t="s">
        <v>21</v>
      </c>
      <c r="F785" s="225" t="s">
        <v>190</v>
      </c>
      <c r="G785" s="213"/>
      <c r="H785" s="226">
        <v>43.75</v>
      </c>
      <c r="I785" s="218"/>
      <c r="J785" s="213"/>
      <c r="K785" s="213"/>
      <c r="L785" s="219"/>
      <c r="M785" s="220"/>
      <c r="N785" s="221"/>
      <c r="O785" s="221"/>
      <c r="P785" s="221"/>
      <c r="Q785" s="221"/>
      <c r="R785" s="221"/>
      <c r="S785" s="221"/>
      <c r="T785" s="222"/>
      <c r="AT785" s="223" t="s">
        <v>155</v>
      </c>
      <c r="AU785" s="223" t="s">
        <v>84</v>
      </c>
      <c r="AV785" s="12" t="s">
        <v>84</v>
      </c>
      <c r="AW785" s="12" t="s">
        <v>38</v>
      </c>
      <c r="AX785" s="12" t="s">
        <v>82</v>
      </c>
      <c r="AY785" s="223" t="s">
        <v>145</v>
      </c>
    </row>
    <row r="786" spans="2:51" s="12" customFormat="1" ht="13.5">
      <c r="B786" s="212"/>
      <c r="C786" s="213"/>
      <c r="D786" s="214" t="s">
        <v>155</v>
      </c>
      <c r="E786" s="213"/>
      <c r="F786" s="216" t="s">
        <v>403</v>
      </c>
      <c r="G786" s="213"/>
      <c r="H786" s="217">
        <v>48.125</v>
      </c>
      <c r="I786" s="218"/>
      <c r="J786" s="213"/>
      <c r="K786" s="213"/>
      <c r="L786" s="219"/>
      <c r="M786" s="220"/>
      <c r="N786" s="221"/>
      <c r="O786" s="221"/>
      <c r="P786" s="221"/>
      <c r="Q786" s="221"/>
      <c r="R786" s="221"/>
      <c r="S786" s="221"/>
      <c r="T786" s="222"/>
      <c r="AT786" s="223" t="s">
        <v>155</v>
      </c>
      <c r="AU786" s="223" t="s">
        <v>84</v>
      </c>
      <c r="AV786" s="12" t="s">
        <v>84</v>
      </c>
      <c r="AW786" s="12" t="s">
        <v>6</v>
      </c>
      <c r="AX786" s="12" t="s">
        <v>82</v>
      </c>
      <c r="AY786" s="223" t="s">
        <v>145</v>
      </c>
    </row>
    <row r="787" spans="2:65" s="1" customFormat="1" ht="22.5" customHeight="1">
      <c r="B787" s="40"/>
      <c r="C787" s="188" t="s">
        <v>1114</v>
      </c>
      <c r="D787" s="188" t="s">
        <v>148</v>
      </c>
      <c r="E787" s="189" t="s">
        <v>1115</v>
      </c>
      <c r="F787" s="190" t="s">
        <v>1116</v>
      </c>
      <c r="G787" s="191" t="s">
        <v>160</v>
      </c>
      <c r="H787" s="192">
        <v>43.75</v>
      </c>
      <c r="I787" s="193"/>
      <c r="J787" s="194">
        <f>ROUND(I787*H787,2)</f>
        <v>0</v>
      </c>
      <c r="K787" s="190" t="s">
        <v>152</v>
      </c>
      <c r="L787" s="60"/>
      <c r="M787" s="195" t="s">
        <v>21</v>
      </c>
      <c r="N787" s="196" t="s">
        <v>45</v>
      </c>
      <c r="O787" s="41"/>
      <c r="P787" s="197">
        <f>O787*H787</f>
        <v>0</v>
      </c>
      <c r="Q787" s="197">
        <v>0</v>
      </c>
      <c r="R787" s="197">
        <f>Q787*H787</f>
        <v>0</v>
      </c>
      <c r="S787" s="197">
        <v>0</v>
      </c>
      <c r="T787" s="198">
        <f>S787*H787</f>
        <v>0</v>
      </c>
      <c r="AR787" s="23" t="s">
        <v>188</v>
      </c>
      <c r="AT787" s="23" t="s">
        <v>148</v>
      </c>
      <c r="AU787" s="23" t="s">
        <v>84</v>
      </c>
      <c r="AY787" s="23" t="s">
        <v>145</v>
      </c>
      <c r="BE787" s="199">
        <f>IF(N787="základní",J787,0)</f>
        <v>0</v>
      </c>
      <c r="BF787" s="199">
        <f>IF(N787="snížená",J787,0)</f>
        <v>0</v>
      </c>
      <c r="BG787" s="199">
        <f>IF(N787="zákl. přenesená",J787,0)</f>
        <v>0</v>
      </c>
      <c r="BH787" s="199">
        <f>IF(N787="sníž. přenesená",J787,0)</f>
        <v>0</v>
      </c>
      <c r="BI787" s="199">
        <f>IF(N787="nulová",J787,0)</f>
        <v>0</v>
      </c>
      <c r="BJ787" s="23" t="s">
        <v>82</v>
      </c>
      <c r="BK787" s="199">
        <f>ROUND(I787*H787,2)</f>
        <v>0</v>
      </c>
      <c r="BL787" s="23" t="s">
        <v>188</v>
      </c>
      <c r="BM787" s="23" t="s">
        <v>1117</v>
      </c>
    </row>
    <row r="788" spans="2:51" s="11" customFormat="1" ht="13.5">
      <c r="B788" s="200"/>
      <c r="C788" s="201"/>
      <c r="D788" s="202" t="s">
        <v>155</v>
      </c>
      <c r="E788" s="203" t="s">
        <v>21</v>
      </c>
      <c r="F788" s="204" t="s">
        <v>162</v>
      </c>
      <c r="G788" s="201"/>
      <c r="H788" s="205" t="s">
        <v>21</v>
      </c>
      <c r="I788" s="206"/>
      <c r="J788" s="201"/>
      <c r="K788" s="201"/>
      <c r="L788" s="207"/>
      <c r="M788" s="208"/>
      <c r="N788" s="209"/>
      <c r="O788" s="209"/>
      <c r="P788" s="209"/>
      <c r="Q788" s="209"/>
      <c r="R788" s="209"/>
      <c r="S788" s="209"/>
      <c r="T788" s="210"/>
      <c r="AT788" s="211" t="s">
        <v>155</v>
      </c>
      <c r="AU788" s="211" t="s">
        <v>84</v>
      </c>
      <c r="AV788" s="11" t="s">
        <v>82</v>
      </c>
      <c r="AW788" s="11" t="s">
        <v>38</v>
      </c>
      <c r="AX788" s="11" t="s">
        <v>74</v>
      </c>
      <c r="AY788" s="211" t="s">
        <v>145</v>
      </c>
    </row>
    <row r="789" spans="2:51" s="12" customFormat="1" ht="13.5">
      <c r="B789" s="212"/>
      <c r="C789" s="213"/>
      <c r="D789" s="214" t="s">
        <v>155</v>
      </c>
      <c r="E789" s="215" t="s">
        <v>21</v>
      </c>
      <c r="F789" s="216" t="s">
        <v>190</v>
      </c>
      <c r="G789" s="213"/>
      <c r="H789" s="217">
        <v>43.75</v>
      </c>
      <c r="I789" s="218"/>
      <c r="J789" s="213"/>
      <c r="K789" s="213"/>
      <c r="L789" s="219"/>
      <c r="M789" s="220"/>
      <c r="N789" s="221"/>
      <c r="O789" s="221"/>
      <c r="P789" s="221"/>
      <c r="Q789" s="221"/>
      <c r="R789" s="221"/>
      <c r="S789" s="221"/>
      <c r="T789" s="222"/>
      <c r="AT789" s="223" t="s">
        <v>155</v>
      </c>
      <c r="AU789" s="223" t="s">
        <v>84</v>
      </c>
      <c r="AV789" s="12" t="s">
        <v>84</v>
      </c>
      <c r="AW789" s="12" t="s">
        <v>38</v>
      </c>
      <c r="AX789" s="12" t="s">
        <v>82</v>
      </c>
      <c r="AY789" s="223" t="s">
        <v>145</v>
      </c>
    </row>
    <row r="790" spans="2:65" s="1" customFormat="1" ht="22.5" customHeight="1">
      <c r="B790" s="40"/>
      <c r="C790" s="241" t="s">
        <v>1118</v>
      </c>
      <c r="D790" s="241" t="s">
        <v>369</v>
      </c>
      <c r="E790" s="242" t="s">
        <v>1119</v>
      </c>
      <c r="F790" s="243" t="s">
        <v>1120</v>
      </c>
      <c r="G790" s="244" t="s">
        <v>372</v>
      </c>
      <c r="H790" s="245">
        <v>28.438</v>
      </c>
      <c r="I790" s="246"/>
      <c r="J790" s="247">
        <f>ROUND(I790*H790,2)</f>
        <v>0</v>
      </c>
      <c r="K790" s="243" t="s">
        <v>152</v>
      </c>
      <c r="L790" s="248"/>
      <c r="M790" s="249" t="s">
        <v>21</v>
      </c>
      <c r="N790" s="250" t="s">
        <v>45</v>
      </c>
      <c r="O790" s="41"/>
      <c r="P790" s="197">
        <f>O790*H790</f>
        <v>0</v>
      </c>
      <c r="Q790" s="197">
        <v>0.025</v>
      </c>
      <c r="R790" s="197">
        <f>Q790*H790</f>
        <v>0.71095</v>
      </c>
      <c r="S790" s="197">
        <v>0</v>
      </c>
      <c r="T790" s="198">
        <f>S790*H790</f>
        <v>0</v>
      </c>
      <c r="AR790" s="23" t="s">
        <v>301</v>
      </c>
      <c r="AT790" s="23" t="s">
        <v>369</v>
      </c>
      <c r="AU790" s="23" t="s">
        <v>84</v>
      </c>
      <c r="AY790" s="23" t="s">
        <v>145</v>
      </c>
      <c r="BE790" s="199">
        <f>IF(N790="základní",J790,0)</f>
        <v>0</v>
      </c>
      <c r="BF790" s="199">
        <f>IF(N790="snížená",J790,0)</f>
        <v>0</v>
      </c>
      <c r="BG790" s="199">
        <f>IF(N790="zákl. přenesená",J790,0)</f>
        <v>0</v>
      </c>
      <c r="BH790" s="199">
        <f>IF(N790="sníž. přenesená",J790,0)</f>
        <v>0</v>
      </c>
      <c r="BI790" s="199">
        <f>IF(N790="nulová",J790,0)</f>
        <v>0</v>
      </c>
      <c r="BJ790" s="23" t="s">
        <v>82</v>
      </c>
      <c r="BK790" s="199">
        <f>ROUND(I790*H790,2)</f>
        <v>0</v>
      </c>
      <c r="BL790" s="23" t="s">
        <v>188</v>
      </c>
      <c r="BM790" s="23" t="s">
        <v>1121</v>
      </c>
    </row>
    <row r="791" spans="2:51" s="11" customFormat="1" ht="13.5">
      <c r="B791" s="200"/>
      <c r="C791" s="201"/>
      <c r="D791" s="202" t="s">
        <v>155</v>
      </c>
      <c r="E791" s="203" t="s">
        <v>21</v>
      </c>
      <c r="F791" s="204" t="s">
        <v>162</v>
      </c>
      <c r="G791" s="201"/>
      <c r="H791" s="205" t="s">
        <v>21</v>
      </c>
      <c r="I791" s="206"/>
      <c r="J791" s="201"/>
      <c r="K791" s="201"/>
      <c r="L791" s="207"/>
      <c r="M791" s="208"/>
      <c r="N791" s="209"/>
      <c r="O791" s="209"/>
      <c r="P791" s="209"/>
      <c r="Q791" s="209"/>
      <c r="R791" s="209"/>
      <c r="S791" s="209"/>
      <c r="T791" s="210"/>
      <c r="AT791" s="211" t="s">
        <v>155</v>
      </c>
      <c r="AU791" s="211" t="s">
        <v>84</v>
      </c>
      <c r="AV791" s="11" t="s">
        <v>82</v>
      </c>
      <c r="AW791" s="11" t="s">
        <v>38</v>
      </c>
      <c r="AX791" s="11" t="s">
        <v>74</v>
      </c>
      <c r="AY791" s="211" t="s">
        <v>145</v>
      </c>
    </row>
    <row r="792" spans="2:51" s="12" customFormat="1" ht="13.5">
      <c r="B792" s="212"/>
      <c r="C792" s="213"/>
      <c r="D792" s="214" t="s">
        <v>155</v>
      </c>
      <c r="E792" s="215" t="s">
        <v>21</v>
      </c>
      <c r="F792" s="216" t="s">
        <v>1122</v>
      </c>
      <c r="G792" s="213"/>
      <c r="H792" s="217">
        <v>28.438</v>
      </c>
      <c r="I792" s="218"/>
      <c r="J792" s="213"/>
      <c r="K792" s="213"/>
      <c r="L792" s="219"/>
      <c r="M792" s="220"/>
      <c r="N792" s="221"/>
      <c r="O792" s="221"/>
      <c r="P792" s="221"/>
      <c r="Q792" s="221"/>
      <c r="R792" s="221"/>
      <c r="S792" s="221"/>
      <c r="T792" s="222"/>
      <c r="AT792" s="223" t="s">
        <v>155</v>
      </c>
      <c r="AU792" s="223" t="s">
        <v>84</v>
      </c>
      <c r="AV792" s="12" t="s">
        <v>84</v>
      </c>
      <c r="AW792" s="12" t="s">
        <v>38</v>
      </c>
      <c r="AX792" s="12" t="s">
        <v>82</v>
      </c>
      <c r="AY792" s="223" t="s">
        <v>145</v>
      </c>
    </row>
    <row r="793" spans="2:65" s="1" customFormat="1" ht="22.5" customHeight="1">
      <c r="B793" s="40"/>
      <c r="C793" s="188" t="s">
        <v>1123</v>
      </c>
      <c r="D793" s="188" t="s">
        <v>148</v>
      </c>
      <c r="E793" s="189" t="s">
        <v>1124</v>
      </c>
      <c r="F793" s="190" t="s">
        <v>1125</v>
      </c>
      <c r="G793" s="191" t="s">
        <v>182</v>
      </c>
      <c r="H793" s="192">
        <v>1.758</v>
      </c>
      <c r="I793" s="193"/>
      <c r="J793" s="194">
        <f>ROUND(I793*H793,2)</f>
        <v>0</v>
      </c>
      <c r="K793" s="190" t="s">
        <v>152</v>
      </c>
      <c r="L793" s="60"/>
      <c r="M793" s="195" t="s">
        <v>21</v>
      </c>
      <c r="N793" s="196" t="s">
        <v>45</v>
      </c>
      <c r="O793" s="41"/>
      <c r="P793" s="197">
        <f>O793*H793</f>
        <v>0</v>
      </c>
      <c r="Q793" s="197">
        <v>0</v>
      </c>
      <c r="R793" s="197">
        <f>Q793*H793</f>
        <v>0</v>
      </c>
      <c r="S793" s="197">
        <v>0</v>
      </c>
      <c r="T793" s="198">
        <f>S793*H793</f>
        <v>0</v>
      </c>
      <c r="AR793" s="23" t="s">
        <v>188</v>
      </c>
      <c r="AT793" s="23" t="s">
        <v>148</v>
      </c>
      <c r="AU793" s="23" t="s">
        <v>84</v>
      </c>
      <c r="AY793" s="23" t="s">
        <v>145</v>
      </c>
      <c r="BE793" s="199">
        <f>IF(N793="základní",J793,0)</f>
        <v>0</v>
      </c>
      <c r="BF793" s="199">
        <f>IF(N793="snížená",J793,0)</f>
        <v>0</v>
      </c>
      <c r="BG793" s="199">
        <f>IF(N793="zákl. přenesená",J793,0)</f>
        <v>0</v>
      </c>
      <c r="BH793" s="199">
        <f>IF(N793="sníž. přenesená",J793,0)</f>
        <v>0</v>
      </c>
      <c r="BI793" s="199">
        <f>IF(N793="nulová",J793,0)</f>
        <v>0</v>
      </c>
      <c r="BJ793" s="23" t="s">
        <v>82</v>
      </c>
      <c r="BK793" s="199">
        <f>ROUND(I793*H793,2)</f>
        <v>0</v>
      </c>
      <c r="BL793" s="23" t="s">
        <v>188</v>
      </c>
      <c r="BM793" s="23" t="s">
        <v>1126</v>
      </c>
    </row>
    <row r="794" spans="2:51" s="12" customFormat="1" ht="13.5">
      <c r="B794" s="212"/>
      <c r="C794" s="213"/>
      <c r="D794" s="214" t="s">
        <v>155</v>
      </c>
      <c r="E794" s="215" t="s">
        <v>21</v>
      </c>
      <c r="F794" s="216" t="s">
        <v>1127</v>
      </c>
      <c r="G794" s="213"/>
      <c r="H794" s="217">
        <v>1.758</v>
      </c>
      <c r="I794" s="218"/>
      <c r="J794" s="213"/>
      <c r="K794" s="213"/>
      <c r="L794" s="219"/>
      <c r="M794" s="220"/>
      <c r="N794" s="221"/>
      <c r="O794" s="221"/>
      <c r="P794" s="221"/>
      <c r="Q794" s="221"/>
      <c r="R794" s="221"/>
      <c r="S794" s="221"/>
      <c r="T794" s="222"/>
      <c r="AT794" s="223" t="s">
        <v>155</v>
      </c>
      <c r="AU794" s="223" t="s">
        <v>84</v>
      </c>
      <c r="AV794" s="12" t="s">
        <v>84</v>
      </c>
      <c r="AW794" s="12" t="s">
        <v>38</v>
      </c>
      <c r="AX794" s="12" t="s">
        <v>82</v>
      </c>
      <c r="AY794" s="223" t="s">
        <v>145</v>
      </c>
    </row>
    <row r="795" spans="2:65" s="1" customFormat="1" ht="22.5" customHeight="1">
      <c r="B795" s="40"/>
      <c r="C795" s="188" t="s">
        <v>1128</v>
      </c>
      <c r="D795" s="188" t="s">
        <v>148</v>
      </c>
      <c r="E795" s="189" t="s">
        <v>1129</v>
      </c>
      <c r="F795" s="190" t="s">
        <v>1130</v>
      </c>
      <c r="G795" s="191" t="s">
        <v>182</v>
      </c>
      <c r="H795" s="192">
        <v>1.758</v>
      </c>
      <c r="I795" s="193"/>
      <c r="J795" s="194">
        <f>ROUND(I795*H795,2)</f>
        <v>0</v>
      </c>
      <c r="K795" s="190" t="s">
        <v>152</v>
      </c>
      <c r="L795" s="60"/>
      <c r="M795" s="195" t="s">
        <v>21</v>
      </c>
      <c r="N795" s="196" t="s">
        <v>45</v>
      </c>
      <c r="O795" s="41"/>
      <c r="P795" s="197">
        <f>O795*H795</f>
        <v>0</v>
      </c>
      <c r="Q795" s="197">
        <v>0</v>
      </c>
      <c r="R795" s="197">
        <f>Q795*H795</f>
        <v>0</v>
      </c>
      <c r="S795" s="197">
        <v>0</v>
      </c>
      <c r="T795" s="198">
        <f>S795*H795</f>
        <v>0</v>
      </c>
      <c r="AR795" s="23" t="s">
        <v>188</v>
      </c>
      <c r="AT795" s="23" t="s">
        <v>148</v>
      </c>
      <c r="AU795" s="23" t="s">
        <v>84</v>
      </c>
      <c r="AY795" s="23" t="s">
        <v>145</v>
      </c>
      <c r="BE795" s="199">
        <f>IF(N795="základní",J795,0)</f>
        <v>0</v>
      </c>
      <c r="BF795" s="199">
        <f>IF(N795="snížená",J795,0)</f>
        <v>0</v>
      </c>
      <c r="BG795" s="199">
        <f>IF(N795="zákl. přenesená",J795,0)</f>
        <v>0</v>
      </c>
      <c r="BH795" s="199">
        <f>IF(N795="sníž. přenesená",J795,0)</f>
        <v>0</v>
      </c>
      <c r="BI795" s="199">
        <f>IF(N795="nulová",J795,0)</f>
        <v>0</v>
      </c>
      <c r="BJ795" s="23" t="s">
        <v>82</v>
      </c>
      <c r="BK795" s="199">
        <f>ROUND(I795*H795,2)</f>
        <v>0</v>
      </c>
      <c r="BL795" s="23" t="s">
        <v>188</v>
      </c>
      <c r="BM795" s="23" t="s">
        <v>1131</v>
      </c>
    </row>
    <row r="796" spans="2:51" s="12" customFormat="1" ht="13.5">
      <c r="B796" s="212"/>
      <c r="C796" s="213"/>
      <c r="D796" s="202" t="s">
        <v>155</v>
      </c>
      <c r="E796" s="224" t="s">
        <v>21</v>
      </c>
      <c r="F796" s="225" t="s">
        <v>1127</v>
      </c>
      <c r="G796" s="213"/>
      <c r="H796" s="226">
        <v>1.758</v>
      </c>
      <c r="I796" s="218"/>
      <c r="J796" s="213"/>
      <c r="K796" s="213"/>
      <c r="L796" s="219"/>
      <c r="M796" s="220"/>
      <c r="N796" s="221"/>
      <c r="O796" s="221"/>
      <c r="P796" s="221"/>
      <c r="Q796" s="221"/>
      <c r="R796" s="221"/>
      <c r="S796" s="221"/>
      <c r="T796" s="222"/>
      <c r="AT796" s="223" t="s">
        <v>155</v>
      </c>
      <c r="AU796" s="223" t="s">
        <v>84</v>
      </c>
      <c r="AV796" s="12" t="s">
        <v>84</v>
      </c>
      <c r="AW796" s="12" t="s">
        <v>38</v>
      </c>
      <c r="AX796" s="12" t="s">
        <v>82</v>
      </c>
      <c r="AY796" s="223" t="s">
        <v>145</v>
      </c>
    </row>
    <row r="797" spans="2:63" s="10" customFormat="1" ht="29.85" customHeight="1">
      <c r="B797" s="171"/>
      <c r="C797" s="172"/>
      <c r="D797" s="185" t="s">
        <v>73</v>
      </c>
      <c r="E797" s="186" t="s">
        <v>1132</v>
      </c>
      <c r="F797" s="186" t="s">
        <v>1133</v>
      </c>
      <c r="G797" s="172"/>
      <c r="H797" s="172"/>
      <c r="I797" s="175"/>
      <c r="J797" s="187">
        <f>BK797</f>
        <v>0</v>
      </c>
      <c r="K797" s="172"/>
      <c r="L797" s="177"/>
      <c r="M797" s="178"/>
      <c r="N797" s="179"/>
      <c r="O797" s="179"/>
      <c r="P797" s="180">
        <f>SUM(P798:P804)</f>
        <v>0</v>
      </c>
      <c r="Q797" s="179"/>
      <c r="R797" s="180">
        <f>SUM(R798:R804)</f>
        <v>0.0005733</v>
      </c>
      <c r="S797" s="179"/>
      <c r="T797" s="181">
        <f>SUM(T798:T804)</f>
        <v>0</v>
      </c>
      <c r="AR797" s="182" t="s">
        <v>84</v>
      </c>
      <c r="AT797" s="183" t="s">
        <v>73</v>
      </c>
      <c r="AU797" s="183" t="s">
        <v>82</v>
      </c>
      <c r="AY797" s="182" t="s">
        <v>145</v>
      </c>
      <c r="BK797" s="184">
        <f>SUM(BK798:BK804)</f>
        <v>0</v>
      </c>
    </row>
    <row r="798" spans="2:65" s="1" customFormat="1" ht="22.5" customHeight="1">
      <c r="B798" s="40"/>
      <c r="C798" s="188" t="s">
        <v>1134</v>
      </c>
      <c r="D798" s="188" t="s">
        <v>148</v>
      </c>
      <c r="E798" s="189" t="s">
        <v>1135</v>
      </c>
      <c r="F798" s="190" t="s">
        <v>1136</v>
      </c>
      <c r="G798" s="191" t="s">
        <v>166</v>
      </c>
      <c r="H798" s="192">
        <v>2.6</v>
      </c>
      <c r="I798" s="193"/>
      <c r="J798" s="194">
        <f>ROUND(I798*H798,2)</f>
        <v>0</v>
      </c>
      <c r="K798" s="190" t="s">
        <v>152</v>
      </c>
      <c r="L798" s="60"/>
      <c r="M798" s="195" t="s">
        <v>21</v>
      </c>
      <c r="N798" s="196" t="s">
        <v>45</v>
      </c>
      <c r="O798" s="41"/>
      <c r="P798" s="197">
        <f>O798*H798</f>
        <v>0</v>
      </c>
      <c r="Q798" s="197">
        <v>0</v>
      </c>
      <c r="R798" s="197">
        <f>Q798*H798</f>
        <v>0</v>
      </c>
      <c r="S798" s="197">
        <v>0</v>
      </c>
      <c r="T798" s="198">
        <f>S798*H798</f>
        <v>0</v>
      </c>
      <c r="AR798" s="23" t="s">
        <v>188</v>
      </c>
      <c r="AT798" s="23" t="s">
        <v>148</v>
      </c>
      <c r="AU798" s="23" t="s">
        <v>84</v>
      </c>
      <c r="AY798" s="23" t="s">
        <v>145</v>
      </c>
      <c r="BE798" s="199">
        <f>IF(N798="základní",J798,0)</f>
        <v>0</v>
      </c>
      <c r="BF798" s="199">
        <f>IF(N798="snížená",J798,0)</f>
        <v>0</v>
      </c>
      <c r="BG798" s="199">
        <f>IF(N798="zákl. přenesená",J798,0)</f>
        <v>0</v>
      </c>
      <c r="BH798" s="199">
        <f>IF(N798="sníž. přenesená",J798,0)</f>
        <v>0</v>
      </c>
      <c r="BI798" s="199">
        <f>IF(N798="nulová",J798,0)</f>
        <v>0</v>
      </c>
      <c r="BJ798" s="23" t="s">
        <v>82</v>
      </c>
      <c r="BK798" s="199">
        <f>ROUND(I798*H798,2)</f>
        <v>0</v>
      </c>
      <c r="BL798" s="23" t="s">
        <v>188</v>
      </c>
      <c r="BM798" s="23" t="s">
        <v>1137</v>
      </c>
    </row>
    <row r="799" spans="2:51" s="11" customFormat="1" ht="13.5">
      <c r="B799" s="200"/>
      <c r="C799" s="201"/>
      <c r="D799" s="202" t="s">
        <v>155</v>
      </c>
      <c r="E799" s="203" t="s">
        <v>21</v>
      </c>
      <c r="F799" s="204" t="s">
        <v>162</v>
      </c>
      <c r="G799" s="201"/>
      <c r="H799" s="205" t="s">
        <v>21</v>
      </c>
      <c r="I799" s="206"/>
      <c r="J799" s="201"/>
      <c r="K799" s="201"/>
      <c r="L799" s="207"/>
      <c r="M799" s="208"/>
      <c r="N799" s="209"/>
      <c r="O799" s="209"/>
      <c r="P799" s="209"/>
      <c r="Q799" s="209"/>
      <c r="R799" s="209"/>
      <c r="S799" s="209"/>
      <c r="T799" s="210"/>
      <c r="AT799" s="211" t="s">
        <v>155</v>
      </c>
      <c r="AU799" s="211" t="s">
        <v>84</v>
      </c>
      <c r="AV799" s="11" t="s">
        <v>82</v>
      </c>
      <c r="AW799" s="11" t="s">
        <v>38</v>
      </c>
      <c r="AX799" s="11" t="s">
        <v>74</v>
      </c>
      <c r="AY799" s="211" t="s">
        <v>145</v>
      </c>
    </row>
    <row r="800" spans="2:51" s="12" customFormat="1" ht="13.5">
      <c r="B800" s="212"/>
      <c r="C800" s="213"/>
      <c r="D800" s="214" t="s">
        <v>155</v>
      </c>
      <c r="E800" s="215" t="s">
        <v>21</v>
      </c>
      <c r="F800" s="216" t="s">
        <v>1138</v>
      </c>
      <c r="G800" s="213"/>
      <c r="H800" s="217">
        <v>2.6</v>
      </c>
      <c r="I800" s="218"/>
      <c r="J800" s="213"/>
      <c r="K800" s="213"/>
      <c r="L800" s="219"/>
      <c r="M800" s="220"/>
      <c r="N800" s="221"/>
      <c r="O800" s="221"/>
      <c r="P800" s="221"/>
      <c r="Q800" s="221"/>
      <c r="R800" s="221"/>
      <c r="S800" s="221"/>
      <c r="T800" s="222"/>
      <c r="AT800" s="223" t="s">
        <v>155</v>
      </c>
      <c r="AU800" s="223" t="s">
        <v>84</v>
      </c>
      <c r="AV800" s="12" t="s">
        <v>84</v>
      </c>
      <c r="AW800" s="12" t="s">
        <v>38</v>
      </c>
      <c r="AX800" s="12" t="s">
        <v>82</v>
      </c>
      <c r="AY800" s="223" t="s">
        <v>145</v>
      </c>
    </row>
    <row r="801" spans="2:65" s="1" customFormat="1" ht="22.5" customHeight="1">
      <c r="B801" s="40"/>
      <c r="C801" s="241" t="s">
        <v>1139</v>
      </c>
      <c r="D801" s="241" t="s">
        <v>369</v>
      </c>
      <c r="E801" s="242" t="s">
        <v>1140</v>
      </c>
      <c r="F801" s="243" t="s">
        <v>1141</v>
      </c>
      <c r="G801" s="244" t="s">
        <v>166</v>
      </c>
      <c r="H801" s="245">
        <v>2.73</v>
      </c>
      <c r="I801" s="246"/>
      <c r="J801" s="247">
        <f>ROUND(I801*H801,2)</f>
        <v>0</v>
      </c>
      <c r="K801" s="243" t="s">
        <v>152</v>
      </c>
      <c r="L801" s="248"/>
      <c r="M801" s="249" t="s">
        <v>21</v>
      </c>
      <c r="N801" s="250" t="s">
        <v>45</v>
      </c>
      <c r="O801" s="41"/>
      <c r="P801" s="197">
        <f>O801*H801</f>
        <v>0</v>
      </c>
      <c r="Q801" s="197">
        <v>0.00021</v>
      </c>
      <c r="R801" s="197">
        <f>Q801*H801</f>
        <v>0.0005733</v>
      </c>
      <c r="S801" s="197">
        <v>0</v>
      </c>
      <c r="T801" s="198">
        <f>S801*H801</f>
        <v>0</v>
      </c>
      <c r="AR801" s="23" t="s">
        <v>301</v>
      </c>
      <c r="AT801" s="23" t="s">
        <v>369</v>
      </c>
      <c r="AU801" s="23" t="s">
        <v>84</v>
      </c>
      <c r="AY801" s="23" t="s">
        <v>145</v>
      </c>
      <c r="BE801" s="199">
        <f>IF(N801="základní",J801,0)</f>
        <v>0</v>
      </c>
      <c r="BF801" s="199">
        <f>IF(N801="snížená",J801,0)</f>
        <v>0</v>
      </c>
      <c r="BG801" s="199">
        <f>IF(N801="zákl. přenesená",J801,0)</f>
        <v>0</v>
      </c>
      <c r="BH801" s="199">
        <f>IF(N801="sníž. přenesená",J801,0)</f>
        <v>0</v>
      </c>
      <c r="BI801" s="199">
        <f>IF(N801="nulová",J801,0)</f>
        <v>0</v>
      </c>
      <c r="BJ801" s="23" t="s">
        <v>82</v>
      </c>
      <c r="BK801" s="199">
        <f>ROUND(I801*H801,2)</f>
        <v>0</v>
      </c>
      <c r="BL801" s="23" t="s">
        <v>188</v>
      </c>
      <c r="BM801" s="23" t="s">
        <v>1142</v>
      </c>
    </row>
    <row r="802" spans="2:51" s="11" customFormat="1" ht="13.5">
      <c r="B802" s="200"/>
      <c r="C802" s="201"/>
      <c r="D802" s="202" t="s">
        <v>155</v>
      </c>
      <c r="E802" s="203" t="s">
        <v>21</v>
      </c>
      <c r="F802" s="204" t="s">
        <v>162</v>
      </c>
      <c r="G802" s="201"/>
      <c r="H802" s="205" t="s">
        <v>21</v>
      </c>
      <c r="I802" s="206"/>
      <c r="J802" s="201"/>
      <c r="K802" s="201"/>
      <c r="L802" s="207"/>
      <c r="M802" s="208"/>
      <c r="N802" s="209"/>
      <c r="O802" s="209"/>
      <c r="P802" s="209"/>
      <c r="Q802" s="209"/>
      <c r="R802" s="209"/>
      <c r="S802" s="209"/>
      <c r="T802" s="210"/>
      <c r="AT802" s="211" t="s">
        <v>155</v>
      </c>
      <c r="AU802" s="211" t="s">
        <v>84</v>
      </c>
      <c r="AV802" s="11" t="s">
        <v>82</v>
      </c>
      <c r="AW802" s="11" t="s">
        <v>38</v>
      </c>
      <c r="AX802" s="11" t="s">
        <v>74</v>
      </c>
      <c r="AY802" s="211" t="s">
        <v>145</v>
      </c>
    </row>
    <row r="803" spans="2:51" s="12" customFormat="1" ht="13.5">
      <c r="B803" s="212"/>
      <c r="C803" s="213"/>
      <c r="D803" s="202" t="s">
        <v>155</v>
      </c>
      <c r="E803" s="224" t="s">
        <v>21</v>
      </c>
      <c r="F803" s="225" t="s">
        <v>1138</v>
      </c>
      <c r="G803" s="213"/>
      <c r="H803" s="226">
        <v>2.6</v>
      </c>
      <c r="I803" s="218"/>
      <c r="J803" s="213"/>
      <c r="K803" s="213"/>
      <c r="L803" s="219"/>
      <c r="M803" s="220"/>
      <c r="N803" s="221"/>
      <c r="O803" s="221"/>
      <c r="P803" s="221"/>
      <c r="Q803" s="221"/>
      <c r="R803" s="221"/>
      <c r="S803" s="221"/>
      <c r="T803" s="222"/>
      <c r="AT803" s="223" t="s">
        <v>155</v>
      </c>
      <c r="AU803" s="223" t="s">
        <v>84</v>
      </c>
      <c r="AV803" s="12" t="s">
        <v>84</v>
      </c>
      <c r="AW803" s="12" t="s">
        <v>38</v>
      </c>
      <c r="AX803" s="12" t="s">
        <v>82</v>
      </c>
      <c r="AY803" s="223" t="s">
        <v>145</v>
      </c>
    </row>
    <row r="804" spans="2:51" s="12" customFormat="1" ht="13.5">
      <c r="B804" s="212"/>
      <c r="C804" s="213"/>
      <c r="D804" s="202" t="s">
        <v>155</v>
      </c>
      <c r="E804" s="213"/>
      <c r="F804" s="225" t="s">
        <v>1143</v>
      </c>
      <c r="G804" s="213"/>
      <c r="H804" s="226">
        <v>2.73</v>
      </c>
      <c r="I804" s="218"/>
      <c r="J804" s="213"/>
      <c r="K804" s="213"/>
      <c r="L804" s="219"/>
      <c r="M804" s="220"/>
      <c r="N804" s="221"/>
      <c r="O804" s="221"/>
      <c r="P804" s="221"/>
      <c r="Q804" s="221"/>
      <c r="R804" s="221"/>
      <c r="S804" s="221"/>
      <c r="T804" s="222"/>
      <c r="AT804" s="223" t="s">
        <v>155</v>
      </c>
      <c r="AU804" s="223" t="s">
        <v>84</v>
      </c>
      <c r="AV804" s="12" t="s">
        <v>84</v>
      </c>
      <c r="AW804" s="12" t="s">
        <v>6</v>
      </c>
      <c r="AX804" s="12" t="s">
        <v>82</v>
      </c>
      <c r="AY804" s="223" t="s">
        <v>145</v>
      </c>
    </row>
    <row r="805" spans="2:63" s="10" customFormat="1" ht="29.85" customHeight="1">
      <c r="B805" s="171"/>
      <c r="C805" s="172"/>
      <c r="D805" s="185" t="s">
        <v>73</v>
      </c>
      <c r="E805" s="186" t="s">
        <v>1144</v>
      </c>
      <c r="F805" s="186" t="s">
        <v>1145</v>
      </c>
      <c r="G805" s="172"/>
      <c r="H805" s="172"/>
      <c r="I805" s="175"/>
      <c r="J805" s="187">
        <f>BK805</f>
        <v>0</v>
      </c>
      <c r="K805" s="172"/>
      <c r="L805" s="177"/>
      <c r="M805" s="178"/>
      <c r="N805" s="179"/>
      <c r="O805" s="179"/>
      <c r="P805" s="180">
        <f>SUM(P806:P830)</f>
        <v>0</v>
      </c>
      <c r="Q805" s="179"/>
      <c r="R805" s="180">
        <f>SUM(R806:R830)</f>
        <v>1.386396</v>
      </c>
      <c r="S805" s="179"/>
      <c r="T805" s="181">
        <f>SUM(T806:T830)</f>
        <v>0</v>
      </c>
      <c r="AR805" s="182" t="s">
        <v>84</v>
      </c>
      <c r="AT805" s="183" t="s">
        <v>73</v>
      </c>
      <c r="AU805" s="183" t="s">
        <v>82</v>
      </c>
      <c r="AY805" s="182" t="s">
        <v>145</v>
      </c>
      <c r="BK805" s="184">
        <f>SUM(BK806:BK830)</f>
        <v>0</v>
      </c>
    </row>
    <row r="806" spans="2:65" s="1" customFormat="1" ht="31.5" customHeight="1">
      <c r="B806" s="40"/>
      <c r="C806" s="188" t="s">
        <v>1146</v>
      </c>
      <c r="D806" s="188" t="s">
        <v>148</v>
      </c>
      <c r="E806" s="189" t="s">
        <v>1147</v>
      </c>
      <c r="F806" s="190" t="s">
        <v>1148</v>
      </c>
      <c r="G806" s="191" t="s">
        <v>160</v>
      </c>
      <c r="H806" s="192">
        <v>70.02</v>
      </c>
      <c r="I806" s="193"/>
      <c r="J806" s="194">
        <f>ROUND(I806*H806,2)</f>
        <v>0</v>
      </c>
      <c r="K806" s="190" t="s">
        <v>152</v>
      </c>
      <c r="L806" s="60"/>
      <c r="M806" s="195" t="s">
        <v>21</v>
      </c>
      <c r="N806" s="196" t="s">
        <v>45</v>
      </c>
      <c r="O806" s="41"/>
      <c r="P806" s="197">
        <f>O806*H806</f>
        <v>0</v>
      </c>
      <c r="Q806" s="197">
        <v>0</v>
      </c>
      <c r="R806" s="197">
        <f>Q806*H806</f>
        <v>0</v>
      </c>
      <c r="S806" s="197">
        <v>0</v>
      </c>
      <c r="T806" s="198">
        <f>S806*H806</f>
        <v>0</v>
      </c>
      <c r="AR806" s="23" t="s">
        <v>188</v>
      </c>
      <c r="AT806" s="23" t="s">
        <v>148</v>
      </c>
      <c r="AU806" s="23" t="s">
        <v>84</v>
      </c>
      <c r="AY806" s="23" t="s">
        <v>145</v>
      </c>
      <c r="BE806" s="199">
        <f>IF(N806="základní",J806,0)</f>
        <v>0</v>
      </c>
      <c r="BF806" s="199">
        <f>IF(N806="snížená",J806,0)</f>
        <v>0</v>
      </c>
      <c r="BG806" s="199">
        <f>IF(N806="zákl. přenesená",J806,0)</f>
        <v>0</v>
      </c>
      <c r="BH806" s="199">
        <f>IF(N806="sníž. přenesená",J806,0)</f>
        <v>0</v>
      </c>
      <c r="BI806" s="199">
        <f>IF(N806="nulová",J806,0)</f>
        <v>0</v>
      </c>
      <c r="BJ806" s="23" t="s">
        <v>82</v>
      </c>
      <c r="BK806" s="199">
        <f>ROUND(I806*H806,2)</f>
        <v>0</v>
      </c>
      <c r="BL806" s="23" t="s">
        <v>188</v>
      </c>
      <c r="BM806" s="23" t="s">
        <v>1149</v>
      </c>
    </row>
    <row r="807" spans="2:51" s="11" customFormat="1" ht="13.5">
      <c r="B807" s="200"/>
      <c r="C807" s="201"/>
      <c r="D807" s="202" t="s">
        <v>155</v>
      </c>
      <c r="E807" s="203" t="s">
        <v>21</v>
      </c>
      <c r="F807" s="204" t="s">
        <v>162</v>
      </c>
      <c r="G807" s="201"/>
      <c r="H807" s="205" t="s">
        <v>21</v>
      </c>
      <c r="I807" s="206"/>
      <c r="J807" s="201"/>
      <c r="K807" s="201"/>
      <c r="L807" s="207"/>
      <c r="M807" s="208"/>
      <c r="N807" s="209"/>
      <c r="O807" s="209"/>
      <c r="P807" s="209"/>
      <c r="Q807" s="209"/>
      <c r="R807" s="209"/>
      <c r="S807" s="209"/>
      <c r="T807" s="210"/>
      <c r="AT807" s="211" t="s">
        <v>155</v>
      </c>
      <c r="AU807" s="211" t="s">
        <v>84</v>
      </c>
      <c r="AV807" s="11" t="s">
        <v>82</v>
      </c>
      <c r="AW807" s="11" t="s">
        <v>38</v>
      </c>
      <c r="AX807" s="11" t="s">
        <v>74</v>
      </c>
      <c r="AY807" s="211" t="s">
        <v>145</v>
      </c>
    </row>
    <row r="808" spans="2:51" s="12" customFormat="1" ht="13.5">
      <c r="B808" s="212"/>
      <c r="C808" s="213"/>
      <c r="D808" s="202" t="s">
        <v>155</v>
      </c>
      <c r="E808" s="224" t="s">
        <v>21</v>
      </c>
      <c r="F808" s="225" t="s">
        <v>213</v>
      </c>
      <c r="G808" s="213"/>
      <c r="H808" s="226">
        <v>74.6</v>
      </c>
      <c r="I808" s="218"/>
      <c r="J808" s="213"/>
      <c r="K808" s="213"/>
      <c r="L808" s="219"/>
      <c r="M808" s="220"/>
      <c r="N808" s="221"/>
      <c r="O808" s="221"/>
      <c r="P808" s="221"/>
      <c r="Q808" s="221"/>
      <c r="R808" s="221"/>
      <c r="S808" s="221"/>
      <c r="T808" s="222"/>
      <c r="AT808" s="223" t="s">
        <v>155</v>
      </c>
      <c r="AU808" s="223" t="s">
        <v>84</v>
      </c>
      <c r="AV808" s="12" t="s">
        <v>84</v>
      </c>
      <c r="AW808" s="12" t="s">
        <v>38</v>
      </c>
      <c r="AX808" s="12" t="s">
        <v>74</v>
      </c>
      <c r="AY808" s="223" t="s">
        <v>145</v>
      </c>
    </row>
    <row r="809" spans="2:51" s="12" customFormat="1" ht="13.5">
      <c r="B809" s="212"/>
      <c r="C809" s="213"/>
      <c r="D809" s="202" t="s">
        <v>155</v>
      </c>
      <c r="E809" s="224" t="s">
        <v>21</v>
      </c>
      <c r="F809" s="225" t="s">
        <v>214</v>
      </c>
      <c r="G809" s="213"/>
      <c r="H809" s="226">
        <v>-4.58</v>
      </c>
      <c r="I809" s="218"/>
      <c r="J809" s="213"/>
      <c r="K809" s="213"/>
      <c r="L809" s="219"/>
      <c r="M809" s="220"/>
      <c r="N809" s="221"/>
      <c r="O809" s="221"/>
      <c r="P809" s="221"/>
      <c r="Q809" s="221"/>
      <c r="R809" s="221"/>
      <c r="S809" s="221"/>
      <c r="T809" s="222"/>
      <c r="AT809" s="223" t="s">
        <v>155</v>
      </c>
      <c r="AU809" s="223" t="s">
        <v>84</v>
      </c>
      <c r="AV809" s="12" t="s">
        <v>84</v>
      </c>
      <c r="AW809" s="12" t="s">
        <v>38</v>
      </c>
      <c r="AX809" s="12" t="s">
        <v>74</v>
      </c>
      <c r="AY809" s="223" t="s">
        <v>145</v>
      </c>
    </row>
    <row r="810" spans="2:51" s="13" customFormat="1" ht="13.5">
      <c r="B810" s="227"/>
      <c r="C810" s="228"/>
      <c r="D810" s="214" t="s">
        <v>155</v>
      </c>
      <c r="E810" s="229" t="s">
        <v>21</v>
      </c>
      <c r="F810" s="230" t="s">
        <v>216</v>
      </c>
      <c r="G810" s="228"/>
      <c r="H810" s="231">
        <v>70.02</v>
      </c>
      <c r="I810" s="232"/>
      <c r="J810" s="228"/>
      <c r="K810" s="228"/>
      <c r="L810" s="233"/>
      <c r="M810" s="234"/>
      <c r="N810" s="235"/>
      <c r="O810" s="235"/>
      <c r="P810" s="235"/>
      <c r="Q810" s="235"/>
      <c r="R810" s="235"/>
      <c r="S810" s="235"/>
      <c r="T810" s="236"/>
      <c r="AT810" s="237" t="s">
        <v>155</v>
      </c>
      <c r="AU810" s="237" t="s">
        <v>84</v>
      </c>
      <c r="AV810" s="13" t="s">
        <v>153</v>
      </c>
      <c r="AW810" s="13" t="s">
        <v>38</v>
      </c>
      <c r="AX810" s="13" t="s">
        <v>82</v>
      </c>
      <c r="AY810" s="237" t="s">
        <v>145</v>
      </c>
    </row>
    <row r="811" spans="2:65" s="1" customFormat="1" ht="22.5" customHeight="1">
      <c r="B811" s="40"/>
      <c r="C811" s="241" t="s">
        <v>1150</v>
      </c>
      <c r="D811" s="241" t="s">
        <v>369</v>
      </c>
      <c r="E811" s="242" t="s">
        <v>1151</v>
      </c>
      <c r="F811" s="243" t="s">
        <v>1152</v>
      </c>
      <c r="G811" s="244" t="s">
        <v>160</v>
      </c>
      <c r="H811" s="245">
        <v>77.022</v>
      </c>
      <c r="I811" s="246"/>
      <c r="J811" s="247">
        <f>ROUND(I811*H811,2)</f>
        <v>0</v>
      </c>
      <c r="K811" s="243" t="s">
        <v>152</v>
      </c>
      <c r="L811" s="248"/>
      <c r="M811" s="249" t="s">
        <v>21</v>
      </c>
      <c r="N811" s="250" t="s">
        <v>45</v>
      </c>
      <c r="O811" s="41"/>
      <c r="P811" s="197">
        <f>O811*H811</f>
        <v>0</v>
      </c>
      <c r="Q811" s="197">
        <v>0.018</v>
      </c>
      <c r="R811" s="197">
        <f>Q811*H811</f>
        <v>1.386396</v>
      </c>
      <c r="S811" s="197">
        <v>0</v>
      </c>
      <c r="T811" s="198">
        <f>S811*H811</f>
        <v>0</v>
      </c>
      <c r="AR811" s="23" t="s">
        <v>301</v>
      </c>
      <c r="AT811" s="23" t="s">
        <v>369</v>
      </c>
      <c r="AU811" s="23" t="s">
        <v>84</v>
      </c>
      <c r="AY811" s="23" t="s">
        <v>145</v>
      </c>
      <c r="BE811" s="199">
        <f>IF(N811="základní",J811,0)</f>
        <v>0</v>
      </c>
      <c r="BF811" s="199">
        <f>IF(N811="snížená",J811,0)</f>
        <v>0</v>
      </c>
      <c r="BG811" s="199">
        <f>IF(N811="zákl. přenesená",J811,0)</f>
        <v>0</v>
      </c>
      <c r="BH811" s="199">
        <f>IF(N811="sníž. přenesená",J811,0)</f>
        <v>0</v>
      </c>
      <c r="BI811" s="199">
        <f>IF(N811="nulová",J811,0)</f>
        <v>0</v>
      </c>
      <c r="BJ811" s="23" t="s">
        <v>82</v>
      </c>
      <c r="BK811" s="199">
        <f>ROUND(I811*H811,2)</f>
        <v>0</v>
      </c>
      <c r="BL811" s="23" t="s">
        <v>188</v>
      </c>
      <c r="BM811" s="23" t="s">
        <v>1153</v>
      </c>
    </row>
    <row r="812" spans="2:51" s="11" customFormat="1" ht="13.5">
      <c r="B812" s="200"/>
      <c r="C812" s="201"/>
      <c r="D812" s="202" t="s">
        <v>155</v>
      </c>
      <c r="E812" s="203" t="s">
        <v>21</v>
      </c>
      <c r="F812" s="204" t="s">
        <v>162</v>
      </c>
      <c r="G812" s="201"/>
      <c r="H812" s="205" t="s">
        <v>21</v>
      </c>
      <c r="I812" s="206"/>
      <c r="J812" s="201"/>
      <c r="K812" s="201"/>
      <c r="L812" s="207"/>
      <c r="M812" s="208"/>
      <c r="N812" s="209"/>
      <c r="O812" s="209"/>
      <c r="P812" s="209"/>
      <c r="Q812" s="209"/>
      <c r="R812" s="209"/>
      <c r="S812" s="209"/>
      <c r="T812" s="210"/>
      <c r="AT812" s="211" t="s">
        <v>155</v>
      </c>
      <c r="AU812" s="211" t="s">
        <v>84</v>
      </c>
      <c r="AV812" s="11" t="s">
        <v>82</v>
      </c>
      <c r="AW812" s="11" t="s">
        <v>38</v>
      </c>
      <c r="AX812" s="11" t="s">
        <v>74</v>
      </c>
      <c r="AY812" s="211" t="s">
        <v>145</v>
      </c>
    </row>
    <row r="813" spans="2:51" s="12" customFormat="1" ht="13.5">
      <c r="B813" s="212"/>
      <c r="C813" s="213"/>
      <c r="D813" s="202" t="s">
        <v>155</v>
      </c>
      <c r="E813" s="224" t="s">
        <v>21</v>
      </c>
      <c r="F813" s="225" t="s">
        <v>213</v>
      </c>
      <c r="G813" s="213"/>
      <c r="H813" s="226">
        <v>74.6</v>
      </c>
      <c r="I813" s="218"/>
      <c r="J813" s="213"/>
      <c r="K813" s="213"/>
      <c r="L813" s="219"/>
      <c r="M813" s="220"/>
      <c r="N813" s="221"/>
      <c r="O813" s="221"/>
      <c r="P813" s="221"/>
      <c r="Q813" s="221"/>
      <c r="R813" s="221"/>
      <c r="S813" s="221"/>
      <c r="T813" s="222"/>
      <c r="AT813" s="223" t="s">
        <v>155</v>
      </c>
      <c r="AU813" s="223" t="s">
        <v>84</v>
      </c>
      <c r="AV813" s="12" t="s">
        <v>84</v>
      </c>
      <c r="AW813" s="12" t="s">
        <v>38</v>
      </c>
      <c r="AX813" s="12" t="s">
        <v>74</v>
      </c>
      <c r="AY813" s="223" t="s">
        <v>145</v>
      </c>
    </row>
    <row r="814" spans="2:51" s="12" customFormat="1" ht="13.5">
      <c r="B814" s="212"/>
      <c r="C814" s="213"/>
      <c r="D814" s="202" t="s">
        <v>155</v>
      </c>
      <c r="E814" s="224" t="s">
        <v>21</v>
      </c>
      <c r="F814" s="225" t="s">
        <v>214</v>
      </c>
      <c r="G814" s="213"/>
      <c r="H814" s="226">
        <v>-4.58</v>
      </c>
      <c r="I814" s="218"/>
      <c r="J814" s="213"/>
      <c r="K814" s="213"/>
      <c r="L814" s="219"/>
      <c r="M814" s="220"/>
      <c r="N814" s="221"/>
      <c r="O814" s="221"/>
      <c r="P814" s="221"/>
      <c r="Q814" s="221"/>
      <c r="R814" s="221"/>
      <c r="S814" s="221"/>
      <c r="T814" s="222"/>
      <c r="AT814" s="223" t="s">
        <v>155</v>
      </c>
      <c r="AU814" s="223" t="s">
        <v>84</v>
      </c>
      <c r="AV814" s="12" t="s">
        <v>84</v>
      </c>
      <c r="AW814" s="12" t="s">
        <v>38</v>
      </c>
      <c r="AX814" s="12" t="s">
        <v>74</v>
      </c>
      <c r="AY814" s="223" t="s">
        <v>145</v>
      </c>
    </row>
    <row r="815" spans="2:51" s="13" customFormat="1" ht="13.5">
      <c r="B815" s="227"/>
      <c r="C815" s="228"/>
      <c r="D815" s="202" t="s">
        <v>155</v>
      </c>
      <c r="E815" s="238" t="s">
        <v>21</v>
      </c>
      <c r="F815" s="239" t="s">
        <v>216</v>
      </c>
      <c r="G815" s="228"/>
      <c r="H815" s="240">
        <v>70.02</v>
      </c>
      <c r="I815" s="232"/>
      <c r="J815" s="228"/>
      <c r="K815" s="228"/>
      <c r="L815" s="233"/>
      <c r="M815" s="234"/>
      <c r="N815" s="235"/>
      <c r="O815" s="235"/>
      <c r="P815" s="235"/>
      <c r="Q815" s="235"/>
      <c r="R815" s="235"/>
      <c r="S815" s="235"/>
      <c r="T815" s="236"/>
      <c r="AT815" s="237" t="s">
        <v>155</v>
      </c>
      <c r="AU815" s="237" t="s">
        <v>84</v>
      </c>
      <c r="AV815" s="13" t="s">
        <v>153</v>
      </c>
      <c r="AW815" s="13" t="s">
        <v>38</v>
      </c>
      <c r="AX815" s="13" t="s">
        <v>82</v>
      </c>
      <c r="AY815" s="237" t="s">
        <v>145</v>
      </c>
    </row>
    <row r="816" spans="2:51" s="12" customFormat="1" ht="13.5">
      <c r="B816" s="212"/>
      <c r="C816" s="213"/>
      <c r="D816" s="214" t="s">
        <v>155</v>
      </c>
      <c r="E816" s="213"/>
      <c r="F816" s="216" t="s">
        <v>1154</v>
      </c>
      <c r="G816" s="213"/>
      <c r="H816" s="217">
        <v>77.022</v>
      </c>
      <c r="I816" s="218"/>
      <c r="J816" s="213"/>
      <c r="K816" s="213"/>
      <c r="L816" s="219"/>
      <c r="M816" s="220"/>
      <c r="N816" s="221"/>
      <c r="O816" s="221"/>
      <c r="P816" s="221"/>
      <c r="Q816" s="221"/>
      <c r="R816" s="221"/>
      <c r="S816" s="221"/>
      <c r="T816" s="222"/>
      <c r="AT816" s="223" t="s">
        <v>155</v>
      </c>
      <c r="AU816" s="223" t="s">
        <v>84</v>
      </c>
      <c r="AV816" s="12" t="s">
        <v>84</v>
      </c>
      <c r="AW816" s="12" t="s">
        <v>6</v>
      </c>
      <c r="AX816" s="12" t="s">
        <v>82</v>
      </c>
      <c r="AY816" s="223" t="s">
        <v>145</v>
      </c>
    </row>
    <row r="817" spans="2:65" s="1" customFormat="1" ht="22.5" customHeight="1">
      <c r="B817" s="40"/>
      <c r="C817" s="188" t="s">
        <v>1155</v>
      </c>
      <c r="D817" s="188" t="s">
        <v>148</v>
      </c>
      <c r="E817" s="189" t="s">
        <v>1156</v>
      </c>
      <c r="F817" s="190" t="s">
        <v>1157</v>
      </c>
      <c r="G817" s="191" t="s">
        <v>160</v>
      </c>
      <c r="H817" s="192">
        <v>70.02</v>
      </c>
      <c r="I817" s="193"/>
      <c r="J817" s="194">
        <f>ROUND(I817*H817,2)</f>
        <v>0</v>
      </c>
      <c r="K817" s="190" t="s">
        <v>152</v>
      </c>
      <c r="L817" s="60"/>
      <c r="M817" s="195" t="s">
        <v>21</v>
      </c>
      <c r="N817" s="196" t="s">
        <v>45</v>
      </c>
      <c r="O817" s="41"/>
      <c r="P817" s="197">
        <f>O817*H817</f>
        <v>0</v>
      </c>
      <c r="Q817" s="197">
        <v>0</v>
      </c>
      <c r="R817" s="197">
        <f>Q817*H817</f>
        <v>0</v>
      </c>
      <c r="S817" s="197">
        <v>0</v>
      </c>
      <c r="T817" s="198">
        <f>S817*H817</f>
        <v>0</v>
      </c>
      <c r="AR817" s="23" t="s">
        <v>188</v>
      </c>
      <c r="AT817" s="23" t="s">
        <v>148</v>
      </c>
      <c r="AU817" s="23" t="s">
        <v>84</v>
      </c>
      <c r="AY817" s="23" t="s">
        <v>145</v>
      </c>
      <c r="BE817" s="199">
        <f>IF(N817="základní",J817,0)</f>
        <v>0</v>
      </c>
      <c r="BF817" s="199">
        <f>IF(N817="snížená",J817,0)</f>
        <v>0</v>
      </c>
      <c r="BG817" s="199">
        <f>IF(N817="zákl. přenesená",J817,0)</f>
        <v>0</v>
      </c>
      <c r="BH817" s="199">
        <f>IF(N817="sníž. přenesená",J817,0)</f>
        <v>0</v>
      </c>
      <c r="BI817" s="199">
        <f>IF(N817="nulová",J817,0)</f>
        <v>0</v>
      </c>
      <c r="BJ817" s="23" t="s">
        <v>82</v>
      </c>
      <c r="BK817" s="199">
        <f>ROUND(I817*H817,2)</f>
        <v>0</v>
      </c>
      <c r="BL817" s="23" t="s">
        <v>188</v>
      </c>
      <c r="BM817" s="23" t="s">
        <v>1158</v>
      </c>
    </row>
    <row r="818" spans="2:51" s="11" customFormat="1" ht="13.5">
      <c r="B818" s="200"/>
      <c r="C818" s="201"/>
      <c r="D818" s="202" t="s">
        <v>155</v>
      </c>
      <c r="E818" s="203" t="s">
        <v>21</v>
      </c>
      <c r="F818" s="204" t="s">
        <v>162</v>
      </c>
      <c r="G818" s="201"/>
      <c r="H818" s="205" t="s">
        <v>21</v>
      </c>
      <c r="I818" s="206"/>
      <c r="J818" s="201"/>
      <c r="K818" s="201"/>
      <c r="L818" s="207"/>
      <c r="M818" s="208"/>
      <c r="N818" s="209"/>
      <c r="O818" s="209"/>
      <c r="P818" s="209"/>
      <c r="Q818" s="209"/>
      <c r="R818" s="209"/>
      <c r="S818" s="209"/>
      <c r="T818" s="210"/>
      <c r="AT818" s="211" t="s">
        <v>155</v>
      </c>
      <c r="AU818" s="211" t="s">
        <v>84</v>
      </c>
      <c r="AV818" s="11" t="s">
        <v>82</v>
      </c>
      <c r="AW818" s="11" t="s">
        <v>38</v>
      </c>
      <c r="AX818" s="11" t="s">
        <v>74</v>
      </c>
      <c r="AY818" s="211" t="s">
        <v>145</v>
      </c>
    </row>
    <row r="819" spans="2:51" s="12" customFormat="1" ht="13.5">
      <c r="B819" s="212"/>
      <c r="C819" s="213"/>
      <c r="D819" s="202" t="s">
        <v>155</v>
      </c>
      <c r="E819" s="224" t="s">
        <v>21</v>
      </c>
      <c r="F819" s="225" t="s">
        <v>213</v>
      </c>
      <c r="G819" s="213"/>
      <c r="H819" s="226">
        <v>74.6</v>
      </c>
      <c r="I819" s="218"/>
      <c r="J819" s="213"/>
      <c r="K819" s="213"/>
      <c r="L819" s="219"/>
      <c r="M819" s="220"/>
      <c r="N819" s="221"/>
      <c r="O819" s="221"/>
      <c r="P819" s="221"/>
      <c r="Q819" s="221"/>
      <c r="R819" s="221"/>
      <c r="S819" s="221"/>
      <c r="T819" s="222"/>
      <c r="AT819" s="223" t="s">
        <v>155</v>
      </c>
      <c r="AU819" s="223" t="s">
        <v>84</v>
      </c>
      <c r="AV819" s="12" t="s">
        <v>84</v>
      </c>
      <c r="AW819" s="12" t="s">
        <v>38</v>
      </c>
      <c r="AX819" s="12" t="s">
        <v>74</v>
      </c>
      <c r="AY819" s="223" t="s">
        <v>145</v>
      </c>
    </row>
    <row r="820" spans="2:51" s="12" customFormat="1" ht="13.5">
      <c r="B820" s="212"/>
      <c r="C820" s="213"/>
      <c r="D820" s="202" t="s">
        <v>155</v>
      </c>
      <c r="E820" s="224" t="s">
        <v>21</v>
      </c>
      <c r="F820" s="225" t="s">
        <v>214</v>
      </c>
      <c r="G820" s="213"/>
      <c r="H820" s="226">
        <v>-4.58</v>
      </c>
      <c r="I820" s="218"/>
      <c r="J820" s="213"/>
      <c r="K820" s="213"/>
      <c r="L820" s="219"/>
      <c r="M820" s="220"/>
      <c r="N820" s="221"/>
      <c r="O820" s="221"/>
      <c r="P820" s="221"/>
      <c r="Q820" s="221"/>
      <c r="R820" s="221"/>
      <c r="S820" s="221"/>
      <c r="T820" s="222"/>
      <c r="AT820" s="223" t="s">
        <v>155</v>
      </c>
      <c r="AU820" s="223" t="s">
        <v>84</v>
      </c>
      <c r="AV820" s="12" t="s">
        <v>84</v>
      </c>
      <c r="AW820" s="12" t="s">
        <v>38</v>
      </c>
      <c r="AX820" s="12" t="s">
        <v>74</v>
      </c>
      <c r="AY820" s="223" t="s">
        <v>145</v>
      </c>
    </row>
    <row r="821" spans="2:51" s="13" customFormat="1" ht="13.5">
      <c r="B821" s="227"/>
      <c r="C821" s="228"/>
      <c r="D821" s="214" t="s">
        <v>155</v>
      </c>
      <c r="E821" s="229" t="s">
        <v>21</v>
      </c>
      <c r="F821" s="230" t="s">
        <v>216</v>
      </c>
      <c r="G821" s="228"/>
      <c r="H821" s="231">
        <v>70.02</v>
      </c>
      <c r="I821" s="232"/>
      <c r="J821" s="228"/>
      <c r="K821" s="228"/>
      <c r="L821" s="233"/>
      <c r="M821" s="234"/>
      <c r="N821" s="235"/>
      <c r="O821" s="235"/>
      <c r="P821" s="235"/>
      <c r="Q821" s="235"/>
      <c r="R821" s="235"/>
      <c r="S821" s="235"/>
      <c r="T821" s="236"/>
      <c r="AT821" s="237" t="s">
        <v>155</v>
      </c>
      <c r="AU821" s="237" t="s">
        <v>84</v>
      </c>
      <c r="AV821" s="13" t="s">
        <v>153</v>
      </c>
      <c r="AW821" s="13" t="s">
        <v>38</v>
      </c>
      <c r="AX821" s="13" t="s">
        <v>82</v>
      </c>
      <c r="AY821" s="237" t="s">
        <v>145</v>
      </c>
    </row>
    <row r="822" spans="2:65" s="1" customFormat="1" ht="31.5" customHeight="1">
      <c r="B822" s="40"/>
      <c r="C822" s="188" t="s">
        <v>1159</v>
      </c>
      <c r="D822" s="188" t="s">
        <v>148</v>
      </c>
      <c r="E822" s="189" t="s">
        <v>1160</v>
      </c>
      <c r="F822" s="190" t="s">
        <v>1161</v>
      </c>
      <c r="G822" s="191" t="s">
        <v>160</v>
      </c>
      <c r="H822" s="192">
        <v>70.02</v>
      </c>
      <c r="I822" s="193"/>
      <c r="J822" s="194">
        <f>ROUND(I822*H822,2)</f>
        <v>0</v>
      </c>
      <c r="K822" s="190" t="s">
        <v>152</v>
      </c>
      <c r="L822" s="60"/>
      <c r="M822" s="195" t="s">
        <v>21</v>
      </c>
      <c r="N822" s="196" t="s">
        <v>45</v>
      </c>
      <c r="O822" s="41"/>
      <c r="P822" s="197">
        <f>O822*H822</f>
        <v>0</v>
      </c>
      <c r="Q822" s="197">
        <v>0</v>
      </c>
      <c r="R822" s="197">
        <f>Q822*H822</f>
        <v>0</v>
      </c>
      <c r="S822" s="197">
        <v>0</v>
      </c>
      <c r="T822" s="198">
        <f>S822*H822</f>
        <v>0</v>
      </c>
      <c r="AR822" s="23" t="s">
        <v>188</v>
      </c>
      <c r="AT822" s="23" t="s">
        <v>148</v>
      </c>
      <c r="AU822" s="23" t="s">
        <v>84</v>
      </c>
      <c r="AY822" s="23" t="s">
        <v>145</v>
      </c>
      <c r="BE822" s="199">
        <f>IF(N822="základní",J822,0)</f>
        <v>0</v>
      </c>
      <c r="BF822" s="199">
        <f>IF(N822="snížená",J822,0)</f>
        <v>0</v>
      </c>
      <c r="BG822" s="199">
        <f>IF(N822="zákl. přenesená",J822,0)</f>
        <v>0</v>
      </c>
      <c r="BH822" s="199">
        <f>IF(N822="sníž. přenesená",J822,0)</f>
        <v>0</v>
      </c>
      <c r="BI822" s="199">
        <f>IF(N822="nulová",J822,0)</f>
        <v>0</v>
      </c>
      <c r="BJ822" s="23" t="s">
        <v>82</v>
      </c>
      <c r="BK822" s="199">
        <f>ROUND(I822*H822,2)</f>
        <v>0</v>
      </c>
      <c r="BL822" s="23" t="s">
        <v>188</v>
      </c>
      <c r="BM822" s="23" t="s">
        <v>1162</v>
      </c>
    </row>
    <row r="823" spans="2:51" s="11" customFormat="1" ht="13.5">
      <c r="B823" s="200"/>
      <c r="C823" s="201"/>
      <c r="D823" s="202" t="s">
        <v>155</v>
      </c>
      <c r="E823" s="203" t="s">
        <v>21</v>
      </c>
      <c r="F823" s="204" t="s">
        <v>162</v>
      </c>
      <c r="G823" s="201"/>
      <c r="H823" s="205" t="s">
        <v>21</v>
      </c>
      <c r="I823" s="206"/>
      <c r="J823" s="201"/>
      <c r="K823" s="201"/>
      <c r="L823" s="207"/>
      <c r="M823" s="208"/>
      <c r="N823" s="209"/>
      <c r="O823" s="209"/>
      <c r="P823" s="209"/>
      <c r="Q823" s="209"/>
      <c r="R823" s="209"/>
      <c r="S823" s="209"/>
      <c r="T823" s="210"/>
      <c r="AT823" s="211" t="s">
        <v>155</v>
      </c>
      <c r="AU823" s="211" t="s">
        <v>84</v>
      </c>
      <c r="AV823" s="11" t="s">
        <v>82</v>
      </c>
      <c r="AW823" s="11" t="s">
        <v>38</v>
      </c>
      <c r="AX823" s="11" t="s">
        <v>74</v>
      </c>
      <c r="AY823" s="211" t="s">
        <v>145</v>
      </c>
    </row>
    <row r="824" spans="2:51" s="12" customFormat="1" ht="13.5">
      <c r="B824" s="212"/>
      <c r="C824" s="213"/>
      <c r="D824" s="202" t="s">
        <v>155</v>
      </c>
      <c r="E824" s="224" t="s">
        <v>21</v>
      </c>
      <c r="F824" s="225" t="s">
        <v>213</v>
      </c>
      <c r="G824" s="213"/>
      <c r="H824" s="226">
        <v>74.6</v>
      </c>
      <c r="I824" s="218"/>
      <c r="J824" s="213"/>
      <c r="K824" s="213"/>
      <c r="L824" s="219"/>
      <c r="M824" s="220"/>
      <c r="N824" s="221"/>
      <c r="O824" s="221"/>
      <c r="P824" s="221"/>
      <c r="Q824" s="221"/>
      <c r="R824" s="221"/>
      <c r="S824" s="221"/>
      <c r="T824" s="222"/>
      <c r="AT824" s="223" t="s">
        <v>155</v>
      </c>
      <c r="AU824" s="223" t="s">
        <v>84</v>
      </c>
      <c r="AV824" s="12" t="s">
        <v>84</v>
      </c>
      <c r="AW824" s="12" t="s">
        <v>38</v>
      </c>
      <c r="AX824" s="12" t="s">
        <v>74</v>
      </c>
      <c r="AY824" s="223" t="s">
        <v>145</v>
      </c>
    </row>
    <row r="825" spans="2:51" s="12" customFormat="1" ht="13.5">
      <c r="B825" s="212"/>
      <c r="C825" s="213"/>
      <c r="D825" s="202" t="s">
        <v>155</v>
      </c>
      <c r="E825" s="224" t="s">
        <v>21</v>
      </c>
      <c r="F825" s="225" t="s">
        <v>214</v>
      </c>
      <c r="G825" s="213"/>
      <c r="H825" s="226">
        <v>-4.58</v>
      </c>
      <c r="I825" s="218"/>
      <c r="J825" s="213"/>
      <c r="K825" s="213"/>
      <c r="L825" s="219"/>
      <c r="M825" s="220"/>
      <c r="N825" s="221"/>
      <c r="O825" s="221"/>
      <c r="P825" s="221"/>
      <c r="Q825" s="221"/>
      <c r="R825" s="221"/>
      <c r="S825" s="221"/>
      <c r="T825" s="222"/>
      <c r="AT825" s="223" t="s">
        <v>155</v>
      </c>
      <c r="AU825" s="223" t="s">
        <v>84</v>
      </c>
      <c r="AV825" s="12" t="s">
        <v>84</v>
      </c>
      <c r="AW825" s="12" t="s">
        <v>38</v>
      </c>
      <c r="AX825" s="12" t="s">
        <v>74</v>
      </c>
      <c r="AY825" s="223" t="s">
        <v>145</v>
      </c>
    </row>
    <row r="826" spans="2:51" s="13" customFormat="1" ht="13.5">
      <c r="B826" s="227"/>
      <c r="C826" s="228"/>
      <c r="D826" s="214" t="s">
        <v>155</v>
      </c>
      <c r="E826" s="229" t="s">
        <v>21</v>
      </c>
      <c r="F826" s="230" t="s">
        <v>216</v>
      </c>
      <c r="G826" s="228"/>
      <c r="H826" s="231">
        <v>70.02</v>
      </c>
      <c r="I826" s="232"/>
      <c r="J826" s="228"/>
      <c r="K826" s="228"/>
      <c r="L826" s="233"/>
      <c r="M826" s="234"/>
      <c r="N826" s="235"/>
      <c r="O826" s="235"/>
      <c r="P826" s="235"/>
      <c r="Q826" s="235"/>
      <c r="R826" s="235"/>
      <c r="S826" s="235"/>
      <c r="T826" s="236"/>
      <c r="AT826" s="237" t="s">
        <v>155</v>
      </c>
      <c r="AU826" s="237" t="s">
        <v>84</v>
      </c>
      <c r="AV826" s="13" t="s">
        <v>153</v>
      </c>
      <c r="AW826" s="13" t="s">
        <v>38</v>
      </c>
      <c r="AX826" s="13" t="s">
        <v>82</v>
      </c>
      <c r="AY826" s="237" t="s">
        <v>145</v>
      </c>
    </row>
    <row r="827" spans="2:65" s="1" customFormat="1" ht="22.5" customHeight="1">
      <c r="B827" s="40"/>
      <c r="C827" s="188" t="s">
        <v>1163</v>
      </c>
      <c r="D827" s="188" t="s">
        <v>148</v>
      </c>
      <c r="E827" s="189" t="s">
        <v>1164</v>
      </c>
      <c r="F827" s="190" t="s">
        <v>1165</v>
      </c>
      <c r="G827" s="191" t="s">
        <v>182</v>
      </c>
      <c r="H827" s="192">
        <v>1.386</v>
      </c>
      <c r="I827" s="193"/>
      <c r="J827" s="194">
        <f>ROUND(I827*H827,2)</f>
        <v>0</v>
      </c>
      <c r="K827" s="190" t="s">
        <v>152</v>
      </c>
      <c r="L827" s="60"/>
      <c r="M827" s="195" t="s">
        <v>21</v>
      </c>
      <c r="N827" s="196" t="s">
        <v>45</v>
      </c>
      <c r="O827" s="41"/>
      <c r="P827" s="197">
        <f>O827*H827</f>
        <v>0</v>
      </c>
      <c r="Q827" s="197">
        <v>0</v>
      </c>
      <c r="R827" s="197">
        <f>Q827*H827</f>
        <v>0</v>
      </c>
      <c r="S827" s="197">
        <v>0</v>
      </c>
      <c r="T827" s="198">
        <f>S827*H827</f>
        <v>0</v>
      </c>
      <c r="AR827" s="23" t="s">
        <v>188</v>
      </c>
      <c r="AT827" s="23" t="s">
        <v>148</v>
      </c>
      <c r="AU827" s="23" t="s">
        <v>84</v>
      </c>
      <c r="AY827" s="23" t="s">
        <v>145</v>
      </c>
      <c r="BE827" s="199">
        <f>IF(N827="základní",J827,0)</f>
        <v>0</v>
      </c>
      <c r="BF827" s="199">
        <f>IF(N827="snížená",J827,0)</f>
        <v>0</v>
      </c>
      <c r="BG827" s="199">
        <f>IF(N827="zákl. přenesená",J827,0)</f>
        <v>0</v>
      </c>
      <c r="BH827" s="199">
        <f>IF(N827="sníž. přenesená",J827,0)</f>
        <v>0</v>
      </c>
      <c r="BI827" s="199">
        <f>IF(N827="nulová",J827,0)</f>
        <v>0</v>
      </c>
      <c r="BJ827" s="23" t="s">
        <v>82</v>
      </c>
      <c r="BK827" s="199">
        <f>ROUND(I827*H827,2)</f>
        <v>0</v>
      </c>
      <c r="BL827" s="23" t="s">
        <v>188</v>
      </c>
      <c r="BM827" s="23" t="s">
        <v>1166</v>
      </c>
    </row>
    <row r="828" spans="2:51" s="12" customFormat="1" ht="13.5">
      <c r="B828" s="212"/>
      <c r="C828" s="213"/>
      <c r="D828" s="214" t="s">
        <v>155</v>
      </c>
      <c r="E828" s="215" t="s">
        <v>21</v>
      </c>
      <c r="F828" s="216" t="s">
        <v>1167</v>
      </c>
      <c r="G828" s="213"/>
      <c r="H828" s="217">
        <v>1.386</v>
      </c>
      <c r="I828" s="218"/>
      <c r="J828" s="213"/>
      <c r="K828" s="213"/>
      <c r="L828" s="219"/>
      <c r="M828" s="220"/>
      <c r="N828" s="221"/>
      <c r="O828" s="221"/>
      <c r="P828" s="221"/>
      <c r="Q828" s="221"/>
      <c r="R828" s="221"/>
      <c r="S828" s="221"/>
      <c r="T828" s="222"/>
      <c r="AT828" s="223" t="s">
        <v>155</v>
      </c>
      <c r="AU828" s="223" t="s">
        <v>84</v>
      </c>
      <c r="AV828" s="12" t="s">
        <v>84</v>
      </c>
      <c r="AW828" s="12" t="s">
        <v>38</v>
      </c>
      <c r="AX828" s="12" t="s">
        <v>82</v>
      </c>
      <c r="AY828" s="223" t="s">
        <v>145</v>
      </c>
    </row>
    <row r="829" spans="2:65" s="1" customFormat="1" ht="22.5" customHeight="1">
      <c r="B829" s="40"/>
      <c r="C829" s="188" t="s">
        <v>1168</v>
      </c>
      <c r="D829" s="188" t="s">
        <v>148</v>
      </c>
      <c r="E829" s="189" t="s">
        <v>1169</v>
      </c>
      <c r="F829" s="190" t="s">
        <v>1170</v>
      </c>
      <c r="G829" s="191" t="s">
        <v>182</v>
      </c>
      <c r="H829" s="192">
        <v>1.386</v>
      </c>
      <c r="I829" s="193"/>
      <c r="J829" s="194">
        <f>ROUND(I829*H829,2)</f>
        <v>0</v>
      </c>
      <c r="K829" s="190" t="s">
        <v>152</v>
      </c>
      <c r="L829" s="60"/>
      <c r="M829" s="195" t="s">
        <v>21</v>
      </c>
      <c r="N829" s="196" t="s">
        <v>45</v>
      </c>
      <c r="O829" s="41"/>
      <c r="P829" s="197">
        <f>O829*H829</f>
        <v>0</v>
      </c>
      <c r="Q829" s="197">
        <v>0</v>
      </c>
      <c r="R829" s="197">
        <f>Q829*H829</f>
        <v>0</v>
      </c>
      <c r="S829" s="197">
        <v>0</v>
      </c>
      <c r="T829" s="198">
        <f>S829*H829</f>
        <v>0</v>
      </c>
      <c r="AR829" s="23" t="s">
        <v>188</v>
      </c>
      <c r="AT829" s="23" t="s">
        <v>148</v>
      </c>
      <c r="AU829" s="23" t="s">
        <v>84</v>
      </c>
      <c r="AY829" s="23" t="s">
        <v>145</v>
      </c>
      <c r="BE829" s="199">
        <f>IF(N829="základní",J829,0)</f>
        <v>0</v>
      </c>
      <c r="BF829" s="199">
        <f>IF(N829="snížená",J829,0)</f>
        <v>0</v>
      </c>
      <c r="BG829" s="199">
        <f>IF(N829="zákl. přenesená",J829,0)</f>
        <v>0</v>
      </c>
      <c r="BH829" s="199">
        <f>IF(N829="sníž. přenesená",J829,0)</f>
        <v>0</v>
      </c>
      <c r="BI829" s="199">
        <f>IF(N829="nulová",J829,0)</f>
        <v>0</v>
      </c>
      <c r="BJ829" s="23" t="s">
        <v>82</v>
      </c>
      <c r="BK829" s="199">
        <f>ROUND(I829*H829,2)</f>
        <v>0</v>
      </c>
      <c r="BL829" s="23" t="s">
        <v>188</v>
      </c>
      <c r="BM829" s="23" t="s">
        <v>1171</v>
      </c>
    </row>
    <row r="830" spans="2:51" s="12" customFormat="1" ht="13.5">
      <c r="B830" s="212"/>
      <c r="C830" s="213"/>
      <c r="D830" s="202" t="s">
        <v>155</v>
      </c>
      <c r="E830" s="224" t="s">
        <v>21</v>
      </c>
      <c r="F830" s="225" t="s">
        <v>1167</v>
      </c>
      <c r="G830" s="213"/>
      <c r="H830" s="226">
        <v>1.386</v>
      </c>
      <c r="I830" s="218"/>
      <c r="J830" s="213"/>
      <c r="K830" s="213"/>
      <c r="L830" s="219"/>
      <c r="M830" s="220"/>
      <c r="N830" s="221"/>
      <c r="O830" s="221"/>
      <c r="P830" s="221"/>
      <c r="Q830" s="221"/>
      <c r="R830" s="221"/>
      <c r="S830" s="221"/>
      <c r="T830" s="222"/>
      <c r="AT830" s="223" t="s">
        <v>155</v>
      </c>
      <c r="AU830" s="223" t="s">
        <v>84</v>
      </c>
      <c r="AV830" s="12" t="s">
        <v>84</v>
      </c>
      <c r="AW830" s="12" t="s">
        <v>38</v>
      </c>
      <c r="AX830" s="12" t="s">
        <v>82</v>
      </c>
      <c r="AY830" s="223" t="s">
        <v>145</v>
      </c>
    </row>
    <row r="831" spans="2:63" s="10" customFormat="1" ht="29.85" customHeight="1">
      <c r="B831" s="171"/>
      <c r="C831" s="172"/>
      <c r="D831" s="185" t="s">
        <v>73</v>
      </c>
      <c r="E831" s="186" t="s">
        <v>1172</v>
      </c>
      <c r="F831" s="186" t="s">
        <v>1173</v>
      </c>
      <c r="G831" s="172"/>
      <c r="H831" s="172"/>
      <c r="I831" s="175"/>
      <c r="J831" s="187">
        <f>BK831</f>
        <v>0</v>
      </c>
      <c r="K831" s="172"/>
      <c r="L831" s="177"/>
      <c r="M831" s="178"/>
      <c r="N831" s="179"/>
      <c r="O831" s="179"/>
      <c r="P831" s="180">
        <f>SUM(P832:P870)</f>
        <v>0</v>
      </c>
      <c r="Q831" s="179"/>
      <c r="R831" s="180">
        <f>SUM(R832:R870)</f>
        <v>0.103588</v>
      </c>
      <c r="S831" s="179"/>
      <c r="T831" s="181">
        <f>SUM(T832:T870)</f>
        <v>0.0260555</v>
      </c>
      <c r="AR831" s="182" t="s">
        <v>84</v>
      </c>
      <c r="AT831" s="183" t="s">
        <v>73</v>
      </c>
      <c r="AU831" s="183" t="s">
        <v>82</v>
      </c>
      <c r="AY831" s="182" t="s">
        <v>145</v>
      </c>
      <c r="BK831" s="184">
        <f>SUM(BK832:BK870)</f>
        <v>0</v>
      </c>
    </row>
    <row r="832" spans="2:65" s="1" customFormat="1" ht="22.5" customHeight="1">
      <c r="B832" s="40"/>
      <c r="C832" s="188" t="s">
        <v>1174</v>
      </c>
      <c r="D832" s="188" t="s">
        <v>148</v>
      </c>
      <c r="E832" s="189" t="s">
        <v>1175</v>
      </c>
      <c r="F832" s="190" t="s">
        <v>1176</v>
      </c>
      <c r="G832" s="191" t="s">
        <v>160</v>
      </c>
      <c r="H832" s="192">
        <v>84.05</v>
      </c>
      <c r="I832" s="193"/>
      <c r="J832" s="194">
        <f>ROUND(I832*H832,2)</f>
        <v>0</v>
      </c>
      <c r="K832" s="190" t="s">
        <v>152</v>
      </c>
      <c r="L832" s="60"/>
      <c r="M832" s="195" t="s">
        <v>21</v>
      </c>
      <c r="N832" s="196" t="s">
        <v>45</v>
      </c>
      <c r="O832" s="41"/>
      <c r="P832" s="197">
        <f>O832*H832</f>
        <v>0</v>
      </c>
      <c r="Q832" s="197">
        <v>0.001</v>
      </c>
      <c r="R832" s="197">
        <f>Q832*H832</f>
        <v>0.08405</v>
      </c>
      <c r="S832" s="197">
        <v>0.00031</v>
      </c>
      <c r="T832" s="198">
        <f>S832*H832</f>
        <v>0.0260555</v>
      </c>
      <c r="AR832" s="23" t="s">
        <v>188</v>
      </c>
      <c r="AT832" s="23" t="s">
        <v>148</v>
      </c>
      <c r="AU832" s="23" t="s">
        <v>84</v>
      </c>
      <c r="AY832" s="23" t="s">
        <v>145</v>
      </c>
      <c r="BE832" s="199">
        <f>IF(N832="základní",J832,0)</f>
        <v>0</v>
      </c>
      <c r="BF832" s="199">
        <f>IF(N832="snížená",J832,0)</f>
        <v>0</v>
      </c>
      <c r="BG832" s="199">
        <f>IF(N832="zákl. přenesená",J832,0)</f>
        <v>0</v>
      </c>
      <c r="BH832" s="199">
        <f>IF(N832="sníž. přenesená",J832,0)</f>
        <v>0</v>
      </c>
      <c r="BI832" s="199">
        <f>IF(N832="nulová",J832,0)</f>
        <v>0</v>
      </c>
      <c r="BJ832" s="23" t="s">
        <v>82</v>
      </c>
      <c r="BK832" s="199">
        <f>ROUND(I832*H832,2)</f>
        <v>0</v>
      </c>
      <c r="BL832" s="23" t="s">
        <v>188</v>
      </c>
      <c r="BM832" s="23" t="s">
        <v>1177</v>
      </c>
    </row>
    <row r="833" spans="2:51" s="11" customFormat="1" ht="13.5">
      <c r="B833" s="200"/>
      <c r="C833" s="201"/>
      <c r="D833" s="202" t="s">
        <v>155</v>
      </c>
      <c r="E833" s="203" t="s">
        <v>21</v>
      </c>
      <c r="F833" s="204" t="s">
        <v>162</v>
      </c>
      <c r="G833" s="201"/>
      <c r="H833" s="205" t="s">
        <v>21</v>
      </c>
      <c r="I833" s="206"/>
      <c r="J833" s="201"/>
      <c r="K833" s="201"/>
      <c r="L833" s="207"/>
      <c r="M833" s="208"/>
      <c r="N833" s="209"/>
      <c r="O833" s="209"/>
      <c r="P833" s="209"/>
      <c r="Q833" s="209"/>
      <c r="R833" s="209"/>
      <c r="S833" s="209"/>
      <c r="T833" s="210"/>
      <c r="AT833" s="211" t="s">
        <v>155</v>
      </c>
      <c r="AU833" s="211" t="s">
        <v>84</v>
      </c>
      <c r="AV833" s="11" t="s">
        <v>82</v>
      </c>
      <c r="AW833" s="11" t="s">
        <v>38</v>
      </c>
      <c r="AX833" s="11" t="s">
        <v>74</v>
      </c>
      <c r="AY833" s="211" t="s">
        <v>145</v>
      </c>
    </row>
    <row r="834" spans="2:51" s="12" customFormat="1" ht="13.5">
      <c r="B834" s="212"/>
      <c r="C834" s="213"/>
      <c r="D834" s="202" t="s">
        <v>155</v>
      </c>
      <c r="E834" s="224" t="s">
        <v>21</v>
      </c>
      <c r="F834" s="225" t="s">
        <v>225</v>
      </c>
      <c r="G834" s="213"/>
      <c r="H834" s="226">
        <v>37.3</v>
      </c>
      <c r="I834" s="218"/>
      <c r="J834" s="213"/>
      <c r="K834" s="213"/>
      <c r="L834" s="219"/>
      <c r="M834" s="220"/>
      <c r="N834" s="221"/>
      <c r="O834" s="221"/>
      <c r="P834" s="221"/>
      <c r="Q834" s="221"/>
      <c r="R834" s="221"/>
      <c r="S834" s="221"/>
      <c r="T834" s="222"/>
      <c r="AT834" s="223" t="s">
        <v>155</v>
      </c>
      <c r="AU834" s="223" t="s">
        <v>84</v>
      </c>
      <c r="AV834" s="12" t="s">
        <v>84</v>
      </c>
      <c r="AW834" s="12" t="s">
        <v>38</v>
      </c>
      <c r="AX834" s="12" t="s">
        <v>74</v>
      </c>
      <c r="AY834" s="223" t="s">
        <v>145</v>
      </c>
    </row>
    <row r="835" spans="2:51" s="12" customFormat="1" ht="13.5">
      <c r="B835" s="212"/>
      <c r="C835" s="213"/>
      <c r="D835" s="202" t="s">
        <v>155</v>
      </c>
      <c r="E835" s="224" t="s">
        <v>21</v>
      </c>
      <c r="F835" s="225" t="s">
        <v>190</v>
      </c>
      <c r="G835" s="213"/>
      <c r="H835" s="226">
        <v>43.75</v>
      </c>
      <c r="I835" s="218"/>
      <c r="J835" s="213"/>
      <c r="K835" s="213"/>
      <c r="L835" s="219"/>
      <c r="M835" s="220"/>
      <c r="N835" s="221"/>
      <c r="O835" s="221"/>
      <c r="P835" s="221"/>
      <c r="Q835" s="221"/>
      <c r="R835" s="221"/>
      <c r="S835" s="221"/>
      <c r="T835" s="222"/>
      <c r="AT835" s="223" t="s">
        <v>155</v>
      </c>
      <c r="AU835" s="223" t="s">
        <v>84</v>
      </c>
      <c r="AV835" s="12" t="s">
        <v>84</v>
      </c>
      <c r="AW835" s="12" t="s">
        <v>38</v>
      </c>
      <c r="AX835" s="12" t="s">
        <v>74</v>
      </c>
      <c r="AY835" s="223" t="s">
        <v>145</v>
      </c>
    </row>
    <row r="836" spans="2:51" s="12" customFormat="1" ht="13.5">
      <c r="B836" s="212"/>
      <c r="C836" s="213"/>
      <c r="D836" s="202" t="s">
        <v>155</v>
      </c>
      <c r="E836" s="224" t="s">
        <v>21</v>
      </c>
      <c r="F836" s="225" t="s">
        <v>1178</v>
      </c>
      <c r="G836" s="213"/>
      <c r="H836" s="226">
        <v>3</v>
      </c>
      <c r="I836" s="218"/>
      <c r="J836" s="213"/>
      <c r="K836" s="213"/>
      <c r="L836" s="219"/>
      <c r="M836" s="220"/>
      <c r="N836" s="221"/>
      <c r="O836" s="221"/>
      <c r="P836" s="221"/>
      <c r="Q836" s="221"/>
      <c r="R836" s="221"/>
      <c r="S836" s="221"/>
      <c r="T836" s="222"/>
      <c r="AT836" s="223" t="s">
        <v>155</v>
      </c>
      <c r="AU836" s="223" t="s">
        <v>84</v>
      </c>
      <c r="AV836" s="12" t="s">
        <v>84</v>
      </c>
      <c r="AW836" s="12" t="s">
        <v>38</v>
      </c>
      <c r="AX836" s="12" t="s">
        <v>74</v>
      </c>
      <c r="AY836" s="223" t="s">
        <v>145</v>
      </c>
    </row>
    <row r="837" spans="2:51" s="13" customFormat="1" ht="13.5">
      <c r="B837" s="227"/>
      <c r="C837" s="228"/>
      <c r="D837" s="214" t="s">
        <v>155</v>
      </c>
      <c r="E837" s="229" t="s">
        <v>21</v>
      </c>
      <c r="F837" s="230" t="s">
        <v>216</v>
      </c>
      <c r="G837" s="228"/>
      <c r="H837" s="231">
        <v>84.05</v>
      </c>
      <c r="I837" s="232"/>
      <c r="J837" s="228"/>
      <c r="K837" s="228"/>
      <c r="L837" s="233"/>
      <c r="M837" s="234"/>
      <c r="N837" s="235"/>
      <c r="O837" s="235"/>
      <c r="P837" s="235"/>
      <c r="Q837" s="235"/>
      <c r="R837" s="235"/>
      <c r="S837" s="235"/>
      <c r="T837" s="236"/>
      <c r="AT837" s="237" t="s">
        <v>155</v>
      </c>
      <c r="AU837" s="237" t="s">
        <v>84</v>
      </c>
      <c r="AV837" s="13" t="s">
        <v>153</v>
      </c>
      <c r="AW837" s="13" t="s">
        <v>38</v>
      </c>
      <c r="AX837" s="13" t="s">
        <v>82</v>
      </c>
      <c r="AY837" s="237" t="s">
        <v>145</v>
      </c>
    </row>
    <row r="838" spans="2:65" s="1" customFormat="1" ht="22.5" customHeight="1">
      <c r="B838" s="40"/>
      <c r="C838" s="188" t="s">
        <v>1179</v>
      </c>
      <c r="D838" s="188" t="s">
        <v>148</v>
      </c>
      <c r="E838" s="189" t="s">
        <v>1180</v>
      </c>
      <c r="F838" s="190" t="s">
        <v>1181</v>
      </c>
      <c r="G838" s="191" t="s">
        <v>160</v>
      </c>
      <c r="H838" s="192">
        <v>84.05</v>
      </c>
      <c r="I838" s="193"/>
      <c r="J838" s="194">
        <f>ROUND(I838*H838,2)</f>
        <v>0</v>
      </c>
      <c r="K838" s="190" t="s">
        <v>152</v>
      </c>
      <c r="L838" s="60"/>
      <c r="M838" s="195" t="s">
        <v>21</v>
      </c>
      <c r="N838" s="196" t="s">
        <v>45</v>
      </c>
      <c r="O838" s="41"/>
      <c r="P838" s="197">
        <f>O838*H838</f>
        <v>0</v>
      </c>
      <c r="Q838" s="197">
        <v>0</v>
      </c>
      <c r="R838" s="197">
        <f>Q838*H838</f>
        <v>0</v>
      </c>
      <c r="S838" s="197">
        <v>0</v>
      </c>
      <c r="T838" s="198">
        <f>S838*H838</f>
        <v>0</v>
      </c>
      <c r="AR838" s="23" t="s">
        <v>188</v>
      </c>
      <c r="AT838" s="23" t="s">
        <v>148</v>
      </c>
      <c r="AU838" s="23" t="s">
        <v>84</v>
      </c>
      <c r="AY838" s="23" t="s">
        <v>145</v>
      </c>
      <c r="BE838" s="199">
        <f>IF(N838="základní",J838,0)</f>
        <v>0</v>
      </c>
      <c r="BF838" s="199">
        <f>IF(N838="snížená",J838,0)</f>
        <v>0</v>
      </c>
      <c r="BG838" s="199">
        <f>IF(N838="zákl. přenesená",J838,0)</f>
        <v>0</v>
      </c>
      <c r="BH838" s="199">
        <f>IF(N838="sníž. přenesená",J838,0)</f>
        <v>0</v>
      </c>
      <c r="BI838" s="199">
        <f>IF(N838="nulová",J838,0)</f>
        <v>0</v>
      </c>
      <c r="BJ838" s="23" t="s">
        <v>82</v>
      </c>
      <c r="BK838" s="199">
        <f>ROUND(I838*H838,2)</f>
        <v>0</v>
      </c>
      <c r="BL838" s="23" t="s">
        <v>188</v>
      </c>
      <c r="BM838" s="23" t="s">
        <v>1182</v>
      </c>
    </row>
    <row r="839" spans="2:51" s="11" customFormat="1" ht="13.5">
      <c r="B839" s="200"/>
      <c r="C839" s="201"/>
      <c r="D839" s="202" t="s">
        <v>155</v>
      </c>
      <c r="E839" s="203" t="s">
        <v>21</v>
      </c>
      <c r="F839" s="204" t="s">
        <v>162</v>
      </c>
      <c r="G839" s="201"/>
      <c r="H839" s="205" t="s">
        <v>21</v>
      </c>
      <c r="I839" s="206"/>
      <c r="J839" s="201"/>
      <c r="K839" s="201"/>
      <c r="L839" s="207"/>
      <c r="M839" s="208"/>
      <c r="N839" s="209"/>
      <c r="O839" s="209"/>
      <c r="P839" s="209"/>
      <c r="Q839" s="209"/>
      <c r="R839" s="209"/>
      <c r="S839" s="209"/>
      <c r="T839" s="210"/>
      <c r="AT839" s="211" t="s">
        <v>155</v>
      </c>
      <c r="AU839" s="211" t="s">
        <v>84</v>
      </c>
      <c r="AV839" s="11" t="s">
        <v>82</v>
      </c>
      <c r="AW839" s="11" t="s">
        <v>38</v>
      </c>
      <c r="AX839" s="11" t="s">
        <v>74</v>
      </c>
      <c r="AY839" s="211" t="s">
        <v>145</v>
      </c>
    </row>
    <row r="840" spans="2:51" s="12" customFormat="1" ht="13.5">
      <c r="B840" s="212"/>
      <c r="C840" s="213"/>
      <c r="D840" s="202" t="s">
        <v>155</v>
      </c>
      <c r="E840" s="224" t="s">
        <v>21</v>
      </c>
      <c r="F840" s="225" t="s">
        <v>225</v>
      </c>
      <c r="G840" s="213"/>
      <c r="H840" s="226">
        <v>37.3</v>
      </c>
      <c r="I840" s="218"/>
      <c r="J840" s="213"/>
      <c r="K840" s="213"/>
      <c r="L840" s="219"/>
      <c r="M840" s="220"/>
      <c r="N840" s="221"/>
      <c r="O840" s="221"/>
      <c r="P840" s="221"/>
      <c r="Q840" s="221"/>
      <c r="R840" s="221"/>
      <c r="S840" s="221"/>
      <c r="T840" s="222"/>
      <c r="AT840" s="223" t="s">
        <v>155</v>
      </c>
      <c r="AU840" s="223" t="s">
        <v>84</v>
      </c>
      <c r="AV840" s="12" t="s">
        <v>84</v>
      </c>
      <c r="AW840" s="12" t="s">
        <v>38</v>
      </c>
      <c r="AX840" s="12" t="s">
        <v>74</v>
      </c>
      <c r="AY840" s="223" t="s">
        <v>145</v>
      </c>
    </row>
    <row r="841" spans="2:51" s="12" customFormat="1" ht="13.5">
      <c r="B841" s="212"/>
      <c r="C841" s="213"/>
      <c r="D841" s="202" t="s">
        <v>155</v>
      </c>
      <c r="E841" s="224" t="s">
        <v>21</v>
      </c>
      <c r="F841" s="225" t="s">
        <v>190</v>
      </c>
      <c r="G841" s="213"/>
      <c r="H841" s="226">
        <v>43.75</v>
      </c>
      <c r="I841" s="218"/>
      <c r="J841" s="213"/>
      <c r="K841" s="213"/>
      <c r="L841" s="219"/>
      <c r="M841" s="220"/>
      <c r="N841" s="221"/>
      <c r="O841" s="221"/>
      <c r="P841" s="221"/>
      <c r="Q841" s="221"/>
      <c r="R841" s="221"/>
      <c r="S841" s="221"/>
      <c r="T841" s="222"/>
      <c r="AT841" s="223" t="s">
        <v>155</v>
      </c>
      <c r="AU841" s="223" t="s">
        <v>84</v>
      </c>
      <c r="AV841" s="12" t="s">
        <v>84</v>
      </c>
      <c r="AW841" s="12" t="s">
        <v>38</v>
      </c>
      <c r="AX841" s="12" t="s">
        <v>74</v>
      </c>
      <c r="AY841" s="223" t="s">
        <v>145</v>
      </c>
    </row>
    <row r="842" spans="2:51" s="12" customFormat="1" ht="13.5">
      <c r="B842" s="212"/>
      <c r="C842" s="213"/>
      <c r="D842" s="202" t="s">
        <v>155</v>
      </c>
      <c r="E842" s="224" t="s">
        <v>21</v>
      </c>
      <c r="F842" s="225" t="s">
        <v>1178</v>
      </c>
      <c r="G842" s="213"/>
      <c r="H842" s="226">
        <v>3</v>
      </c>
      <c r="I842" s="218"/>
      <c r="J842" s="213"/>
      <c r="K842" s="213"/>
      <c r="L842" s="219"/>
      <c r="M842" s="220"/>
      <c r="N842" s="221"/>
      <c r="O842" s="221"/>
      <c r="P842" s="221"/>
      <c r="Q842" s="221"/>
      <c r="R842" s="221"/>
      <c r="S842" s="221"/>
      <c r="T842" s="222"/>
      <c r="AT842" s="223" t="s">
        <v>155</v>
      </c>
      <c r="AU842" s="223" t="s">
        <v>84</v>
      </c>
      <c r="AV842" s="12" t="s">
        <v>84</v>
      </c>
      <c r="AW842" s="12" t="s">
        <v>38</v>
      </c>
      <c r="AX842" s="12" t="s">
        <v>74</v>
      </c>
      <c r="AY842" s="223" t="s">
        <v>145</v>
      </c>
    </row>
    <row r="843" spans="2:51" s="13" customFormat="1" ht="13.5">
      <c r="B843" s="227"/>
      <c r="C843" s="228"/>
      <c r="D843" s="214" t="s">
        <v>155</v>
      </c>
      <c r="E843" s="229" t="s">
        <v>21</v>
      </c>
      <c r="F843" s="230" t="s">
        <v>216</v>
      </c>
      <c r="G843" s="228"/>
      <c r="H843" s="231">
        <v>84.05</v>
      </c>
      <c r="I843" s="232"/>
      <c r="J843" s="228"/>
      <c r="K843" s="228"/>
      <c r="L843" s="233"/>
      <c r="M843" s="234"/>
      <c r="N843" s="235"/>
      <c r="O843" s="235"/>
      <c r="P843" s="235"/>
      <c r="Q843" s="235"/>
      <c r="R843" s="235"/>
      <c r="S843" s="235"/>
      <c r="T843" s="236"/>
      <c r="AT843" s="237" t="s">
        <v>155</v>
      </c>
      <c r="AU843" s="237" t="s">
        <v>84</v>
      </c>
      <c r="AV843" s="13" t="s">
        <v>153</v>
      </c>
      <c r="AW843" s="13" t="s">
        <v>38</v>
      </c>
      <c r="AX843" s="13" t="s">
        <v>82</v>
      </c>
      <c r="AY843" s="237" t="s">
        <v>145</v>
      </c>
    </row>
    <row r="844" spans="2:65" s="1" customFormat="1" ht="22.5" customHeight="1">
      <c r="B844" s="40"/>
      <c r="C844" s="188" t="s">
        <v>1183</v>
      </c>
      <c r="D844" s="188" t="s">
        <v>148</v>
      </c>
      <c r="E844" s="189" t="s">
        <v>1184</v>
      </c>
      <c r="F844" s="190" t="s">
        <v>1185</v>
      </c>
      <c r="G844" s="191" t="s">
        <v>160</v>
      </c>
      <c r="H844" s="192">
        <v>85.9</v>
      </c>
      <c r="I844" s="193"/>
      <c r="J844" s="194">
        <f>ROUND(I844*H844,2)</f>
        <v>0</v>
      </c>
      <c r="K844" s="190" t="s">
        <v>152</v>
      </c>
      <c r="L844" s="60"/>
      <c r="M844" s="195" t="s">
        <v>21</v>
      </c>
      <c r="N844" s="196" t="s">
        <v>45</v>
      </c>
      <c r="O844" s="41"/>
      <c r="P844" s="197">
        <f>O844*H844</f>
        <v>0</v>
      </c>
      <c r="Q844" s="197">
        <v>0</v>
      </c>
      <c r="R844" s="197">
        <f>Q844*H844</f>
        <v>0</v>
      </c>
      <c r="S844" s="197">
        <v>0</v>
      </c>
      <c r="T844" s="198">
        <f>S844*H844</f>
        <v>0</v>
      </c>
      <c r="AR844" s="23" t="s">
        <v>188</v>
      </c>
      <c r="AT844" s="23" t="s">
        <v>148</v>
      </c>
      <c r="AU844" s="23" t="s">
        <v>84</v>
      </c>
      <c r="AY844" s="23" t="s">
        <v>145</v>
      </c>
      <c r="BE844" s="199">
        <f>IF(N844="základní",J844,0)</f>
        <v>0</v>
      </c>
      <c r="BF844" s="199">
        <f>IF(N844="snížená",J844,0)</f>
        <v>0</v>
      </c>
      <c r="BG844" s="199">
        <f>IF(N844="zákl. přenesená",J844,0)</f>
        <v>0</v>
      </c>
      <c r="BH844" s="199">
        <f>IF(N844="sníž. přenesená",J844,0)</f>
        <v>0</v>
      </c>
      <c r="BI844" s="199">
        <f>IF(N844="nulová",J844,0)</f>
        <v>0</v>
      </c>
      <c r="BJ844" s="23" t="s">
        <v>82</v>
      </c>
      <c r="BK844" s="199">
        <f>ROUND(I844*H844,2)</f>
        <v>0</v>
      </c>
      <c r="BL844" s="23" t="s">
        <v>188</v>
      </c>
      <c r="BM844" s="23" t="s">
        <v>1186</v>
      </c>
    </row>
    <row r="845" spans="2:51" s="11" customFormat="1" ht="13.5">
      <c r="B845" s="200"/>
      <c r="C845" s="201"/>
      <c r="D845" s="202" t="s">
        <v>155</v>
      </c>
      <c r="E845" s="203" t="s">
        <v>21</v>
      </c>
      <c r="F845" s="204" t="s">
        <v>162</v>
      </c>
      <c r="G845" s="201"/>
      <c r="H845" s="205" t="s">
        <v>21</v>
      </c>
      <c r="I845" s="206"/>
      <c r="J845" s="201"/>
      <c r="K845" s="201"/>
      <c r="L845" s="207"/>
      <c r="M845" s="208"/>
      <c r="N845" s="209"/>
      <c r="O845" s="209"/>
      <c r="P845" s="209"/>
      <c r="Q845" s="209"/>
      <c r="R845" s="209"/>
      <c r="S845" s="209"/>
      <c r="T845" s="210"/>
      <c r="AT845" s="211" t="s">
        <v>155</v>
      </c>
      <c r="AU845" s="211" t="s">
        <v>84</v>
      </c>
      <c r="AV845" s="11" t="s">
        <v>82</v>
      </c>
      <c r="AW845" s="11" t="s">
        <v>38</v>
      </c>
      <c r="AX845" s="11" t="s">
        <v>74</v>
      </c>
      <c r="AY845" s="211" t="s">
        <v>145</v>
      </c>
    </row>
    <row r="846" spans="2:51" s="12" customFormat="1" ht="13.5">
      <c r="B846" s="212"/>
      <c r="C846" s="213"/>
      <c r="D846" s="214" t="s">
        <v>155</v>
      </c>
      <c r="E846" s="215" t="s">
        <v>21</v>
      </c>
      <c r="F846" s="216" t="s">
        <v>273</v>
      </c>
      <c r="G846" s="213"/>
      <c r="H846" s="217">
        <v>85.9</v>
      </c>
      <c r="I846" s="218"/>
      <c r="J846" s="213"/>
      <c r="K846" s="213"/>
      <c r="L846" s="219"/>
      <c r="M846" s="220"/>
      <c r="N846" s="221"/>
      <c r="O846" s="221"/>
      <c r="P846" s="221"/>
      <c r="Q846" s="221"/>
      <c r="R846" s="221"/>
      <c r="S846" s="221"/>
      <c r="T846" s="222"/>
      <c r="AT846" s="223" t="s">
        <v>155</v>
      </c>
      <c r="AU846" s="223" t="s">
        <v>84</v>
      </c>
      <c r="AV846" s="12" t="s">
        <v>84</v>
      </c>
      <c r="AW846" s="12" t="s">
        <v>38</v>
      </c>
      <c r="AX846" s="12" t="s">
        <v>82</v>
      </c>
      <c r="AY846" s="223" t="s">
        <v>145</v>
      </c>
    </row>
    <row r="847" spans="2:65" s="1" customFormat="1" ht="22.5" customHeight="1">
      <c r="B847" s="40"/>
      <c r="C847" s="188" t="s">
        <v>1187</v>
      </c>
      <c r="D847" s="188" t="s">
        <v>148</v>
      </c>
      <c r="E847" s="189" t="s">
        <v>1188</v>
      </c>
      <c r="F847" s="190" t="s">
        <v>1189</v>
      </c>
      <c r="G847" s="191" t="s">
        <v>160</v>
      </c>
      <c r="H847" s="192">
        <v>20</v>
      </c>
      <c r="I847" s="193"/>
      <c r="J847" s="194">
        <f>ROUND(I847*H847,2)</f>
        <v>0</v>
      </c>
      <c r="K847" s="190" t="s">
        <v>152</v>
      </c>
      <c r="L847" s="60"/>
      <c r="M847" s="195" t="s">
        <v>21</v>
      </c>
      <c r="N847" s="196" t="s">
        <v>45</v>
      </c>
      <c r="O847" s="41"/>
      <c r="P847" s="197">
        <f>O847*H847</f>
        <v>0</v>
      </c>
      <c r="Q847" s="197">
        <v>0</v>
      </c>
      <c r="R847" s="197">
        <f>Q847*H847</f>
        <v>0</v>
      </c>
      <c r="S847" s="197">
        <v>0</v>
      </c>
      <c r="T847" s="198">
        <f>S847*H847</f>
        <v>0</v>
      </c>
      <c r="AR847" s="23" t="s">
        <v>188</v>
      </c>
      <c r="AT847" s="23" t="s">
        <v>148</v>
      </c>
      <c r="AU847" s="23" t="s">
        <v>84</v>
      </c>
      <c r="AY847" s="23" t="s">
        <v>145</v>
      </c>
      <c r="BE847" s="199">
        <f>IF(N847="základní",J847,0)</f>
        <v>0</v>
      </c>
      <c r="BF847" s="199">
        <f>IF(N847="snížená",J847,0)</f>
        <v>0</v>
      </c>
      <c r="BG847" s="199">
        <f>IF(N847="zákl. přenesená",J847,0)</f>
        <v>0</v>
      </c>
      <c r="BH847" s="199">
        <f>IF(N847="sníž. přenesená",J847,0)</f>
        <v>0</v>
      </c>
      <c r="BI847" s="199">
        <f>IF(N847="nulová",J847,0)</f>
        <v>0</v>
      </c>
      <c r="BJ847" s="23" t="s">
        <v>82</v>
      </c>
      <c r="BK847" s="199">
        <f>ROUND(I847*H847,2)</f>
        <v>0</v>
      </c>
      <c r="BL847" s="23" t="s">
        <v>188</v>
      </c>
      <c r="BM847" s="23" t="s">
        <v>1190</v>
      </c>
    </row>
    <row r="848" spans="2:51" s="11" customFormat="1" ht="13.5">
      <c r="B848" s="200"/>
      <c r="C848" s="201"/>
      <c r="D848" s="202" t="s">
        <v>155</v>
      </c>
      <c r="E848" s="203" t="s">
        <v>21</v>
      </c>
      <c r="F848" s="204" t="s">
        <v>162</v>
      </c>
      <c r="G848" s="201"/>
      <c r="H848" s="205" t="s">
        <v>21</v>
      </c>
      <c r="I848" s="206"/>
      <c r="J848" s="201"/>
      <c r="K848" s="201"/>
      <c r="L848" s="207"/>
      <c r="M848" s="208"/>
      <c r="N848" s="209"/>
      <c r="O848" s="209"/>
      <c r="P848" s="209"/>
      <c r="Q848" s="209"/>
      <c r="R848" s="209"/>
      <c r="S848" s="209"/>
      <c r="T848" s="210"/>
      <c r="AT848" s="211" t="s">
        <v>155</v>
      </c>
      <c r="AU848" s="211" t="s">
        <v>84</v>
      </c>
      <c r="AV848" s="11" t="s">
        <v>82</v>
      </c>
      <c r="AW848" s="11" t="s">
        <v>38</v>
      </c>
      <c r="AX848" s="11" t="s">
        <v>74</v>
      </c>
      <c r="AY848" s="211" t="s">
        <v>145</v>
      </c>
    </row>
    <row r="849" spans="2:51" s="12" customFormat="1" ht="13.5">
      <c r="B849" s="212"/>
      <c r="C849" s="213"/>
      <c r="D849" s="214" t="s">
        <v>155</v>
      </c>
      <c r="E849" s="215" t="s">
        <v>21</v>
      </c>
      <c r="F849" s="216" t="s">
        <v>248</v>
      </c>
      <c r="G849" s="213"/>
      <c r="H849" s="217">
        <v>20</v>
      </c>
      <c r="I849" s="218"/>
      <c r="J849" s="213"/>
      <c r="K849" s="213"/>
      <c r="L849" s="219"/>
      <c r="M849" s="220"/>
      <c r="N849" s="221"/>
      <c r="O849" s="221"/>
      <c r="P849" s="221"/>
      <c r="Q849" s="221"/>
      <c r="R849" s="221"/>
      <c r="S849" s="221"/>
      <c r="T849" s="222"/>
      <c r="AT849" s="223" t="s">
        <v>155</v>
      </c>
      <c r="AU849" s="223" t="s">
        <v>84</v>
      </c>
      <c r="AV849" s="12" t="s">
        <v>84</v>
      </c>
      <c r="AW849" s="12" t="s">
        <v>38</v>
      </c>
      <c r="AX849" s="12" t="s">
        <v>82</v>
      </c>
      <c r="AY849" s="223" t="s">
        <v>145</v>
      </c>
    </row>
    <row r="850" spans="2:65" s="1" customFormat="1" ht="22.5" customHeight="1">
      <c r="B850" s="40"/>
      <c r="C850" s="241" t="s">
        <v>1191</v>
      </c>
      <c r="D850" s="241" t="s">
        <v>369</v>
      </c>
      <c r="E850" s="242" t="s">
        <v>1192</v>
      </c>
      <c r="F850" s="243" t="s">
        <v>1193</v>
      </c>
      <c r="G850" s="244" t="s">
        <v>160</v>
      </c>
      <c r="H850" s="245">
        <v>120.9</v>
      </c>
      <c r="I850" s="246"/>
      <c r="J850" s="247">
        <f>ROUND(I850*H850,2)</f>
        <v>0</v>
      </c>
      <c r="K850" s="243" t="s">
        <v>152</v>
      </c>
      <c r="L850" s="248"/>
      <c r="M850" s="249" t="s">
        <v>21</v>
      </c>
      <c r="N850" s="250" t="s">
        <v>45</v>
      </c>
      <c r="O850" s="41"/>
      <c r="P850" s="197">
        <f>O850*H850</f>
        <v>0</v>
      </c>
      <c r="Q850" s="197">
        <v>0</v>
      </c>
      <c r="R850" s="197">
        <f>Q850*H850</f>
        <v>0</v>
      </c>
      <c r="S850" s="197">
        <v>0</v>
      </c>
      <c r="T850" s="198">
        <f>S850*H850</f>
        <v>0</v>
      </c>
      <c r="AR850" s="23" t="s">
        <v>301</v>
      </c>
      <c r="AT850" s="23" t="s">
        <v>369</v>
      </c>
      <c r="AU850" s="23" t="s">
        <v>84</v>
      </c>
      <c r="AY850" s="23" t="s">
        <v>145</v>
      </c>
      <c r="BE850" s="199">
        <f>IF(N850="základní",J850,0)</f>
        <v>0</v>
      </c>
      <c r="BF850" s="199">
        <f>IF(N850="snížená",J850,0)</f>
        <v>0</v>
      </c>
      <c r="BG850" s="199">
        <f>IF(N850="zákl. přenesená",J850,0)</f>
        <v>0</v>
      </c>
      <c r="BH850" s="199">
        <f>IF(N850="sníž. přenesená",J850,0)</f>
        <v>0</v>
      </c>
      <c r="BI850" s="199">
        <f>IF(N850="nulová",J850,0)</f>
        <v>0</v>
      </c>
      <c r="BJ850" s="23" t="s">
        <v>82</v>
      </c>
      <c r="BK850" s="199">
        <f>ROUND(I850*H850,2)</f>
        <v>0</v>
      </c>
      <c r="BL850" s="23" t="s">
        <v>188</v>
      </c>
      <c r="BM850" s="23" t="s">
        <v>1194</v>
      </c>
    </row>
    <row r="851" spans="2:51" s="11" customFormat="1" ht="13.5">
      <c r="B851" s="200"/>
      <c r="C851" s="201"/>
      <c r="D851" s="202" t="s">
        <v>155</v>
      </c>
      <c r="E851" s="203" t="s">
        <v>21</v>
      </c>
      <c r="F851" s="204" t="s">
        <v>162</v>
      </c>
      <c r="G851" s="201"/>
      <c r="H851" s="205" t="s">
        <v>21</v>
      </c>
      <c r="I851" s="206"/>
      <c r="J851" s="201"/>
      <c r="K851" s="201"/>
      <c r="L851" s="207"/>
      <c r="M851" s="208"/>
      <c r="N851" s="209"/>
      <c r="O851" s="209"/>
      <c r="P851" s="209"/>
      <c r="Q851" s="209"/>
      <c r="R851" s="209"/>
      <c r="S851" s="209"/>
      <c r="T851" s="210"/>
      <c r="AT851" s="211" t="s">
        <v>155</v>
      </c>
      <c r="AU851" s="211" t="s">
        <v>84</v>
      </c>
      <c r="AV851" s="11" t="s">
        <v>82</v>
      </c>
      <c r="AW851" s="11" t="s">
        <v>38</v>
      </c>
      <c r="AX851" s="11" t="s">
        <v>74</v>
      </c>
      <c r="AY851" s="211" t="s">
        <v>145</v>
      </c>
    </row>
    <row r="852" spans="2:51" s="12" customFormat="1" ht="13.5">
      <c r="B852" s="212"/>
      <c r="C852" s="213"/>
      <c r="D852" s="202" t="s">
        <v>155</v>
      </c>
      <c r="E852" s="224" t="s">
        <v>21</v>
      </c>
      <c r="F852" s="225" t="s">
        <v>273</v>
      </c>
      <c r="G852" s="213"/>
      <c r="H852" s="226">
        <v>85.9</v>
      </c>
      <c r="I852" s="218"/>
      <c r="J852" s="213"/>
      <c r="K852" s="213"/>
      <c r="L852" s="219"/>
      <c r="M852" s="220"/>
      <c r="N852" s="221"/>
      <c r="O852" s="221"/>
      <c r="P852" s="221"/>
      <c r="Q852" s="221"/>
      <c r="R852" s="221"/>
      <c r="S852" s="221"/>
      <c r="T852" s="222"/>
      <c r="AT852" s="223" t="s">
        <v>155</v>
      </c>
      <c r="AU852" s="223" t="s">
        <v>84</v>
      </c>
      <c r="AV852" s="12" t="s">
        <v>84</v>
      </c>
      <c r="AW852" s="12" t="s">
        <v>38</v>
      </c>
      <c r="AX852" s="12" t="s">
        <v>74</v>
      </c>
      <c r="AY852" s="223" t="s">
        <v>145</v>
      </c>
    </row>
    <row r="853" spans="2:51" s="12" customFormat="1" ht="13.5">
      <c r="B853" s="212"/>
      <c r="C853" s="213"/>
      <c r="D853" s="202" t="s">
        <v>155</v>
      </c>
      <c r="E853" s="224" t="s">
        <v>21</v>
      </c>
      <c r="F853" s="225" t="s">
        <v>314</v>
      </c>
      <c r="G853" s="213"/>
      <c r="H853" s="226">
        <v>35</v>
      </c>
      <c r="I853" s="218"/>
      <c r="J853" s="213"/>
      <c r="K853" s="213"/>
      <c r="L853" s="219"/>
      <c r="M853" s="220"/>
      <c r="N853" s="221"/>
      <c r="O853" s="221"/>
      <c r="P853" s="221"/>
      <c r="Q853" s="221"/>
      <c r="R853" s="221"/>
      <c r="S853" s="221"/>
      <c r="T853" s="222"/>
      <c r="AT853" s="223" t="s">
        <v>155</v>
      </c>
      <c r="AU853" s="223" t="s">
        <v>84</v>
      </c>
      <c r="AV853" s="12" t="s">
        <v>84</v>
      </c>
      <c r="AW853" s="12" t="s">
        <v>38</v>
      </c>
      <c r="AX853" s="12" t="s">
        <v>74</v>
      </c>
      <c r="AY853" s="223" t="s">
        <v>145</v>
      </c>
    </row>
    <row r="854" spans="2:51" s="13" customFormat="1" ht="13.5">
      <c r="B854" s="227"/>
      <c r="C854" s="228"/>
      <c r="D854" s="214" t="s">
        <v>155</v>
      </c>
      <c r="E854" s="229" t="s">
        <v>21</v>
      </c>
      <c r="F854" s="230" t="s">
        <v>216</v>
      </c>
      <c r="G854" s="228"/>
      <c r="H854" s="231">
        <v>120.9</v>
      </c>
      <c r="I854" s="232"/>
      <c r="J854" s="228"/>
      <c r="K854" s="228"/>
      <c r="L854" s="233"/>
      <c r="M854" s="234"/>
      <c r="N854" s="235"/>
      <c r="O854" s="235"/>
      <c r="P854" s="235"/>
      <c r="Q854" s="235"/>
      <c r="R854" s="235"/>
      <c r="S854" s="235"/>
      <c r="T854" s="236"/>
      <c r="AT854" s="237" t="s">
        <v>155</v>
      </c>
      <c r="AU854" s="237" t="s">
        <v>84</v>
      </c>
      <c r="AV854" s="13" t="s">
        <v>153</v>
      </c>
      <c r="AW854" s="13" t="s">
        <v>38</v>
      </c>
      <c r="AX854" s="13" t="s">
        <v>82</v>
      </c>
      <c r="AY854" s="237" t="s">
        <v>145</v>
      </c>
    </row>
    <row r="855" spans="2:65" s="1" customFormat="1" ht="22.5" customHeight="1">
      <c r="B855" s="40"/>
      <c r="C855" s="188" t="s">
        <v>1195</v>
      </c>
      <c r="D855" s="188" t="s">
        <v>148</v>
      </c>
      <c r="E855" s="189" t="s">
        <v>1196</v>
      </c>
      <c r="F855" s="190" t="s">
        <v>1061</v>
      </c>
      <c r="G855" s="191" t="s">
        <v>160</v>
      </c>
      <c r="H855" s="192">
        <v>97.69</v>
      </c>
      <c r="I855" s="193"/>
      <c r="J855" s="194">
        <f>ROUND(I855*H855,2)</f>
        <v>0</v>
      </c>
      <c r="K855" s="190" t="s">
        <v>152</v>
      </c>
      <c r="L855" s="60"/>
      <c r="M855" s="195" t="s">
        <v>21</v>
      </c>
      <c r="N855" s="196" t="s">
        <v>45</v>
      </c>
      <c r="O855" s="41"/>
      <c r="P855" s="197">
        <f>O855*H855</f>
        <v>0</v>
      </c>
      <c r="Q855" s="197">
        <v>0.0002</v>
      </c>
      <c r="R855" s="197">
        <f>Q855*H855</f>
        <v>0.019538</v>
      </c>
      <c r="S855" s="197">
        <v>0</v>
      </c>
      <c r="T855" s="198">
        <f>S855*H855</f>
        <v>0</v>
      </c>
      <c r="AR855" s="23" t="s">
        <v>188</v>
      </c>
      <c r="AT855" s="23" t="s">
        <v>148</v>
      </c>
      <c r="AU855" s="23" t="s">
        <v>84</v>
      </c>
      <c r="AY855" s="23" t="s">
        <v>145</v>
      </c>
      <c r="BE855" s="199">
        <f>IF(N855="základní",J855,0)</f>
        <v>0</v>
      </c>
      <c r="BF855" s="199">
        <f>IF(N855="snížená",J855,0)</f>
        <v>0</v>
      </c>
      <c r="BG855" s="199">
        <f>IF(N855="zákl. přenesená",J855,0)</f>
        <v>0</v>
      </c>
      <c r="BH855" s="199">
        <f>IF(N855="sníž. přenesená",J855,0)</f>
        <v>0</v>
      </c>
      <c r="BI855" s="199">
        <f>IF(N855="nulová",J855,0)</f>
        <v>0</v>
      </c>
      <c r="BJ855" s="23" t="s">
        <v>82</v>
      </c>
      <c r="BK855" s="199">
        <f>ROUND(I855*H855,2)</f>
        <v>0</v>
      </c>
      <c r="BL855" s="23" t="s">
        <v>188</v>
      </c>
      <c r="BM855" s="23" t="s">
        <v>1197</v>
      </c>
    </row>
    <row r="856" spans="2:51" s="11" customFormat="1" ht="13.5">
      <c r="B856" s="200"/>
      <c r="C856" s="201"/>
      <c r="D856" s="202" t="s">
        <v>155</v>
      </c>
      <c r="E856" s="203" t="s">
        <v>21</v>
      </c>
      <c r="F856" s="204" t="s">
        <v>162</v>
      </c>
      <c r="G856" s="201"/>
      <c r="H856" s="205" t="s">
        <v>21</v>
      </c>
      <c r="I856" s="206"/>
      <c r="J856" s="201"/>
      <c r="K856" s="201"/>
      <c r="L856" s="207"/>
      <c r="M856" s="208"/>
      <c r="N856" s="209"/>
      <c r="O856" s="209"/>
      <c r="P856" s="209"/>
      <c r="Q856" s="209"/>
      <c r="R856" s="209"/>
      <c r="S856" s="209"/>
      <c r="T856" s="210"/>
      <c r="AT856" s="211" t="s">
        <v>155</v>
      </c>
      <c r="AU856" s="211" t="s">
        <v>84</v>
      </c>
      <c r="AV856" s="11" t="s">
        <v>82</v>
      </c>
      <c r="AW856" s="11" t="s">
        <v>38</v>
      </c>
      <c r="AX856" s="11" t="s">
        <v>74</v>
      </c>
      <c r="AY856" s="211" t="s">
        <v>145</v>
      </c>
    </row>
    <row r="857" spans="2:51" s="12" customFormat="1" ht="13.5">
      <c r="B857" s="212"/>
      <c r="C857" s="213"/>
      <c r="D857" s="202" t="s">
        <v>155</v>
      </c>
      <c r="E857" s="224" t="s">
        <v>21</v>
      </c>
      <c r="F857" s="225" t="s">
        <v>225</v>
      </c>
      <c r="G857" s="213"/>
      <c r="H857" s="226">
        <v>37.3</v>
      </c>
      <c r="I857" s="218"/>
      <c r="J857" s="213"/>
      <c r="K857" s="213"/>
      <c r="L857" s="219"/>
      <c r="M857" s="220"/>
      <c r="N857" s="221"/>
      <c r="O857" s="221"/>
      <c r="P857" s="221"/>
      <c r="Q857" s="221"/>
      <c r="R857" s="221"/>
      <c r="S857" s="221"/>
      <c r="T857" s="222"/>
      <c r="AT857" s="223" t="s">
        <v>155</v>
      </c>
      <c r="AU857" s="223" t="s">
        <v>84</v>
      </c>
      <c r="AV857" s="12" t="s">
        <v>84</v>
      </c>
      <c r="AW857" s="12" t="s">
        <v>38</v>
      </c>
      <c r="AX857" s="12" t="s">
        <v>74</v>
      </c>
      <c r="AY857" s="223" t="s">
        <v>145</v>
      </c>
    </row>
    <row r="858" spans="2:51" s="12" customFormat="1" ht="13.5">
      <c r="B858" s="212"/>
      <c r="C858" s="213"/>
      <c r="D858" s="202" t="s">
        <v>155</v>
      </c>
      <c r="E858" s="224" t="s">
        <v>21</v>
      </c>
      <c r="F858" s="225" t="s">
        <v>190</v>
      </c>
      <c r="G858" s="213"/>
      <c r="H858" s="226">
        <v>43.75</v>
      </c>
      <c r="I858" s="218"/>
      <c r="J858" s="213"/>
      <c r="K858" s="213"/>
      <c r="L858" s="219"/>
      <c r="M858" s="220"/>
      <c r="N858" s="221"/>
      <c r="O858" s="221"/>
      <c r="P858" s="221"/>
      <c r="Q858" s="221"/>
      <c r="R858" s="221"/>
      <c r="S858" s="221"/>
      <c r="T858" s="222"/>
      <c r="AT858" s="223" t="s">
        <v>155</v>
      </c>
      <c r="AU858" s="223" t="s">
        <v>84</v>
      </c>
      <c r="AV858" s="12" t="s">
        <v>84</v>
      </c>
      <c r="AW858" s="12" t="s">
        <v>38</v>
      </c>
      <c r="AX858" s="12" t="s">
        <v>74</v>
      </c>
      <c r="AY858" s="223" t="s">
        <v>145</v>
      </c>
    </row>
    <row r="859" spans="2:51" s="12" customFormat="1" ht="13.5">
      <c r="B859" s="212"/>
      <c r="C859" s="213"/>
      <c r="D859" s="202" t="s">
        <v>155</v>
      </c>
      <c r="E859" s="224" t="s">
        <v>21</v>
      </c>
      <c r="F859" s="225" t="s">
        <v>1178</v>
      </c>
      <c r="G859" s="213"/>
      <c r="H859" s="226">
        <v>3</v>
      </c>
      <c r="I859" s="218"/>
      <c r="J859" s="213"/>
      <c r="K859" s="213"/>
      <c r="L859" s="219"/>
      <c r="M859" s="220"/>
      <c r="N859" s="221"/>
      <c r="O859" s="221"/>
      <c r="P859" s="221"/>
      <c r="Q859" s="221"/>
      <c r="R859" s="221"/>
      <c r="S859" s="221"/>
      <c r="T859" s="222"/>
      <c r="AT859" s="223" t="s">
        <v>155</v>
      </c>
      <c r="AU859" s="223" t="s">
        <v>84</v>
      </c>
      <c r="AV859" s="12" t="s">
        <v>84</v>
      </c>
      <c r="AW859" s="12" t="s">
        <v>38</v>
      </c>
      <c r="AX859" s="12" t="s">
        <v>74</v>
      </c>
      <c r="AY859" s="223" t="s">
        <v>145</v>
      </c>
    </row>
    <row r="860" spans="2:51" s="12" customFormat="1" ht="13.5">
      <c r="B860" s="212"/>
      <c r="C860" s="213"/>
      <c r="D860" s="202" t="s">
        <v>155</v>
      </c>
      <c r="E860" s="224" t="s">
        <v>21</v>
      </c>
      <c r="F860" s="225" t="s">
        <v>215</v>
      </c>
      <c r="G860" s="213"/>
      <c r="H860" s="226">
        <v>2.64</v>
      </c>
      <c r="I860" s="218"/>
      <c r="J860" s="213"/>
      <c r="K860" s="213"/>
      <c r="L860" s="219"/>
      <c r="M860" s="220"/>
      <c r="N860" s="221"/>
      <c r="O860" s="221"/>
      <c r="P860" s="221"/>
      <c r="Q860" s="221"/>
      <c r="R860" s="221"/>
      <c r="S860" s="221"/>
      <c r="T860" s="222"/>
      <c r="AT860" s="223" t="s">
        <v>155</v>
      </c>
      <c r="AU860" s="223" t="s">
        <v>84</v>
      </c>
      <c r="AV860" s="12" t="s">
        <v>84</v>
      </c>
      <c r="AW860" s="12" t="s">
        <v>38</v>
      </c>
      <c r="AX860" s="12" t="s">
        <v>74</v>
      </c>
      <c r="AY860" s="223" t="s">
        <v>145</v>
      </c>
    </row>
    <row r="861" spans="2:51" s="12" customFormat="1" ht="13.5">
      <c r="B861" s="212"/>
      <c r="C861" s="213"/>
      <c r="D861" s="202" t="s">
        <v>155</v>
      </c>
      <c r="E861" s="224" t="s">
        <v>21</v>
      </c>
      <c r="F861" s="225" t="s">
        <v>1198</v>
      </c>
      <c r="G861" s="213"/>
      <c r="H861" s="226">
        <v>11</v>
      </c>
      <c r="I861" s="218"/>
      <c r="J861" s="213"/>
      <c r="K861" s="213"/>
      <c r="L861" s="219"/>
      <c r="M861" s="220"/>
      <c r="N861" s="221"/>
      <c r="O861" s="221"/>
      <c r="P861" s="221"/>
      <c r="Q861" s="221"/>
      <c r="R861" s="221"/>
      <c r="S861" s="221"/>
      <c r="T861" s="222"/>
      <c r="AT861" s="223" t="s">
        <v>155</v>
      </c>
      <c r="AU861" s="223" t="s">
        <v>84</v>
      </c>
      <c r="AV861" s="12" t="s">
        <v>84</v>
      </c>
      <c r="AW861" s="12" t="s">
        <v>38</v>
      </c>
      <c r="AX861" s="12" t="s">
        <v>74</v>
      </c>
      <c r="AY861" s="223" t="s">
        <v>145</v>
      </c>
    </row>
    <row r="862" spans="2:51" s="13" customFormat="1" ht="13.5">
      <c r="B862" s="227"/>
      <c r="C862" s="228"/>
      <c r="D862" s="214" t="s">
        <v>155</v>
      </c>
      <c r="E862" s="229" t="s">
        <v>21</v>
      </c>
      <c r="F862" s="230" t="s">
        <v>216</v>
      </c>
      <c r="G862" s="228"/>
      <c r="H862" s="231">
        <v>97.69</v>
      </c>
      <c r="I862" s="232"/>
      <c r="J862" s="228"/>
      <c r="K862" s="228"/>
      <c r="L862" s="233"/>
      <c r="M862" s="234"/>
      <c r="N862" s="235"/>
      <c r="O862" s="235"/>
      <c r="P862" s="235"/>
      <c r="Q862" s="235"/>
      <c r="R862" s="235"/>
      <c r="S862" s="235"/>
      <c r="T862" s="236"/>
      <c r="AT862" s="237" t="s">
        <v>155</v>
      </c>
      <c r="AU862" s="237" t="s">
        <v>84</v>
      </c>
      <c r="AV862" s="13" t="s">
        <v>153</v>
      </c>
      <c r="AW862" s="13" t="s">
        <v>38</v>
      </c>
      <c r="AX862" s="13" t="s">
        <v>82</v>
      </c>
      <c r="AY862" s="237" t="s">
        <v>145</v>
      </c>
    </row>
    <row r="863" spans="2:65" s="1" customFormat="1" ht="31.5" customHeight="1">
      <c r="B863" s="40"/>
      <c r="C863" s="188" t="s">
        <v>1199</v>
      </c>
      <c r="D863" s="188" t="s">
        <v>148</v>
      </c>
      <c r="E863" s="189" t="s">
        <v>1066</v>
      </c>
      <c r="F863" s="190" t="s">
        <v>1067</v>
      </c>
      <c r="G863" s="191" t="s">
        <v>160</v>
      </c>
      <c r="H863" s="192">
        <v>97.69</v>
      </c>
      <c r="I863" s="193"/>
      <c r="J863" s="194">
        <f>ROUND(I863*H863,2)</f>
        <v>0</v>
      </c>
      <c r="K863" s="190" t="s">
        <v>152</v>
      </c>
      <c r="L863" s="60"/>
      <c r="M863" s="195" t="s">
        <v>21</v>
      </c>
      <c r="N863" s="196" t="s">
        <v>45</v>
      </c>
      <c r="O863" s="41"/>
      <c r="P863" s="197">
        <f>O863*H863</f>
        <v>0</v>
      </c>
      <c r="Q863" s="197">
        <v>0</v>
      </c>
      <c r="R863" s="197">
        <f>Q863*H863</f>
        <v>0</v>
      </c>
      <c r="S863" s="197">
        <v>0</v>
      </c>
      <c r="T863" s="198">
        <f>S863*H863</f>
        <v>0</v>
      </c>
      <c r="AR863" s="23" t="s">
        <v>188</v>
      </c>
      <c r="AT863" s="23" t="s">
        <v>148</v>
      </c>
      <c r="AU863" s="23" t="s">
        <v>84</v>
      </c>
      <c r="AY863" s="23" t="s">
        <v>145</v>
      </c>
      <c r="BE863" s="199">
        <f>IF(N863="základní",J863,0)</f>
        <v>0</v>
      </c>
      <c r="BF863" s="199">
        <f>IF(N863="snížená",J863,0)</f>
        <v>0</v>
      </c>
      <c r="BG863" s="199">
        <f>IF(N863="zákl. přenesená",J863,0)</f>
        <v>0</v>
      </c>
      <c r="BH863" s="199">
        <f>IF(N863="sníž. přenesená",J863,0)</f>
        <v>0</v>
      </c>
      <c r="BI863" s="199">
        <f>IF(N863="nulová",J863,0)</f>
        <v>0</v>
      </c>
      <c r="BJ863" s="23" t="s">
        <v>82</v>
      </c>
      <c r="BK863" s="199">
        <f>ROUND(I863*H863,2)</f>
        <v>0</v>
      </c>
      <c r="BL863" s="23" t="s">
        <v>188</v>
      </c>
      <c r="BM863" s="23" t="s">
        <v>1200</v>
      </c>
    </row>
    <row r="864" spans="2:51" s="11" customFormat="1" ht="13.5">
      <c r="B864" s="200"/>
      <c r="C864" s="201"/>
      <c r="D864" s="202" t="s">
        <v>155</v>
      </c>
      <c r="E864" s="203" t="s">
        <v>21</v>
      </c>
      <c r="F864" s="204" t="s">
        <v>162</v>
      </c>
      <c r="G864" s="201"/>
      <c r="H864" s="205" t="s">
        <v>21</v>
      </c>
      <c r="I864" s="206"/>
      <c r="J864" s="201"/>
      <c r="K864" s="201"/>
      <c r="L864" s="207"/>
      <c r="M864" s="208"/>
      <c r="N864" s="209"/>
      <c r="O864" s="209"/>
      <c r="P864" s="209"/>
      <c r="Q864" s="209"/>
      <c r="R864" s="209"/>
      <c r="S864" s="209"/>
      <c r="T864" s="210"/>
      <c r="AT864" s="211" t="s">
        <v>155</v>
      </c>
      <c r="AU864" s="211" t="s">
        <v>84</v>
      </c>
      <c r="AV864" s="11" t="s">
        <v>82</v>
      </c>
      <c r="AW864" s="11" t="s">
        <v>38</v>
      </c>
      <c r="AX864" s="11" t="s">
        <v>74</v>
      </c>
      <c r="AY864" s="211" t="s">
        <v>145</v>
      </c>
    </row>
    <row r="865" spans="2:51" s="12" customFormat="1" ht="13.5">
      <c r="B865" s="212"/>
      <c r="C865" s="213"/>
      <c r="D865" s="202" t="s">
        <v>155</v>
      </c>
      <c r="E865" s="224" t="s">
        <v>21</v>
      </c>
      <c r="F865" s="225" t="s">
        <v>225</v>
      </c>
      <c r="G865" s="213"/>
      <c r="H865" s="226">
        <v>37.3</v>
      </c>
      <c r="I865" s="218"/>
      <c r="J865" s="213"/>
      <c r="K865" s="213"/>
      <c r="L865" s="219"/>
      <c r="M865" s="220"/>
      <c r="N865" s="221"/>
      <c r="O865" s="221"/>
      <c r="P865" s="221"/>
      <c r="Q865" s="221"/>
      <c r="R865" s="221"/>
      <c r="S865" s="221"/>
      <c r="T865" s="222"/>
      <c r="AT865" s="223" t="s">
        <v>155</v>
      </c>
      <c r="AU865" s="223" t="s">
        <v>84</v>
      </c>
      <c r="AV865" s="12" t="s">
        <v>84</v>
      </c>
      <c r="AW865" s="12" t="s">
        <v>38</v>
      </c>
      <c r="AX865" s="12" t="s">
        <v>74</v>
      </c>
      <c r="AY865" s="223" t="s">
        <v>145</v>
      </c>
    </row>
    <row r="866" spans="2:51" s="12" customFormat="1" ht="13.5">
      <c r="B866" s="212"/>
      <c r="C866" s="213"/>
      <c r="D866" s="202" t="s">
        <v>155</v>
      </c>
      <c r="E866" s="224" t="s">
        <v>21</v>
      </c>
      <c r="F866" s="225" t="s">
        <v>190</v>
      </c>
      <c r="G866" s="213"/>
      <c r="H866" s="226">
        <v>43.75</v>
      </c>
      <c r="I866" s="218"/>
      <c r="J866" s="213"/>
      <c r="K866" s="213"/>
      <c r="L866" s="219"/>
      <c r="M866" s="220"/>
      <c r="N866" s="221"/>
      <c r="O866" s="221"/>
      <c r="P866" s="221"/>
      <c r="Q866" s="221"/>
      <c r="R866" s="221"/>
      <c r="S866" s="221"/>
      <c r="T866" s="222"/>
      <c r="AT866" s="223" t="s">
        <v>155</v>
      </c>
      <c r="AU866" s="223" t="s">
        <v>84</v>
      </c>
      <c r="AV866" s="12" t="s">
        <v>84</v>
      </c>
      <c r="AW866" s="12" t="s">
        <v>38</v>
      </c>
      <c r="AX866" s="12" t="s">
        <v>74</v>
      </c>
      <c r="AY866" s="223" t="s">
        <v>145</v>
      </c>
    </row>
    <row r="867" spans="2:51" s="12" customFormat="1" ht="13.5">
      <c r="B867" s="212"/>
      <c r="C867" s="213"/>
      <c r="D867" s="202" t="s">
        <v>155</v>
      </c>
      <c r="E867" s="224" t="s">
        <v>21</v>
      </c>
      <c r="F867" s="225" t="s">
        <v>1178</v>
      </c>
      <c r="G867" s="213"/>
      <c r="H867" s="226">
        <v>3</v>
      </c>
      <c r="I867" s="218"/>
      <c r="J867" s="213"/>
      <c r="K867" s="213"/>
      <c r="L867" s="219"/>
      <c r="M867" s="220"/>
      <c r="N867" s="221"/>
      <c r="O867" s="221"/>
      <c r="P867" s="221"/>
      <c r="Q867" s="221"/>
      <c r="R867" s="221"/>
      <c r="S867" s="221"/>
      <c r="T867" s="222"/>
      <c r="AT867" s="223" t="s">
        <v>155</v>
      </c>
      <c r="AU867" s="223" t="s">
        <v>84</v>
      </c>
      <c r="AV867" s="12" t="s">
        <v>84</v>
      </c>
      <c r="AW867" s="12" t="s">
        <v>38</v>
      </c>
      <c r="AX867" s="12" t="s">
        <v>74</v>
      </c>
      <c r="AY867" s="223" t="s">
        <v>145</v>
      </c>
    </row>
    <row r="868" spans="2:51" s="12" customFormat="1" ht="13.5">
      <c r="B868" s="212"/>
      <c r="C868" s="213"/>
      <c r="D868" s="202" t="s">
        <v>155</v>
      </c>
      <c r="E868" s="224" t="s">
        <v>21</v>
      </c>
      <c r="F868" s="225" t="s">
        <v>215</v>
      </c>
      <c r="G868" s="213"/>
      <c r="H868" s="226">
        <v>2.64</v>
      </c>
      <c r="I868" s="218"/>
      <c r="J868" s="213"/>
      <c r="K868" s="213"/>
      <c r="L868" s="219"/>
      <c r="M868" s="220"/>
      <c r="N868" s="221"/>
      <c r="O868" s="221"/>
      <c r="P868" s="221"/>
      <c r="Q868" s="221"/>
      <c r="R868" s="221"/>
      <c r="S868" s="221"/>
      <c r="T868" s="222"/>
      <c r="AT868" s="223" t="s">
        <v>155</v>
      </c>
      <c r="AU868" s="223" t="s">
        <v>84</v>
      </c>
      <c r="AV868" s="12" t="s">
        <v>84</v>
      </c>
      <c r="AW868" s="12" t="s">
        <v>38</v>
      </c>
      <c r="AX868" s="12" t="s">
        <v>74</v>
      </c>
      <c r="AY868" s="223" t="s">
        <v>145</v>
      </c>
    </row>
    <row r="869" spans="2:51" s="12" customFormat="1" ht="13.5">
      <c r="B869" s="212"/>
      <c r="C869" s="213"/>
      <c r="D869" s="202" t="s">
        <v>155</v>
      </c>
      <c r="E869" s="224" t="s">
        <v>21</v>
      </c>
      <c r="F869" s="225" t="s">
        <v>1198</v>
      </c>
      <c r="G869" s="213"/>
      <c r="H869" s="226">
        <v>11</v>
      </c>
      <c r="I869" s="218"/>
      <c r="J869" s="213"/>
      <c r="K869" s="213"/>
      <c r="L869" s="219"/>
      <c r="M869" s="220"/>
      <c r="N869" s="221"/>
      <c r="O869" s="221"/>
      <c r="P869" s="221"/>
      <c r="Q869" s="221"/>
      <c r="R869" s="221"/>
      <c r="S869" s="221"/>
      <c r="T869" s="222"/>
      <c r="AT869" s="223" t="s">
        <v>155</v>
      </c>
      <c r="AU869" s="223" t="s">
        <v>84</v>
      </c>
      <c r="AV869" s="12" t="s">
        <v>84</v>
      </c>
      <c r="AW869" s="12" t="s">
        <v>38</v>
      </c>
      <c r="AX869" s="12" t="s">
        <v>74</v>
      </c>
      <c r="AY869" s="223" t="s">
        <v>145</v>
      </c>
    </row>
    <row r="870" spans="2:51" s="13" customFormat="1" ht="13.5">
      <c r="B870" s="227"/>
      <c r="C870" s="228"/>
      <c r="D870" s="202" t="s">
        <v>155</v>
      </c>
      <c r="E870" s="238" t="s">
        <v>21</v>
      </c>
      <c r="F870" s="239" t="s">
        <v>216</v>
      </c>
      <c r="G870" s="228"/>
      <c r="H870" s="240">
        <v>97.69</v>
      </c>
      <c r="I870" s="232"/>
      <c r="J870" s="228"/>
      <c r="K870" s="228"/>
      <c r="L870" s="233"/>
      <c r="M870" s="234"/>
      <c r="N870" s="235"/>
      <c r="O870" s="235"/>
      <c r="P870" s="235"/>
      <c r="Q870" s="235"/>
      <c r="R870" s="235"/>
      <c r="S870" s="235"/>
      <c r="T870" s="236"/>
      <c r="AT870" s="237" t="s">
        <v>155</v>
      </c>
      <c r="AU870" s="237" t="s">
        <v>84</v>
      </c>
      <c r="AV870" s="13" t="s">
        <v>153</v>
      </c>
      <c r="AW870" s="13" t="s">
        <v>38</v>
      </c>
      <c r="AX870" s="13" t="s">
        <v>82</v>
      </c>
      <c r="AY870" s="237" t="s">
        <v>145</v>
      </c>
    </row>
    <row r="871" spans="2:63" s="10" customFormat="1" ht="37.35" customHeight="1">
      <c r="B871" s="171"/>
      <c r="C871" s="172"/>
      <c r="D871" s="173" t="s">
        <v>73</v>
      </c>
      <c r="E871" s="174" t="s">
        <v>1201</v>
      </c>
      <c r="F871" s="174" t="s">
        <v>1202</v>
      </c>
      <c r="G871" s="172"/>
      <c r="H871" s="172"/>
      <c r="I871" s="175"/>
      <c r="J871" s="176">
        <f>BK871</f>
        <v>0</v>
      </c>
      <c r="K871" s="172"/>
      <c r="L871" s="177"/>
      <c r="M871" s="178"/>
      <c r="N871" s="179"/>
      <c r="O871" s="179"/>
      <c r="P871" s="180">
        <f>P872</f>
        <v>0</v>
      </c>
      <c r="Q871" s="179"/>
      <c r="R871" s="180">
        <f>R872</f>
        <v>0</v>
      </c>
      <c r="S871" s="179"/>
      <c r="T871" s="181">
        <f>T872</f>
        <v>0</v>
      </c>
      <c r="AR871" s="182" t="s">
        <v>174</v>
      </c>
      <c r="AT871" s="183" t="s">
        <v>73</v>
      </c>
      <c r="AU871" s="183" t="s">
        <v>74</v>
      </c>
      <c r="AY871" s="182" t="s">
        <v>145</v>
      </c>
      <c r="BK871" s="184">
        <f>BK872</f>
        <v>0</v>
      </c>
    </row>
    <row r="872" spans="2:63" s="10" customFormat="1" ht="19.9" customHeight="1">
      <c r="B872" s="171"/>
      <c r="C872" s="172"/>
      <c r="D872" s="185" t="s">
        <v>73</v>
      </c>
      <c r="E872" s="186" t="s">
        <v>1203</v>
      </c>
      <c r="F872" s="186" t="s">
        <v>1204</v>
      </c>
      <c r="G872" s="172"/>
      <c r="H872" s="172"/>
      <c r="I872" s="175"/>
      <c r="J872" s="187">
        <f>BK872</f>
        <v>0</v>
      </c>
      <c r="K872" s="172"/>
      <c r="L872" s="177"/>
      <c r="M872" s="178"/>
      <c r="N872" s="179"/>
      <c r="O872" s="179"/>
      <c r="P872" s="180">
        <f>SUM(P873:P882)</f>
        <v>0</v>
      </c>
      <c r="Q872" s="179"/>
      <c r="R872" s="180">
        <f>SUM(R873:R882)</f>
        <v>0</v>
      </c>
      <c r="S872" s="179"/>
      <c r="T872" s="181">
        <f>SUM(T873:T882)</f>
        <v>0</v>
      </c>
      <c r="AR872" s="182" t="s">
        <v>174</v>
      </c>
      <c r="AT872" s="183" t="s">
        <v>73</v>
      </c>
      <c r="AU872" s="183" t="s">
        <v>82</v>
      </c>
      <c r="AY872" s="182" t="s">
        <v>145</v>
      </c>
      <c r="BK872" s="184">
        <f>SUM(BK873:BK882)</f>
        <v>0</v>
      </c>
    </row>
    <row r="873" spans="2:65" s="1" customFormat="1" ht="22.5" customHeight="1">
      <c r="B873" s="40"/>
      <c r="C873" s="188" t="s">
        <v>1205</v>
      </c>
      <c r="D873" s="188" t="s">
        <v>148</v>
      </c>
      <c r="E873" s="189" t="s">
        <v>1206</v>
      </c>
      <c r="F873" s="190" t="s">
        <v>1207</v>
      </c>
      <c r="G873" s="191" t="s">
        <v>1208</v>
      </c>
      <c r="H873" s="192">
        <v>1</v>
      </c>
      <c r="I873" s="193"/>
      <c r="J873" s="194">
        <f>ROUND(I873*H873,2)</f>
        <v>0</v>
      </c>
      <c r="K873" s="190" t="s">
        <v>152</v>
      </c>
      <c r="L873" s="60"/>
      <c r="M873" s="195" t="s">
        <v>21</v>
      </c>
      <c r="N873" s="196" t="s">
        <v>45</v>
      </c>
      <c r="O873" s="41"/>
      <c r="P873" s="197">
        <f>O873*H873</f>
        <v>0</v>
      </c>
      <c r="Q873" s="197">
        <v>0</v>
      </c>
      <c r="R873" s="197">
        <f>Q873*H873</f>
        <v>0</v>
      </c>
      <c r="S873" s="197">
        <v>0</v>
      </c>
      <c r="T873" s="198">
        <f>S873*H873</f>
        <v>0</v>
      </c>
      <c r="AR873" s="23" t="s">
        <v>1209</v>
      </c>
      <c r="AT873" s="23" t="s">
        <v>148</v>
      </c>
      <c r="AU873" s="23" t="s">
        <v>84</v>
      </c>
      <c r="AY873" s="23" t="s">
        <v>145</v>
      </c>
      <c r="BE873" s="199">
        <f>IF(N873="základní",J873,0)</f>
        <v>0</v>
      </c>
      <c r="BF873" s="199">
        <f>IF(N873="snížená",J873,0)</f>
        <v>0</v>
      </c>
      <c r="BG873" s="199">
        <f>IF(N873="zákl. přenesená",J873,0)</f>
        <v>0</v>
      </c>
      <c r="BH873" s="199">
        <f>IF(N873="sníž. přenesená",J873,0)</f>
        <v>0</v>
      </c>
      <c r="BI873" s="199">
        <f>IF(N873="nulová",J873,0)</f>
        <v>0</v>
      </c>
      <c r="BJ873" s="23" t="s">
        <v>82</v>
      </c>
      <c r="BK873" s="199">
        <f>ROUND(I873*H873,2)</f>
        <v>0</v>
      </c>
      <c r="BL873" s="23" t="s">
        <v>1209</v>
      </c>
      <c r="BM873" s="23" t="s">
        <v>1210</v>
      </c>
    </row>
    <row r="874" spans="2:51" s="12" customFormat="1" ht="13.5">
      <c r="B874" s="212"/>
      <c r="C874" s="213"/>
      <c r="D874" s="214" t="s">
        <v>155</v>
      </c>
      <c r="E874" s="215" t="s">
        <v>21</v>
      </c>
      <c r="F874" s="216" t="s">
        <v>82</v>
      </c>
      <c r="G874" s="213"/>
      <c r="H874" s="217">
        <v>1</v>
      </c>
      <c r="I874" s="218"/>
      <c r="J874" s="213"/>
      <c r="K874" s="213"/>
      <c r="L874" s="219"/>
      <c r="M874" s="220"/>
      <c r="N874" s="221"/>
      <c r="O874" s="221"/>
      <c r="P874" s="221"/>
      <c r="Q874" s="221"/>
      <c r="R874" s="221"/>
      <c r="S874" s="221"/>
      <c r="T874" s="222"/>
      <c r="AT874" s="223" t="s">
        <v>155</v>
      </c>
      <c r="AU874" s="223" t="s">
        <v>84</v>
      </c>
      <c r="AV874" s="12" t="s">
        <v>84</v>
      </c>
      <c r="AW874" s="12" t="s">
        <v>38</v>
      </c>
      <c r="AX874" s="12" t="s">
        <v>82</v>
      </c>
      <c r="AY874" s="223" t="s">
        <v>145</v>
      </c>
    </row>
    <row r="875" spans="2:65" s="1" customFormat="1" ht="22.5" customHeight="1">
      <c r="B875" s="40"/>
      <c r="C875" s="188" t="s">
        <v>1211</v>
      </c>
      <c r="D875" s="188" t="s">
        <v>148</v>
      </c>
      <c r="E875" s="189" t="s">
        <v>1212</v>
      </c>
      <c r="F875" s="190" t="s">
        <v>1213</v>
      </c>
      <c r="G875" s="191" t="s">
        <v>647</v>
      </c>
      <c r="H875" s="192">
        <v>1</v>
      </c>
      <c r="I875" s="193"/>
      <c r="J875" s="194">
        <f>ROUND(I875*H875,2)</f>
        <v>0</v>
      </c>
      <c r="K875" s="190" t="s">
        <v>152</v>
      </c>
      <c r="L875" s="60"/>
      <c r="M875" s="195" t="s">
        <v>21</v>
      </c>
      <c r="N875" s="196" t="s">
        <v>45</v>
      </c>
      <c r="O875" s="41"/>
      <c r="P875" s="197">
        <f>O875*H875</f>
        <v>0</v>
      </c>
      <c r="Q875" s="197">
        <v>0</v>
      </c>
      <c r="R875" s="197">
        <f>Q875*H875</f>
        <v>0</v>
      </c>
      <c r="S875" s="197">
        <v>0</v>
      </c>
      <c r="T875" s="198">
        <f>S875*H875</f>
        <v>0</v>
      </c>
      <c r="AR875" s="23" t="s">
        <v>1209</v>
      </c>
      <c r="AT875" s="23" t="s">
        <v>148</v>
      </c>
      <c r="AU875" s="23" t="s">
        <v>84</v>
      </c>
      <c r="AY875" s="23" t="s">
        <v>145</v>
      </c>
      <c r="BE875" s="199">
        <f>IF(N875="základní",J875,0)</f>
        <v>0</v>
      </c>
      <c r="BF875" s="199">
        <f>IF(N875="snížená",J875,0)</f>
        <v>0</v>
      </c>
      <c r="BG875" s="199">
        <f>IF(N875="zákl. přenesená",J875,0)</f>
        <v>0</v>
      </c>
      <c r="BH875" s="199">
        <f>IF(N875="sníž. přenesená",J875,0)</f>
        <v>0</v>
      </c>
      <c r="BI875" s="199">
        <f>IF(N875="nulová",J875,0)</f>
        <v>0</v>
      </c>
      <c r="BJ875" s="23" t="s">
        <v>82</v>
      </c>
      <c r="BK875" s="199">
        <f>ROUND(I875*H875,2)</f>
        <v>0</v>
      </c>
      <c r="BL875" s="23" t="s">
        <v>1209</v>
      </c>
      <c r="BM875" s="23" t="s">
        <v>1214</v>
      </c>
    </row>
    <row r="876" spans="2:51" s="12" customFormat="1" ht="13.5">
      <c r="B876" s="212"/>
      <c r="C876" s="213"/>
      <c r="D876" s="214" t="s">
        <v>155</v>
      </c>
      <c r="E876" s="215" t="s">
        <v>21</v>
      </c>
      <c r="F876" s="216" t="s">
        <v>82</v>
      </c>
      <c r="G876" s="213"/>
      <c r="H876" s="217">
        <v>1</v>
      </c>
      <c r="I876" s="218"/>
      <c r="J876" s="213"/>
      <c r="K876" s="213"/>
      <c r="L876" s="219"/>
      <c r="M876" s="220"/>
      <c r="N876" s="221"/>
      <c r="O876" s="221"/>
      <c r="P876" s="221"/>
      <c r="Q876" s="221"/>
      <c r="R876" s="221"/>
      <c r="S876" s="221"/>
      <c r="T876" s="222"/>
      <c r="AT876" s="223" t="s">
        <v>155</v>
      </c>
      <c r="AU876" s="223" t="s">
        <v>84</v>
      </c>
      <c r="AV876" s="12" t="s">
        <v>84</v>
      </c>
      <c r="AW876" s="12" t="s">
        <v>38</v>
      </c>
      <c r="AX876" s="12" t="s">
        <v>82</v>
      </c>
      <c r="AY876" s="223" t="s">
        <v>145</v>
      </c>
    </row>
    <row r="877" spans="2:65" s="1" customFormat="1" ht="22.5" customHeight="1">
      <c r="B877" s="40"/>
      <c r="C877" s="188" t="s">
        <v>1215</v>
      </c>
      <c r="D877" s="188" t="s">
        <v>148</v>
      </c>
      <c r="E877" s="189" t="s">
        <v>1216</v>
      </c>
      <c r="F877" s="190" t="s">
        <v>1217</v>
      </c>
      <c r="G877" s="191" t="s">
        <v>647</v>
      </c>
      <c r="H877" s="192">
        <v>1</v>
      </c>
      <c r="I877" s="193"/>
      <c r="J877" s="194">
        <f>ROUND(I877*H877,2)</f>
        <v>0</v>
      </c>
      <c r="K877" s="190" t="s">
        <v>152</v>
      </c>
      <c r="L877" s="60"/>
      <c r="M877" s="195" t="s">
        <v>21</v>
      </c>
      <c r="N877" s="196" t="s">
        <v>45</v>
      </c>
      <c r="O877" s="41"/>
      <c r="P877" s="197">
        <f>O877*H877</f>
        <v>0</v>
      </c>
      <c r="Q877" s="197">
        <v>0</v>
      </c>
      <c r="R877" s="197">
        <f>Q877*H877</f>
        <v>0</v>
      </c>
      <c r="S877" s="197">
        <v>0</v>
      </c>
      <c r="T877" s="198">
        <f>S877*H877</f>
        <v>0</v>
      </c>
      <c r="AR877" s="23" t="s">
        <v>1209</v>
      </c>
      <c r="AT877" s="23" t="s">
        <v>148</v>
      </c>
      <c r="AU877" s="23" t="s">
        <v>84</v>
      </c>
      <c r="AY877" s="23" t="s">
        <v>145</v>
      </c>
      <c r="BE877" s="199">
        <f>IF(N877="základní",J877,0)</f>
        <v>0</v>
      </c>
      <c r="BF877" s="199">
        <f>IF(N877="snížená",J877,0)</f>
        <v>0</v>
      </c>
      <c r="BG877" s="199">
        <f>IF(N877="zákl. přenesená",J877,0)</f>
        <v>0</v>
      </c>
      <c r="BH877" s="199">
        <f>IF(N877="sníž. přenesená",J877,0)</f>
        <v>0</v>
      </c>
      <c r="BI877" s="199">
        <f>IF(N877="nulová",J877,0)</f>
        <v>0</v>
      </c>
      <c r="BJ877" s="23" t="s">
        <v>82</v>
      </c>
      <c r="BK877" s="199">
        <f>ROUND(I877*H877,2)</f>
        <v>0</v>
      </c>
      <c r="BL877" s="23" t="s">
        <v>1209</v>
      </c>
      <c r="BM877" s="23" t="s">
        <v>1218</v>
      </c>
    </row>
    <row r="878" spans="2:51" s="12" customFormat="1" ht="13.5">
      <c r="B878" s="212"/>
      <c r="C878" s="213"/>
      <c r="D878" s="214" t="s">
        <v>155</v>
      </c>
      <c r="E878" s="215" t="s">
        <v>21</v>
      </c>
      <c r="F878" s="216" t="s">
        <v>82</v>
      </c>
      <c r="G878" s="213"/>
      <c r="H878" s="217">
        <v>1</v>
      </c>
      <c r="I878" s="218"/>
      <c r="J878" s="213"/>
      <c r="K878" s="213"/>
      <c r="L878" s="219"/>
      <c r="M878" s="220"/>
      <c r="N878" s="221"/>
      <c r="O878" s="221"/>
      <c r="P878" s="221"/>
      <c r="Q878" s="221"/>
      <c r="R878" s="221"/>
      <c r="S878" s="221"/>
      <c r="T878" s="222"/>
      <c r="AT878" s="223" t="s">
        <v>155</v>
      </c>
      <c r="AU878" s="223" t="s">
        <v>84</v>
      </c>
      <c r="AV878" s="12" t="s">
        <v>84</v>
      </c>
      <c r="AW878" s="12" t="s">
        <v>38</v>
      </c>
      <c r="AX878" s="12" t="s">
        <v>82</v>
      </c>
      <c r="AY878" s="223" t="s">
        <v>145</v>
      </c>
    </row>
    <row r="879" spans="2:65" s="1" customFormat="1" ht="22.5" customHeight="1">
      <c r="B879" s="40"/>
      <c r="C879" s="188" t="s">
        <v>1219</v>
      </c>
      <c r="D879" s="188" t="s">
        <v>148</v>
      </c>
      <c r="E879" s="189" t="s">
        <v>1220</v>
      </c>
      <c r="F879" s="190" t="s">
        <v>1221</v>
      </c>
      <c r="G879" s="191" t="s">
        <v>647</v>
      </c>
      <c r="H879" s="192">
        <v>1</v>
      </c>
      <c r="I879" s="193"/>
      <c r="J879" s="194">
        <f>ROUND(I879*H879,2)</f>
        <v>0</v>
      </c>
      <c r="K879" s="190" t="s">
        <v>152</v>
      </c>
      <c r="L879" s="60"/>
      <c r="M879" s="195" t="s">
        <v>21</v>
      </c>
      <c r="N879" s="196" t="s">
        <v>45</v>
      </c>
      <c r="O879" s="41"/>
      <c r="P879" s="197">
        <f>O879*H879</f>
        <v>0</v>
      </c>
      <c r="Q879" s="197">
        <v>0</v>
      </c>
      <c r="R879" s="197">
        <f>Q879*H879</f>
        <v>0</v>
      </c>
      <c r="S879" s="197">
        <v>0</v>
      </c>
      <c r="T879" s="198">
        <f>S879*H879</f>
        <v>0</v>
      </c>
      <c r="AR879" s="23" t="s">
        <v>1209</v>
      </c>
      <c r="AT879" s="23" t="s">
        <v>148</v>
      </c>
      <c r="AU879" s="23" t="s">
        <v>84</v>
      </c>
      <c r="AY879" s="23" t="s">
        <v>145</v>
      </c>
      <c r="BE879" s="199">
        <f>IF(N879="základní",J879,0)</f>
        <v>0</v>
      </c>
      <c r="BF879" s="199">
        <f>IF(N879="snížená",J879,0)</f>
        <v>0</v>
      </c>
      <c r="BG879" s="199">
        <f>IF(N879="zákl. přenesená",J879,0)</f>
        <v>0</v>
      </c>
      <c r="BH879" s="199">
        <f>IF(N879="sníž. přenesená",J879,0)</f>
        <v>0</v>
      </c>
      <c r="BI879" s="199">
        <f>IF(N879="nulová",J879,0)</f>
        <v>0</v>
      </c>
      <c r="BJ879" s="23" t="s">
        <v>82</v>
      </c>
      <c r="BK879" s="199">
        <f>ROUND(I879*H879,2)</f>
        <v>0</v>
      </c>
      <c r="BL879" s="23" t="s">
        <v>1209</v>
      </c>
      <c r="BM879" s="23" t="s">
        <v>1222</v>
      </c>
    </row>
    <row r="880" spans="2:51" s="12" customFormat="1" ht="13.5">
      <c r="B880" s="212"/>
      <c r="C880" s="213"/>
      <c r="D880" s="214" t="s">
        <v>155</v>
      </c>
      <c r="E880" s="215" t="s">
        <v>21</v>
      </c>
      <c r="F880" s="216" t="s">
        <v>82</v>
      </c>
      <c r="G880" s="213"/>
      <c r="H880" s="217">
        <v>1</v>
      </c>
      <c r="I880" s="218"/>
      <c r="J880" s="213"/>
      <c r="K880" s="213"/>
      <c r="L880" s="219"/>
      <c r="M880" s="220"/>
      <c r="N880" s="221"/>
      <c r="O880" s="221"/>
      <c r="P880" s="221"/>
      <c r="Q880" s="221"/>
      <c r="R880" s="221"/>
      <c r="S880" s="221"/>
      <c r="T880" s="222"/>
      <c r="AT880" s="223" t="s">
        <v>155</v>
      </c>
      <c r="AU880" s="223" t="s">
        <v>84</v>
      </c>
      <c r="AV880" s="12" t="s">
        <v>84</v>
      </c>
      <c r="AW880" s="12" t="s">
        <v>38</v>
      </c>
      <c r="AX880" s="12" t="s">
        <v>82</v>
      </c>
      <c r="AY880" s="223" t="s">
        <v>145</v>
      </c>
    </row>
    <row r="881" spans="2:65" s="1" customFormat="1" ht="22.5" customHeight="1">
      <c r="B881" s="40"/>
      <c r="C881" s="188" t="s">
        <v>1223</v>
      </c>
      <c r="D881" s="188" t="s">
        <v>148</v>
      </c>
      <c r="E881" s="189" t="s">
        <v>1224</v>
      </c>
      <c r="F881" s="190" t="s">
        <v>1225</v>
      </c>
      <c r="G881" s="191" t="s">
        <v>647</v>
      </c>
      <c r="H881" s="192">
        <v>1</v>
      </c>
      <c r="I881" s="193"/>
      <c r="J881" s="194">
        <f>ROUND(I881*H881,2)</f>
        <v>0</v>
      </c>
      <c r="K881" s="190" t="s">
        <v>152</v>
      </c>
      <c r="L881" s="60"/>
      <c r="M881" s="195" t="s">
        <v>21</v>
      </c>
      <c r="N881" s="196" t="s">
        <v>45</v>
      </c>
      <c r="O881" s="41"/>
      <c r="P881" s="197">
        <f>O881*H881</f>
        <v>0</v>
      </c>
      <c r="Q881" s="197">
        <v>0</v>
      </c>
      <c r="R881" s="197">
        <f>Q881*H881</f>
        <v>0</v>
      </c>
      <c r="S881" s="197">
        <v>0</v>
      </c>
      <c r="T881" s="198">
        <f>S881*H881</f>
        <v>0</v>
      </c>
      <c r="AR881" s="23" t="s">
        <v>1209</v>
      </c>
      <c r="AT881" s="23" t="s">
        <v>148</v>
      </c>
      <c r="AU881" s="23" t="s">
        <v>84</v>
      </c>
      <c r="AY881" s="23" t="s">
        <v>145</v>
      </c>
      <c r="BE881" s="199">
        <f>IF(N881="základní",J881,0)</f>
        <v>0</v>
      </c>
      <c r="BF881" s="199">
        <f>IF(N881="snížená",J881,0)</f>
        <v>0</v>
      </c>
      <c r="BG881" s="199">
        <f>IF(N881="zákl. přenesená",J881,0)</f>
        <v>0</v>
      </c>
      <c r="BH881" s="199">
        <f>IF(N881="sníž. přenesená",J881,0)</f>
        <v>0</v>
      </c>
      <c r="BI881" s="199">
        <f>IF(N881="nulová",J881,0)</f>
        <v>0</v>
      </c>
      <c r="BJ881" s="23" t="s">
        <v>82</v>
      </c>
      <c r="BK881" s="199">
        <f>ROUND(I881*H881,2)</f>
        <v>0</v>
      </c>
      <c r="BL881" s="23" t="s">
        <v>1209</v>
      </c>
      <c r="BM881" s="23" t="s">
        <v>1226</v>
      </c>
    </row>
    <row r="882" spans="2:51" s="12" customFormat="1" ht="13.5">
      <c r="B882" s="212"/>
      <c r="C882" s="213"/>
      <c r="D882" s="202" t="s">
        <v>155</v>
      </c>
      <c r="E882" s="224" t="s">
        <v>21</v>
      </c>
      <c r="F882" s="225" t="s">
        <v>82</v>
      </c>
      <c r="G882" s="213"/>
      <c r="H882" s="226">
        <v>1</v>
      </c>
      <c r="I882" s="218"/>
      <c r="J882" s="213"/>
      <c r="K882" s="213"/>
      <c r="L882" s="219"/>
      <c r="M882" s="253"/>
      <c r="N882" s="254"/>
      <c r="O882" s="254"/>
      <c r="P882" s="254"/>
      <c r="Q882" s="254"/>
      <c r="R882" s="254"/>
      <c r="S882" s="254"/>
      <c r="T882" s="255"/>
      <c r="AT882" s="223" t="s">
        <v>155</v>
      </c>
      <c r="AU882" s="223" t="s">
        <v>84</v>
      </c>
      <c r="AV882" s="12" t="s">
        <v>84</v>
      </c>
      <c r="AW882" s="12" t="s">
        <v>38</v>
      </c>
      <c r="AX882" s="12" t="s">
        <v>82</v>
      </c>
      <c r="AY882" s="223" t="s">
        <v>145</v>
      </c>
    </row>
    <row r="883" spans="2:12" s="1" customFormat="1" ht="6.95" customHeight="1">
      <c r="B883" s="55"/>
      <c r="C883" s="56"/>
      <c r="D883" s="56"/>
      <c r="E883" s="56"/>
      <c r="F883" s="56"/>
      <c r="G883" s="56"/>
      <c r="H883" s="56"/>
      <c r="I883" s="134"/>
      <c r="J883" s="56"/>
      <c r="K883" s="56"/>
      <c r="L883" s="60"/>
    </row>
  </sheetData>
  <sheetProtection password="CC35" sheet="1" objects="1" scenarios="1" formatCells="0" formatColumns="0" formatRows="0" sort="0" autoFilter="0"/>
  <autoFilter ref="C106:K882"/>
  <mergeCells count="9">
    <mergeCell ref="E97:H97"/>
    <mergeCell ref="E99:H9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6" customWidth="1"/>
    <col min="2" max="2" width="1.66796875" style="256" customWidth="1"/>
    <col min="3" max="4" width="5" style="256" customWidth="1"/>
    <col min="5" max="5" width="11.66015625" style="256" customWidth="1"/>
    <col min="6" max="6" width="9.16015625" style="256" customWidth="1"/>
    <col min="7" max="7" width="5" style="256" customWidth="1"/>
    <col min="8" max="8" width="77.83203125" style="256" customWidth="1"/>
    <col min="9" max="10" width="20" style="256" customWidth="1"/>
    <col min="11" max="11" width="1.66796875" style="256" customWidth="1"/>
  </cols>
  <sheetData>
    <row r="1" ht="37.5" customHeight="1"/>
    <row r="2" spans="2:11" ht="7.5" customHeight="1">
      <c r="B2" s="257"/>
      <c r="C2" s="258"/>
      <c r="D2" s="258"/>
      <c r="E2" s="258"/>
      <c r="F2" s="258"/>
      <c r="G2" s="258"/>
      <c r="H2" s="258"/>
      <c r="I2" s="258"/>
      <c r="J2" s="258"/>
      <c r="K2" s="259"/>
    </row>
    <row r="3" spans="2:11" s="14" customFormat="1" ht="45" customHeight="1">
      <c r="B3" s="260"/>
      <c r="C3" s="380" t="s">
        <v>1227</v>
      </c>
      <c r="D3" s="380"/>
      <c r="E3" s="380"/>
      <c r="F3" s="380"/>
      <c r="G3" s="380"/>
      <c r="H3" s="380"/>
      <c r="I3" s="380"/>
      <c r="J3" s="380"/>
      <c r="K3" s="261"/>
    </row>
    <row r="4" spans="2:11" ht="25.5" customHeight="1">
      <c r="B4" s="262"/>
      <c r="C4" s="381" t="s">
        <v>1228</v>
      </c>
      <c r="D4" s="381"/>
      <c r="E4" s="381"/>
      <c r="F4" s="381"/>
      <c r="G4" s="381"/>
      <c r="H4" s="381"/>
      <c r="I4" s="381"/>
      <c r="J4" s="381"/>
      <c r="K4" s="263"/>
    </row>
    <row r="5" spans="2:11" ht="5.25" customHeight="1">
      <c r="B5" s="262"/>
      <c r="C5" s="264"/>
      <c r="D5" s="264"/>
      <c r="E5" s="264"/>
      <c r="F5" s="264"/>
      <c r="G5" s="264"/>
      <c r="H5" s="264"/>
      <c r="I5" s="264"/>
      <c r="J5" s="264"/>
      <c r="K5" s="263"/>
    </row>
    <row r="6" spans="2:11" ht="15" customHeight="1">
      <c r="B6" s="262"/>
      <c r="C6" s="382" t="s">
        <v>1229</v>
      </c>
      <c r="D6" s="382"/>
      <c r="E6" s="382"/>
      <c r="F6" s="382"/>
      <c r="G6" s="382"/>
      <c r="H6" s="382"/>
      <c r="I6" s="382"/>
      <c r="J6" s="382"/>
      <c r="K6" s="263"/>
    </row>
    <row r="7" spans="2:11" ht="15" customHeight="1">
      <c r="B7" s="266"/>
      <c r="C7" s="382" t="s">
        <v>1230</v>
      </c>
      <c r="D7" s="382"/>
      <c r="E7" s="382"/>
      <c r="F7" s="382"/>
      <c r="G7" s="382"/>
      <c r="H7" s="382"/>
      <c r="I7" s="382"/>
      <c r="J7" s="382"/>
      <c r="K7" s="263"/>
    </row>
    <row r="8" spans="2:1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ht="15" customHeight="1">
      <c r="B9" s="266"/>
      <c r="C9" s="382" t="s">
        <v>1231</v>
      </c>
      <c r="D9" s="382"/>
      <c r="E9" s="382"/>
      <c r="F9" s="382"/>
      <c r="G9" s="382"/>
      <c r="H9" s="382"/>
      <c r="I9" s="382"/>
      <c r="J9" s="382"/>
      <c r="K9" s="263"/>
    </row>
    <row r="10" spans="2:11" ht="15" customHeight="1">
      <c r="B10" s="266"/>
      <c r="C10" s="265"/>
      <c r="D10" s="382" t="s">
        <v>1232</v>
      </c>
      <c r="E10" s="382"/>
      <c r="F10" s="382"/>
      <c r="G10" s="382"/>
      <c r="H10" s="382"/>
      <c r="I10" s="382"/>
      <c r="J10" s="382"/>
      <c r="K10" s="263"/>
    </row>
    <row r="11" spans="2:11" ht="15" customHeight="1">
      <c r="B11" s="266"/>
      <c r="C11" s="267"/>
      <c r="D11" s="382" t="s">
        <v>1233</v>
      </c>
      <c r="E11" s="382"/>
      <c r="F11" s="382"/>
      <c r="G11" s="382"/>
      <c r="H11" s="382"/>
      <c r="I11" s="382"/>
      <c r="J11" s="382"/>
      <c r="K11" s="263"/>
    </row>
    <row r="12" spans="2:11" ht="12.75" customHeight="1">
      <c r="B12" s="266"/>
      <c r="C12" s="267"/>
      <c r="D12" s="267"/>
      <c r="E12" s="267"/>
      <c r="F12" s="267"/>
      <c r="G12" s="267"/>
      <c r="H12" s="267"/>
      <c r="I12" s="267"/>
      <c r="J12" s="267"/>
      <c r="K12" s="263"/>
    </row>
    <row r="13" spans="2:11" ht="15" customHeight="1">
      <c r="B13" s="266"/>
      <c r="C13" s="267"/>
      <c r="D13" s="382" t="s">
        <v>1234</v>
      </c>
      <c r="E13" s="382"/>
      <c r="F13" s="382"/>
      <c r="G13" s="382"/>
      <c r="H13" s="382"/>
      <c r="I13" s="382"/>
      <c r="J13" s="382"/>
      <c r="K13" s="263"/>
    </row>
    <row r="14" spans="2:11" ht="15" customHeight="1">
      <c r="B14" s="266"/>
      <c r="C14" s="267"/>
      <c r="D14" s="382" t="s">
        <v>1235</v>
      </c>
      <c r="E14" s="382"/>
      <c r="F14" s="382"/>
      <c r="G14" s="382"/>
      <c r="H14" s="382"/>
      <c r="I14" s="382"/>
      <c r="J14" s="382"/>
      <c r="K14" s="263"/>
    </row>
    <row r="15" spans="2:11" ht="15" customHeight="1">
      <c r="B15" s="266"/>
      <c r="C15" s="267"/>
      <c r="D15" s="382" t="s">
        <v>1236</v>
      </c>
      <c r="E15" s="382"/>
      <c r="F15" s="382"/>
      <c r="G15" s="382"/>
      <c r="H15" s="382"/>
      <c r="I15" s="382"/>
      <c r="J15" s="382"/>
      <c r="K15" s="263"/>
    </row>
    <row r="16" spans="2:11" ht="15" customHeight="1">
      <c r="B16" s="266"/>
      <c r="C16" s="267"/>
      <c r="D16" s="267"/>
      <c r="E16" s="268" t="s">
        <v>81</v>
      </c>
      <c r="F16" s="382" t="s">
        <v>1237</v>
      </c>
      <c r="G16" s="382"/>
      <c r="H16" s="382"/>
      <c r="I16" s="382"/>
      <c r="J16" s="382"/>
      <c r="K16" s="263"/>
    </row>
    <row r="17" spans="2:11" ht="15" customHeight="1">
      <c r="B17" s="266"/>
      <c r="C17" s="267"/>
      <c r="D17" s="267"/>
      <c r="E17" s="268" t="s">
        <v>1238</v>
      </c>
      <c r="F17" s="382" t="s">
        <v>1239</v>
      </c>
      <c r="G17" s="382"/>
      <c r="H17" s="382"/>
      <c r="I17" s="382"/>
      <c r="J17" s="382"/>
      <c r="K17" s="263"/>
    </row>
    <row r="18" spans="2:11" ht="15" customHeight="1">
      <c r="B18" s="266"/>
      <c r="C18" s="267"/>
      <c r="D18" s="267"/>
      <c r="E18" s="268" t="s">
        <v>1240</v>
      </c>
      <c r="F18" s="382" t="s">
        <v>1241</v>
      </c>
      <c r="G18" s="382"/>
      <c r="H18" s="382"/>
      <c r="I18" s="382"/>
      <c r="J18" s="382"/>
      <c r="K18" s="263"/>
    </row>
    <row r="19" spans="2:11" ht="15" customHeight="1">
      <c r="B19" s="266"/>
      <c r="C19" s="267"/>
      <c r="D19" s="267"/>
      <c r="E19" s="268" t="s">
        <v>1242</v>
      </c>
      <c r="F19" s="382" t="s">
        <v>1243</v>
      </c>
      <c r="G19" s="382"/>
      <c r="H19" s="382"/>
      <c r="I19" s="382"/>
      <c r="J19" s="382"/>
      <c r="K19" s="263"/>
    </row>
    <row r="20" spans="2:11" ht="15" customHeight="1">
      <c r="B20" s="266"/>
      <c r="C20" s="267"/>
      <c r="D20" s="267"/>
      <c r="E20" s="268" t="s">
        <v>1244</v>
      </c>
      <c r="F20" s="382" t="s">
        <v>1245</v>
      </c>
      <c r="G20" s="382"/>
      <c r="H20" s="382"/>
      <c r="I20" s="382"/>
      <c r="J20" s="382"/>
      <c r="K20" s="263"/>
    </row>
    <row r="21" spans="2:11" ht="15" customHeight="1">
      <c r="B21" s="266"/>
      <c r="C21" s="267"/>
      <c r="D21" s="267"/>
      <c r="E21" s="268" t="s">
        <v>1246</v>
      </c>
      <c r="F21" s="382" t="s">
        <v>1247</v>
      </c>
      <c r="G21" s="382"/>
      <c r="H21" s="382"/>
      <c r="I21" s="382"/>
      <c r="J21" s="382"/>
      <c r="K21" s="263"/>
    </row>
    <row r="22" spans="2:11" ht="12.75" customHeight="1">
      <c r="B22" s="266"/>
      <c r="C22" s="267"/>
      <c r="D22" s="267"/>
      <c r="E22" s="267"/>
      <c r="F22" s="267"/>
      <c r="G22" s="267"/>
      <c r="H22" s="267"/>
      <c r="I22" s="267"/>
      <c r="J22" s="267"/>
      <c r="K22" s="263"/>
    </row>
    <row r="23" spans="2:11" ht="15" customHeight="1">
      <c r="B23" s="266"/>
      <c r="C23" s="382" t="s">
        <v>1248</v>
      </c>
      <c r="D23" s="382"/>
      <c r="E23" s="382"/>
      <c r="F23" s="382"/>
      <c r="G23" s="382"/>
      <c r="H23" s="382"/>
      <c r="I23" s="382"/>
      <c r="J23" s="382"/>
      <c r="K23" s="263"/>
    </row>
    <row r="24" spans="2:11" ht="15" customHeight="1">
      <c r="B24" s="266"/>
      <c r="C24" s="382" t="s">
        <v>1249</v>
      </c>
      <c r="D24" s="382"/>
      <c r="E24" s="382"/>
      <c r="F24" s="382"/>
      <c r="G24" s="382"/>
      <c r="H24" s="382"/>
      <c r="I24" s="382"/>
      <c r="J24" s="382"/>
      <c r="K24" s="263"/>
    </row>
    <row r="25" spans="2:11" ht="15" customHeight="1">
      <c r="B25" s="266"/>
      <c r="C25" s="265"/>
      <c r="D25" s="382" t="s">
        <v>1250</v>
      </c>
      <c r="E25" s="382"/>
      <c r="F25" s="382"/>
      <c r="G25" s="382"/>
      <c r="H25" s="382"/>
      <c r="I25" s="382"/>
      <c r="J25" s="382"/>
      <c r="K25" s="263"/>
    </row>
    <row r="26" spans="2:11" ht="15" customHeight="1">
      <c r="B26" s="266"/>
      <c r="C26" s="267"/>
      <c r="D26" s="382" t="s">
        <v>1251</v>
      </c>
      <c r="E26" s="382"/>
      <c r="F26" s="382"/>
      <c r="G26" s="382"/>
      <c r="H26" s="382"/>
      <c r="I26" s="382"/>
      <c r="J26" s="382"/>
      <c r="K26" s="263"/>
    </row>
    <row r="27" spans="2:11" ht="12.75" customHeight="1">
      <c r="B27" s="266"/>
      <c r="C27" s="267"/>
      <c r="D27" s="267"/>
      <c r="E27" s="267"/>
      <c r="F27" s="267"/>
      <c r="G27" s="267"/>
      <c r="H27" s="267"/>
      <c r="I27" s="267"/>
      <c r="J27" s="267"/>
      <c r="K27" s="263"/>
    </row>
    <row r="28" spans="2:11" ht="15" customHeight="1">
      <c r="B28" s="266"/>
      <c r="C28" s="267"/>
      <c r="D28" s="382" t="s">
        <v>1252</v>
      </c>
      <c r="E28" s="382"/>
      <c r="F28" s="382"/>
      <c r="G28" s="382"/>
      <c r="H28" s="382"/>
      <c r="I28" s="382"/>
      <c r="J28" s="382"/>
      <c r="K28" s="263"/>
    </row>
    <row r="29" spans="2:11" ht="15" customHeight="1">
      <c r="B29" s="266"/>
      <c r="C29" s="267"/>
      <c r="D29" s="382" t="s">
        <v>1253</v>
      </c>
      <c r="E29" s="382"/>
      <c r="F29" s="382"/>
      <c r="G29" s="382"/>
      <c r="H29" s="382"/>
      <c r="I29" s="382"/>
      <c r="J29" s="382"/>
      <c r="K29" s="263"/>
    </row>
    <row r="30" spans="2:11" ht="12.75" customHeight="1">
      <c r="B30" s="266"/>
      <c r="C30" s="267"/>
      <c r="D30" s="267"/>
      <c r="E30" s="267"/>
      <c r="F30" s="267"/>
      <c r="G30" s="267"/>
      <c r="H30" s="267"/>
      <c r="I30" s="267"/>
      <c r="J30" s="267"/>
      <c r="K30" s="263"/>
    </row>
    <row r="31" spans="2:11" ht="15" customHeight="1">
      <c r="B31" s="266"/>
      <c r="C31" s="267"/>
      <c r="D31" s="382" t="s">
        <v>1254</v>
      </c>
      <c r="E31" s="382"/>
      <c r="F31" s="382"/>
      <c r="G31" s="382"/>
      <c r="H31" s="382"/>
      <c r="I31" s="382"/>
      <c r="J31" s="382"/>
      <c r="K31" s="263"/>
    </row>
    <row r="32" spans="2:11" ht="15" customHeight="1">
      <c r="B32" s="266"/>
      <c r="C32" s="267"/>
      <c r="D32" s="382" t="s">
        <v>1255</v>
      </c>
      <c r="E32" s="382"/>
      <c r="F32" s="382"/>
      <c r="G32" s="382"/>
      <c r="H32" s="382"/>
      <c r="I32" s="382"/>
      <c r="J32" s="382"/>
      <c r="K32" s="263"/>
    </row>
    <row r="33" spans="2:11" ht="15" customHeight="1">
      <c r="B33" s="266"/>
      <c r="C33" s="267"/>
      <c r="D33" s="382" t="s">
        <v>1256</v>
      </c>
      <c r="E33" s="382"/>
      <c r="F33" s="382"/>
      <c r="G33" s="382"/>
      <c r="H33" s="382"/>
      <c r="I33" s="382"/>
      <c r="J33" s="382"/>
      <c r="K33" s="263"/>
    </row>
    <row r="34" spans="2:11" ht="15" customHeight="1">
      <c r="B34" s="266"/>
      <c r="C34" s="267"/>
      <c r="D34" s="265"/>
      <c r="E34" s="269" t="s">
        <v>130</v>
      </c>
      <c r="F34" s="265"/>
      <c r="G34" s="382" t="s">
        <v>1257</v>
      </c>
      <c r="H34" s="382"/>
      <c r="I34" s="382"/>
      <c r="J34" s="382"/>
      <c r="K34" s="263"/>
    </row>
    <row r="35" spans="2:11" ht="30.75" customHeight="1">
      <c r="B35" s="266"/>
      <c r="C35" s="267"/>
      <c r="D35" s="265"/>
      <c r="E35" s="269" t="s">
        <v>1258</v>
      </c>
      <c r="F35" s="265"/>
      <c r="G35" s="382" t="s">
        <v>1259</v>
      </c>
      <c r="H35" s="382"/>
      <c r="I35" s="382"/>
      <c r="J35" s="382"/>
      <c r="K35" s="263"/>
    </row>
    <row r="36" spans="2:11" ht="15" customHeight="1">
      <c r="B36" s="266"/>
      <c r="C36" s="267"/>
      <c r="D36" s="265"/>
      <c r="E36" s="269" t="s">
        <v>55</v>
      </c>
      <c r="F36" s="265"/>
      <c r="G36" s="382" t="s">
        <v>1260</v>
      </c>
      <c r="H36" s="382"/>
      <c r="I36" s="382"/>
      <c r="J36" s="382"/>
      <c r="K36" s="263"/>
    </row>
    <row r="37" spans="2:11" ht="15" customHeight="1">
      <c r="B37" s="266"/>
      <c r="C37" s="267"/>
      <c r="D37" s="265"/>
      <c r="E37" s="269" t="s">
        <v>131</v>
      </c>
      <c r="F37" s="265"/>
      <c r="G37" s="382" t="s">
        <v>1261</v>
      </c>
      <c r="H37" s="382"/>
      <c r="I37" s="382"/>
      <c r="J37" s="382"/>
      <c r="K37" s="263"/>
    </row>
    <row r="38" spans="2:11" ht="15" customHeight="1">
      <c r="B38" s="266"/>
      <c r="C38" s="267"/>
      <c r="D38" s="265"/>
      <c r="E38" s="269" t="s">
        <v>132</v>
      </c>
      <c r="F38" s="265"/>
      <c r="G38" s="382" t="s">
        <v>1262</v>
      </c>
      <c r="H38" s="382"/>
      <c r="I38" s="382"/>
      <c r="J38" s="382"/>
      <c r="K38" s="263"/>
    </row>
    <row r="39" spans="2:11" ht="15" customHeight="1">
      <c r="B39" s="266"/>
      <c r="C39" s="267"/>
      <c r="D39" s="265"/>
      <c r="E39" s="269" t="s">
        <v>133</v>
      </c>
      <c r="F39" s="265"/>
      <c r="G39" s="382" t="s">
        <v>1263</v>
      </c>
      <c r="H39" s="382"/>
      <c r="I39" s="382"/>
      <c r="J39" s="382"/>
      <c r="K39" s="263"/>
    </row>
    <row r="40" spans="2:11" ht="15" customHeight="1">
      <c r="B40" s="266"/>
      <c r="C40" s="267"/>
      <c r="D40" s="265"/>
      <c r="E40" s="269" t="s">
        <v>1264</v>
      </c>
      <c r="F40" s="265"/>
      <c r="G40" s="382" t="s">
        <v>1265</v>
      </c>
      <c r="H40" s="382"/>
      <c r="I40" s="382"/>
      <c r="J40" s="382"/>
      <c r="K40" s="263"/>
    </row>
    <row r="41" spans="2:11" ht="15" customHeight="1">
      <c r="B41" s="266"/>
      <c r="C41" s="267"/>
      <c r="D41" s="265"/>
      <c r="E41" s="269"/>
      <c r="F41" s="265"/>
      <c r="G41" s="382" t="s">
        <v>1266</v>
      </c>
      <c r="H41" s="382"/>
      <c r="I41" s="382"/>
      <c r="J41" s="382"/>
      <c r="K41" s="263"/>
    </row>
    <row r="42" spans="2:11" ht="15" customHeight="1">
      <c r="B42" s="266"/>
      <c r="C42" s="267"/>
      <c r="D42" s="265"/>
      <c r="E42" s="269" t="s">
        <v>1267</v>
      </c>
      <c r="F42" s="265"/>
      <c r="G42" s="382" t="s">
        <v>1268</v>
      </c>
      <c r="H42" s="382"/>
      <c r="I42" s="382"/>
      <c r="J42" s="382"/>
      <c r="K42" s="263"/>
    </row>
    <row r="43" spans="2:11" ht="15" customHeight="1">
      <c r="B43" s="266"/>
      <c r="C43" s="267"/>
      <c r="D43" s="265"/>
      <c r="E43" s="269" t="s">
        <v>135</v>
      </c>
      <c r="F43" s="265"/>
      <c r="G43" s="382" t="s">
        <v>1269</v>
      </c>
      <c r="H43" s="382"/>
      <c r="I43" s="382"/>
      <c r="J43" s="382"/>
      <c r="K43" s="263"/>
    </row>
    <row r="44" spans="2:11" ht="12.75" customHeight="1">
      <c r="B44" s="266"/>
      <c r="C44" s="267"/>
      <c r="D44" s="265"/>
      <c r="E44" s="265"/>
      <c r="F44" s="265"/>
      <c r="G44" s="265"/>
      <c r="H44" s="265"/>
      <c r="I44" s="265"/>
      <c r="J44" s="265"/>
      <c r="K44" s="263"/>
    </row>
    <row r="45" spans="2:11" ht="15" customHeight="1">
      <c r="B45" s="266"/>
      <c r="C45" s="267"/>
      <c r="D45" s="382" t="s">
        <v>1270</v>
      </c>
      <c r="E45" s="382"/>
      <c r="F45" s="382"/>
      <c r="G45" s="382"/>
      <c r="H45" s="382"/>
      <c r="I45" s="382"/>
      <c r="J45" s="382"/>
      <c r="K45" s="263"/>
    </row>
    <row r="46" spans="2:11" ht="15" customHeight="1">
      <c r="B46" s="266"/>
      <c r="C46" s="267"/>
      <c r="D46" s="267"/>
      <c r="E46" s="382" t="s">
        <v>1271</v>
      </c>
      <c r="F46" s="382"/>
      <c r="G46" s="382"/>
      <c r="H46" s="382"/>
      <c r="I46" s="382"/>
      <c r="J46" s="382"/>
      <c r="K46" s="263"/>
    </row>
    <row r="47" spans="2:11" ht="15" customHeight="1">
      <c r="B47" s="266"/>
      <c r="C47" s="267"/>
      <c r="D47" s="267"/>
      <c r="E47" s="382" t="s">
        <v>1272</v>
      </c>
      <c r="F47" s="382"/>
      <c r="G47" s="382"/>
      <c r="H47" s="382"/>
      <c r="I47" s="382"/>
      <c r="J47" s="382"/>
      <c r="K47" s="263"/>
    </row>
    <row r="48" spans="2:11" ht="15" customHeight="1">
      <c r="B48" s="266"/>
      <c r="C48" s="267"/>
      <c r="D48" s="267"/>
      <c r="E48" s="382" t="s">
        <v>1273</v>
      </c>
      <c r="F48" s="382"/>
      <c r="G48" s="382"/>
      <c r="H48" s="382"/>
      <c r="I48" s="382"/>
      <c r="J48" s="382"/>
      <c r="K48" s="263"/>
    </row>
    <row r="49" spans="2:11" ht="15" customHeight="1">
      <c r="B49" s="266"/>
      <c r="C49" s="267"/>
      <c r="D49" s="382" t="s">
        <v>1274</v>
      </c>
      <c r="E49" s="382"/>
      <c r="F49" s="382"/>
      <c r="G49" s="382"/>
      <c r="H49" s="382"/>
      <c r="I49" s="382"/>
      <c r="J49" s="382"/>
      <c r="K49" s="263"/>
    </row>
    <row r="50" spans="2:11" ht="25.5" customHeight="1">
      <c r="B50" s="262"/>
      <c r="C50" s="381" t="s">
        <v>1275</v>
      </c>
      <c r="D50" s="381"/>
      <c r="E50" s="381"/>
      <c r="F50" s="381"/>
      <c r="G50" s="381"/>
      <c r="H50" s="381"/>
      <c r="I50" s="381"/>
      <c r="J50" s="381"/>
      <c r="K50" s="263"/>
    </row>
    <row r="51" spans="2:11" ht="5.25" customHeight="1">
      <c r="B51" s="262"/>
      <c r="C51" s="264"/>
      <c r="D51" s="264"/>
      <c r="E51" s="264"/>
      <c r="F51" s="264"/>
      <c r="G51" s="264"/>
      <c r="H51" s="264"/>
      <c r="I51" s="264"/>
      <c r="J51" s="264"/>
      <c r="K51" s="263"/>
    </row>
    <row r="52" spans="2:11" ht="15" customHeight="1">
      <c r="B52" s="262"/>
      <c r="C52" s="382" t="s">
        <v>1276</v>
      </c>
      <c r="D52" s="382"/>
      <c r="E52" s="382"/>
      <c r="F52" s="382"/>
      <c r="G52" s="382"/>
      <c r="H52" s="382"/>
      <c r="I52" s="382"/>
      <c r="J52" s="382"/>
      <c r="K52" s="263"/>
    </row>
    <row r="53" spans="2:11" ht="15" customHeight="1">
      <c r="B53" s="262"/>
      <c r="C53" s="382" t="s">
        <v>1277</v>
      </c>
      <c r="D53" s="382"/>
      <c r="E53" s="382"/>
      <c r="F53" s="382"/>
      <c r="G53" s="382"/>
      <c r="H53" s="382"/>
      <c r="I53" s="382"/>
      <c r="J53" s="382"/>
      <c r="K53" s="263"/>
    </row>
    <row r="54" spans="2:11" ht="12.75" customHeight="1">
      <c r="B54" s="262"/>
      <c r="C54" s="265"/>
      <c r="D54" s="265"/>
      <c r="E54" s="265"/>
      <c r="F54" s="265"/>
      <c r="G54" s="265"/>
      <c r="H54" s="265"/>
      <c r="I54" s="265"/>
      <c r="J54" s="265"/>
      <c r="K54" s="263"/>
    </row>
    <row r="55" spans="2:11" ht="15" customHeight="1">
      <c r="B55" s="262"/>
      <c r="C55" s="382" t="s">
        <v>1278</v>
      </c>
      <c r="D55" s="382"/>
      <c r="E55" s="382"/>
      <c r="F55" s="382"/>
      <c r="G55" s="382"/>
      <c r="H55" s="382"/>
      <c r="I55" s="382"/>
      <c r="J55" s="382"/>
      <c r="K55" s="263"/>
    </row>
    <row r="56" spans="2:11" ht="15" customHeight="1">
      <c r="B56" s="262"/>
      <c r="C56" s="267"/>
      <c r="D56" s="382" t="s">
        <v>1279</v>
      </c>
      <c r="E56" s="382"/>
      <c r="F56" s="382"/>
      <c r="G56" s="382"/>
      <c r="H56" s="382"/>
      <c r="I56" s="382"/>
      <c r="J56" s="382"/>
      <c r="K56" s="263"/>
    </row>
    <row r="57" spans="2:11" ht="15" customHeight="1">
      <c r="B57" s="262"/>
      <c r="C57" s="267"/>
      <c r="D57" s="382" t="s">
        <v>1280</v>
      </c>
      <c r="E57" s="382"/>
      <c r="F57" s="382"/>
      <c r="G57" s="382"/>
      <c r="H57" s="382"/>
      <c r="I57" s="382"/>
      <c r="J57" s="382"/>
      <c r="K57" s="263"/>
    </row>
    <row r="58" spans="2:11" ht="15" customHeight="1">
      <c r="B58" s="262"/>
      <c r="C58" s="267"/>
      <c r="D58" s="382" t="s">
        <v>1281</v>
      </c>
      <c r="E58" s="382"/>
      <c r="F58" s="382"/>
      <c r="G58" s="382"/>
      <c r="H58" s="382"/>
      <c r="I58" s="382"/>
      <c r="J58" s="382"/>
      <c r="K58" s="263"/>
    </row>
    <row r="59" spans="2:11" ht="15" customHeight="1">
      <c r="B59" s="262"/>
      <c r="C59" s="267"/>
      <c r="D59" s="382" t="s">
        <v>1282</v>
      </c>
      <c r="E59" s="382"/>
      <c r="F59" s="382"/>
      <c r="G59" s="382"/>
      <c r="H59" s="382"/>
      <c r="I59" s="382"/>
      <c r="J59" s="382"/>
      <c r="K59" s="263"/>
    </row>
    <row r="60" spans="2:11" ht="15" customHeight="1">
      <c r="B60" s="262"/>
      <c r="C60" s="267"/>
      <c r="D60" s="384" t="s">
        <v>1283</v>
      </c>
      <c r="E60" s="384"/>
      <c r="F60" s="384"/>
      <c r="G60" s="384"/>
      <c r="H60" s="384"/>
      <c r="I60" s="384"/>
      <c r="J60" s="384"/>
      <c r="K60" s="263"/>
    </row>
    <row r="61" spans="2:11" ht="15" customHeight="1">
      <c r="B61" s="262"/>
      <c r="C61" s="267"/>
      <c r="D61" s="382" t="s">
        <v>1284</v>
      </c>
      <c r="E61" s="382"/>
      <c r="F61" s="382"/>
      <c r="G61" s="382"/>
      <c r="H61" s="382"/>
      <c r="I61" s="382"/>
      <c r="J61" s="382"/>
      <c r="K61" s="263"/>
    </row>
    <row r="62" spans="2:11" ht="12.75" customHeight="1">
      <c r="B62" s="262"/>
      <c r="C62" s="267"/>
      <c r="D62" s="267"/>
      <c r="E62" s="270"/>
      <c r="F62" s="267"/>
      <c r="G62" s="267"/>
      <c r="H62" s="267"/>
      <c r="I62" s="267"/>
      <c r="J62" s="267"/>
      <c r="K62" s="263"/>
    </row>
    <row r="63" spans="2:11" ht="15" customHeight="1">
      <c r="B63" s="262"/>
      <c r="C63" s="267"/>
      <c r="D63" s="382" t="s">
        <v>1285</v>
      </c>
      <c r="E63" s="382"/>
      <c r="F63" s="382"/>
      <c r="G63" s="382"/>
      <c r="H63" s="382"/>
      <c r="I63" s="382"/>
      <c r="J63" s="382"/>
      <c r="K63" s="263"/>
    </row>
    <row r="64" spans="2:11" ht="15" customHeight="1">
      <c r="B64" s="262"/>
      <c r="C64" s="267"/>
      <c r="D64" s="384" t="s">
        <v>1286</v>
      </c>
      <c r="E64" s="384"/>
      <c r="F64" s="384"/>
      <c r="G64" s="384"/>
      <c r="H64" s="384"/>
      <c r="I64" s="384"/>
      <c r="J64" s="384"/>
      <c r="K64" s="263"/>
    </row>
    <row r="65" spans="2:11" ht="15" customHeight="1">
      <c r="B65" s="262"/>
      <c r="C65" s="267"/>
      <c r="D65" s="382" t="s">
        <v>1287</v>
      </c>
      <c r="E65" s="382"/>
      <c r="F65" s="382"/>
      <c r="G65" s="382"/>
      <c r="H65" s="382"/>
      <c r="I65" s="382"/>
      <c r="J65" s="382"/>
      <c r="K65" s="263"/>
    </row>
    <row r="66" spans="2:11" ht="15" customHeight="1">
      <c r="B66" s="262"/>
      <c r="C66" s="267"/>
      <c r="D66" s="382" t="s">
        <v>1288</v>
      </c>
      <c r="E66" s="382"/>
      <c r="F66" s="382"/>
      <c r="G66" s="382"/>
      <c r="H66" s="382"/>
      <c r="I66" s="382"/>
      <c r="J66" s="382"/>
      <c r="K66" s="263"/>
    </row>
    <row r="67" spans="2:11" ht="15" customHeight="1">
      <c r="B67" s="262"/>
      <c r="C67" s="267"/>
      <c r="D67" s="382" t="s">
        <v>1289</v>
      </c>
      <c r="E67" s="382"/>
      <c r="F67" s="382"/>
      <c r="G67" s="382"/>
      <c r="H67" s="382"/>
      <c r="I67" s="382"/>
      <c r="J67" s="382"/>
      <c r="K67" s="263"/>
    </row>
    <row r="68" spans="2:11" ht="15" customHeight="1">
      <c r="B68" s="262"/>
      <c r="C68" s="267"/>
      <c r="D68" s="382" t="s">
        <v>1290</v>
      </c>
      <c r="E68" s="382"/>
      <c r="F68" s="382"/>
      <c r="G68" s="382"/>
      <c r="H68" s="382"/>
      <c r="I68" s="382"/>
      <c r="J68" s="382"/>
      <c r="K68" s="263"/>
    </row>
    <row r="69" spans="2:11" ht="12.75" customHeight="1">
      <c r="B69" s="271"/>
      <c r="C69" s="272"/>
      <c r="D69" s="272"/>
      <c r="E69" s="272"/>
      <c r="F69" s="272"/>
      <c r="G69" s="272"/>
      <c r="H69" s="272"/>
      <c r="I69" s="272"/>
      <c r="J69" s="272"/>
      <c r="K69" s="273"/>
    </row>
    <row r="70" spans="2:11" ht="18.75" customHeight="1">
      <c r="B70" s="274"/>
      <c r="C70" s="274"/>
      <c r="D70" s="274"/>
      <c r="E70" s="274"/>
      <c r="F70" s="274"/>
      <c r="G70" s="274"/>
      <c r="H70" s="274"/>
      <c r="I70" s="274"/>
      <c r="J70" s="274"/>
      <c r="K70" s="275"/>
    </row>
    <row r="71" spans="2:11" ht="18.75" customHeight="1">
      <c r="B71" s="275"/>
      <c r="C71" s="275"/>
      <c r="D71" s="275"/>
      <c r="E71" s="275"/>
      <c r="F71" s="275"/>
      <c r="G71" s="275"/>
      <c r="H71" s="275"/>
      <c r="I71" s="275"/>
      <c r="J71" s="275"/>
      <c r="K71" s="275"/>
    </row>
    <row r="72" spans="2:11" ht="7.5" customHeight="1">
      <c r="B72" s="276"/>
      <c r="C72" s="277"/>
      <c r="D72" s="277"/>
      <c r="E72" s="277"/>
      <c r="F72" s="277"/>
      <c r="G72" s="277"/>
      <c r="H72" s="277"/>
      <c r="I72" s="277"/>
      <c r="J72" s="277"/>
      <c r="K72" s="278"/>
    </row>
    <row r="73" spans="2:11" ht="45" customHeight="1">
      <c r="B73" s="279"/>
      <c r="C73" s="385" t="s">
        <v>89</v>
      </c>
      <c r="D73" s="385"/>
      <c r="E73" s="385"/>
      <c r="F73" s="385"/>
      <c r="G73" s="385"/>
      <c r="H73" s="385"/>
      <c r="I73" s="385"/>
      <c r="J73" s="385"/>
      <c r="K73" s="280"/>
    </row>
    <row r="74" spans="2:11" ht="17.25" customHeight="1">
      <c r="B74" s="279"/>
      <c r="C74" s="281" t="s">
        <v>1291</v>
      </c>
      <c r="D74" s="281"/>
      <c r="E74" s="281"/>
      <c r="F74" s="281" t="s">
        <v>1292</v>
      </c>
      <c r="G74" s="282"/>
      <c r="H74" s="281" t="s">
        <v>131</v>
      </c>
      <c r="I74" s="281" t="s">
        <v>59</v>
      </c>
      <c r="J74" s="281" t="s">
        <v>1293</v>
      </c>
      <c r="K74" s="280"/>
    </row>
    <row r="75" spans="2:11" ht="17.25" customHeight="1">
      <c r="B75" s="279"/>
      <c r="C75" s="283" t="s">
        <v>1294</v>
      </c>
      <c r="D75" s="283"/>
      <c r="E75" s="283"/>
      <c r="F75" s="284" t="s">
        <v>1295</v>
      </c>
      <c r="G75" s="285"/>
      <c r="H75" s="283"/>
      <c r="I75" s="283"/>
      <c r="J75" s="283" t="s">
        <v>1296</v>
      </c>
      <c r="K75" s="280"/>
    </row>
    <row r="76" spans="2:11" ht="5.25" customHeight="1">
      <c r="B76" s="279"/>
      <c r="C76" s="286"/>
      <c r="D76" s="286"/>
      <c r="E76" s="286"/>
      <c r="F76" s="286"/>
      <c r="G76" s="287"/>
      <c r="H76" s="286"/>
      <c r="I76" s="286"/>
      <c r="J76" s="286"/>
      <c r="K76" s="280"/>
    </row>
    <row r="77" spans="2:11" ht="15" customHeight="1">
      <c r="B77" s="279"/>
      <c r="C77" s="269" t="s">
        <v>55</v>
      </c>
      <c r="D77" s="286"/>
      <c r="E77" s="286"/>
      <c r="F77" s="288" t="s">
        <v>1297</v>
      </c>
      <c r="G77" s="287"/>
      <c r="H77" s="269" t="s">
        <v>1298</v>
      </c>
      <c r="I77" s="269" t="s">
        <v>1299</v>
      </c>
      <c r="J77" s="269">
        <v>20</v>
      </c>
      <c r="K77" s="280"/>
    </row>
    <row r="78" spans="2:11" ht="15" customHeight="1">
      <c r="B78" s="279"/>
      <c r="C78" s="269" t="s">
        <v>1300</v>
      </c>
      <c r="D78" s="269"/>
      <c r="E78" s="269"/>
      <c r="F78" s="288" t="s">
        <v>1297</v>
      </c>
      <c r="G78" s="287"/>
      <c r="H78" s="269" t="s">
        <v>1301</v>
      </c>
      <c r="I78" s="269" t="s">
        <v>1299</v>
      </c>
      <c r="J78" s="269">
        <v>120</v>
      </c>
      <c r="K78" s="280"/>
    </row>
    <row r="79" spans="2:11" ht="15" customHeight="1">
      <c r="B79" s="289"/>
      <c r="C79" s="269" t="s">
        <v>1302</v>
      </c>
      <c r="D79" s="269"/>
      <c r="E79" s="269"/>
      <c r="F79" s="288" t="s">
        <v>1303</v>
      </c>
      <c r="G79" s="287"/>
      <c r="H79" s="269" t="s">
        <v>1304</v>
      </c>
      <c r="I79" s="269" t="s">
        <v>1299</v>
      </c>
      <c r="J79" s="269">
        <v>50</v>
      </c>
      <c r="K79" s="280"/>
    </row>
    <row r="80" spans="2:11" ht="15" customHeight="1">
      <c r="B80" s="289"/>
      <c r="C80" s="269" t="s">
        <v>1305</v>
      </c>
      <c r="D80" s="269"/>
      <c r="E80" s="269"/>
      <c r="F80" s="288" t="s">
        <v>1297</v>
      </c>
      <c r="G80" s="287"/>
      <c r="H80" s="269" t="s">
        <v>1306</v>
      </c>
      <c r="I80" s="269" t="s">
        <v>1307</v>
      </c>
      <c r="J80" s="269"/>
      <c r="K80" s="280"/>
    </row>
    <row r="81" spans="2:11" ht="15" customHeight="1">
      <c r="B81" s="289"/>
      <c r="C81" s="290" t="s">
        <v>1308</v>
      </c>
      <c r="D81" s="290"/>
      <c r="E81" s="290"/>
      <c r="F81" s="291" t="s">
        <v>1303</v>
      </c>
      <c r="G81" s="290"/>
      <c r="H81" s="290" t="s">
        <v>1309</v>
      </c>
      <c r="I81" s="290" t="s">
        <v>1299</v>
      </c>
      <c r="J81" s="290">
        <v>15</v>
      </c>
      <c r="K81" s="280"/>
    </row>
    <row r="82" spans="2:11" ht="15" customHeight="1">
      <c r="B82" s="289"/>
      <c r="C82" s="290" t="s">
        <v>1310</v>
      </c>
      <c r="D82" s="290"/>
      <c r="E82" s="290"/>
      <c r="F82" s="291" t="s">
        <v>1303</v>
      </c>
      <c r="G82" s="290"/>
      <c r="H82" s="290" t="s">
        <v>1311</v>
      </c>
      <c r="I82" s="290" t="s">
        <v>1299</v>
      </c>
      <c r="J82" s="290">
        <v>15</v>
      </c>
      <c r="K82" s="280"/>
    </row>
    <row r="83" spans="2:11" ht="15" customHeight="1">
      <c r="B83" s="289"/>
      <c r="C83" s="290" t="s">
        <v>1312</v>
      </c>
      <c r="D83" s="290"/>
      <c r="E83" s="290"/>
      <c r="F83" s="291" t="s">
        <v>1303</v>
      </c>
      <c r="G83" s="290"/>
      <c r="H83" s="290" t="s">
        <v>1313</v>
      </c>
      <c r="I83" s="290" t="s">
        <v>1299</v>
      </c>
      <c r="J83" s="290">
        <v>20</v>
      </c>
      <c r="K83" s="280"/>
    </row>
    <row r="84" spans="2:11" ht="15" customHeight="1">
      <c r="B84" s="289"/>
      <c r="C84" s="290" t="s">
        <v>1314</v>
      </c>
      <c r="D84" s="290"/>
      <c r="E84" s="290"/>
      <c r="F84" s="291" t="s">
        <v>1303</v>
      </c>
      <c r="G84" s="290"/>
      <c r="H84" s="290" t="s">
        <v>1315</v>
      </c>
      <c r="I84" s="290" t="s">
        <v>1299</v>
      </c>
      <c r="J84" s="290">
        <v>20</v>
      </c>
      <c r="K84" s="280"/>
    </row>
    <row r="85" spans="2:11" ht="15" customHeight="1">
      <c r="B85" s="289"/>
      <c r="C85" s="269" t="s">
        <v>1316</v>
      </c>
      <c r="D85" s="269"/>
      <c r="E85" s="269"/>
      <c r="F85" s="288" t="s">
        <v>1303</v>
      </c>
      <c r="G85" s="287"/>
      <c r="H85" s="269" t="s">
        <v>1317</v>
      </c>
      <c r="I85" s="269" t="s">
        <v>1299</v>
      </c>
      <c r="J85" s="269">
        <v>50</v>
      </c>
      <c r="K85" s="280"/>
    </row>
    <row r="86" spans="2:11" ht="15" customHeight="1">
      <c r="B86" s="289"/>
      <c r="C86" s="269" t="s">
        <v>1318</v>
      </c>
      <c r="D86" s="269"/>
      <c r="E86" s="269"/>
      <c r="F86" s="288" t="s">
        <v>1303</v>
      </c>
      <c r="G86" s="287"/>
      <c r="H86" s="269" t="s">
        <v>1319</v>
      </c>
      <c r="I86" s="269" t="s">
        <v>1299</v>
      </c>
      <c r="J86" s="269">
        <v>20</v>
      </c>
      <c r="K86" s="280"/>
    </row>
    <row r="87" spans="2:11" ht="15" customHeight="1">
      <c r="B87" s="289"/>
      <c r="C87" s="269" t="s">
        <v>1320</v>
      </c>
      <c r="D87" s="269"/>
      <c r="E87" s="269"/>
      <c r="F87" s="288" t="s">
        <v>1303</v>
      </c>
      <c r="G87" s="287"/>
      <c r="H87" s="269" t="s">
        <v>1321</v>
      </c>
      <c r="I87" s="269" t="s">
        <v>1299</v>
      </c>
      <c r="J87" s="269">
        <v>20</v>
      </c>
      <c r="K87" s="280"/>
    </row>
    <row r="88" spans="2:11" ht="15" customHeight="1">
      <c r="B88" s="289"/>
      <c r="C88" s="269" t="s">
        <v>1322</v>
      </c>
      <c r="D88" s="269"/>
      <c r="E88" s="269"/>
      <c r="F88" s="288" t="s">
        <v>1303</v>
      </c>
      <c r="G88" s="287"/>
      <c r="H88" s="269" t="s">
        <v>1323</v>
      </c>
      <c r="I88" s="269" t="s">
        <v>1299</v>
      </c>
      <c r="J88" s="269">
        <v>50</v>
      </c>
      <c r="K88" s="280"/>
    </row>
    <row r="89" spans="2:11" ht="15" customHeight="1">
      <c r="B89" s="289"/>
      <c r="C89" s="269" t="s">
        <v>1324</v>
      </c>
      <c r="D89" s="269"/>
      <c r="E89" s="269"/>
      <c r="F89" s="288" t="s">
        <v>1303</v>
      </c>
      <c r="G89" s="287"/>
      <c r="H89" s="269" t="s">
        <v>1324</v>
      </c>
      <c r="I89" s="269" t="s">
        <v>1299</v>
      </c>
      <c r="J89" s="269">
        <v>50</v>
      </c>
      <c r="K89" s="280"/>
    </row>
    <row r="90" spans="2:11" ht="15" customHeight="1">
      <c r="B90" s="289"/>
      <c r="C90" s="269" t="s">
        <v>136</v>
      </c>
      <c r="D90" s="269"/>
      <c r="E90" s="269"/>
      <c r="F90" s="288" t="s">
        <v>1303</v>
      </c>
      <c r="G90" s="287"/>
      <c r="H90" s="269" t="s">
        <v>1325</v>
      </c>
      <c r="I90" s="269" t="s">
        <v>1299</v>
      </c>
      <c r="J90" s="269">
        <v>255</v>
      </c>
      <c r="K90" s="280"/>
    </row>
    <row r="91" spans="2:11" ht="15" customHeight="1">
      <c r="B91" s="289"/>
      <c r="C91" s="269" t="s">
        <v>1326</v>
      </c>
      <c r="D91" s="269"/>
      <c r="E91" s="269"/>
      <c r="F91" s="288" t="s">
        <v>1297</v>
      </c>
      <c r="G91" s="287"/>
      <c r="H91" s="269" t="s">
        <v>1327</v>
      </c>
      <c r="I91" s="269" t="s">
        <v>1328</v>
      </c>
      <c r="J91" s="269"/>
      <c r="K91" s="280"/>
    </row>
    <row r="92" spans="2:11" ht="15" customHeight="1">
      <c r="B92" s="289"/>
      <c r="C92" s="269" t="s">
        <v>1329</v>
      </c>
      <c r="D92" s="269"/>
      <c r="E92" s="269"/>
      <c r="F92" s="288" t="s">
        <v>1297</v>
      </c>
      <c r="G92" s="287"/>
      <c r="H92" s="269" t="s">
        <v>1330</v>
      </c>
      <c r="I92" s="269" t="s">
        <v>1331</v>
      </c>
      <c r="J92" s="269"/>
      <c r="K92" s="280"/>
    </row>
    <row r="93" spans="2:11" ht="15" customHeight="1">
      <c r="B93" s="289"/>
      <c r="C93" s="269" t="s">
        <v>1332</v>
      </c>
      <c r="D93" s="269"/>
      <c r="E93" s="269"/>
      <c r="F93" s="288" t="s">
        <v>1297</v>
      </c>
      <c r="G93" s="287"/>
      <c r="H93" s="269" t="s">
        <v>1332</v>
      </c>
      <c r="I93" s="269" t="s">
        <v>1331</v>
      </c>
      <c r="J93" s="269"/>
      <c r="K93" s="280"/>
    </row>
    <row r="94" spans="2:11" ht="15" customHeight="1">
      <c r="B94" s="289"/>
      <c r="C94" s="269" t="s">
        <v>40</v>
      </c>
      <c r="D94" s="269"/>
      <c r="E94" s="269"/>
      <c r="F94" s="288" t="s">
        <v>1297</v>
      </c>
      <c r="G94" s="287"/>
      <c r="H94" s="269" t="s">
        <v>1333</v>
      </c>
      <c r="I94" s="269" t="s">
        <v>1331</v>
      </c>
      <c r="J94" s="269"/>
      <c r="K94" s="280"/>
    </row>
    <row r="95" spans="2:11" ht="15" customHeight="1">
      <c r="B95" s="289"/>
      <c r="C95" s="269" t="s">
        <v>50</v>
      </c>
      <c r="D95" s="269"/>
      <c r="E95" s="269"/>
      <c r="F95" s="288" t="s">
        <v>1297</v>
      </c>
      <c r="G95" s="287"/>
      <c r="H95" s="269" t="s">
        <v>1334</v>
      </c>
      <c r="I95" s="269" t="s">
        <v>1331</v>
      </c>
      <c r="J95" s="269"/>
      <c r="K95" s="280"/>
    </row>
    <row r="96" spans="2:11" ht="15" customHeight="1">
      <c r="B96" s="292"/>
      <c r="C96" s="293"/>
      <c r="D96" s="293"/>
      <c r="E96" s="293"/>
      <c r="F96" s="293"/>
      <c r="G96" s="293"/>
      <c r="H96" s="293"/>
      <c r="I96" s="293"/>
      <c r="J96" s="293"/>
      <c r="K96" s="294"/>
    </row>
    <row r="97" spans="2:11" ht="18.75" customHeight="1">
      <c r="B97" s="295"/>
      <c r="C97" s="296"/>
      <c r="D97" s="296"/>
      <c r="E97" s="296"/>
      <c r="F97" s="296"/>
      <c r="G97" s="296"/>
      <c r="H97" s="296"/>
      <c r="I97" s="296"/>
      <c r="J97" s="296"/>
      <c r="K97" s="295"/>
    </row>
    <row r="98" spans="2:11" ht="18.75" customHeight="1">
      <c r="B98" s="275"/>
      <c r="C98" s="275"/>
      <c r="D98" s="275"/>
      <c r="E98" s="275"/>
      <c r="F98" s="275"/>
      <c r="G98" s="275"/>
      <c r="H98" s="275"/>
      <c r="I98" s="275"/>
      <c r="J98" s="275"/>
      <c r="K98" s="275"/>
    </row>
    <row r="99" spans="2:11" ht="7.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8"/>
    </row>
    <row r="100" spans="2:11" ht="45" customHeight="1">
      <c r="B100" s="279"/>
      <c r="C100" s="385" t="s">
        <v>1335</v>
      </c>
      <c r="D100" s="385"/>
      <c r="E100" s="385"/>
      <c r="F100" s="385"/>
      <c r="G100" s="385"/>
      <c r="H100" s="385"/>
      <c r="I100" s="385"/>
      <c r="J100" s="385"/>
      <c r="K100" s="280"/>
    </row>
    <row r="101" spans="2:11" ht="17.25" customHeight="1">
      <c r="B101" s="279"/>
      <c r="C101" s="281" t="s">
        <v>1291</v>
      </c>
      <c r="D101" s="281"/>
      <c r="E101" s="281"/>
      <c r="F101" s="281" t="s">
        <v>1292</v>
      </c>
      <c r="G101" s="282"/>
      <c r="H101" s="281" t="s">
        <v>131</v>
      </c>
      <c r="I101" s="281" t="s">
        <v>59</v>
      </c>
      <c r="J101" s="281" t="s">
        <v>1293</v>
      </c>
      <c r="K101" s="280"/>
    </row>
    <row r="102" spans="2:11" ht="17.25" customHeight="1">
      <c r="B102" s="279"/>
      <c r="C102" s="283" t="s">
        <v>1294</v>
      </c>
      <c r="D102" s="283"/>
      <c r="E102" s="283"/>
      <c r="F102" s="284" t="s">
        <v>1295</v>
      </c>
      <c r="G102" s="285"/>
      <c r="H102" s="283"/>
      <c r="I102" s="283"/>
      <c r="J102" s="283" t="s">
        <v>1296</v>
      </c>
      <c r="K102" s="280"/>
    </row>
    <row r="103" spans="2:11" ht="5.25" customHeight="1">
      <c r="B103" s="279"/>
      <c r="C103" s="281"/>
      <c r="D103" s="281"/>
      <c r="E103" s="281"/>
      <c r="F103" s="281"/>
      <c r="G103" s="297"/>
      <c r="H103" s="281"/>
      <c r="I103" s="281"/>
      <c r="J103" s="281"/>
      <c r="K103" s="280"/>
    </row>
    <row r="104" spans="2:11" ht="15" customHeight="1">
      <c r="B104" s="279"/>
      <c r="C104" s="269" t="s">
        <v>55</v>
      </c>
      <c r="D104" s="286"/>
      <c r="E104" s="286"/>
      <c r="F104" s="288" t="s">
        <v>1297</v>
      </c>
      <c r="G104" s="297"/>
      <c r="H104" s="269" t="s">
        <v>1336</v>
      </c>
      <c r="I104" s="269" t="s">
        <v>1299</v>
      </c>
      <c r="J104" s="269">
        <v>20</v>
      </c>
      <c r="K104" s="280"/>
    </row>
    <row r="105" spans="2:11" ht="15" customHeight="1">
      <c r="B105" s="279"/>
      <c r="C105" s="269" t="s">
        <v>1300</v>
      </c>
      <c r="D105" s="269"/>
      <c r="E105" s="269"/>
      <c r="F105" s="288" t="s">
        <v>1297</v>
      </c>
      <c r="G105" s="269"/>
      <c r="H105" s="269" t="s">
        <v>1336</v>
      </c>
      <c r="I105" s="269" t="s">
        <v>1299</v>
      </c>
      <c r="J105" s="269">
        <v>120</v>
      </c>
      <c r="K105" s="280"/>
    </row>
    <row r="106" spans="2:11" ht="15" customHeight="1">
      <c r="B106" s="289"/>
      <c r="C106" s="269" t="s">
        <v>1302</v>
      </c>
      <c r="D106" s="269"/>
      <c r="E106" s="269"/>
      <c r="F106" s="288" t="s">
        <v>1303</v>
      </c>
      <c r="G106" s="269"/>
      <c r="H106" s="269" t="s">
        <v>1336</v>
      </c>
      <c r="I106" s="269" t="s">
        <v>1299</v>
      </c>
      <c r="J106" s="269">
        <v>50</v>
      </c>
      <c r="K106" s="280"/>
    </row>
    <row r="107" spans="2:11" ht="15" customHeight="1">
      <c r="B107" s="289"/>
      <c r="C107" s="269" t="s">
        <v>1305</v>
      </c>
      <c r="D107" s="269"/>
      <c r="E107" s="269"/>
      <c r="F107" s="288" t="s">
        <v>1297</v>
      </c>
      <c r="G107" s="269"/>
      <c r="H107" s="269" t="s">
        <v>1336</v>
      </c>
      <c r="I107" s="269" t="s">
        <v>1307</v>
      </c>
      <c r="J107" s="269"/>
      <c r="K107" s="280"/>
    </row>
    <row r="108" spans="2:11" ht="15" customHeight="1">
      <c r="B108" s="289"/>
      <c r="C108" s="269" t="s">
        <v>1316</v>
      </c>
      <c r="D108" s="269"/>
      <c r="E108" s="269"/>
      <c r="F108" s="288" t="s">
        <v>1303</v>
      </c>
      <c r="G108" s="269"/>
      <c r="H108" s="269" t="s">
        <v>1336</v>
      </c>
      <c r="I108" s="269" t="s">
        <v>1299</v>
      </c>
      <c r="J108" s="269">
        <v>50</v>
      </c>
      <c r="K108" s="280"/>
    </row>
    <row r="109" spans="2:11" ht="15" customHeight="1">
      <c r="B109" s="289"/>
      <c r="C109" s="269" t="s">
        <v>1324</v>
      </c>
      <c r="D109" s="269"/>
      <c r="E109" s="269"/>
      <c r="F109" s="288" t="s">
        <v>1303</v>
      </c>
      <c r="G109" s="269"/>
      <c r="H109" s="269" t="s">
        <v>1336</v>
      </c>
      <c r="I109" s="269" t="s">
        <v>1299</v>
      </c>
      <c r="J109" s="269">
        <v>50</v>
      </c>
      <c r="K109" s="280"/>
    </row>
    <row r="110" spans="2:11" ht="15" customHeight="1">
      <c r="B110" s="289"/>
      <c r="C110" s="269" t="s">
        <v>1322</v>
      </c>
      <c r="D110" s="269"/>
      <c r="E110" s="269"/>
      <c r="F110" s="288" t="s">
        <v>1303</v>
      </c>
      <c r="G110" s="269"/>
      <c r="H110" s="269" t="s">
        <v>1336</v>
      </c>
      <c r="I110" s="269" t="s">
        <v>1299</v>
      </c>
      <c r="J110" s="269">
        <v>50</v>
      </c>
      <c r="K110" s="280"/>
    </row>
    <row r="111" spans="2:11" ht="15" customHeight="1">
      <c r="B111" s="289"/>
      <c r="C111" s="269" t="s">
        <v>55</v>
      </c>
      <c r="D111" s="269"/>
      <c r="E111" s="269"/>
      <c r="F111" s="288" t="s">
        <v>1297</v>
      </c>
      <c r="G111" s="269"/>
      <c r="H111" s="269" t="s">
        <v>1337</v>
      </c>
      <c r="I111" s="269" t="s">
        <v>1299</v>
      </c>
      <c r="J111" s="269">
        <v>20</v>
      </c>
      <c r="K111" s="280"/>
    </row>
    <row r="112" spans="2:11" ht="15" customHeight="1">
      <c r="B112" s="289"/>
      <c r="C112" s="269" t="s">
        <v>1338</v>
      </c>
      <c r="D112" s="269"/>
      <c r="E112" s="269"/>
      <c r="F112" s="288" t="s">
        <v>1297</v>
      </c>
      <c r="G112" s="269"/>
      <c r="H112" s="269" t="s">
        <v>1339</v>
      </c>
      <c r="I112" s="269" t="s">
        <v>1299</v>
      </c>
      <c r="J112" s="269">
        <v>120</v>
      </c>
      <c r="K112" s="280"/>
    </row>
    <row r="113" spans="2:11" ht="15" customHeight="1">
      <c r="B113" s="289"/>
      <c r="C113" s="269" t="s">
        <v>40</v>
      </c>
      <c r="D113" s="269"/>
      <c r="E113" s="269"/>
      <c r="F113" s="288" t="s">
        <v>1297</v>
      </c>
      <c r="G113" s="269"/>
      <c r="H113" s="269" t="s">
        <v>1340</v>
      </c>
      <c r="I113" s="269" t="s">
        <v>1331</v>
      </c>
      <c r="J113" s="269"/>
      <c r="K113" s="280"/>
    </row>
    <row r="114" spans="2:11" ht="15" customHeight="1">
      <c r="B114" s="289"/>
      <c r="C114" s="269" t="s">
        <v>50</v>
      </c>
      <c r="D114" s="269"/>
      <c r="E114" s="269"/>
      <c r="F114" s="288" t="s">
        <v>1297</v>
      </c>
      <c r="G114" s="269"/>
      <c r="H114" s="269" t="s">
        <v>1341</v>
      </c>
      <c r="I114" s="269" t="s">
        <v>1331</v>
      </c>
      <c r="J114" s="269"/>
      <c r="K114" s="280"/>
    </row>
    <row r="115" spans="2:11" ht="15" customHeight="1">
      <c r="B115" s="289"/>
      <c r="C115" s="269" t="s">
        <v>59</v>
      </c>
      <c r="D115" s="269"/>
      <c r="E115" s="269"/>
      <c r="F115" s="288" t="s">
        <v>1297</v>
      </c>
      <c r="G115" s="269"/>
      <c r="H115" s="269" t="s">
        <v>1342</v>
      </c>
      <c r="I115" s="269" t="s">
        <v>1343</v>
      </c>
      <c r="J115" s="269"/>
      <c r="K115" s="280"/>
    </row>
    <row r="116" spans="2:11" ht="15" customHeight="1">
      <c r="B116" s="292"/>
      <c r="C116" s="298"/>
      <c r="D116" s="298"/>
      <c r="E116" s="298"/>
      <c r="F116" s="298"/>
      <c r="G116" s="298"/>
      <c r="H116" s="298"/>
      <c r="I116" s="298"/>
      <c r="J116" s="298"/>
      <c r="K116" s="294"/>
    </row>
    <row r="117" spans="2:11" ht="18.75" customHeight="1">
      <c r="B117" s="299"/>
      <c r="C117" s="265"/>
      <c r="D117" s="265"/>
      <c r="E117" s="265"/>
      <c r="F117" s="300"/>
      <c r="G117" s="265"/>
      <c r="H117" s="265"/>
      <c r="I117" s="265"/>
      <c r="J117" s="265"/>
      <c r="K117" s="299"/>
    </row>
    <row r="118" spans="2:11" ht="18.75" customHeight="1">
      <c r="B118" s="275"/>
      <c r="C118" s="275"/>
      <c r="D118" s="275"/>
      <c r="E118" s="275"/>
      <c r="F118" s="275"/>
      <c r="G118" s="275"/>
      <c r="H118" s="275"/>
      <c r="I118" s="275"/>
      <c r="J118" s="275"/>
      <c r="K118" s="275"/>
    </row>
    <row r="119" spans="2:11" ht="7.5" customHeight="1">
      <c r="B119" s="301"/>
      <c r="C119" s="302"/>
      <c r="D119" s="302"/>
      <c r="E119" s="302"/>
      <c r="F119" s="302"/>
      <c r="G119" s="302"/>
      <c r="H119" s="302"/>
      <c r="I119" s="302"/>
      <c r="J119" s="302"/>
      <c r="K119" s="303"/>
    </row>
    <row r="120" spans="2:11" ht="45" customHeight="1">
      <c r="B120" s="304"/>
      <c r="C120" s="380" t="s">
        <v>1344</v>
      </c>
      <c r="D120" s="380"/>
      <c r="E120" s="380"/>
      <c r="F120" s="380"/>
      <c r="G120" s="380"/>
      <c r="H120" s="380"/>
      <c r="I120" s="380"/>
      <c r="J120" s="380"/>
      <c r="K120" s="305"/>
    </row>
    <row r="121" spans="2:11" ht="17.25" customHeight="1">
      <c r="B121" s="306"/>
      <c r="C121" s="281" t="s">
        <v>1291</v>
      </c>
      <c r="D121" s="281"/>
      <c r="E121" s="281"/>
      <c r="F121" s="281" t="s">
        <v>1292</v>
      </c>
      <c r="G121" s="282"/>
      <c r="H121" s="281" t="s">
        <v>131</v>
      </c>
      <c r="I121" s="281" t="s">
        <v>59</v>
      </c>
      <c r="J121" s="281" t="s">
        <v>1293</v>
      </c>
      <c r="K121" s="307"/>
    </row>
    <row r="122" spans="2:11" ht="17.25" customHeight="1">
      <c r="B122" s="306"/>
      <c r="C122" s="283" t="s">
        <v>1294</v>
      </c>
      <c r="D122" s="283"/>
      <c r="E122" s="283"/>
      <c r="F122" s="284" t="s">
        <v>1295</v>
      </c>
      <c r="G122" s="285"/>
      <c r="H122" s="283"/>
      <c r="I122" s="283"/>
      <c r="J122" s="283" t="s">
        <v>1296</v>
      </c>
      <c r="K122" s="307"/>
    </row>
    <row r="123" spans="2:11" ht="5.25" customHeight="1">
      <c r="B123" s="308"/>
      <c r="C123" s="286"/>
      <c r="D123" s="286"/>
      <c r="E123" s="286"/>
      <c r="F123" s="286"/>
      <c r="G123" s="269"/>
      <c r="H123" s="286"/>
      <c r="I123" s="286"/>
      <c r="J123" s="286"/>
      <c r="K123" s="309"/>
    </row>
    <row r="124" spans="2:11" ht="15" customHeight="1">
      <c r="B124" s="308"/>
      <c r="C124" s="269" t="s">
        <v>1300</v>
      </c>
      <c r="D124" s="286"/>
      <c r="E124" s="286"/>
      <c r="F124" s="288" t="s">
        <v>1297</v>
      </c>
      <c r="G124" s="269"/>
      <c r="H124" s="269" t="s">
        <v>1336</v>
      </c>
      <c r="I124" s="269" t="s">
        <v>1299</v>
      </c>
      <c r="J124" s="269">
        <v>120</v>
      </c>
      <c r="K124" s="310"/>
    </row>
    <row r="125" spans="2:11" ht="15" customHeight="1">
      <c r="B125" s="308"/>
      <c r="C125" s="269" t="s">
        <v>1345</v>
      </c>
      <c r="D125" s="269"/>
      <c r="E125" s="269"/>
      <c r="F125" s="288" t="s">
        <v>1297</v>
      </c>
      <c r="G125" s="269"/>
      <c r="H125" s="269" t="s">
        <v>1346</v>
      </c>
      <c r="I125" s="269" t="s">
        <v>1299</v>
      </c>
      <c r="J125" s="269" t="s">
        <v>1347</v>
      </c>
      <c r="K125" s="310"/>
    </row>
    <row r="126" spans="2:11" ht="15" customHeight="1">
      <c r="B126" s="308"/>
      <c r="C126" s="269" t="s">
        <v>1246</v>
      </c>
      <c r="D126" s="269"/>
      <c r="E126" s="269"/>
      <c r="F126" s="288" t="s">
        <v>1297</v>
      </c>
      <c r="G126" s="269"/>
      <c r="H126" s="269" t="s">
        <v>1348</v>
      </c>
      <c r="I126" s="269" t="s">
        <v>1299</v>
      </c>
      <c r="J126" s="269" t="s">
        <v>1347</v>
      </c>
      <c r="K126" s="310"/>
    </row>
    <row r="127" spans="2:11" ht="15" customHeight="1">
      <c r="B127" s="308"/>
      <c r="C127" s="269" t="s">
        <v>1308</v>
      </c>
      <c r="D127" s="269"/>
      <c r="E127" s="269"/>
      <c r="F127" s="288" t="s">
        <v>1303</v>
      </c>
      <c r="G127" s="269"/>
      <c r="H127" s="269" t="s">
        <v>1309</v>
      </c>
      <c r="I127" s="269" t="s">
        <v>1299</v>
      </c>
      <c r="J127" s="269">
        <v>15</v>
      </c>
      <c r="K127" s="310"/>
    </row>
    <row r="128" spans="2:11" ht="15" customHeight="1">
      <c r="B128" s="308"/>
      <c r="C128" s="290" t="s">
        <v>1310</v>
      </c>
      <c r="D128" s="290"/>
      <c r="E128" s="290"/>
      <c r="F128" s="291" t="s">
        <v>1303</v>
      </c>
      <c r="G128" s="290"/>
      <c r="H128" s="290" t="s">
        <v>1311</v>
      </c>
      <c r="I128" s="290" t="s">
        <v>1299</v>
      </c>
      <c r="J128" s="290">
        <v>15</v>
      </c>
      <c r="K128" s="310"/>
    </row>
    <row r="129" spans="2:11" ht="15" customHeight="1">
      <c r="B129" s="308"/>
      <c r="C129" s="290" t="s">
        <v>1312</v>
      </c>
      <c r="D129" s="290"/>
      <c r="E129" s="290"/>
      <c r="F129" s="291" t="s">
        <v>1303</v>
      </c>
      <c r="G129" s="290"/>
      <c r="H129" s="290" t="s">
        <v>1313</v>
      </c>
      <c r="I129" s="290" t="s">
        <v>1299</v>
      </c>
      <c r="J129" s="290">
        <v>20</v>
      </c>
      <c r="K129" s="310"/>
    </row>
    <row r="130" spans="2:11" ht="15" customHeight="1">
      <c r="B130" s="308"/>
      <c r="C130" s="290" t="s">
        <v>1314</v>
      </c>
      <c r="D130" s="290"/>
      <c r="E130" s="290"/>
      <c r="F130" s="291" t="s">
        <v>1303</v>
      </c>
      <c r="G130" s="290"/>
      <c r="H130" s="290" t="s">
        <v>1315</v>
      </c>
      <c r="I130" s="290" t="s">
        <v>1299</v>
      </c>
      <c r="J130" s="290">
        <v>20</v>
      </c>
      <c r="K130" s="310"/>
    </row>
    <row r="131" spans="2:11" ht="15" customHeight="1">
      <c r="B131" s="308"/>
      <c r="C131" s="269" t="s">
        <v>1302</v>
      </c>
      <c r="D131" s="269"/>
      <c r="E131" s="269"/>
      <c r="F131" s="288" t="s">
        <v>1303</v>
      </c>
      <c r="G131" s="269"/>
      <c r="H131" s="269" t="s">
        <v>1336</v>
      </c>
      <c r="I131" s="269" t="s">
        <v>1299</v>
      </c>
      <c r="J131" s="269">
        <v>50</v>
      </c>
      <c r="K131" s="310"/>
    </row>
    <row r="132" spans="2:11" ht="15" customHeight="1">
      <c r="B132" s="308"/>
      <c r="C132" s="269" t="s">
        <v>1316</v>
      </c>
      <c r="D132" s="269"/>
      <c r="E132" s="269"/>
      <c r="F132" s="288" t="s">
        <v>1303</v>
      </c>
      <c r="G132" s="269"/>
      <c r="H132" s="269" t="s">
        <v>1336</v>
      </c>
      <c r="I132" s="269" t="s">
        <v>1299</v>
      </c>
      <c r="J132" s="269">
        <v>50</v>
      </c>
      <c r="K132" s="310"/>
    </row>
    <row r="133" spans="2:11" ht="15" customHeight="1">
      <c r="B133" s="308"/>
      <c r="C133" s="269" t="s">
        <v>1322</v>
      </c>
      <c r="D133" s="269"/>
      <c r="E133" s="269"/>
      <c r="F133" s="288" t="s">
        <v>1303</v>
      </c>
      <c r="G133" s="269"/>
      <c r="H133" s="269" t="s">
        <v>1336</v>
      </c>
      <c r="I133" s="269" t="s">
        <v>1299</v>
      </c>
      <c r="J133" s="269">
        <v>50</v>
      </c>
      <c r="K133" s="310"/>
    </row>
    <row r="134" spans="2:11" ht="15" customHeight="1">
      <c r="B134" s="308"/>
      <c r="C134" s="269" t="s">
        <v>1324</v>
      </c>
      <c r="D134" s="269"/>
      <c r="E134" s="269"/>
      <c r="F134" s="288" t="s">
        <v>1303</v>
      </c>
      <c r="G134" s="269"/>
      <c r="H134" s="269" t="s">
        <v>1336</v>
      </c>
      <c r="I134" s="269" t="s">
        <v>1299</v>
      </c>
      <c r="J134" s="269">
        <v>50</v>
      </c>
      <c r="K134" s="310"/>
    </row>
    <row r="135" spans="2:11" ht="15" customHeight="1">
      <c r="B135" s="308"/>
      <c r="C135" s="269" t="s">
        <v>136</v>
      </c>
      <c r="D135" s="269"/>
      <c r="E135" s="269"/>
      <c r="F135" s="288" t="s">
        <v>1303</v>
      </c>
      <c r="G135" s="269"/>
      <c r="H135" s="269" t="s">
        <v>1349</v>
      </c>
      <c r="I135" s="269" t="s">
        <v>1299</v>
      </c>
      <c r="J135" s="269">
        <v>255</v>
      </c>
      <c r="K135" s="310"/>
    </row>
    <row r="136" spans="2:11" ht="15" customHeight="1">
      <c r="B136" s="308"/>
      <c r="C136" s="269" t="s">
        <v>1326</v>
      </c>
      <c r="D136" s="269"/>
      <c r="E136" s="269"/>
      <c r="F136" s="288" t="s">
        <v>1297</v>
      </c>
      <c r="G136" s="269"/>
      <c r="H136" s="269" t="s">
        <v>1350</v>
      </c>
      <c r="I136" s="269" t="s">
        <v>1328</v>
      </c>
      <c r="J136" s="269"/>
      <c r="K136" s="310"/>
    </row>
    <row r="137" spans="2:11" ht="15" customHeight="1">
      <c r="B137" s="308"/>
      <c r="C137" s="269" t="s">
        <v>1329</v>
      </c>
      <c r="D137" s="269"/>
      <c r="E137" s="269"/>
      <c r="F137" s="288" t="s">
        <v>1297</v>
      </c>
      <c r="G137" s="269"/>
      <c r="H137" s="269" t="s">
        <v>1351</v>
      </c>
      <c r="I137" s="269" t="s">
        <v>1331</v>
      </c>
      <c r="J137" s="269"/>
      <c r="K137" s="310"/>
    </row>
    <row r="138" spans="2:11" ht="15" customHeight="1">
      <c r="B138" s="308"/>
      <c r="C138" s="269" t="s">
        <v>1332</v>
      </c>
      <c r="D138" s="269"/>
      <c r="E138" s="269"/>
      <c r="F138" s="288" t="s">
        <v>1297</v>
      </c>
      <c r="G138" s="269"/>
      <c r="H138" s="269" t="s">
        <v>1332</v>
      </c>
      <c r="I138" s="269" t="s">
        <v>1331</v>
      </c>
      <c r="J138" s="269"/>
      <c r="K138" s="310"/>
    </row>
    <row r="139" spans="2:11" ht="15" customHeight="1">
      <c r="B139" s="308"/>
      <c r="C139" s="269" t="s">
        <v>40</v>
      </c>
      <c r="D139" s="269"/>
      <c r="E139" s="269"/>
      <c r="F139" s="288" t="s">
        <v>1297</v>
      </c>
      <c r="G139" s="269"/>
      <c r="H139" s="269" t="s">
        <v>1352</v>
      </c>
      <c r="I139" s="269" t="s">
        <v>1331</v>
      </c>
      <c r="J139" s="269"/>
      <c r="K139" s="310"/>
    </row>
    <row r="140" spans="2:11" ht="15" customHeight="1">
      <c r="B140" s="308"/>
      <c r="C140" s="269" t="s">
        <v>1353</v>
      </c>
      <c r="D140" s="269"/>
      <c r="E140" s="269"/>
      <c r="F140" s="288" t="s">
        <v>1297</v>
      </c>
      <c r="G140" s="269"/>
      <c r="H140" s="269" t="s">
        <v>1354</v>
      </c>
      <c r="I140" s="269" t="s">
        <v>1331</v>
      </c>
      <c r="J140" s="269"/>
      <c r="K140" s="310"/>
    </row>
    <row r="141" spans="2:11" ht="15" customHeight="1">
      <c r="B141" s="311"/>
      <c r="C141" s="312"/>
      <c r="D141" s="312"/>
      <c r="E141" s="312"/>
      <c r="F141" s="312"/>
      <c r="G141" s="312"/>
      <c r="H141" s="312"/>
      <c r="I141" s="312"/>
      <c r="J141" s="312"/>
      <c r="K141" s="313"/>
    </row>
    <row r="142" spans="2:11" ht="18.75" customHeight="1">
      <c r="B142" s="265"/>
      <c r="C142" s="265"/>
      <c r="D142" s="265"/>
      <c r="E142" s="265"/>
      <c r="F142" s="300"/>
      <c r="G142" s="265"/>
      <c r="H142" s="265"/>
      <c r="I142" s="265"/>
      <c r="J142" s="265"/>
      <c r="K142" s="265"/>
    </row>
    <row r="143" spans="2:11" ht="18.75" customHeight="1">
      <c r="B143" s="275"/>
      <c r="C143" s="275"/>
      <c r="D143" s="275"/>
      <c r="E143" s="275"/>
      <c r="F143" s="275"/>
      <c r="G143" s="275"/>
      <c r="H143" s="275"/>
      <c r="I143" s="275"/>
      <c r="J143" s="275"/>
      <c r="K143" s="275"/>
    </row>
    <row r="144" spans="2:11" ht="7.5" customHeight="1">
      <c r="B144" s="276"/>
      <c r="C144" s="277"/>
      <c r="D144" s="277"/>
      <c r="E144" s="277"/>
      <c r="F144" s="277"/>
      <c r="G144" s="277"/>
      <c r="H144" s="277"/>
      <c r="I144" s="277"/>
      <c r="J144" s="277"/>
      <c r="K144" s="278"/>
    </row>
    <row r="145" spans="2:11" ht="45" customHeight="1">
      <c r="B145" s="279"/>
      <c r="C145" s="385" t="s">
        <v>1355</v>
      </c>
      <c r="D145" s="385"/>
      <c r="E145" s="385"/>
      <c r="F145" s="385"/>
      <c r="G145" s="385"/>
      <c r="H145" s="385"/>
      <c r="I145" s="385"/>
      <c r="J145" s="385"/>
      <c r="K145" s="280"/>
    </row>
    <row r="146" spans="2:11" ht="17.25" customHeight="1">
      <c r="B146" s="279"/>
      <c r="C146" s="281" t="s">
        <v>1291</v>
      </c>
      <c r="D146" s="281"/>
      <c r="E146" s="281"/>
      <c r="F146" s="281" t="s">
        <v>1292</v>
      </c>
      <c r="G146" s="282"/>
      <c r="H146" s="281" t="s">
        <v>131</v>
      </c>
      <c r="I146" s="281" t="s">
        <v>59</v>
      </c>
      <c r="J146" s="281" t="s">
        <v>1293</v>
      </c>
      <c r="K146" s="280"/>
    </row>
    <row r="147" spans="2:11" ht="17.25" customHeight="1">
      <c r="B147" s="279"/>
      <c r="C147" s="283" t="s">
        <v>1294</v>
      </c>
      <c r="D147" s="283"/>
      <c r="E147" s="283"/>
      <c r="F147" s="284" t="s">
        <v>1295</v>
      </c>
      <c r="G147" s="285"/>
      <c r="H147" s="283"/>
      <c r="I147" s="283"/>
      <c r="J147" s="283" t="s">
        <v>1296</v>
      </c>
      <c r="K147" s="280"/>
    </row>
    <row r="148" spans="2:11" ht="5.25" customHeight="1">
      <c r="B148" s="289"/>
      <c r="C148" s="286"/>
      <c r="D148" s="286"/>
      <c r="E148" s="286"/>
      <c r="F148" s="286"/>
      <c r="G148" s="287"/>
      <c r="H148" s="286"/>
      <c r="I148" s="286"/>
      <c r="J148" s="286"/>
      <c r="K148" s="310"/>
    </row>
    <row r="149" spans="2:11" ht="15" customHeight="1">
      <c r="B149" s="289"/>
      <c r="C149" s="314" t="s">
        <v>1300</v>
      </c>
      <c r="D149" s="269"/>
      <c r="E149" s="269"/>
      <c r="F149" s="315" t="s">
        <v>1297</v>
      </c>
      <c r="G149" s="269"/>
      <c r="H149" s="314" t="s">
        <v>1336</v>
      </c>
      <c r="I149" s="314" t="s">
        <v>1299</v>
      </c>
      <c r="J149" s="314">
        <v>120</v>
      </c>
      <c r="K149" s="310"/>
    </row>
    <row r="150" spans="2:11" ht="15" customHeight="1">
      <c r="B150" s="289"/>
      <c r="C150" s="314" t="s">
        <v>1345</v>
      </c>
      <c r="D150" s="269"/>
      <c r="E150" s="269"/>
      <c r="F150" s="315" t="s">
        <v>1297</v>
      </c>
      <c r="G150" s="269"/>
      <c r="H150" s="314" t="s">
        <v>1356</v>
      </c>
      <c r="I150" s="314" t="s">
        <v>1299</v>
      </c>
      <c r="J150" s="314" t="s">
        <v>1347</v>
      </c>
      <c r="K150" s="310"/>
    </row>
    <row r="151" spans="2:11" ht="15" customHeight="1">
      <c r="B151" s="289"/>
      <c r="C151" s="314" t="s">
        <v>1246</v>
      </c>
      <c r="D151" s="269"/>
      <c r="E151" s="269"/>
      <c r="F151" s="315" t="s">
        <v>1297</v>
      </c>
      <c r="G151" s="269"/>
      <c r="H151" s="314" t="s">
        <v>1357</v>
      </c>
      <c r="I151" s="314" t="s">
        <v>1299</v>
      </c>
      <c r="J151" s="314" t="s">
        <v>1347</v>
      </c>
      <c r="K151" s="310"/>
    </row>
    <row r="152" spans="2:11" ht="15" customHeight="1">
      <c r="B152" s="289"/>
      <c r="C152" s="314" t="s">
        <v>1302</v>
      </c>
      <c r="D152" s="269"/>
      <c r="E152" s="269"/>
      <c r="F152" s="315" t="s">
        <v>1303</v>
      </c>
      <c r="G152" s="269"/>
      <c r="H152" s="314" t="s">
        <v>1336</v>
      </c>
      <c r="I152" s="314" t="s">
        <v>1299</v>
      </c>
      <c r="J152" s="314">
        <v>50</v>
      </c>
      <c r="K152" s="310"/>
    </row>
    <row r="153" spans="2:11" ht="15" customHeight="1">
      <c r="B153" s="289"/>
      <c r="C153" s="314" t="s">
        <v>1305</v>
      </c>
      <c r="D153" s="269"/>
      <c r="E153" s="269"/>
      <c r="F153" s="315" t="s">
        <v>1297</v>
      </c>
      <c r="G153" s="269"/>
      <c r="H153" s="314" t="s">
        <v>1336</v>
      </c>
      <c r="I153" s="314" t="s">
        <v>1307</v>
      </c>
      <c r="J153" s="314"/>
      <c r="K153" s="310"/>
    </row>
    <row r="154" spans="2:11" ht="15" customHeight="1">
      <c r="B154" s="289"/>
      <c r="C154" s="314" t="s">
        <v>1316</v>
      </c>
      <c r="D154" s="269"/>
      <c r="E154" s="269"/>
      <c r="F154" s="315" t="s">
        <v>1303</v>
      </c>
      <c r="G154" s="269"/>
      <c r="H154" s="314" t="s">
        <v>1336</v>
      </c>
      <c r="I154" s="314" t="s">
        <v>1299</v>
      </c>
      <c r="J154" s="314">
        <v>50</v>
      </c>
      <c r="K154" s="310"/>
    </row>
    <row r="155" spans="2:11" ht="15" customHeight="1">
      <c r="B155" s="289"/>
      <c r="C155" s="314" t="s">
        <v>1324</v>
      </c>
      <c r="D155" s="269"/>
      <c r="E155" s="269"/>
      <c r="F155" s="315" t="s">
        <v>1303</v>
      </c>
      <c r="G155" s="269"/>
      <c r="H155" s="314" t="s">
        <v>1336</v>
      </c>
      <c r="I155" s="314" t="s">
        <v>1299</v>
      </c>
      <c r="J155" s="314">
        <v>50</v>
      </c>
      <c r="K155" s="310"/>
    </row>
    <row r="156" spans="2:11" ht="15" customHeight="1">
      <c r="B156" s="289"/>
      <c r="C156" s="314" t="s">
        <v>1322</v>
      </c>
      <c r="D156" s="269"/>
      <c r="E156" s="269"/>
      <c r="F156" s="315" t="s">
        <v>1303</v>
      </c>
      <c r="G156" s="269"/>
      <c r="H156" s="314" t="s">
        <v>1336</v>
      </c>
      <c r="I156" s="314" t="s">
        <v>1299</v>
      </c>
      <c r="J156" s="314">
        <v>50</v>
      </c>
      <c r="K156" s="310"/>
    </row>
    <row r="157" spans="2:11" ht="15" customHeight="1">
      <c r="B157" s="289"/>
      <c r="C157" s="314" t="s">
        <v>94</v>
      </c>
      <c r="D157" s="269"/>
      <c r="E157" s="269"/>
      <c r="F157" s="315" t="s">
        <v>1297</v>
      </c>
      <c r="G157" s="269"/>
      <c r="H157" s="314" t="s">
        <v>1358</v>
      </c>
      <c r="I157" s="314" t="s">
        <v>1299</v>
      </c>
      <c r="J157" s="314" t="s">
        <v>1359</v>
      </c>
      <c r="K157" s="310"/>
    </row>
    <row r="158" spans="2:11" ht="15" customHeight="1">
      <c r="B158" s="289"/>
      <c r="C158" s="314" t="s">
        <v>1360</v>
      </c>
      <c r="D158" s="269"/>
      <c r="E158" s="269"/>
      <c r="F158" s="315" t="s">
        <v>1297</v>
      </c>
      <c r="G158" s="269"/>
      <c r="H158" s="314" t="s">
        <v>1361</v>
      </c>
      <c r="I158" s="314" t="s">
        <v>1331</v>
      </c>
      <c r="J158" s="314"/>
      <c r="K158" s="310"/>
    </row>
    <row r="159" spans="2:11" ht="15" customHeight="1">
      <c r="B159" s="316"/>
      <c r="C159" s="298"/>
      <c r="D159" s="298"/>
      <c r="E159" s="298"/>
      <c r="F159" s="298"/>
      <c r="G159" s="298"/>
      <c r="H159" s="298"/>
      <c r="I159" s="298"/>
      <c r="J159" s="298"/>
      <c r="K159" s="317"/>
    </row>
    <row r="160" spans="2:11" ht="18.75" customHeight="1">
      <c r="B160" s="265"/>
      <c r="C160" s="269"/>
      <c r="D160" s="269"/>
      <c r="E160" s="269"/>
      <c r="F160" s="288"/>
      <c r="G160" s="269"/>
      <c r="H160" s="269"/>
      <c r="I160" s="269"/>
      <c r="J160" s="269"/>
      <c r="K160" s="265"/>
    </row>
    <row r="161" spans="2:11" ht="18.75" customHeight="1">
      <c r="B161" s="275"/>
      <c r="C161" s="275"/>
      <c r="D161" s="275"/>
      <c r="E161" s="275"/>
      <c r="F161" s="275"/>
      <c r="G161" s="275"/>
      <c r="H161" s="275"/>
      <c r="I161" s="275"/>
      <c r="J161" s="275"/>
      <c r="K161" s="275"/>
    </row>
    <row r="162" spans="2:11" ht="7.5" customHeight="1">
      <c r="B162" s="257"/>
      <c r="C162" s="258"/>
      <c r="D162" s="258"/>
      <c r="E162" s="258"/>
      <c r="F162" s="258"/>
      <c r="G162" s="258"/>
      <c r="H162" s="258"/>
      <c r="I162" s="258"/>
      <c r="J162" s="258"/>
      <c r="K162" s="259"/>
    </row>
    <row r="163" spans="2:11" ht="45" customHeight="1">
      <c r="B163" s="260"/>
      <c r="C163" s="380" t="s">
        <v>1362</v>
      </c>
      <c r="D163" s="380"/>
      <c r="E163" s="380"/>
      <c r="F163" s="380"/>
      <c r="G163" s="380"/>
      <c r="H163" s="380"/>
      <c r="I163" s="380"/>
      <c r="J163" s="380"/>
      <c r="K163" s="261"/>
    </row>
    <row r="164" spans="2:11" ht="17.25" customHeight="1">
      <c r="B164" s="260"/>
      <c r="C164" s="281" t="s">
        <v>1291</v>
      </c>
      <c r="D164" s="281"/>
      <c r="E164" s="281"/>
      <c r="F164" s="281" t="s">
        <v>1292</v>
      </c>
      <c r="G164" s="318"/>
      <c r="H164" s="319" t="s">
        <v>131</v>
      </c>
      <c r="I164" s="319" t="s">
        <v>59</v>
      </c>
      <c r="J164" s="281" t="s">
        <v>1293</v>
      </c>
      <c r="K164" s="261"/>
    </row>
    <row r="165" spans="2:11" ht="17.25" customHeight="1">
      <c r="B165" s="262"/>
      <c r="C165" s="283" t="s">
        <v>1294</v>
      </c>
      <c r="D165" s="283"/>
      <c r="E165" s="283"/>
      <c r="F165" s="284" t="s">
        <v>1295</v>
      </c>
      <c r="G165" s="320"/>
      <c r="H165" s="321"/>
      <c r="I165" s="321"/>
      <c r="J165" s="283" t="s">
        <v>1296</v>
      </c>
      <c r="K165" s="263"/>
    </row>
    <row r="166" spans="2:11" ht="5.25" customHeight="1">
      <c r="B166" s="289"/>
      <c r="C166" s="286"/>
      <c r="D166" s="286"/>
      <c r="E166" s="286"/>
      <c r="F166" s="286"/>
      <c r="G166" s="287"/>
      <c r="H166" s="286"/>
      <c r="I166" s="286"/>
      <c r="J166" s="286"/>
      <c r="K166" s="310"/>
    </row>
    <row r="167" spans="2:11" ht="15" customHeight="1">
      <c r="B167" s="289"/>
      <c r="C167" s="269" t="s">
        <v>1300</v>
      </c>
      <c r="D167" s="269"/>
      <c r="E167" s="269"/>
      <c r="F167" s="288" t="s">
        <v>1297</v>
      </c>
      <c r="G167" s="269"/>
      <c r="H167" s="269" t="s">
        <v>1336</v>
      </c>
      <c r="I167" s="269" t="s">
        <v>1299</v>
      </c>
      <c r="J167" s="269">
        <v>120</v>
      </c>
      <c r="K167" s="310"/>
    </row>
    <row r="168" spans="2:11" ht="15" customHeight="1">
      <c r="B168" s="289"/>
      <c r="C168" s="269" t="s">
        <v>1345</v>
      </c>
      <c r="D168" s="269"/>
      <c r="E168" s="269"/>
      <c r="F168" s="288" t="s">
        <v>1297</v>
      </c>
      <c r="G168" s="269"/>
      <c r="H168" s="269" t="s">
        <v>1346</v>
      </c>
      <c r="I168" s="269" t="s">
        <v>1299</v>
      </c>
      <c r="J168" s="269" t="s">
        <v>1347</v>
      </c>
      <c r="K168" s="310"/>
    </row>
    <row r="169" spans="2:11" ht="15" customHeight="1">
      <c r="B169" s="289"/>
      <c r="C169" s="269" t="s">
        <v>1246</v>
      </c>
      <c r="D169" s="269"/>
      <c r="E169" s="269"/>
      <c r="F169" s="288" t="s">
        <v>1297</v>
      </c>
      <c r="G169" s="269"/>
      <c r="H169" s="269" t="s">
        <v>1363</v>
      </c>
      <c r="I169" s="269" t="s">
        <v>1299</v>
      </c>
      <c r="J169" s="269" t="s">
        <v>1347</v>
      </c>
      <c r="K169" s="310"/>
    </row>
    <row r="170" spans="2:11" ht="15" customHeight="1">
      <c r="B170" s="289"/>
      <c r="C170" s="269" t="s">
        <v>1302</v>
      </c>
      <c r="D170" s="269"/>
      <c r="E170" s="269"/>
      <c r="F170" s="288" t="s">
        <v>1303</v>
      </c>
      <c r="G170" s="269"/>
      <c r="H170" s="269" t="s">
        <v>1363</v>
      </c>
      <c r="I170" s="269" t="s">
        <v>1299</v>
      </c>
      <c r="J170" s="269">
        <v>50</v>
      </c>
      <c r="K170" s="310"/>
    </row>
    <row r="171" spans="2:11" ht="15" customHeight="1">
      <c r="B171" s="289"/>
      <c r="C171" s="269" t="s">
        <v>1305</v>
      </c>
      <c r="D171" s="269"/>
      <c r="E171" s="269"/>
      <c r="F171" s="288" t="s">
        <v>1297</v>
      </c>
      <c r="G171" s="269"/>
      <c r="H171" s="269" t="s">
        <v>1363</v>
      </c>
      <c r="I171" s="269" t="s">
        <v>1307</v>
      </c>
      <c r="J171" s="269"/>
      <c r="K171" s="310"/>
    </row>
    <row r="172" spans="2:11" ht="15" customHeight="1">
      <c r="B172" s="289"/>
      <c r="C172" s="269" t="s">
        <v>1316</v>
      </c>
      <c r="D172" s="269"/>
      <c r="E172" s="269"/>
      <c r="F172" s="288" t="s">
        <v>1303</v>
      </c>
      <c r="G172" s="269"/>
      <c r="H172" s="269" t="s">
        <v>1363</v>
      </c>
      <c r="I172" s="269" t="s">
        <v>1299</v>
      </c>
      <c r="J172" s="269">
        <v>50</v>
      </c>
      <c r="K172" s="310"/>
    </row>
    <row r="173" spans="2:11" ht="15" customHeight="1">
      <c r="B173" s="289"/>
      <c r="C173" s="269" t="s">
        <v>1324</v>
      </c>
      <c r="D173" s="269"/>
      <c r="E173" s="269"/>
      <c r="F173" s="288" t="s">
        <v>1303</v>
      </c>
      <c r="G173" s="269"/>
      <c r="H173" s="269" t="s">
        <v>1363</v>
      </c>
      <c r="I173" s="269" t="s">
        <v>1299</v>
      </c>
      <c r="J173" s="269">
        <v>50</v>
      </c>
      <c r="K173" s="310"/>
    </row>
    <row r="174" spans="2:11" ht="15" customHeight="1">
      <c r="B174" s="289"/>
      <c r="C174" s="269" t="s">
        <v>1322</v>
      </c>
      <c r="D174" s="269"/>
      <c r="E174" s="269"/>
      <c r="F174" s="288" t="s">
        <v>1303</v>
      </c>
      <c r="G174" s="269"/>
      <c r="H174" s="269" t="s">
        <v>1363</v>
      </c>
      <c r="I174" s="269" t="s">
        <v>1299</v>
      </c>
      <c r="J174" s="269">
        <v>50</v>
      </c>
      <c r="K174" s="310"/>
    </row>
    <row r="175" spans="2:11" ht="15" customHeight="1">
      <c r="B175" s="289"/>
      <c r="C175" s="269" t="s">
        <v>130</v>
      </c>
      <c r="D175" s="269"/>
      <c r="E175" s="269"/>
      <c r="F175" s="288" t="s">
        <v>1297</v>
      </c>
      <c r="G175" s="269"/>
      <c r="H175" s="269" t="s">
        <v>1364</v>
      </c>
      <c r="I175" s="269" t="s">
        <v>1365</v>
      </c>
      <c r="J175" s="269"/>
      <c r="K175" s="310"/>
    </row>
    <row r="176" spans="2:11" ht="15" customHeight="1">
      <c r="B176" s="289"/>
      <c r="C176" s="269" t="s">
        <v>59</v>
      </c>
      <c r="D176" s="269"/>
      <c r="E176" s="269"/>
      <c r="F176" s="288" t="s">
        <v>1297</v>
      </c>
      <c r="G176" s="269"/>
      <c r="H176" s="269" t="s">
        <v>1366</v>
      </c>
      <c r="I176" s="269" t="s">
        <v>1367</v>
      </c>
      <c r="J176" s="269">
        <v>1</v>
      </c>
      <c r="K176" s="310"/>
    </row>
    <row r="177" spans="2:11" ht="15" customHeight="1">
      <c r="B177" s="289"/>
      <c r="C177" s="269" t="s">
        <v>55</v>
      </c>
      <c r="D177" s="269"/>
      <c r="E177" s="269"/>
      <c r="F177" s="288" t="s">
        <v>1297</v>
      </c>
      <c r="G177" s="269"/>
      <c r="H177" s="269" t="s">
        <v>1368</v>
      </c>
      <c r="I177" s="269" t="s">
        <v>1299</v>
      </c>
      <c r="J177" s="269">
        <v>20</v>
      </c>
      <c r="K177" s="310"/>
    </row>
    <row r="178" spans="2:11" ht="15" customHeight="1">
      <c r="B178" s="289"/>
      <c r="C178" s="269" t="s">
        <v>131</v>
      </c>
      <c r="D178" s="269"/>
      <c r="E178" s="269"/>
      <c r="F178" s="288" t="s">
        <v>1297</v>
      </c>
      <c r="G178" s="269"/>
      <c r="H178" s="269" t="s">
        <v>1369</v>
      </c>
      <c r="I178" s="269" t="s">
        <v>1299</v>
      </c>
      <c r="J178" s="269">
        <v>255</v>
      </c>
      <c r="K178" s="310"/>
    </row>
    <row r="179" spans="2:11" ht="15" customHeight="1">
      <c r="B179" s="289"/>
      <c r="C179" s="269" t="s">
        <v>132</v>
      </c>
      <c r="D179" s="269"/>
      <c r="E179" s="269"/>
      <c r="F179" s="288" t="s">
        <v>1297</v>
      </c>
      <c r="G179" s="269"/>
      <c r="H179" s="269" t="s">
        <v>1262</v>
      </c>
      <c r="I179" s="269" t="s">
        <v>1299</v>
      </c>
      <c r="J179" s="269">
        <v>10</v>
      </c>
      <c r="K179" s="310"/>
    </row>
    <row r="180" spans="2:11" ht="15" customHeight="1">
      <c r="B180" s="289"/>
      <c r="C180" s="269" t="s">
        <v>133</v>
      </c>
      <c r="D180" s="269"/>
      <c r="E180" s="269"/>
      <c r="F180" s="288" t="s">
        <v>1297</v>
      </c>
      <c r="G180" s="269"/>
      <c r="H180" s="269" t="s">
        <v>1370</v>
      </c>
      <c r="I180" s="269" t="s">
        <v>1331</v>
      </c>
      <c r="J180" s="269"/>
      <c r="K180" s="310"/>
    </row>
    <row r="181" spans="2:11" ht="15" customHeight="1">
      <c r="B181" s="289"/>
      <c r="C181" s="269" t="s">
        <v>1371</v>
      </c>
      <c r="D181" s="269"/>
      <c r="E181" s="269"/>
      <c r="F181" s="288" t="s">
        <v>1297</v>
      </c>
      <c r="G181" s="269"/>
      <c r="H181" s="269" t="s">
        <v>1372</v>
      </c>
      <c r="I181" s="269" t="s">
        <v>1331</v>
      </c>
      <c r="J181" s="269"/>
      <c r="K181" s="310"/>
    </row>
    <row r="182" spans="2:11" ht="15" customHeight="1">
      <c r="B182" s="289"/>
      <c r="C182" s="269" t="s">
        <v>1360</v>
      </c>
      <c r="D182" s="269"/>
      <c r="E182" s="269"/>
      <c r="F182" s="288" t="s">
        <v>1297</v>
      </c>
      <c r="G182" s="269"/>
      <c r="H182" s="269" t="s">
        <v>1373</v>
      </c>
      <c r="I182" s="269" t="s">
        <v>1331</v>
      </c>
      <c r="J182" s="269"/>
      <c r="K182" s="310"/>
    </row>
    <row r="183" spans="2:11" ht="15" customHeight="1">
      <c r="B183" s="289"/>
      <c r="C183" s="269" t="s">
        <v>135</v>
      </c>
      <c r="D183" s="269"/>
      <c r="E183" s="269"/>
      <c r="F183" s="288" t="s">
        <v>1303</v>
      </c>
      <c r="G183" s="269"/>
      <c r="H183" s="269" t="s">
        <v>1374</v>
      </c>
      <c r="I183" s="269" t="s">
        <v>1299</v>
      </c>
      <c r="J183" s="269">
        <v>50</v>
      </c>
      <c r="K183" s="310"/>
    </row>
    <row r="184" spans="2:11" ht="15" customHeight="1">
      <c r="B184" s="289"/>
      <c r="C184" s="269" t="s">
        <v>1375</v>
      </c>
      <c r="D184" s="269"/>
      <c r="E184" s="269"/>
      <c r="F184" s="288" t="s">
        <v>1303</v>
      </c>
      <c r="G184" s="269"/>
      <c r="H184" s="269" t="s">
        <v>1376</v>
      </c>
      <c r="I184" s="269" t="s">
        <v>1377</v>
      </c>
      <c r="J184" s="269"/>
      <c r="K184" s="310"/>
    </row>
    <row r="185" spans="2:11" ht="15" customHeight="1">
      <c r="B185" s="289"/>
      <c r="C185" s="269" t="s">
        <v>1378</v>
      </c>
      <c r="D185" s="269"/>
      <c r="E185" s="269"/>
      <c r="F185" s="288" t="s">
        <v>1303</v>
      </c>
      <c r="G185" s="269"/>
      <c r="H185" s="269" t="s">
        <v>1379</v>
      </c>
      <c r="I185" s="269" t="s">
        <v>1377</v>
      </c>
      <c r="J185" s="269"/>
      <c r="K185" s="310"/>
    </row>
    <row r="186" spans="2:11" ht="15" customHeight="1">
      <c r="B186" s="289"/>
      <c r="C186" s="269" t="s">
        <v>1380</v>
      </c>
      <c r="D186" s="269"/>
      <c r="E186" s="269"/>
      <c r="F186" s="288" t="s">
        <v>1303</v>
      </c>
      <c r="G186" s="269"/>
      <c r="H186" s="269" t="s">
        <v>1381</v>
      </c>
      <c r="I186" s="269" t="s">
        <v>1377</v>
      </c>
      <c r="J186" s="269"/>
      <c r="K186" s="310"/>
    </row>
    <row r="187" spans="2:11" ht="15" customHeight="1">
      <c r="B187" s="289"/>
      <c r="C187" s="322" t="s">
        <v>1382</v>
      </c>
      <c r="D187" s="269"/>
      <c r="E187" s="269"/>
      <c r="F187" s="288" t="s">
        <v>1303</v>
      </c>
      <c r="G187" s="269"/>
      <c r="H187" s="269" t="s">
        <v>1383</v>
      </c>
      <c r="I187" s="269" t="s">
        <v>1384</v>
      </c>
      <c r="J187" s="323" t="s">
        <v>1385</v>
      </c>
      <c r="K187" s="310"/>
    </row>
    <row r="188" spans="2:11" ht="15" customHeight="1">
      <c r="B188" s="289"/>
      <c r="C188" s="274" t="s">
        <v>44</v>
      </c>
      <c r="D188" s="269"/>
      <c r="E188" s="269"/>
      <c r="F188" s="288" t="s">
        <v>1297</v>
      </c>
      <c r="G188" s="269"/>
      <c r="H188" s="265" t="s">
        <v>1386</v>
      </c>
      <c r="I188" s="269" t="s">
        <v>1387</v>
      </c>
      <c r="J188" s="269"/>
      <c r="K188" s="310"/>
    </row>
    <row r="189" spans="2:11" ht="15" customHeight="1">
      <c r="B189" s="289"/>
      <c r="C189" s="274" t="s">
        <v>1388</v>
      </c>
      <c r="D189" s="269"/>
      <c r="E189" s="269"/>
      <c r="F189" s="288" t="s">
        <v>1297</v>
      </c>
      <c r="G189" s="269"/>
      <c r="H189" s="269" t="s">
        <v>1389</v>
      </c>
      <c r="I189" s="269" t="s">
        <v>1331</v>
      </c>
      <c r="J189" s="269"/>
      <c r="K189" s="310"/>
    </row>
    <row r="190" spans="2:11" ht="15" customHeight="1">
      <c r="B190" s="289"/>
      <c r="C190" s="274" t="s">
        <v>1390</v>
      </c>
      <c r="D190" s="269"/>
      <c r="E190" s="269"/>
      <c r="F190" s="288" t="s">
        <v>1297</v>
      </c>
      <c r="G190" s="269"/>
      <c r="H190" s="269" t="s">
        <v>1391</v>
      </c>
      <c r="I190" s="269" t="s">
        <v>1331</v>
      </c>
      <c r="J190" s="269"/>
      <c r="K190" s="310"/>
    </row>
    <row r="191" spans="2:11" ht="15" customHeight="1">
      <c r="B191" s="289"/>
      <c r="C191" s="274" t="s">
        <v>1392</v>
      </c>
      <c r="D191" s="269"/>
      <c r="E191" s="269"/>
      <c r="F191" s="288" t="s">
        <v>1303</v>
      </c>
      <c r="G191" s="269"/>
      <c r="H191" s="269" t="s">
        <v>1393</v>
      </c>
      <c r="I191" s="269" t="s">
        <v>1331</v>
      </c>
      <c r="J191" s="269"/>
      <c r="K191" s="310"/>
    </row>
    <row r="192" spans="2:11" ht="15" customHeight="1">
      <c r="B192" s="316"/>
      <c r="C192" s="324"/>
      <c r="D192" s="298"/>
      <c r="E192" s="298"/>
      <c r="F192" s="298"/>
      <c r="G192" s="298"/>
      <c r="H192" s="298"/>
      <c r="I192" s="298"/>
      <c r="J192" s="298"/>
      <c r="K192" s="317"/>
    </row>
    <row r="193" spans="2:11" ht="18.75" customHeight="1">
      <c r="B193" s="265"/>
      <c r="C193" s="269"/>
      <c r="D193" s="269"/>
      <c r="E193" s="269"/>
      <c r="F193" s="288"/>
      <c r="G193" s="269"/>
      <c r="H193" s="269"/>
      <c r="I193" s="269"/>
      <c r="J193" s="269"/>
      <c r="K193" s="265"/>
    </row>
    <row r="194" spans="2:11" ht="18.75" customHeight="1">
      <c r="B194" s="265"/>
      <c r="C194" s="269"/>
      <c r="D194" s="269"/>
      <c r="E194" s="269"/>
      <c r="F194" s="288"/>
      <c r="G194" s="269"/>
      <c r="H194" s="269"/>
      <c r="I194" s="269"/>
      <c r="J194" s="269"/>
      <c r="K194" s="265"/>
    </row>
    <row r="195" spans="2:11" ht="18.75" customHeight="1">
      <c r="B195" s="275"/>
      <c r="C195" s="275"/>
      <c r="D195" s="275"/>
      <c r="E195" s="275"/>
      <c r="F195" s="275"/>
      <c r="G195" s="275"/>
      <c r="H195" s="275"/>
      <c r="I195" s="275"/>
      <c r="J195" s="275"/>
      <c r="K195" s="275"/>
    </row>
    <row r="196" spans="2:11" ht="13.5">
      <c r="B196" s="257"/>
      <c r="C196" s="258"/>
      <c r="D196" s="258"/>
      <c r="E196" s="258"/>
      <c r="F196" s="258"/>
      <c r="G196" s="258"/>
      <c r="H196" s="258"/>
      <c r="I196" s="258"/>
      <c r="J196" s="258"/>
      <c r="K196" s="259"/>
    </row>
    <row r="197" spans="2:11" ht="21">
      <c r="B197" s="260"/>
      <c r="C197" s="380" t="s">
        <v>1394</v>
      </c>
      <c r="D197" s="380"/>
      <c r="E197" s="380"/>
      <c r="F197" s="380"/>
      <c r="G197" s="380"/>
      <c r="H197" s="380"/>
      <c r="I197" s="380"/>
      <c r="J197" s="380"/>
      <c r="K197" s="261"/>
    </row>
    <row r="198" spans="2:11" ht="25.5" customHeight="1">
      <c r="B198" s="260"/>
      <c r="C198" s="325" t="s">
        <v>1395</v>
      </c>
      <c r="D198" s="325"/>
      <c r="E198" s="325"/>
      <c r="F198" s="325" t="s">
        <v>1396</v>
      </c>
      <c r="G198" s="326"/>
      <c r="H198" s="386" t="s">
        <v>1397</v>
      </c>
      <c r="I198" s="386"/>
      <c r="J198" s="386"/>
      <c r="K198" s="261"/>
    </row>
    <row r="199" spans="2:11" ht="5.25" customHeight="1">
      <c r="B199" s="289"/>
      <c r="C199" s="286"/>
      <c r="D199" s="286"/>
      <c r="E199" s="286"/>
      <c r="F199" s="286"/>
      <c r="G199" s="269"/>
      <c r="H199" s="286"/>
      <c r="I199" s="286"/>
      <c r="J199" s="286"/>
      <c r="K199" s="310"/>
    </row>
    <row r="200" spans="2:11" ht="15" customHeight="1">
      <c r="B200" s="289"/>
      <c r="C200" s="269" t="s">
        <v>1387</v>
      </c>
      <c r="D200" s="269"/>
      <c r="E200" s="269"/>
      <c r="F200" s="288" t="s">
        <v>45</v>
      </c>
      <c r="G200" s="269"/>
      <c r="H200" s="383" t="s">
        <v>1398</v>
      </c>
      <c r="I200" s="383"/>
      <c r="J200" s="383"/>
      <c r="K200" s="310"/>
    </row>
    <row r="201" spans="2:11" ht="15" customHeight="1">
      <c r="B201" s="289"/>
      <c r="C201" s="295"/>
      <c r="D201" s="269"/>
      <c r="E201" s="269"/>
      <c r="F201" s="288" t="s">
        <v>46</v>
      </c>
      <c r="G201" s="269"/>
      <c r="H201" s="383" t="s">
        <v>1399</v>
      </c>
      <c r="I201" s="383"/>
      <c r="J201" s="383"/>
      <c r="K201" s="310"/>
    </row>
    <row r="202" spans="2:11" ht="15" customHeight="1">
      <c r="B202" s="289"/>
      <c r="C202" s="295"/>
      <c r="D202" s="269"/>
      <c r="E202" s="269"/>
      <c r="F202" s="288" t="s">
        <v>49</v>
      </c>
      <c r="G202" s="269"/>
      <c r="H202" s="383" t="s">
        <v>1400</v>
      </c>
      <c r="I202" s="383"/>
      <c r="J202" s="383"/>
      <c r="K202" s="310"/>
    </row>
    <row r="203" spans="2:11" ht="15" customHeight="1">
      <c r="B203" s="289"/>
      <c r="C203" s="269"/>
      <c r="D203" s="269"/>
      <c r="E203" s="269"/>
      <c r="F203" s="288" t="s">
        <v>47</v>
      </c>
      <c r="G203" s="269"/>
      <c r="H203" s="383" t="s">
        <v>1401</v>
      </c>
      <c r="I203" s="383"/>
      <c r="J203" s="383"/>
      <c r="K203" s="310"/>
    </row>
    <row r="204" spans="2:11" ht="15" customHeight="1">
      <c r="B204" s="289"/>
      <c r="C204" s="269"/>
      <c r="D204" s="269"/>
      <c r="E204" s="269"/>
      <c r="F204" s="288" t="s">
        <v>48</v>
      </c>
      <c r="G204" s="269"/>
      <c r="H204" s="383" t="s">
        <v>1402</v>
      </c>
      <c r="I204" s="383"/>
      <c r="J204" s="383"/>
      <c r="K204" s="310"/>
    </row>
    <row r="205" spans="2:11" ht="15" customHeight="1">
      <c r="B205" s="289"/>
      <c r="C205" s="269"/>
      <c r="D205" s="269"/>
      <c r="E205" s="269"/>
      <c r="F205" s="288"/>
      <c r="G205" s="269"/>
      <c r="H205" s="269"/>
      <c r="I205" s="269"/>
      <c r="J205" s="269"/>
      <c r="K205" s="310"/>
    </row>
    <row r="206" spans="2:11" ht="15" customHeight="1">
      <c r="B206" s="289"/>
      <c r="C206" s="269" t="s">
        <v>1343</v>
      </c>
      <c r="D206" s="269"/>
      <c r="E206" s="269"/>
      <c r="F206" s="288" t="s">
        <v>81</v>
      </c>
      <c r="G206" s="269"/>
      <c r="H206" s="383" t="s">
        <v>1403</v>
      </c>
      <c r="I206" s="383"/>
      <c r="J206" s="383"/>
      <c r="K206" s="310"/>
    </row>
    <row r="207" spans="2:11" ht="15" customHeight="1">
      <c r="B207" s="289"/>
      <c r="C207" s="295"/>
      <c r="D207" s="269"/>
      <c r="E207" s="269"/>
      <c r="F207" s="288" t="s">
        <v>1240</v>
      </c>
      <c r="G207" s="269"/>
      <c r="H207" s="383" t="s">
        <v>1241</v>
      </c>
      <c r="I207" s="383"/>
      <c r="J207" s="383"/>
      <c r="K207" s="310"/>
    </row>
    <row r="208" spans="2:11" ht="15" customHeight="1">
      <c r="B208" s="289"/>
      <c r="C208" s="269"/>
      <c r="D208" s="269"/>
      <c r="E208" s="269"/>
      <c r="F208" s="288" t="s">
        <v>1238</v>
      </c>
      <c r="G208" s="269"/>
      <c r="H208" s="383" t="s">
        <v>1404</v>
      </c>
      <c r="I208" s="383"/>
      <c r="J208" s="383"/>
      <c r="K208" s="310"/>
    </row>
    <row r="209" spans="2:11" ht="15" customHeight="1">
      <c r="B209" s="327"/>
      <c r="C209" s="295"/>
      <c r="D209" s="295"/>
      <c r="E209" s="295"/>
      <c r="F209" s="288" t="s">
        <v>1242</v>
      </c>
      <c r="G209" s="274"/>
      <c r="H209" s="387" t="s">
        <v>1243</v>
      </c>
      <c r="I209" s="387"/>
      <c r="J209" s="387"/>
      <c r="K209" s="328"/>
    </row>
    <row r="210" spans="2:11" ht="15" customHeight="1">
      <c r="B210" s="327"/>
      <c r="C210" s="295"/>
      <c r="D210" s="295"/>
      <c r="E210" s="295"/>
      <c r="F210" s="288" t="s">
        <v>1244</v>
      </c>
      <c r="G210" s="274"/>
      <c r="H210" s="387" t="s">
        <v>1405</v>
      </c>
      <c r="I210" s="387"/>
      <c r="J210" s="387"/>
      <c r="K210" s="328"/>
    </row>
    <row r="211" spans="2:11" ht="15" customHeight="1">
      <c r="B211" s="327"/>
      <c r="C211" s="295"/>
      <c r="D211" s="295"/>
      <c r="E211" s="295"/>
      <c r="F211" s="329"/>
      <c r="G211" s="274"/>
      <c r="H211" s="330"/>
      <c r="I211" s="330"/>
      <c r="J211" s="330"/>
      <c r="K211" s="328"/>
    </row>
    <row r="212" spans="2:11" ht="15" customHeight="1">
      <c r="B212" s="327"/>
      <c r="C212" s="269" t="s">
        <v>1367</v>
      </c>
      <c r="D212" s="295"/>
      <c r="E212" s="295"/>
      <c r="F212" s="288">
        <v>1</v>
      </c>
      <c r="G212" s="274"/>
      <c r="H212" s="387" t="s">
        <v>1406</v>
      </c>
      <c r="I212" s="387"/>
      <c r="J212" s="387"/>
      <c r="K212" s="328"/>
    </row>
    <row r="213" spans="2:11" ht="15" customHeight="1">
      <c r="B213" s="327"/>
      <c r="C213" s="295"/>
      <c r="D213" s="295"/>
      <c r="E213" s="295"/>
      <c r="F213" s="288">
        <v>2</v>
      </c>
      <c r="G213" s="274"/>
      <c r="H213" s="387" t="s">
        <v>1407</v>
      </c>
      <c r="I213" s="387"/>
      <c r="J213" s="387"/>
      <c r="K213" s="328"/>
    </row>
    <row r="214" spans="2:11" ht="15" customHeight="1">
      <c r="B214" s="327"/>
      <c r="C214" s="295"/>
      <c r="D214" s="295"/>
      <c r="E214" s="295"/>
      <c r="F214" s="288">
        <v>3</v>
      </c>
      <c r="G214" s="274"/>
      <c r="H214" s="387" t="s">
        <v>1408</v>
      </c>
      <c r="I214" s="387"/>
      <c r="J214" s="387"/>
      <c r="K214" s="328"/>
    </row>
    <row r="215" spans="2:11" ht="15" customHeight="1">
      <c r="B215" s="327"/>
      <c r="C215" s="295"/>
      <c r="D215" s="295"/>
      <c r="E215" s="295"/>
      <c r="F215" s="288">
        <v>4</v>
      </c>
      <c r="G215" s="274"/>
      <c r="H215" s="387" t="s">
        <v>1409</v>
      </c>
      <c r="I215" s="387"/>
      <c r="J215" s="387"/>
      <c r="K215" s="328"/>
    </row>
    <row r="216" spans="2:11" ht="12.75" customHeight="1">
      <c r="B216" s="331"/>
      <c r="C216" s="332"/>
      <c r="D216" s="332"/>
      <c r="E216" s="332"/>
      <c r="F216" s="332"/>
      <c r="G216" s="332"/>
      <c r="H216" s="332"/>
      <c r="I216" s="332"/>
      <c r="J216" s="332"/>
      <c r="K216" s="333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PC1\Admin</dc:creator>
  <cp:keywords/>
  <dc:description/>
  <cp:lastModifiedBy>User</cp:lastModifiedBy>
  <dcterms:created xsi:type="dcterms:W3CDTF">2017-11-02T10:42:23Z</dcterms:created>
  <dcterms:modified xsi:type="dcterms:W3CDTF">2018-03-14T15:29:40Z</dcterms:modified>
  <cp:category/>
  <cp:version/>
  <cp:contentType/>
  <cp:contentStatus/>
</cp:coreProperties>
</file>