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Pol'!$A$1:$U$45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43" i="12" l="1"/>
  <c r="G41" i="12"/>
  <c r="G37" i="12"/>
  <c r="G38" i="12"/>
  <c r="G39" i="12"/>
  <c r="G36" i="12"/>
  <c r="G33" i="12"/>
  <c r="G34" i="12"/>
  <c r="G32" i="12"/>
  <c r="G30" i="12"/>
  <c r="G29" i="12"/>
  <c r="G24" i="12"/>
  <c r="G25" i="12"/>
  <c r="G26" i="12"/>
  <c r="G27" i="12"/>
  <c r="G23" i="12"/>
  <c r="G10" i="12"/>
  <c r="G11" i="12"/>
  <c r="G12" i="12"/>
  <c r="G13" i="12"/>
  <c r="G14" i="12"/>
  <c r="G15" i="12"/>
  <c r="G16" i="12"/>
  <c r="G17" i="12"/>
  <c r="G18" i="12"/>
  <c r="G19" i="12"/>
  <c r="G20" i="12"/>
  <c r="G21" i="12"/>
  <c r="G9" i="12"/>
  <c r="G8" i="12" l="1"/>
  <c r="I47" i="1" s="1"/>
  <c r="I9" i="12"/>
  <c r="K9" i="12"/>
  <c r="M9" i="12"/>
  <c r="O9" i="12"/>
  <c r="Q9" i="12"/>
  <c r="U9" i="12"/>
  <c r="I10" i="12"/>
  <c r="K10" i="12"/>
  <c r="M10" i="12"/>
  <c r="O10" i="12"/>
  <c r="Q10" i="12"/>
  <c r="U10" i="12"/>
  <c r="I11" i="12"/>
  <c r="K11" i="12"/>
  <c r="M11" i="12"/>
  <c r="O11" i="12"/>
  <c r="Q11" i="12"/>
  <c r="U11" i="12"/>
  <c r="I12" i="12"/>
  <c r="K12" i="12"/>
  <c r="M12" i="12"/>
  <c r="O12" i="12"/>
  <c r="Q12" i="12"/>
  <c r="U12" i="12"/>
  <c r="I13" i="12"/>
  <c r="K13" i="12"/>
  <c r="M13" i="12"/>
  <c r="O13" i="12"/>
  <c r="Q13" i="12"/>
  <c r="U13" i="12"/>
  <c r="I14" i="12"/>
  <c r="K14" i="12"/>
  <c r="M14" i="12"/>
  <c r="O14" i="12"/>
  <c r="Q14" i="12"/>
  <c r="U14" i="12"/>
  <c r="I15" i="12"/>
  <c r="K15" i="12"/>
  <c r="M15" i="12"/>
  <c r="O15" i="12"/>
  <c r="Q15" i="12"/>
  <c r="U15" i="12"/>
  <c r="I16" i="12"/>
  <c r="K16" i="12"/>
  <c r="M16" i="12"/>
  <c r="O16" i="12"/>
  <c r="Q16" i="12"/>
  <c r="U16" i="12"/>
  <c r="I17" i="12"/>
  <c r="K17" i="12"/>
  <c r="M17" i="12"/>
  <c r="O17" i="12"/>
  <c r="Q17" i="12"/>
  <c r="U17" i="12"/>
  <c r="I18" i="12"/>
  <c r="K18" i="12"/>
  <c r="M18" i="12"/>
  <c r="O18" i="12"/>
  <c r="Q18" i="12"/>
  <c r="U18" i="12"/>
  <c r="I19" i="12"/>
  <c r="K19" i="12"/>
  <c r="M19" i="12"/>
  <c r="O19" i="12"/>
  <c r="Q19" i="12"/>
  <c r="U19" i="12"/>
  <c r="I20" i="12"/>
  <c r="K20" i="12"/>
  <c r="M20" i="12"/>
  <c r="O20" i="12"/>
  <c r="Q20" i="12"/>
  <c r="U20" i="12"/>
  <c r="I21" i="12"/>
  <c r="K21" i="12"/>
  <c r="M21" i="12"/>
  <c r="O21" i="12"/>
  <c r="Q21" i="12"/>
  <c r="U21" i="12"/>
  <c r="G22" i="12"/>
  <c r="I48" i="1" s="1"/>
  <c r="I23" i="12"/>
  <c r="K23" i="12"/>
  <c r="M23" i="12"/>
  <c r="O23" i="12"/>
  <c r="Q23" i="12"/>
  <c r="U23" i="12"/>
  <c r="I24" i="12"/>
  <c r="K24" i="12"/>
  <c r="M24" i="12"/>
  <c r="O24" i="12"/>
  <c r="Q24" i="12"/>
  <c r="U24" i="12"/>
  <c r="I25" i="12"/>
  <c r="K25" i="12"/>
  <c r="M25" i="12"/>
  <c r="O25" i="12"/>
  <c r="Q25" i="12"/>
  <c r="U25" i="12"/>
  <c r="I26" i="12"/>
  <c r="K26" i="12"/>
  <c r="M26" i="12"/>
  <c r="O26" i="12"/>
  <c r="Q26" i="12"/>
  <c r="U26" i="12"/>
  <c r="I27" i="12"/>
  <c r="K27" i="12"/>
  <c r="M27" i="12"/>
  <c r="O27" i="12"/>
  <c r="Q27" i="12"/>
  <c r="U27" i="12"/>
  <c r="G28" i="12"/>
  <c r="I49" i="1" s="1"/>
  <c r="I29" i="12"/>
  <c r="I28" i="12" s="1"/>
  <c r="K29" i="12"/>
  <c r="K28" i="12" s="1"/>
  <c r="M29" i="12"/>
  <c r="O29" i="12"/>
  <c r="Q29" i="12"/>
  <c r="Q28" i="12" s="1"/>
  <c r="U29" i="12"/>
  <c r="U28" i="12" s="1"/>
  <c r="I30" i="12"/>
  <c r="K30" i="12"/>
  <c r="M30" i="12"/>
  <c r="O30" i="12"/>
  <c r="O28" i="12" s="1"/>
  <c r="Q30" i="12"/>
  <c r="U30" i="12"/>
  <c r="G31" i="12"/>
  <c r="I50" i="1" s="1"/>
  <c r="I32" i="12"/>
  <c r="K32" i="12"/>
  <c r="M32" i="12"/>
  <c r="O32" i="12"/>
  <c r="Q32" i="12"/>
  <c r="U32" i="12"/>
  <c r="I33" i="12"/>
  <c r="K33" i="12"/>
  <c r="M33" i="12"/>
  <c r="O33" i="12"/>
  <c r="Q33" i="12"/>
  <c r="U33" i="12"/>
  <c r="I34" i="12"/>
  <c r="K34" i="12"/>
  <c r="M34" i="12"/>
  <c r="O34" i="12"/>
  <c r="Q34" i="12"/>
  <c r="U34" i="12"/>
  <c r="G35" i="12"/>
  <c r="I51" i="1" s="1"/>
  <c r="I36" i="12"/>
  <c r="K36" i="12"/>
  <c r="M36" i="12"/>
  <c r="O36" i="12"/>
  <c r="Q36" i="12"/>
  <c r="U36" i="12"/>
  <c r="I37" i="12"/>
  <c r="K37" i="12"/>
  <c r="M37" i="12"/>
  <c r="O37" i="12"/>
  <c r="Q37" i="12"/>
  <c r="U37" i="12"/>
  <c r="I38" i="12"/>
  <c r="K38" i="12"/>
  <c r="M38" i="12"/>
  <c r="O38" i="12"/>
  <c r="Q38" i="12"/>
  <c r="U38" i="12"/>
  <c r="I39" i="12"/>
  <c r="K39" i="12"/>
  <c r="M39" i="12"/>
  <c r="O39" i="12"/>
  <c r="Q39" i="12"/>
  <c r="U39" i="12"/>
  <c r="G40" i="12"/>
  <c r="I52" i="1" s="1"/>
  <c r="I40" i="12"/>
  <c r="I41" i="12"/>
  <c r="K41" i="12"/>
  <c r="K40" i="12" s="1"/>
  <c r="M41" i="12"/>
  <c r="M40" i="12" s="1"/>
  <c r="O41" i="12"/>
  <c r="O40" i="12" s="1"/>
  <c r="Q41" i="12"/>
  <c r="Q40" i="12" s="1"/>
  <c r="U41" i="12"/>
  <c r="U40" i="12" s="1"/>
  <c r="G42" i="12"/>
  <c r="I53" i="1" s="1"/>
  <c r="I43" i="12"/>
  <c r="I42" i="12" s="1"/>
  <c r="K43" i="12"/>
  <c r="K42" i="12" s="1"/>
  <c r="M43" i="12"/>
  <c r="M42" i="12" s="1"/>
  <c r="O43" i="12"/>
  <c r="O42" i="12" s="1"/>
  <c r="Q43" i="12"/>
  <c r="Q42" i="12" s="1"/>
  <c r="U43" i="12"/>
  <c r="U42" i="12" s="1"/>
  <c r="F40" i="1"/>
  <c r="G40" i="1"/>
  <c r="H40" i="1"/>
  <c r="I40" i="1"/>
  <c r="J39" i="1" s="1"/>
  <c r="J40" i="1" s="1"/>
  <c r="J28" i="1"/>
  <c r="J26" i="1"/>
  <c r="G38" i="1"/>
  <c r="F38" i="1"/>
  <c r="J23" i="1"/>
  <c r="J24" i="1"/>
  <c r="J25" i="1"/>
  <c r="J27" i="1"/>
  <c r="E24" i="1"/>
  <c r="E26" i="1"/>
  <c r="I54" i="1" l="1"/>
  <c r="I16" i="1" s="1"/>
  <c r="M28" i="12"/>
  <c r="U35" i="12"/>
  <c r="K8" i="12"/>
  <c r="M35" i="12"/>
  <c r="I35" i="12"/>
  <c r="Q8" i="12"/>
  <c r="I8" i="12"/>
  <c r="M8" i="12"/>
  <c r="O35" i="12"/>
  <c r="K35" i="12"/>
  <c r="U8" i="12"/>
  <c r="O8" i="12"/>
  <c r="Q35" i="12"/>
  <c r="Q31" i="12"/>
  <c r="I31" i="12"/>
  <c r="M31" i="12"/>
  <c r="Q22" i="12"/>
  <c r="I22" i="12"/>
  <c r="M22" i="12"/>
  <c r="O31" i="12"/>
  <c r="U31" i="12"/>
  <c r="K31" i="12"/>
  <c r="O22" i="12"/>
  <c r="U22" i="12"/>
  <c r="K22" i="12"/>
  <c r="I21" i="1" l="1"/>
  <c r="G25" i="1" s="1"/>
  <c r="G26" i="1" s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<sst xmlns="http://schemas.openxmlformats.org/spreadsheetml/2006/main" count="272" uniqueCount="168">
  <si>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</si>
  <si>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</si>
  <si>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</si>
  <si>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</si>
  <si>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</si>
  <si>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</si>
  <si>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</si>
  <si>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</si>
  <si>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</si>
  <si>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</si>
  <si>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</si>
  <si>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</si>
  <si>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</si>
  <si>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</si>
  <si>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</si>
  <si>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</si>
  <si>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</si>
  <si>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</si>
  <si>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</si>
  <si>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</si>
  <si>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</si>
  <si>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</si>
  <si>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</si>
  <si>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</si>
  <si>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</si>
  <si>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</si>
  <si>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</si>
  <si>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</si>
  <si>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</si>
  <si>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</si>
  <si>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</si>
  <si>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</si>
  <si>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</si>
  <si>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</si>
  <si>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</si>
  <si>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</si>
  <si>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</si>
  <si>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</si>
  <si>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</si>
  <si>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</si>
  <si>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</si>
  <si>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</si>
  <si>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</si>
  <si>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</si>
  <si>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</si>
  <si>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Město Třinec</t>
  </si>
  <si>
    <t>Jablunkovská 160</t>
  </si>
  <si>
    <t>Třinec-Staré Město</t>
  </si>
  <si>
    <t>73961</t>
  </si>
  <si>
    <t>00297313</t>
  </si>
  <si>
    <t>CZ00297313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</si>
  <si>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</si>
  <si>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</si>
  <si>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</si>
  <si>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</si>
  <si>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</si>
  <si>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</si>
  <si>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</si>
  <si>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</si>
  <si>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9</t>
  </si>
  <si>
    <t>Ostatní konstrukce, bourání</t>
  </si>
  <si>
    <t>91</t>
  </si>
  <si>
    <t>Doplňující práce na komunikaci</t>
  </si>
  <si>
    <t>997</t>
  </si>
  <si>
    <t>Přesun sutě</t>
  </si>
  <si>
    <t>998</t>
  </si>
  <si>
    <t>Staveništní přesun hmot</t>
  </si>
  <si>
    <t>VRN1</t>
  </si>
  <si>
    <t>Průzkumné, geodetické a projektové práce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</si>
  <si>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</si>
  <si>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</si>
  <si>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</si>
  <si>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</si>
  <si>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</si>
  <si>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</si>
  <si>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</si>
  <si>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</si>
  <si>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</si>
  <si>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</si>
  <si>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</si>
  <si>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</si>
  <si>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</si>
  <si>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</si>
  <si>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</si>
  <si>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</si>
  <si>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</si>
  <si>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</si>
  <si>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</si>
  <si>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</si>
  <si>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</si>
  <si>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</si>
  <si>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</si>
  <si>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</si>
  <si>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</si>
  <si>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</si>
  <si>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</si>
  <si>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</si>
  <si>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</si>
  <si>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113107122RA0</t>
  </si>
  <si>
    <t>Odstranění bet.vozovky, kryt tl.20 cm, pl.nad 50m2</t>
  </si>
  <si>
    <t>m2</t>
  </si>
  <si>
    <t>POL2_0</t>
  </si>
  <si>
    <t>113107100RA0</t>
  </si>
  <si>
    <t>Odstranění bet.vozovky, kryt tl.30 cm, pl.do 50 m2</t>
  </si>
  <si>
    <t>460030001R00</t>
  </si>
  <si>
    <t>Sejmutí ornice vrstvy do 15 cm ručně s odhozením , do 3m bez vodorovného přemístění</t>
  </si>
  <si>
    <t>m3</t>
  </si>
  <si>
    <t>POL1_0</t>
  </si>
  <si>
    <t>132201219R00</t>
  </si>
  <si>
    <t>Příplatek za lepivost - hloubení rýh 200cm v hor.3</t>
  </si>
  <si>
    <t>162701105R00</t>
  </si>
  <si>
    <t>Vodorovné přemístění výkopku z hor.1-4 do 10000 m</t>
  </si>
  <si>
    <t>175101201R00</t>
  </si>
  <si>
    <t>Obsyp objektu bez prohození sypaniny</t>
  </si>
  <si>
    <t>181301102R00</t>
  </si>
  <si>
    <t>Rozprostření ornice,  tl. 10-15 cm,do 500m2</t>
  </si>
  <si>
    <t>180400120RA0</t>
  </si>
  <si>
    <t>Založení trávníku parkového</t>
  </si>
  <si>
    <t>00572410R</t>
  </si>
  <si>
    <t xml:space="preserve">osivo Směs travní parková </t>
  </si>
  <si>
    <t>kg</t>
  </si>
  <si>
    <t>POL3_0</t>
  </si>
  <si>
    <t>181101102R00</t>
  </si>
  <si>
    <t>Úprava pláně v hor. 1-4, se zhutněním</t>
  </si>
  <si>
    <t>184807111R00</t>
  </si>
  <si>
    <t>Ochrana stromu bedněním - zřízení</t>
  </si>
  <si>
    <t>184807112R00</t>
  </si>
  <si>
    <t>Ochrana stromu bedněním - odstranění</t>
  </si>
  <si>
    <t>112101102R00</t>
  </si>
  <si>
    <t>Kácení stromů listnatých o průměru kmene 30-50 cm</t>
  </si>
  <si>
    <t>kus</t>
  </si>
  <si>
    <t>596100030RA0</t>
  </si>
  <si>
    <t>Podklad štěrkodrť ŠD tl 100mm</t>
  </si>
  <si>
    <t>596100030RAB</t>
  </si>
  <si>
    <t>Podklad štěrkodrť ŠD tl 200mm - fr. 0-32</t>
  </si>
  <si>
    <t>596215022R00</t>
  </si>
  <si>
    <t>Kladení zámkové dlažby komunikací  tl 80mm, skupiny pl do 300m2</t>
  </si>
  <si>
    <t>596215040R00</t>
  </si>
  <si>
    <t>Kladení zámkové dlažby tl. 8 cm do 200m2</t>
  </si>
  <si>
    <t>577161214RT2</t>
  </si>
  <si>
    <t>Beton asfalt. ACO 11  š. do 3 m, tl. 5 cm, plochy 201-1000 m2</t>
  </si>
  <si>
    <t>916231001R00</t>
  </si>
  <si>
    <t>Osazení chodníkového obrubníku betonového stojatéh, s boční opěrou do lože z betonu prostého</t>
  </si>
  <si>
    <t>m</t>
  </si>
  <si>
    <t>59217422R</t>
  </si>
  <si>
    <t>Obrubník chodníkový betonový ABO 100x10x20 cm</t>
  </si>
  <si>
    <t>917762111RT7</t>
  </si>
  <si>
    <t>Osazení ležat. obrub. bet. najezdový, včetně obrubníku ABO 2 - 15 100/15/25</t>
  </si>
  <si>
    <t>918101111R00</t>
  </si>
  <si>
    <t>Lože pod obrubníky nebo obruby dlažeb z C 12/15</t>
  </si>
  <si>
    <t>919735112R00</t>
  </si>
  <si>
    <t>Řezání stávajícího živičného krytu tl. 5 - 10 cm</t>
  </si>
  <si>
    <t>979084119R00</t>
  </si>
  <si>
    <t>Příplatek ZKD 1 km přemístění suti a vybour.hmot</t>
  </si>
  <si>
    <t>t</t>
  </si>
  <si>
    <t>979088212R00</t>
  </si>
  <si>
    <t>Nakládání suti a vybouranách hmot</t>
  </si>
  <si>
    <t>979990103R00</t>
  </si>
  <si>
    <t>Poplatek za uložení stavebního ŽIVICE odpadu, na skládce (skládkovné)</t>
  </si>
  <si>
    <t>Poplatek za uložení stavebního betonového odpadu, na skládce (skládkovné)</t>
  </si>
  <si>
    <t>998222011R00</t>
  </si>
  <si>
    <t>Přesun hmot, pozemní komunikace, kryt dlažděný na , vzdálenost do 50m</t>
  </si>
  <si>
    <t>12</t>
  </si>
  <si>
    <t>Mimostaveništní doprava materiálu</t>
  </si>
  <si>
    <t>komple</t>
  </si>
  <si>
    <t/>
  </si>
  <si>
    <t>END</t>
  </si>
  <si>
    <t>Rozšíření hřbitova Oldřichovice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</si>
</sst>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7" xfId="0" applyFont="1" applyBorder="1" applyAlignment="1">
      <alignment vertical="top" shrinkToFit="1"/>
    </xf>
    <xf numFmtId="164" fontId="16" fillId="0" borderId="38" xfId="0" applyNumberFormat="1" applyFont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0" fontId="16" fillId="0" borderId="38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6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8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97" t="s">
        <v>39</v>
      </c>
      <c r="B2" s="197"/>
      <c r="C2" s="197"/>
      <c r="D2" s="197"/>
      <c r="E2" s="197"/>
      <c r="F2" s="197"/>
      <c r="G2" s="19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abSelected="1" topLeftCell="B2" zoomScaleNormal="100" zoomScaleSheetLayoutView="75" workbookViewId="0">
      <selection activeCell="O17" sqref="O17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24" t="s">
        <v>42</v>
      </c>
      <c r="C1" s="225"/>
      <c r="D1" s="225"/>
      <c r="E1" s="225"/>
      <c r="F1" s="225"/>
      <c r="G1" s="225"/>
      <c r="H1" s="225"/>
      <c r="I1" s="225"/>
      <c r="J1" s="226"/>
    </row>
    <row r="2" spans="1:15" ht="23.25" customHeight="1" x14ac:dyDescent="0.2">
      <c r="A2" s="4"/>
      <c r="B2" s="81" t="s">
        <v>40</v>
      </c>
      <c r="C2" s="82"/>
      <c r="D2" s="83"/>
      <c r="E2" s="83" t="s">
        <v>167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 t="s">
        <v>45</v>
      </c>
      <c r="E5" s="26"/>
      <c r="F5" s="26"/>
      <c r="G5" s="26"/>
      <c r="H5" s="28" t="s">
        <v>33</v>
      </c>
      <c r="I5" s="98" t="s">
        <v>49</v>
      </c>
      <c r="J5" s="11"/>
    </row>
    <row r="6" spans="1:15" ht="15.75" customHeight="1" x14ac:dyDescent="0.2">
      <c r="A6" s="4"/>
      <c r="B6" s="41"/>
      <c r="C6" s="26"/>
      <c r="D6" s="98" t="s">
        <v>46</v>
      </c>
      <c r="E6" s="26"/>
      <c r="F6" s="26"/>
      <c r="G6" s="26"/>
      <c r="H6" s="28" t="s">
        <v>34</v>
      </c>
      <c r="I6" s="98" t="s">
        <v>50</v>
      </c>
      <c r="J6" s="11"/>
    </row>
    <row r="7" spans="1:15" ht="15.75" customHeight="1" x14ac:dyDescent="0.2">
      <c r="A7" s="4"/>
      <c r="B7" s="42"/>
      <c r="C7" s="99" t="s">
        <v>48</v>
      </c>
      <c r="D7" s="80" t="s">
        <v>47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34"/>
      <c r="E11" s="234"/>
      <c r="F11" s="234"/>
      <c r="G11" s="234"/>
      <c r="H11" s="28" t="s">
        <v>33</v>
      </c>
      <c r="I11" s="98"/>
      <c r="J11" s="11"/>
    </row>
    <row r="12" spans="1:15" ht="15.75" customHeight="1" x14ac:dyDescent="0.2">
      <c r="A12" s="4"/>
      <c r="B12" s="41"/>
      <c r="C12" s="26"/>
      <c r="D12" s="237"/>
      <c r="E12" s="237"/>
      <c r="F12" s="237"/>
      <c r="G12" s="237"/>
      <c r="H12" s="28" t="s">
        <v>34</v>
      </c>
      <c r="I12" s="98"/>
      <c r="J12" s="11"/>
    </row>
    <row r="13" spans="1:15" ht="15.75" customHeight="1" x14ac:dyDescent="0.2">
      <c r="A13" s="4"/>
      <c r="B13" s="42"/>
      <c r="C13" s="99"/>
      <c r="D13" s="238"/>
      <c r="E13" s="238"/>
      <c r="F13" s="238"/>
      <c r="G13" s="238"/>
      <c r="H13" s="29"/>
      <c r="I13" s="34"/>
      <c r="J13" s="51"/>
    </row>
    <row r="14" spans="1:15" ht="24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33"/>
      <c r="F15" s="233"/>
      <c r="G15" s="235"/>
      <c r="H15" s="235"/>
      <c r="I15" s="235" t="s">
        <v>28</v>
      </c>
      <c r="J15" s="236"/>
    </row>
    <row r="16" spans="1:15" ht="23.25" customHeight="1" x14ac:dyDescent="0.2">
      <c r="A16" s="146" t="s">
        <v>23</v>
      </c>
      <c r="B16" s="147" t="s">
        <v>23</v>
      </c>
      <c r="C16" s="58"/>
      <c r="D16" s="59"/>
      <c r="E16" s="214"/>
      <c r="F16" s="215"/>
      <c r="G16" s="214"/>
      <c r="H16" s="215"/>
      <c r="I16" s="214">
        <f>I54</f>
        <v>0</v>
      </c>
      <c r="J16" s="216"/>
    </row>
    <row r="17" spans="1:10" ht="23.25" customHeight="1" x14ac:dyDescent="0.2">
      <c r="A17" s="146" t="s">
        <v>24</v>
      </c>
      <c r="B17" s="147" t="s">
        <v>24</v>
      </c>
      <c r="C17" s="58"/>
      <c r="D17" s="59"/>
      <c r="E17" s="214"/>
      <c r="F17" s="215"/>
      <c r="G17" s="214"/>
      <c r="H17" s="215"/>
      <c r="I17" s="214">
        <v>0</v>
      </c>
      <c r="J17" s="216"/>
    </row>
    <row r="18" spans="1:10" ht="23.25" customHeight="1" x14ac:dyDescent="0.2">
      <c r="A18" s="146" t="s">
        <v>25</v>
      </c>
      <c r="B18" s="147" t="s">
        <v>25</v>
      </c>
      <c r="C18" s="58"/>
      <c r="D18" s="59"/>
      <c r="E18" s="214"/>
      <c r="F18" s="215"/>
      <c r="G18" s="214"/>
      <c r="H18" s="215"/>
      <c r="I18" s="214">
        <v>0</v>
      </c>
      <c r="J18" s="216"/>
    </row>
    <row r="19" spans="1:10" ht="23.25" customHeight="1" x14ac:dyDescent="0.2">
      <c r="A19" s="146" t="s">
        <v>69</v>
      </c>
      <c r="B19" s="147" t="s">
        <v>26</v>
      </c>
      <c r="C19" s="58"/>
      <c r="D19" s="59"/>
      <c r="E19" s="214"/>
      <c r="F19" s="215"/>
      <c r="G19" s="214"/>
      <c r="H19" s="215"/>
      <c r="I19" s="214">
        <v>0</v>
      </c>
      <c r="J19" s="216"/>
    </row>
    <row r="20" spans="1:10" ht="23.25" customHeight="1" x14ac:dyDescent="0.2">
      <c r="A20" s="146" t="s">
        <v>70</v>
      </c>
      <c r="B20" s="147" t="s">
        <v>27</v>
      </c>
      <c r="C20" s="58"/>
      <c r="D20" s="59"/>
      <c r="E20" s="214"/>
      <c r="F20" s="215"/>
      <c r="G20" s="214"/>
      <c r="H20" s="215"/>
      <c r="I20" s="214">
        <v>0</v>
      </c>
      <c r="J20" s="216"/>
    </row>
    <row r="21" spans="1:10" ht="23.25" customHeight="1" x14ac:dyDescent="0.2">
      <c r="A21" s="4"/>
      <c r="B21" s="74" t="s">
        <v>28</v>
      </c>
      <c r="C21" s="75"/>
      <c r="D21" s="76"/>
      <c r="E21" s="222"/>
      <c r="F21" s="231"/>
      <c r="G21" s="222"/>
      <c r="H21" s="231"/>
      <c r="I21" s="222">
        <f>SUM(I16:J20)</f>
        <v>0</v>
      </c>
      <c r="J21" s="223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0">
        <v>0</v>
      </c>
      <c r="H23" s="221"/>
      <c r="I23" s="221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18">
        <v>0</v>
      </c>
      <c r="H24" s="219"/>
      <c r="I24" s="219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20">
        <f>I21</f>
        <v>0</v>
      </c>
      <c r="H25" s="221"/>
      <c r="I25" s="221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27">
        <f>ZakladDPHZakl*0.21</f>
        <v>0</v>
      </c>
      <c r="H26" s="228"/>
      <c r="I26" s="228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29"/>
      <c r="H27" s="229"/>
      <c r="I27" s="229"/>
      <c r="J27" s="63" t="str">
        <f t="shared" si="0"/>
        <v>CZK</v>
      </c>
    </row>
    <row r="28" spans="1:10" ht="27.75" hidden="1" customHeight="1" thickBot="1" x14ac:dyDescent="0.25">
      <c r="A28" s="4"/>
      <c r="B28" s="119" t="s">
        <v>22</v>
      </c>
      <c r="C28" s="120"/>
      <c r="D28" s="120"/>
      <c r="E28" s="121"/>
      <c r="F28" s="122"/>
      <c r="G28" s="230">
        <v>370367.42</v>
      </c>
      <c r="H28" s="232"/>
      <c r="I28" s="232"/>
      <c r="J28" s="123" t="str">
        <f t="shared" si="0"/>
        <v>CZK</v>
      </c>
    </row>
    <row r="29" spans="1:10" ht="27.75" customHeight="1" thickBot="1" x14ac:dyDescent="0.25">
      <c r="A29" s="4"/>
      <c r="B29" s="119" t="s">
        <v>35</v>
      </c>
      <c r="C29" s="124"/>
      <c r="D29" s="124"/>
      <c r="E29" s="124"/>
      <c r="F29" s="124"/>
      <c r="G29" s="230">
        <f>ZakladDPHSni+DPHSni+ZakladDPHZakl+DPHZakl+Zaokrouhleni</f>
        <v>0</v>
      </c>
      <c r="H29" s="230"/>
      <c r="I29" s="230"/>
      <c r="J29" s="125" t="s">
        <v>52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17" t="s">
        <v>2</v>
      </c>
      <c r="E35" s="217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1"/>
      <c r="G37" s="111"/>
      <c r="H37" s="111"/>
      <c r="I37" s="111"/>
      <c r="J37" s="3"/>
    </row>
    <row r="38" spans="1:10" ht="25.5" hidden="1" customHeight="1" x14ac:dyDescent="0.2">
      <c r="A38" s="103" t="s">
        <v>37</v>
      </c>
      <c r="B38" s="105" t="s">
        <v>16</v>
      </c>
      <c r="C38" s="106" t="s">
        <v>5</v>
      </c>
      <c r="D38" s="107"/>
      <c r="E38" s="107"/>
      <c r="F38" s="112" t="str">
        <f>B23</f>
        <v>Základ pro sníženou DPH</v>
      </c>
      <c r="G38" s="112" t="str">
        <f>B25</f>
        <v>Základ pro základní DPH</v>
      </c>
      <c r="H38" s="113" t="s">
        <v>17</v>
      </c>
      <c r="I38" s="113" t="s">
        <v>1</v>
      </c>
      <c r="J38" s="108" t="s">
        <v>0</v>
      </c>
    </row>
    <row r="39" spans="1:10" ht="25.5" hidden="1" customHeight="1" x14ac:dyDescent="0.2">
      <c r="A39" s="103">
        <v>1</v>
      </c>
      <c r="B39" s="109"/>
      <c r="C39" s="205"/>
      <c r="D39" s="206"/>
      <c r="E39" s="206"/>
      <c r="F39" s="114">
        <v>0</v>
      </c>
      <c r="G39" s="115">
        <v>370367.42</v>
      </c>
      <c r="H39" s="116">
        <v>77777.2</v>
      </c>
      <c r="I39" s="116">
        <v>448144.62</v>
      </c>
      <c r="J39" s="110">
        <f>IF(CenaCelkemVypocet=0,"",I39/CenaCelkemVypocet*100)</f>
        <v>100</v>
      </c>
    </row>
    <row r="40" spans="1:10" ht="25.5" hidden="1" customHeight="1" x14ac:dyDescent="0.2">
      <c r="A40" s="103"/>
      <c r="B40" s="207" t="s">
        <v>51</v>
      </c>
      <c r="C40" s="208"/>
      <c r="D40" s="208"/>
      <c r="E40" s="209"/>
      <c r="F40" s="117">
        <f>SUMIF(A39:A39,"=1",F39:F39)</f>
        <v>0</v>
      </c>
      <c r="G40" s="118">
        <f>SUMIF(A39:A39,"=1",G39:G39)</f>
        <v>370367.42</v>
      </c>
      <c r="H40" s="118">
        <f>SUMIF(A39:A39,"=1",H39:H39)</f>
        <v>77777.2</v>
      </c>
      <c r="I40" s="118">
        <f>SUMIF(A39:A39,"=1",I39:I39)</f>
        <v>448144.62</v>
      </c>
      <c r="J40" s="104">
        <f>SUMIF(A39:A39,"=1",J39:J39)</f>
        <v>100</v>
      </c>
    </row>
    <row r="44" spans="1:10" ht="15.75" x14ac:dyDescent="0.25">
      <c r="B44" s="126" t="s">
        <v>53</v>
      </c>
    </row>
    <row r="46" spans="1:10" ht="25.5" customHeight="1" x14ac:dyDescent="0.2">
      <c r="A46" s="127"/>
      <c r="B46" s="131" t="s">
        <v>16</v>
      </c>
      <c r="C46" s="131" t="s">
        <v>5</v>
      </c>
      <c r="D46" s="132"/>
      <c r="E46" s="132"/>
      <c r="F46" s="135" t="s">
        <v>54</v>
      </c>
      <c r="G46" s="135"/>
      <c r="H46" s="135"/>
      <c r="I46" s="210" t="s">
        <v>28</v>
      </c>
      <c r="J46" s="210"/>
    </row>
    <row r="47" spans="1:10" ht="25.5" customHeight="1" x14ac:dyDescent="0.2">
      <c r="A47" s="128"/>
      <c r="B47" s="136" t="s">
        <v>55</v>
      </c>
      <c r="C47" s="212" t="s">
        <v>56</v>
      </c>
      <c r="D47" s="213"/>
      <c r="E47" s="213"/>
      <c r="F47" s="138" t="s">
        <v>23</v>
      </c>
      <c r="G47" s="139"/>
      <c r="H47" s="139"/>
      <c r="I47" s="211">
        <f>' Pol'!G8</f>
        <v>0</v>
      </c>
      <c r="J47" s="211"/>
    </row>
    <row r="48" spans="1:10" ht="25.5" customHeight="1" x14ac:dyDescent="0.2">
      <c r="A48" s="128"/>
      <c r="B48" s="130" t="s">
        <v>57</v>
      </c>
      <c r="C48" s="199" t="s">
        <v>58</v>
      </c>
      <c r="D48" s="200"/>
      <c r="E48" s="200"/>
      <c r="F48" s="140" t="s">
        <v>23</v>
      </c>
      <c r="G48" s="141"/>
      <c r="H48" s="141"/>
      <c r="I48" s="198">
        <f>' Pol'!G22</f>
        <v>0</v>
      </c>
      <c r="J48" s="198"/>
    </row>
    <row r="49" spans="1:10" ht="25.5" customHeight="1" x14ac:dyDescent="0.2">
      <c r="A49" s="128"/>
      <c r="B49" s="130" t="s">
        <v>59</v>
      </c>
      <c r="C49" s="199" t="s">
        <v>60</v>
      </c>
      <c r="D49" s="200"/>
      <c r="E49" s="200"/>
      <c r="F49" s="140" t="s">
        <v>23</v>
      </c>
      <c r="G49" s="141"/>
      <c r="H49" s="141"/>
      <c r="I49" s="198">
        <f>' Pol'!G28</f>
        <v>0</v>
      </c>
      <c r="J49" s="198"/>
    </row>
    <row r="50" spans="1:10" ht="25.5" customHeight="1" x14ac:dyDescent="0.2">
      <c r="A50" s="128"/>
      <c r="B50" s="130" t="s">
        <v>61</v>
      </c>
      <c r="C50" s="199" t="s">
        <v>62</v>
      </c>
      <c r="D50" s="200"/>
      <c r="E50" s="200"/>
      <c r="F50" s="140" t="s">
        <v>23</v>
      </c>
      <c r="G50" s="141"/>
      <c r="H50" s="141"/>
      <c r="I50" s="198">
        <f>' Pol'!G31</f>
        <v>0</v>
      </c>
      <c r="J50" s="198"/>
    </row>
    <row r="51" spans="1:10" ht="25.5" customHeight="1" x14ac:dyDescent="0.2">
      <c r="A51" s="128"/>
      <c r="B51" s="130" t="s">
        <v>63</v>
      </c>
      <c r="C51" s="199" t="s">
        <v>64</v>
      </c>
      <c r="D51" s="200"/>
      <c r="E51" s="200"/>
      <c r="F51" s="140" t="s">
        <v>23</v>
      </c>
      <c r="G51" s="141"/>
      <c r="H51" s="141"/>
      <c r="I51" s="198">
        <f>' Pol'!G35</f>
        <v>0</v>
      </c>
      <c r="J51" s="198"/>
    </row>
    <row r="52" spans="1:10" ht="25.5" customHeight="1" x14ac:dyDescent="0.2">
      <c r="A52" s="128"/>
      <c r="B52" s="130" t="s">
        <v>65</v>
      </c>
      <c r="C52" s="199" t="s">
        <v>66</v>
      </c>
      <c r="D52" s="200"/>
      <c r="E52" s="200"/>
      <c r="F52" s="140" t="s">
        <v>23</v>
      </c>
      <c r="G52" s="141"/>
      <c r="H52" s="141"/>
      <c r="I52" s="198">
        <f>' Pol'!G40</f>
        <v>0</v>
      </c>
      <c r="J52" s="198"/>
    </row>
    <row r="53" spans="1:10" ht="25.5" customHeight="1" x14ac:dyDescent="0.2">
      <c r="A53" s="128"/>
      <c r="B53" s="137" t="s">
        <v>67</v>
      </c>
      <c r="C53" s="202" t="s">
        <v>68</v>
      </c>
      <c r="D53" s="203"/>
      <c r="E53" s="203"/>
      <c r="F53" s="142" t="s">
        <v>23</v>
      </c>
      <c r="G53" s="143"/>
      <c r="H53" s="143"/>
      <c r="I53" s="201">
        <f>' Pol'!G42</f>
        <v>0</v>
      </c>
      <c r="J53" s="201"/>
    </row>
    <row r="54" spans="1:10" ht="25.5" customHeight="1" x14ac:dyDescent="0.2">
      <c r="A54" s="129"/>
      <c r="B54" s="133" t="s">
        <v>1</v>
      </c>
      <c r="C54" s="133"/>
      <c r="D54" s="134"/>
      <c r="E54" s="134"/>
      <c r="F54" s="144"/>
      <c r="G54" s="145"/>
      <c r="H54" s="145"/>
      <c r="I54" s="204">
        <f>SUM(I47:I53)</f>
        <v>0</v>
      </c>
      <c r="J54" s="204"/>
    </row>
    <row r="55" spans="1:10" x14ac:dyDescent="0.2">
      <c r="F55" s="101"/>
      <c r="G55" s="102"/>
      <c r="H55" s="101"/>
      <c r="I55" s="102"/>
      <c r="J55" s="102"/>
    </row>
    <row r="56" spans="1:10" x14ac:dyDescent="0.2">
      <c r="F56" s="101"/>
      <c r="G56" s="102"/>
      <c r="H56" s="101"/>
      <c r="I56" s="102"/>
      <c r="J56" s="102"/>
    </row>
    <row r="57" spans="1:10" x14ac:dyDescent="0.2">
      <c r="F57" s="101"/>
      <c r="G57" s="102"/>
      <c r="H57" s="101"/>
      <c r="I57" s="102"/>
      <c r="J57" s="10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39" t="s">
        <v>6</v>
      </c>
      <c r="B1" s="239"/>
      <c r="C1" s="240"/>
      <c r="D1" s="239"/>
      <c r="E1" s="239"/>
      <c r="F1" s="239"/>
      <c r="G1" s="239"/>
    </row>
    <row r="2" spans="1:7" ht="24.95" customHeight="1" x14ac:dyDescent="0.2">
      <c r="A2" s="79" t="s">
        <v>41</v>
      </c>
      <c r="B2" s="78"/>
      <c r="C2" s="241"/>
      <c r="D2" s="241"/>
      <c r="E2" s="241"/>
      <c r="F2" s="241"/>
      <c r="G2" s="242"/>
    </row>
    <row r="3" spans="1:7" ht="24.95" hidden="1" customHeight="1" x14ac:dyDescent="0.2">
      <c r="A3" s="79" t="s">
        <v>7</v>
      </c>
      <c r="B3" s="78"/>
      <c r="C3" s="241"/>
      <c r="D3" s="241"/>
      <c r="E3" s="241"/>
      <c r="F3" s="241"/>
      <c r="G3" s="242"/>
    </row>
    <row r="4" spans="1:7" ht="24.95" hidden="1" customHeight="1" x14ac:dyDescent="0.2">
      <c r="A4" s="79" t="s">
        <v>8</v>
      </c>
      <c r="B4" s="78"/>
      <c r="C4" s="241"/>
      <c r="D4" s="241"/>
      <c r="E4" s="241"/>
      <c r="F4" s="241"/>
      <c r="G4" s="242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6"/>
  <sheetViews>
    <sheetView workbookViewId="0">
      <selection activeCell="W22" sqref="W22"/>
    </sheetView>
  </sheetViews>
  <sheetFormatPr defaultRowHeight="12.75" outlineLevelRow="1" x14ac:dyDescent="0.2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9.140625" customWidth="1"/>
  </cols>
  <sheetData>
    <row r="1" spans="1:60" ht="15.75" customHeight="1" x14ac:dyDescent="0.25">
      <c r="A1" s="243" t="s">
        <v>6</v>
      </c>
      <c r="B1" s="243"/>
      <c r="C1" s="243"/>
      <c r="D1" s="243"/>
      <c r="E1" s="243"/>
      <c r="F1" s="243"/>
      <c r="G1" s="243"/>
      <c r="AE1" t="s">
        <v>72</v>
      </c>
    </row>
    <row r="2" spans="1:60" ht="24.95" customHeight="1" x14ac:dyDescent="0.2">
      <c r="A2" s="150" t="s">
        <v>71</v>
      </c>
      <c r="B2" s="148"/>
      <c r="C2" s="244" t="s">
        <v>167</v>
      </c>
      <c r="D2" s="245"/>
      <c r="E2" s="245"/>
      <c r="F2" s="245"/>
      <c r="G2" s="246"/>
      <c r="AE2" t="s">
        <v>73</v>
      </c>
    </row>
    <row r="3" spans="1:60" ht="24.95" hidden="1" customHeight="1" x14ac:dyDescent="0.2">
      <c r="A3" s="151" t="s">
        <v>7</v>
      </c>
      <c r="B3" s="149"/>
      <c r="C3" s="247"/>
      <c r="D3" s="247"/>
      <c r="E3" s="247"/>
      <c r="F3" s="247"/>
      <c r="G3" s="248"/>
      <c r="AE3" t="s">
        <v>74</v>
      </c>
    </row>
    <row r="4" spans="1:60" ht="24.95" hidden="1" customHeight="1" x14ac:dyDescent="0.2">
      <c r="A4" s="151" t="s">
        <v>8</v>
      </c>
      <c r="B4" s="149"/>
      <c r="C4" s="249"/>
      <c r="D4" s="247"/>
      <c r="E4" s="247"/>
      <c r="F4" s="247"/>
      <c r="G4" s="248"/>
      <c r="AE4" t="s">
        <v>75</v>
      </c>
    </row>
    <row r="5" spans="1:60" hidden="1" x14ac:dyDescent="0.2">
      <c r="A5" s="152" t="s">
        <v>76</v>
      </c>
      <c r="B5" s="153"/>
      <c r="C5" s="154"/>
      <c r="D5" s="155"/>
      <c r="E5" s="155"/>
      <c r="F5" s="155"/>
      <c r="G5" s="156"/>
      <c r="AE5" t="s">
        <v>77</v>
      </c>
    </row>
    <row r="7" spans="1:60" ht="38.25" x14ac:dyDescent="0.2">
      <c r="A7" s="161" t="s">
        <v>78</v>
      </c>
      <c r="B7" s="162" t="s">
        <v>79</v>
      </c>
      <c r="C7" s="162" t="s">
        <v>80</v>
      </c>
      <c r="D7" s="161" t="s">
        <v>81</v>
      </c>
      <c r="E7" s="161" t="s">
        <v>82</v>
      </c>
      <c r="F7" s="157" t="s">
        <v>83</v>
      </c>
      <c r="G7" s="177" t="s">
        <v>28</v>
      </c>
      <c r="H7" s="178" t="s">
        <v>29</v>
      </c>
      <c r="I7" s="178" t="s">
        <v>84</v>
      </c>
      <c r="J7" s="178" t="s">
        <v>30</v>
      </c>
      <c r="K7" s="178" t="s">
        <v>85</v>
      </c>
      <c r="L7" s="178" t="s">
        <v>86</v>
      </c>
      <c r="M7" s="178" t="s">
        <v>87</v>
      </c>
      <c r="N7" s="178" t="s">
        <v>88</v>
      </c>
      <c r="O7" s="178" t="s">
        <v>89</v>
      </c>
      <c r="P7" s="178" t="s">
        <v>90</v>
      </c>
      <c r="Q7" s="178" t="s">
        <v>91</v>
      </c>
      <c r="R7" s="178" t="s">
        <v>92</v>
      </c>
      <c r="S7" s="178" t="s">
        <v>93</v>
      </c>
      <c r="T7" s="178" t="s">
        <v>94</v>
      </c>
      <c r="U7" s="164" t="s">
        <v>95</v>
      </c>
    </row>
    <row r="8" spans="1:60" x14ac:dyDescent="0.2">
      <c r="A8" s="179" t="s">
        <v>96</v>
      </c>
      <c r="B8" s="180" t="s">
        <v>55</v>
      </c>
      <c r="C8" s="181" t="s">
        <v>56</v>
      </c>
      <c r="D8" s="182"/>
      <c r="E8" s="183"/>
      <c r="F8" s="184"/>
      <c r="G8" s="184">
        <f>SUMIF(AE9:AE21,"&lt;&gt;NOR",G9:G21)</f>
        <v>0</v>
      </c>
      <c r="H8" s="184"/>
      <c r="I8" s="184">
        <f>SUM(I9:I21)</f>
        <v>3865.3799999999997</v>
      </c>
      <c r="J8" s="184"/>
      <c r="K8" s="184">
        <f>SUM(K9:K21)</f>
        <v>79012.639999999985</v>
      </c>
      <c r="L8" s="184"/>
      <c r="M8" s="184">
        <f>SUM(M9:M21)</f>
        <v>0</v>
      </c>
      <c r="N8" s="163"/>
      <c r="O8" s="163">
        <f>SUM(O9:O21)</f>
        <v>0.23135999999999998</v>
      </c>
      <c r="P8" s="163"/>
      <c r="Q8" s="163">
        <f>SUM(Q9:Q21)</f>
        <v>172.29150000000001</v>
      </c>
      <c r="R8" s="163"/>
      <c r="S8" s="163"/>
      <c r="T8" s="179"/>
      <c r="U8" s="163">
        <f>SUM(U9:U21)</f>
        <v>130.82000000000002</v>
      </c>
      <c r="AE8" t="s">
        <v>97</v>
      </c>
    </row>
    <row r="9" spans="1:60" outlineLevel="1" x14ac:dyDescent="0.2">
      <c r="A9" s="159">
        <v>1</v>
      </c>
      <c r="B9" s="165" t="s">
        <v>98</v>
      </c>
      <c r="C9" s="192" t="s">
        <v>99</v>
      </c>
      <c r="D9" s="167" t="s">
        <v>100</v>
      </c>
      <c r="E9" s="173">
        <v>135</v>
      </c>
      <c r="F9" s="175">
        <v>0</v>
      </c>
      <c r="G9" s="175">
        <f>E9*F9</f>
        <v>0</v>
      </c>
      <c r="H9" s="175">
        <v>9.42</v>
      </c>
      <c r="I9" s="175">
        <f t="shared" ref="I9:I21" si="0">ROUND(E9*H9,2)</f>
        <v>1271.7</v>
      </c>
      <c r="J9" s="175">
        <v>210.58</v>
      </c>
      <c r="K9" s="175">
        <f t="shared" ref="K9:K21" si="1">ROUND(E9*J9,2)</f>
        <v>28428.3</v>
      </c>
      <c r="L9" s="175">
        <v>21</v>
      </c>
      <c r="M9" s="175">
        <f t="shared" ref="M9:M21" si="2">G9*(1+L9/100)</f>
        <v>0</v>
      </c>
      <c r="N9" s="168">
        <v>0</v>
      </c>
      <c r="O9" s="168">
        <f t="shared" ref="O9:O21" si="3">ROUND(E9*N9,5)</f>
        <v>0</v>
      </c>
      <c r="P9" s="168">
        <v>1.1931400000000001</v>
      </c>
      <c r="Q9" s="168">
        <f t="shared" ref="Q9:Q21" si="4">ROUND(E9*P9,5)</f>
        <v>161.07390000000001</v>
      </c>
      <c r="R9" s="168"/>
      <c r="S9" s="168"/>
      <c r="T9" s="169">
        <v>0.28005000000000002</v>
      </c>
      <c r="U9" s="168">
        <f t="shared" ref="U9:U21" si="5">ROUND(E9*T9,2)</f>
        <v>37.81</v>
      </c>
      <c r="V9" s="158"/>
      <c r="W9" s="158"/>
      <c r="X9" s="158"/>
      <c r="Y9" s="158"/>
      <c r="Z9" s="158"/>
      <c r="AA9" s="158"/>
      <c r="AB9" s="158"/>
      <c r="AC9" s="158"/>
      <c r="AD9" s="158"/>
      <c r="AE9" s="158" t="s">
        <v>101</v>
      </c>
      <c r="AF9" s="158"/>
      <c r="AG9" s="158"/>
      <c r="AH9" s="158"/>
      <c r="AI9" s="158"/>
      <c r="AJ9" s="158"/>
      <c r="AK9" s="158"/>
      <c r="AL9" s="158"/>
      <c r="AM9" s="158"/>
      <c r="AN9" s="158"/>
      <c r="AO9" s="158"/>
      <c r="AP9" s="158"/>
      <c r="AQ9" s="158"/>
      <c r="AR9" s="158"/>
      <c r="AS9" s="158"/>
      <c r="AT9" s="158"/>
      <c r="AU9" s="158"/>
      <c r="AV9" s="158"/>
      <c r="AW9" s="158"/>
      <c r="AX9" s="158"/>
      <c r="AY9" s="158"/>
      <c r="AZ9" s="158"/>
      <c r="BA9" s="158"/>
      <c r="BB9" s="158"/>
      <c r="BC9" s="158"/>
      <c r="BD9" s="158"/>
      <c r="BE9" s="158"/>
      <c r="BF9" s="158"/>
      <c r="BG9" s="158"/>
      <c r="BH9" s="158"/>
    </row>
    <row r="10" spans="1:60" outlineLevel="1" x14ac:dyDescent="0.2">
      <c r="A10" s="159">
        <v>2</v>
      </c>
      <c r="B10" s="165" t="s">
        <v>102</v>
      </c>
      <c r="C10" s="192" t="s">
        <v>103</v>
      </c>
      <c r="D10" s="167" t="s">
        <v>100</v>
      </c>
      <c r="E10" s="173">
        <v>18</v>
      </c>
      <c r="F10" s="175">
        <v>0</v>
      </c>
      <c r="G10" s="175">
        <f t="shared" ref="G10:G21" si="6">E10*F10</f>
        <v>0</v>
      </c>
      <c r="H10" s="175">
        <v>8.92</v>
      </c>
      <c r="I10" s="175">
        <f t="shared" si="0"/>
        <v>160.56</v>
      </c>
      <c r="J10" s="175">
        <v>891.08</v>
      </c>
      <c r="K10" s="175">
        <f t="shared" si="1"/>
        <v>16039.44</v>
      </c>
      <c r="L10" s="175">
        <v>21</v>
      </c>
      <c r="M10" s="175">
        <f t="shared" si="2"/>
        <v>0</v>
      </c>
      <c r="N10" s="168">
        <v>0</v>
      </c>
      <c r="O10" s="168">
        <f t="shared" si="3"/>
        <v>0</v>
      </c>
      <c r="P10" s="168">
        <v>0.62319999999999998</v>
      </c>
      <c r="Q10" s="168">
        <f t="shared" si="4"/>
        <v>11.217599999999999</v>
      </c>
      <c r="R10" s="168"/>
      <c r="S10" s="168"/>
      <c r="T10" s="169">
        <v>1.91804</v>
      </c>
      <c r="U10" s="168">
        <f t="shared" si="5"/>
        <v>34.520000000000003</v>
      </c>
      <c r="V10" s="158"/>
      <c r="W10" s="158"/>
      <c r="X10" s="158"/>
      <c r="Y10" s="158"/>
      <c r="Z10" s="158"/>
      <c r="AA10" s="158"/>
      <c r="AB10" s="158"/>
      <c r="AC10" s="158"/>
      <c r="AD10" s="158"/>
      <c r="AE10" s="158" t="s">
        <v>101</v>
      </c>
      <c r="AF10" s="158"/>
      <c r="AG10" s="158"/>
      <c r="AH10" s="158"/>
      <c r="AI10" s="158"/>
      <c r="AJ10" s="158"/>
      <c r="AK10" s="158"/>
      <c r="AL10" s="158"/>
      <c r="AM10" s="158"/>
      <c r="AN10" s="158"/>
      <c r="AO10" s="158"/>
      <c r="AP10" s="158"/>
      <c r="AQ10" s="158"/>
      <c r="AR10" s="158"/>
      <c r="AS10" s="158"/>
      <c r="AT10" s="158"/>
      <c r="AU10" s="158"/>
      <c r="AV10" s="158"/>
      <c r="AW10" s="158"/>
      <c r="AX10" s="158"/>
      <c r="AY10" s="158"/>
      <c r="AZ10" s="158"/>
      <c r="BA10" s="158"/>
      <c r="BB10" s="158"/>
      <c r="BC10" s="158"/>
      <c r="BD10" s="158"/>
      <c r="BE10" s="158"/>
      <c r="BF10" s="158"/>
      <c r="BG10" s="158"/>
      <c r="BH10" s="158"/>
    </row>
    <row r="11" spans="1:60" ht="22.5" outlineLevel="1" x14ac:dyDescent="0.2">
      <c r="A11" s="159">
        <v>3</v>
      </c>
      <c r="B11" s="165" t="s">
        <v>104</v>
      </c>
      <c r="C11" s="192" t="s">
        <v>105</v>
      </c>
      <c r="D11" s="167" t="s">
        <v>106</v>
      </c>
      <c r="E11" s="173">
        <v>1</v>
      </c>
      <c r="F11" s="175">
        <v>0</v>
      </c>
      <c r="G11" s="175">
        <f t="shared" si="6"/>
        <v>0</v>
      </c>
      <c r="H11" s="175">
        <v>0</v>
      </c>
      <c r="I11" s="175">
        <f t="shared" si="0"/>
        <v>0</v>
      </c>
      <c r="J11" s="175">
        <v>190</v>
      </c>
      <c r="K11" s="175">
        <f t="shared" si="1"/>
        <v>190</v>
      </c>
      <c r="L11" s="175">
        <v>21</v>
      </c>
      <c r="M11" s="175">
        <f t="shared" si="2"/>
        <v>0</v>
      </c>
      <c r="N11" s="168">
        <v>0</v>
      </c>
      <c r="O11" s="168">
        <f t="shared" si="3"/>
        <v>0</v>
      </c>
      <c r="P11" s="168">
        <v>0</v>
      </c>
      <c r="Q11" s="168">
        <f t="shared" si="4"/>
        <v>0</v>
      </c>
      <c r="R11" s="168"/>
      <c r="S11" s="168"/>
      <c r="T11" s="169">
        <v>1.1000000000000001</v>
      </c>
      <c r="U11" s="168">
        <f t="shared" si="5"/>
        <v>1.1000000000000001</v>
      </c>
      <c r="V11" s="158"/>
      <c r="W11" s="158"/>
      <c r="X11" s="158"/>
      <c r="Y11" s="158"/>
      <c r="Z11" s="158"/>
      <c r="AA11" s="158"/>
      <c r="AB11" s="158"/>
      <c r="AC11" s="158"/>
      <c r="AD11" s="158"/>
      <c r="AE11" s="158" t="s">
        <v>107</v>
      </c>
      <c r="AF11" s="158"/>
      <c r="AG11" s="158"/>
      <c r="AH11" s="158"/>
      <c r="AI11" s="158"/>
      <c r="AJ11" s="158"/>
      <c r="AK11" s="158"/>
      <c r="AL11" s="158"/>
      <c r="AM11" s="158"/>
      <c r="AN11" s="158"/>
      <c r="AO11" s="158"/>
      <c r="AP11" s="158"/>
      <c r="AQ11" s="158"/>
      <c r="AR11" s="158"/>
      <c r="AS11" s="158"/>
      <c r="AT11" s="158"/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158"/>
      <c r="BF11" s="158"/>
      <c r="BG11" s="158"/>
      <c r="BH11" s="158"/>
    </row>
    <row r="12" spans="1:60" outlineLevel="1" x14ac:dyDescent="0.2">
      <c r="A12" s="159">
        <v>4</v>
      </c>
      <c r="B12" s="165" t="s">
        <v>108</v>
      </c>
      <c r="C12" s="192" t="s">
        <v>109</v>
      </c>
      <c r="D12" s="167" t="s">
        <v>106</v>
      </c>
      <c r="E12" s="173">
        <v>58.826000000000001</v>
      </c>
      <c r="F12" s="175">
        <v>0</v>
      </c>
      <c r="G12" s="175">
        <f t="shared" si="6"/>
        <v>0</v>
      </c>
      <c r="H12" s="175">
        <v>0</v>
      </c>
      <c r="I12" s="175">
        <f t="shared" si="0"/>
        <v>0</v>
      </c>
      <c r="J12" s="175">
        <v>20</v>
      </c>
      <c r="K12" s="175">
        <f t="shared" si="1"/>
        <v>1176.52</v>
      </c>
      <c r="L12" s="175">
        <v>21</v>
      </c>
      <c r="M12" s="175">
        <f t="shared" si="2"/>
        <v>0</v>
      </c>
      <c r="N12" s="168">
        <v>0</v>
      </c>
      <c r="O12" s="168">
        <f t="shared" si="3"/>
        <v>0</v>
      </c>
      <c r="P12" s="168">
        <v>0</v>
      </c>
      <c r="Q12" s="168">
        <f t="shared" si="4"/>
        <v>0</v>
      </c>
      <c r="R12" s="168"/>
      <c r="S12" s="168"/>
      <c r="T12" s="169">
        <v>8.4000000000000005E-2</v>
      </c>
      <c r="U12" s="168">
        <f t="shared" si="5"/>
        <v>4.9400000000000004</v>
      </c>
      <c r="V12" s="158"/>
      <c r="W12" s="158"/>
      <c r="X12" s="158"/>
      <c r="Y12" s="158"/>
      <c r="Z12" s="158"/>
      <c r="AA12" s="158"/>
      <c r="AB12" s="158"/>
      <c r="AC12" s="158"/>
      <c r="AD12" s="158"/>
      <c r="AE12" s="158" t="s">
        <v>107</v>
      </c>
      <c r="AF12" s="158"/>
      <c r="AG12" s="158"/>
      <c r="AH12" s="158"/>
      <c r="AI12" s="158"/>
      <c r="AJ12" s="158"/>
      <c r="AK12" s="158"/>
      <c r="AL12" s="158"/>
      <c r="AM12" s="158"/>
      <c r="AN12" s="158"/>
      <c r="AO12" s="158"/>
      <c r="AP12" s="158"/>
      <c r="AQ12" s="158"/>
      <c r="AR12" s="158"/>
      <c r="AS12" s="158"/>
      <c r="AT12" s="158"/>
      <c r="AU12" s="158"/>
      <c r="AV12" s="158"/>
      <c r="AW12" s="158"/>
      <c r="AX12" s="158"/>
      <c r="AY12" s="158"/>
      <c r="AZ12" s="158"/>
      <c r="BA12" s="158"/>
      <c r="BB12" s="158"/>
      <c r="BC12" s="158"/>
      <c r="BD12" s="158"/>
      <c r="BE12" s="158"/>
      <c r="BF12" s="158"/>
      <c r="BG12" s="158"/>
      <c r="BH12" s="158"/>
    </row>
    <row r="13" spans="1:60" ht="22.5" outlineLevel="1" x14ac:dyDescent="0.2">
      <c r="A13" s="159">
        <v>5</v>
      </c>
      <c r="B13" s="165" t="s">
        <v>110</v>
      </c>
      <c r="C13" s="192" t="s">
        <v>111</v>
      </c>
      <c r="D13" s="167" t="s">
        <v>106</v>
      </c>
      <c r="E13" s="173">
        <v>89</v>
      </c>
      <c r="F13" s="175">
        <v>0</v>
      </c>
      <c r="G13" s="175">
        <f t="shared" si="6"/>
        <v>0</v>
      </c>
      <c r="H13" s="175">
        <v>0</v>
      </c>
      <c r="I13" s="175">
        <f t="shared" si="0"/>
        <v>0</v>
      </c>
      <c r="J13" s="175">
        <v>230</v>
      </c>
      <c r="K13" s="175">
        <f t="shared" si="1"/>
        <v>20470</v>
      </c>
      <c r="L13" s="175">
        <v>21</v>
      </c>
      <c r="M13" s="175">
        <f t="shared" si="2"/>
        <v>0</v>
      </c>
      <c r="N13" s="168">
        <v>0</v>
      </c>
      <c r="O13" s="168">
        <f t="shared" si="3"/>
        <v>0</v>
      </c>
      <c r="P13" s="168">
        <v>0</v>
      </c>
      <c r="Q13" s="168">
        <f t="shared" si="4"/>
        <v>0</v>
      </c>
      <c r="R13" s="168"/>
      <c r="S13" s="168"/>
      <c r="T13" s="169">
        <v>1.0999999999999999E-2</v>
      </c>
      <c r="U13" s="168">
        <f t="shared" si="5"/>
        <v>0.98</v>
      </c>
      <c r="V13" s="158"/>
      <c r="W13" s="158"/>
      <c r="X13" s="158"/>
      <c r="Y13" s="158"/>
      <c r="Z13" s="158"/>
      <c r="AA13" s="158"/>
      <c r="AB13" s="158"/>
      <c r="AC13" s="158"/>
      <c r="AD13" s="158"/>
      <c r="AE13" s="158" t="s">
        <v>107</v>
      </c>
      <c r="AF13" s="158"/>
      <c r="AG13" s="158"/>
      <c r="AH13" s="158"/>
      <c r="AI13" s="158"/>
      <c r="AJ13" s="158"/>
      <c r="AK13" s="158"/>
      <c r="AL13" s="158"/>
      <c r="AM13" s="158"/>
      <c r="AN13" s="158"/>
      <c r="AO13" s="158"/>
      <c r="AP13" s="158"/>
      <c r="AQ13" s="158"/>
      <c r="AR13" s="158"/>
      <c r="AS13" s="158"/>
      <c r="AT13" s="158"/>
      <c r="AU13" s="158"/>
      <c r="AV13" s="158"/>
      <c r="AW13" s="158"/>
      <c r="AX13" s="158"/>
      <c r="AY13" s="158"/>
      <c r="AZ13" s="158"/>
      <c r="BA13" s="158"/>
      <c r="BB13" s="158"/>
      <c r="BC13" s="158"/>
      <c r="BD13" s="158"/>
      <c r="BE13" s="158"/>
      <c r="BF13" s="158"/>
      <c r="BG13" s="158"/>
      <c r="BH13" s="158"/>
    </row>
    <row r="14" spans="1:60" outlineLevel="1" x14ac:dyDescent="0.2">
      <c r="A14" s="159">
        <v>6</v>
      </c>
      <c r="B14" s="165" t="s">
        <v>112</v>
      </c>
      <c r="C14" s="192" t="s">
        <v>113</v>
      </c>
      <c r="D14" s="167" t="s">
        <v>106</v>
      </c>
      <c r="E14" s="173">
        <v>3.6</v>
      </c>
      <c r="F14" s="175">
        <v>0</v>
      </c>
      <c r="G14" s="175">
        <f t="shared" si="6"/>
        <v>0</v>
      </c>
      <c r="H14" s="175">
        <v>0</v>
      </c>
      <c r="I14" s="175">
        <f t="shared" si="0"/>
        <v>0</v>
      </c>
      <c r="J14" s="175">
        <v>490</v>
      </c>
      <c r="K14" s="175">
        <f t="shared" si="1"/>
        <v>1764</v>
      </c>
      <c r="L14" s="175">
        <v>21</v>
      </c>
      <c r="M14" s="175">
        <f t="shared" si="2"/>
        <v>0</v>
      </c>
      <c r="N14" s="168">
        <v>0</v>
      </c>
      <c r="O14" s="168">
        <f t="shared" si="3"/>
        <v>0</v>
      </c>
      <c r="P14" s="168">
        <v>0</v>
      </c>
      <c r="Q14" s="168">
        <f t="shared" si="4"/>
        <v>0</v>
      </c>
      <c r="R14" s="168"/>
      <c r="S14" s="168"/>
      <c r="T14" s="169">
        <v>2.1949999999999998</v>
      </c>
      <c r="U14" s="168">
        <f t="shared" si="5"/>
        <v>7.9</v>
      </c>
      <c r="V14" s="158"/>
      <c r="W14" s="158"/>
      <c r="X14" s="158"/>
      <c r="Y14" s="158"/>
      <c r="Z14" s="158"/>
      <c r="AA14" s="158"/>
      <c r="AB14" s="158"/>
      <c r="AC14" s="158"/>
      <c r="AD14" s="158"/>
      <c r="AE14" s="158" t="s">
        <v>107</v>
      </c>
      <c r="AF14" s="158"/>
      <c r="AG14" s="158"/>
      <c r="AH14" s="158"/>
      <c r="AI14" s="158"/>
      <c r="AJ14" s="158"/>
      <c r="AK14" s="158"/>
      <c r="AL14" s="158"/>
      <c r="AM14" s="158"/>
      <c r="AN14" s="158"/>
      <c r="AO14" s="158"/>
      <c r="AP14" s="158"/>
      <c r="AQ14" s="158"/>
      <c r="AR14" s="158"/>
      <c r="AS14" s="158"/>
      <c r="AT14" s="158"/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158"/>
      <c r="BF14" s="158"/>
      <c r="BG14" s="158"/>
      <c r="BH14" s="158"/>
    </row>
    <row r="15" spans="1:60" outlineLevel="1" x14ac:dyDescent="0.2">
      <c r="A15" s="159">
        <v>7</v>
      </c>
      <c r="B15" s="165" t="s">
        <v>114</v>
      </c>
      <c r="C15" s="192" t="s">
        <v>115</v>
      </c>
      <c r="D15" s="167" t="s">
        <v>100</v>
      </c>
      <c r="E15" s="173">
        <v>32</v>
      </c>
      <c r="F15" s="175">
        <v>0</v>
      </c>
      <c r="G15" s="175">
        <f t="shared" si="6"/>
        <v>0</v>
      </c>
      <c r="H15" s="175">
        <v>0</v>
      </c>
      <c r="I15" s="175">
        <f t="shared" si="0"/>
        <v>0</v>
      </c>
      <c r="J15" s="175">
        <v>38</v>
      </c>
      <c r="K15" s="175">
        <f t="shared" si="1"/>
        <v>1216</v>
      </c>
      <c r="L15" s="175">
        <v>21</v>
      </c>
      <c r="M15" s="175">
        <f t="shared" si="2"/>
        <v>0</v>
      </c>
      <c r="N15" s="168">
        <v>0</v>
      </c>
      <c r="O15" s="168">
        <f t="shared" si="3"/>
        <v>0</v>
      </c>
      <c r="P15" s="168">
        <v>0</v>
      </c>
      <c r="Q15" s="168">
        <f t="shared" si="4"/>
        <v>0</v>
      </c>
      <c r="R15" s="168"/>
      <c r="S15" s="168"/>
      <c r="T15" s="169">
        <v>0.17699999999999999</v>
      </c>
      <c r="U15" s="168">
        <f t="shared" si="5"/>
        <v>5.66</v>
      </c>
      <c r="V15" s="158"/>
      <c r="W15" s="158"/>
      <c r="X15" s="158"/>
      <c r="Y15" s="158"/>
      <c r="Z15" s="158"/>
      <c r="AA15" s="158"/>
      <c r="AB15" s="158"/>
      <c r="AC15" s="158"/>
      <c r="AD15" s="158"/>
      <c r="AE15" s="158" t="s">
        <v>107</v>
      </c>
      <c r="AF15" s="158"/>
      <c r="AG15" s="158"/>
      <c r="AH15" s="158"/>
      <c r="AI15" s="158"/>
      <c r="AJ15" s="158"/>
      <c r="AK15" s="158"/>
      <c r="AL15" s="158"/>
      <c r="AM15" s="158"/>
      <c r="AN15" s="158"/>
      <c r="AO15" s="158"/>
      <c r="AP15" s="158"/>
      <c r="AQ15" s="158"/>
      <c r="AR15" s="158"/>
      <c r="AS15" s="158"/>
      <c r="AT15" s="158"/>
      <c r="AU15" s="158"/>
      <c r="AV15" s="158"/>
      <c r="AW15" s="158"/>
      <c r="AX15" s="158"/>
      <c r="AY15" s="158"/>
      <c r="AZ15" s="158"/>
      <c r="BA15" s="158"/>
      <c r="BB15" s="158"/>
      <c r="BC15" s="158"/>
      <c r="BD15" s="158"/>
      <c r="BE15" s="158"/>
      <c r="BF15" s="158"/>
      <c r="BG15" s="158"/>
      <c r="BH15" s="158"/>
    </row>
    <row r="16" spans="1:60" outlineLevel="1" x14ac:dyDescent="0.2">
      <c r="A16" s="159">
        <v>8</v>
      </c>
      <c r="B16" s="165" t="s">
        <v>116</v>
      </c>
      <c r="C16" s="192" t="s">
        <v>117</v>
      </c>
      <c r="D16" s="167" t="s">
        <v>100</v>
      </c>
      <c r="E16" s="173">
        <v>32</v>
      </c>
      <c r="F16" s="175">
        <v>0</v>
      </c>
      <c r="G16" s="175">
        <f t="shared" si="6"/>
        <v>0</v>
      </c>
      <c r="H16" s="175">
        <v>5.34</v>
      </c>
      <c r="I16" s="175">
        <f t="shared" si="0"/>
        <v>170.88</v>
      </c>
      <c r="J16" s="175">
        <v>12.66</v>
      </c>
      <c r="K16" s="175">
        <f t="shared" si="1"/>
        <v>405.12</v>
      </c>
      <c r="L16" s="175">
        <v>21</v>
      </c>
      <c r="M16" s="175">
        <f t="shared" si="2"/>
        <v>0</v>
      </c>
      <c r="N16" s="168">
        <v>1.2999999999999999E-4</v>
      </c>
      <c r="O16" s="168">
        <f t="shared" si="3"/>
        <v>4.1599999999999996E-3</v>
      </c>
      <c r="P16" s="168">
        <v>0</v>
      </c>
      <c r="Q16" s="168">
        <f t="shared" si="4"/>
        <v>0</v>
      </c>
      <c r="R16" s="168"/>
      <c r="S16" s="168"/>
      <c r="T16" s="169">
        <v>7.0389999999999994E-2</v>
      </c>
      <c r="U16" s="168">
        <f t="shared" si="5"/>
        <v>2.25</v>
      </c>
      <c r="V16" s="158"/>
      <c r="W16" s="158"/>
      <c r="X16" s="158"/>
      <c r="Y16" s="158"/>
      <c r="Z16" s="158"/>
      <c r="AA16" s="158"/>
      <c r="AB16" s="158"/>
      <c r="AC16" s="158"/>
      <c r="AD16" s="158"/>
      <c r="AE16" s="158" t="s">
        <v>101</v>
      </c>
      <c r="AF16" s="158"/>
      <c r="AG16" s="158"/>
      <c r="AH16" s="158"/>
      <c r="AI16" s="158"/>
      <c r="AJ16" s="158"/>
      <c r="AK16" s="158"/>
      <c r="AL16" s="158"/>
      <c r="AM16" s="158"/>
      <c r="AN16" s="158"/>
      <c r="AO16" s="158"/>
      <c r="AP16" s="158"/>
      <c r="AQ16" s="158"/>
      <c r="AR16" s="158"/>
      <c r="AS16" s="158"/>
      <c r="AT16" s="158"/>
      <c r="AU16" s="158"/>
      <c r="AV16" s="158"/>
      <c r="AW16" s="158"/>
      <c r="AX16" s="158"/>
      <c r="AY16" s="158"/>
      <c r="AZ16" s="158"/>
      <c r="BA16" s="158"/>
      <c r="BB16" s="158"/>
      <c r="BC16" s="158"/>
      <c r="BD16" s="158"/>
      <c r="BE16" s="158"/>
      <c r="BF16" s="158"/>
      <c r="BG16" s="158"/>
      <c r="BH16" s="158"/>
    </row>
    <row r="17" spans="1:60" outlineLevel="1" x14ac:dyDescent="0.2">
      <c r="A17" s="159">
        <v>9</v>
      </c>
      <c r="B17" s="165" t="s">
        <v>118</v>
      </c>
      <c r="C17" s="192" t="s">
        <v>119</v>
      </c>
      <c r="D17" s="167" t="s">
        <v>120</v>
      </c>
      <c r="E17" s="173">
        <v>1.6</v>
      </c>
      <c r="F17" s="175">
        <v>0</v>
      </c>
      <c r="G17" s="175">
        <f t="shared" si="6"/>
        <v>0</v>
      </c>
      <c r="H17" s="175">
        <v>105</v>
      </c>
      <c r="I17" s="175">
        <f t="shared" si="0"/>
        <v>168</v>
      </c>
      <c r="J17" s="175">
        <v>0</v>
      </c>
      <c r="K17" s="175">
        <f t="shared" si="1"/>
        <v>0</v>
      </c>
      <c r="L17" s="175">
        <v>21</v>
      </c>
      <c r="M17" s="175">
        <f t="shared" si="2"/>
        <v>0</v>
      </c>
      <c r="N17" s="168">
        <v>1E-3</v>
      </c>
      <c r="O17" s="168">
        <f t="shared" si="3"/>
        <v>1.6000000000000001E-3</v>
      </c>
      <c r="P17" s="168">
        <v>0</v>
      </c>
      <c r="Q17" s="168">
        <f t="shared" si="4"/>
        <v>0</v>
      </c>
      <c r="R17" s="168"/>
      <c r="S17" s="168"/>
      <c r="T17" s="169">
        <v>0</v>
      </c>
      <c r="U17" s="168">
        <f t="shared" si="5"/>
        <v>0</v>
      </c>
      <c r="V17" s="158"/>
      <c r="W17" s="158"/>
      <c r="X17" s="158"/>
      <c r="Y17" s="158"/>
      <c r="Z17" s="158"/>
      <c r="AA17" s="158"/>
      <c r="AB17" s="158"/>
      <c r="AC17" s="158"/>
      <c r="AD17" s="158"/>
      <c r="AE17" s="158" t="s">
        <v>121</v>
      </c>
      <c r="AF17" s="158"/>
      <c r="AG17" s="158"/>
      <c r="AH17" s="158"/>
      <c r="AI17" s="158"/>
      <c r="AJ17" s="158"/>
      <c r="AK17" s="158"/>
      <c r="AL17" s="158"/>
      <c r="AM17" s="158"/>
      <c r="AN17" s="158"/>
      <c r="AO17" s="158"/>
      <c r="AP17" s="158"/>
      <c r="AQ17" s="158"/>
      <c r="AR17" s="158"/>
      <c r="AS17" s="158"/>
      <c r="AT17" s="158"/>
      <c r="AU17" s="158"/>
      <c r="AV17" s="158"/>
      <c r="AW17" s="158"/>
      <c r="AX17" s="158"/>
      <c r="AY17" s="158"/>
      <c r="AZ17" s="158"/>
      <c r="BA17" s="158"/>
      <c r="BB17" s="158"/>
      <c r="BC17" s="158"/>
      <c r="BD17" s="158"/>
      <c r="BE17" s="158"/>
      <c r="BF17" s="158"/>
      <c r="BG17" s="158"/>
      <c r="BH17" s="158"/>
    </row>
    <row r="18" spans="1:60" outlineLevel="1" x14ac:dyDescent="0.2">
      <c r="A18" s="159">
        <v>10</v>
      </c>
      <c r="B18" s="165" t="s">
        <v>122</v>
      </c>
      <c r="C18" s="192" t="s">
        <v>123</v>
      </c>
      <c r="D18" s="167" t="s">
        <v>100</v>
      </c>
      <c r="E18" s="173">
        <v>90</v>
      </c>
      <c r="F18" s="175">
        <v>0</v>
      </c>
      <c r="G18" s="175">
        <f t="shared" si="6"/>
        <v>0</v>
      </c>
      <c r="H18" s="175">
        <v>0</v>
      </c>
      <c r="I18" s="175">
        <f t="shared" si="0"/>
        <v>0</v>
      </c>
      <c r="J18" s="175">
        <v>15</v>
      </c>
      <c r="K18" s="175">
        <f t="shared" si="1"/>
        <v>1350</v>
      </c>
      <c r="L18" s="175">
        <v>21</v>
      </c>
      <c r="M18" s="175">
        <f t="shared" si="2"/>
        <v>0</v>
      </c>
      <c r="N18" s="168">
        <v>0</v>
      </c>
      <c r="O18" s="168">
        <f t="shared" si="3"/>
        <v>0</v>
      </c>
      <c r="P18" s="168">
        <v>0</v>
      </c>
      <c r="Q18" s="168">
        <f t="shared" si="4"/>
        <v>0</v>
      </c>
      <c r="R18" s="168"/>
      <c r="S18" s="168"/>
      <c r="T18" s="169">
        <v>1.7999999999999999E-2</v>
      </c>
      <c r="U18" s="168">
        <f t="shared" si="5"/>
        <v>1.62</v>
      </c>
      <c r="V18" s="158"/>
      <c r="W18" s="158"/>
      <c r="X18" s="158"/>
      <c r="Y18" s="158"/>
      <c r="Z18" s="158"/>
      <c r="AA18" s="158"/>
      <c r="AB18" s="158"/>
      <c r="AC18" s="158"/>
      <c r="AD18" s="158"/>
      <c r="AE18" s="158" t="s">
        <v>107</v>
      </c>
      <c r="AF18" s="158"/>
      <c r="AG18" s="158"/>
      <c r="AH18" s="158"/>
      <c r="AI18" s="158"/>
      <c r="AJ18" s="158"/>
      <c r="AK18" s="158"/>
      <c r="AL18" s="158"/>
      <c r="AM18" s="158"/>
      <c r="AN18" s="158"/>
      <c r="AO18" s="158"/>
      <c r="AP18" s="158"/>
      <c r="AQ18" s="158"/>
      <c r="AR18" s="158"/>
      <c r="AS18" s="158"/>
      <c r="AT18" s="158"/>
      <c r="AU18" s="158"/>
      <c r="AV18" s="158"/>
      <c r="AW18" s="158"/>
      <c r="AX18" s="158"/>
      <c r="AY18" s="158"/>
      <c r="AZ18" s="158"/>
      <c r="BA18" s="158"/>
      <c r="BB18" s="158"/>
      <c r="BC18" s="158"/>
      <c r="BD18" s="158"/>
      <c r="BE18" s="158"/>
      <c r="BF18" s="158"/>
      <c r="BG18" s="158"/>
      <c r="BH18" s="158"/>
    </row>
    <row r="19" spans="1:60" outlineLevel="1" x14ac:dyDescent="0.2">
      <c r="A19" s="159">
        <v>11</v>
      </c>
      <c r="B19" s="165" t="s">
        <v>124</v>
      </c>
      <c r="C19" s="192" t="s">
        <v>125</v>
      </c>
      <c r="D19" s="167" t="s">
        <v>100</v>
      </c>
      <c r="E19" s="173">
        <v>24</v>
      </c>
      <c r="F19" s="175">
        <v>0</v>
      </c>
      <c r="G19" s="175">
        <f t="shared" si="6"/>
        <v>0</v>
      </c>
      <c r="H19" s="175">
        <v>87.26</v>
      </c>
      <c r="I19" s="175">
        <f t="shared" si="0"/>
        <v>2094.2399999999998</v>
      </c>
      <c r="J19" s="175">
        <v>212.74</v>
      </c>
      <c r="K19" s="175">
        <f t="shared" si="1"/>
        <v>5105.76</v>
      </c>
      <c r="L19" s="175">
        <v>21</v>
      </c>
      <c r="M19" s="175">
        <f t="shared" si="2"/>
        <v>0</v>
      </c>
      <c r="N19" s="168">
        <v>9.4000000000000004E-3</v>
      </c>
      <c r="O19" s="168">
        <f t="shared" si="3"/>
        <v>0.22559999999999999</v>
      </c>
      <c r="P19" s="168">
        <v>0</v>
      </c>
      <c r="Q19" s="168">
        <f t="shared" si="4"/>
        <v>0</v>
      </c>
      <c r="R19" s="168"/>
      <c r="S19" s="168"/>
      <c r="T19" s="169">
        <v>0.86399999999999999</v>
      </c>
      <c r="U19" s="168">
        <f t="shared" si="5"/>
        <v>20.74</v>
      </c>
      <c r="V19" s="158"/>
      <c r="W19" s="158"/>
      <c r="X19" s="158"/>
      <c r="Y19" s="158"/>
      <c r="Z19" s="158"/>
      <c r="AA19" s="158"/>
      <c r="AB19" s="158"/>
      <c r="AC19" s="158"/>
      <c r="AD19" s="158"/>
      <c r="AE19" s="158" t="s">
        <v>107</v>
      </c>
      <c r="AF19" s="158"/>
      <c r="AG19" s="158"/>
      <c r="AH19" s="158"/>
      <c r="AI19" s="158"/>
      <c r="AJ19" s="158"/>
      <c r="AK19" s="158"/>
      <c r="AL19" s="158"/>
      <c r="AM19" s="158"/>
      <c r="AN19" s="158"/>
      <c r="AO19" s="158"/>
      <c r="AP19" s="158"/>
      <c r="AQ19" s="158"/>
      <c r="AR19" s="158"/>
      <c r="AS19" s="158"/>
      <c r="AT19" s="158"/>
      <c r="AU19" s="158"/>
      <c r="AV19" s="158"/>
      <c r="AW19" s="158"/>
      <c r="AX19" s="158"/>
      <c r="AY19" s="158"/>
      <c r="AZ19" s="158"/>
      <c r="BA19" s="158"/>
      <c r="BB19" s="158"/>
      <c r="BC19" s="158"/>
      <c r="BD19" s="158"/>
      <c r="BE19" s="158"/>
      <c r="BF19" s="158"/>
      <c r="BG19" s="158"/>
      <c r="BH19" s="158"/>
    </row>
    <row r="20" spans="1:60" outlineLevel="1" x14ac:dyDescent="0.2">
      <c r="A20" s="159">
        <v>12</v>
      </c>
      <c r="B20" s="165" t="s">
        <v>126</v>
      </c>
      <c r="C20" s="192" t="s">
        <v>127</v>
      </c>
      <c r="D20" s="167" t="s">
        <v>100</v>
      </c>
      <c r="E20" s="173">
        <v>24</v>
      </c>
      <c r="F20" s="175">
        <v>0</v>
      </c>
      <c r="G20" s="175">
        <f t="shared" si="6"/>
        <v>0</v>
      </c>
      <c r="H20" s="175">
        <v>0</v>
      </c>
      <c r="I20" s="175">
        <f t="shared" si="0"/>
        <v>0</v>
      </c>
      <c r="J20" s="175">
        <v>50</v>
      </c>
      <c r="K20" s="175">
        <f t="shared" si="1"/>
        <v>1200</v>
      </c>
      <c r="L20" s="175">
        <v>21</v>
      </c>
      <c r="M20" s="175">
        <f t="shared" si="2"/>
        <v>0</v>
      </c>
      <c r="N20" s="168">
        <v>0</v>
      </c>
      <c r="O20" s="168">
        <f t="shared" si="3"/>
        <v>0</v>
      </c>
      <c r="P20" s="168">
        <v>0</v>
      </c>
      <c r="Q20" s="168">
        <f t="shared" si="4"/>
        <v>0</v>
      </c>
      <c r="R20" s="168"/>
      <c r="S20" s="168"/>
      <c r="T20" s="169">
        <v>0.371</v>
      </c>
      <c r="U20" s="168">
        <f t="shared" si="5"/>
        <v>8.9</v>
      </c>
      <c r="V20" s="158"/>
      <c r="W20" s="158"/>
      <c r="X20" s="158"/>
      <c r="Y20" s="158"/>
      <c r="Z20" s="158"/>
      <c r="AA20" s="158"/>
      <c r="AB20" s="158"/>
      <c r="AC20" s="158"/>
      <c r="AD20" s="158"/>
      <c r="AE20" s="158" t="s">
        <v>107</v>
      </c>
      <c r="AF20" s="158"/>
      <c r="AG20" s="158"/>
      <c r="AH20" s="158"/>
      <c r="AI20" s="158"/>
      <c r="AJ20" s="158"/>
      <c r="AK20" s="158"/>
      <c r="AL20" s="158"/>
      <c r="AM20" s="158"/>
      <c r="AN20" s="158"/>
      <c r="AO20" s="158"/>
      <c r="AP20" s="158"/>
      <c r="AQ20" s="158"/>
      <c r="AR20" s="158"/>
      <c r="AS20" s="158"/>
      <c r="AT20" s="158"/>
      <c r="AU20" s="158"/>
      <c r="AV20" s="158"/>
      <c r="AW20" s="158"/>
      <c r="AX20" s="158"/>
      <c r="AY20" s="158"/>
      <c r="AZ20" s="158"/>
      <c r="BA20" s="158"/>
      <c r="BB20" s="158"/>
      <c r="BC20" s="158"/>
      <c r="BD20" s="158"/>
      <c r="BE20" s="158"/>
      <c r="BF20" s="158"/>
      <c r="BG20" s="158"/>
      <c r="BH20" s="158"/>
    </row>
    <row r="21" spans="1:60" outlineLevel="1" x14ac:dyDescent="0.2">
      <c r="A21" s="159">
        <v>13</v>
      </c>
      <c r="B21" s="165" t="s">
        <v>128</v>
      </c>
      <c r="C21" s="192" t="s">
        <v>129</v>
      </c>
      <c r="D21" s="167" t="s">
        <v>130</v>
      </c>
      <c r="E21" s="173">
        <v>5</v>
      </c>
      <c r="F21" s="175">
        <v>0</v>
      </c>
      <c r="G21" s="175">
        <f t="shared" si="6"/>
        <v>0</v>
      </c>
      <c r="H21" s="175">
        <v>0</v>
      </c>
      <c r="I21" s="175">
        <f t="shared" si="0"/>
        <v>0</v>
      </c>
      <c r="J21" s="175">
        <v>333.5</v>
      </c>
      <c r="K21" s="175">
        <f t="shared" si="1"/>
        <v>1667.5</v>
      </c>
      <c r="L21" s="175">
        <v>21</v>
      </c>
      <c r="M21" s="175">
        <f t="shared" si="2"/>
        <v>0</v>
      </c>
      <c r="N21" s="168">
        <v>0</v>
      </c>
      <c r="O21" s="168">
        <f t="shared" si="3"/>
        <v>0</v>
      </c>
      <c r="P21" s="168">
        <v>0</v>
      </c>
      <c r="Q21" s="168">
        <f t="shared" si="4"/>
        <v>0</v>
      </c>
      <c r="R21" s="168"/>
      <c r="S21" s="168"/>
      <c r="T21" s="169">
        <v>0.88</v>
      </c>
      <c r="U21" s="168">
        <f t="shared" si="5"/>
        <v>4.4000000000000004</v>
      </c>
      <c r="V21" s="158"/>
      <c r="W21" s="158"/>
      <c r="X21" s="158"/>
      <c r="Y21" s="158"/>
      <c r="Z21" s="158"/>
      <c r="AA21" s="158"/>
      <c r="AB21" s="158"/>
      <c r="AC21" s="158"/>
      <c r="AD21" s="158"/>
      <c r="AE21" s="158" t="s">
        <v>107</v>
      </c>
      <c r="AF21" s="158"/>
      <c r="AG21" s="158"/>
      <c r="AH21" s="158"/>
      <c r="AI21" s="158"/>
      <c r="AJ21" s="158"/>
      <c r="AK21" s="158"/>
      <c r="AL21" s="158"/>
      <c r="AM21" s="158"/>
      <c r="AN21" s="158"/>
      <c r="AO21" s="158"/>
      <c r="AP21" s="158"/>
      <c r="AQ21" s="158"/>
      <c r="AR21" s="158"/>
      <c r="AS21" s="158"/>
      <c r="AT21" s="158"/>
      <c r="AU21" s="158"/>
      <c r="AV21" s="158"/>
      <c r="AW21" s="158"/>
      <c r="AX21" s="158"/>
      <c r="AY21" s="158"/>
      <c r="AZ21" s="158"/>
      <c r="BA21" s="158"/>
      <c r="BB21" s="158"/>
      <c r="BC21" s="158"/>
      <c r="BD21" s="158"/>
      <c r="BE21" s="158"/>
      <c r="BF21" s="158"/>
      <c r="BG21" s="158"/>
      <c r="BH21" s="158"/>
    </row>
    <row r="22" spans="1:60" x14ac:dyDescent="0.2">
      <c r="A22" s="160" t="s">
        <v>96</v>
      </c>
      <c r="B22" s="166" t="s">
        <v>57</v>
      </c>
      <c r="C22" s="193" t="s">
        <v>58</v>
      </c>
      <c r="D22" s="170"/>
      <c r="E22" s="174"/>
      <c r="F22" s="176"/>
      <c r="G22" s="176">
        <f>SUMIF(AE23:AE27,"&lt;&gt;NOR",G23:G27)</f>
        <v>0</v>
      </c>
      <c r="H22" s="176"/>
      <c r="I22" s="176">
        <f>SUM(I23:I27)</f>
        <v>13131.630000000001</v>
      </c>
      <c r="J22" s="176"/>
      <c r="K22" s="176">
        <f>SUM(K23:K27)</f>
        <v>113129.37</v>
      </c>
      <c r="L22" s="176"/>
      <c r="M22" s="176">
        <f>SUM(M23:M27)</f>
        <v>0</v>
      </c>
      <c r="N22" s="171"/>
      <c r="O22" s="171">
        <f>SUM(O23:O27)</f>
        <v>179.99115999999998</v>
      </c>
      <c r="P22" s="171"/>
      <c r="Q22" s="171">
        <f>SUM(Q23:Q27)</f>
        <v>0</v>
      </c>
      <c r="R22" s="171"/>
      <c r="S22" s="171"/>
      <c r="T22" s="172"/>
      <c r="U22" s="171">
        <f>SUM(U23:U27)</f>
        <v>342.84</v>
      </c>
      <c r="AE22" t="s">
        <v>97</v>
      </c>
    </row>
    <row r="23" spans="1:60" outlineLevel="1" x14ac:dyDescent="0.2">
      <c r="A23" s="159">
        <v>14</v>
      </c>
      <c r="B23" s="165" t="s">
        <v>131</v>
      </c>
      <c r="C23" s="192" t="s">
        <v>132</v>
      </c>
      <c r="D23" s="167" t="s">
        <v>100</v>
      </c>
      <c r="E23" s="173">
        <v>135</v>
      </c>
      <c r="F23" s="175">
        <v>0</v>
      </c>
      <c r="G23" s="175">
        <f>E23*F23</f>
        <v>0</v>
      </c>
      <c r="H23" s="175">
        <v>0</v>
      </c>
      <c r="I23" s="175">
        <f>ROUND(E23*H23,2)</f>
        <v>0</v>
      </c>
      <c r="J23" s="175">
        <v>120</v>
      </c>
      <c r="K23" s="175">
        <f>ROUND(E23*J23,2)</f>
        <v>16200</v>
      </c>
      <c r="L23" s="175">
        <v>21</v>
      </c>
      <c r="M23" s="175">
        <f>G23*(1+L23/100)</f>
        <v>0</v>
      </c>
      <c r="N23" s="168">
        <v>0.58528999999999998</v>
      </c>
      <c r="O23" s="168">
        <f>ROUND(E23*N23,5)</f>
        <v>79.014150000000001</v>
      </c>
      <c r="P23" s="168">
        <v>0</v>
      </c>
      <c r="Q23" s="168">
        <f>ROUND(E23*P23,5)</f>
        <v>0</v>
      </c>
      <c r="R23" s="168"/>
      <c r="S23" s="168"/>
      <c r="T23" s="169">
        <v>0.79303999999999997</v>
      </c>
      <c r="U23" s="168">
        <f>ROUND(E23*T23,2)</f>
        <v>107.06</v>
      </c>
      <c r="V23" s="158"/>
      <c r="W23" s="158"/>
      <c r="X23" s="158"/>
      <c r="Y23" s="158"/>
      <c r="Z23" s="158"/>
      <c r="AA23" s="158"/>
      <c r="AB23" s="158"/>
      <c r="AC23" s="158"/>
      <c r="AD23" s="158"/>
      <c r="AE23" s="158" t="s">
        <v>101</v>
      </c>
      <c r="AF23" s="158"/>
      <c r="AG23" s="158"/>
      <c r="AH23" s="158"/>
      <c r="AI23" s="158"/>
      <c r="AJ23" s="158"/>
      <c r="AK23" s="158"/>
      <c r="AL23" s="158"/>
      <c r="AM23" s="158"/>
      <c r="AN23" s="158"/>
      <c r="AO23" s="158"/>
      <c r="AP23" s="158"/>
      <c r="AQ23" s="158"/>
      <c r="AR23" s="158"/>
      <c r="AS23" s="158"/>
      <c r="AT23" s="158"/>
      <c r="AU23" s="158"/>
      <c r="AV23" s="158"/>
      <c r="AW23" s="158"/>
      <c r="AX23" s="158"/>
      <c r="AY23" s="158"/>
      <c r="AZ23" s="158"/>
      <c r="BA23" s="158"/>
      <c r="BB23" s="158"/>
      <c r="BC23" s="158"/>
      <c r="BD23" s="158"/>
      <c r="BE23" s="158"/>
      <c r="BF23" s="158"/>
      <c r="BG23" s="158"/>
      <c r="BH23" s="158"/>
    </row>
    <row r="24" spans="1:60" outlineLevel="1" x14ac:dyDescent="0.2">
      <c r="A24" s="159">
        <v>15</v>
      </c>
      <c r="B24" s="165" t="s">
        <v>133</v>
      </c>
      <c r="C24" s="192" t="s">
        <v>134</v>
      </c>
      <c r="D24" s="167" t="s">
        <v>100</v>
      </c>
      <c r="E24" s="173">
        <v>135</v>
      </c>
      <c r="F24" s="175">
        <v>0</v>
      </c>
      <c r="G24" s="175">
        <f t="shared" ref="G24:G27" si="7">E24*F24</f>
        <v>0</v>
      </c>
      <c r="H24" s="175">
        <v>0</v>
      </c>
      <c r="I24" s="175">
        <f>ROUND(E24*H24,2)</f>
        <v>0</v>
      </c>
      <c r="J24" s="175">
        <v>355</v>
      </c>
      <c r="K24" s="175">
        <f>ROUND(E24*J24,2)</f>
        <v>47925</v>
      </c>
      <c r="L24" s="175">
        <v>21</v>
      </c>
      <c r="M24" s="175">
        <f>G24*(1+L24/100)</f>
        <v>0</v>
      </c>
      <c r="N24" s="168">
        <v>0.58684999999999998</v>
      </c>
      <c r="O24" s="168">
        <f>ROUND(E24*N24,5)</f>
        <v>79.22475</v>
      </c>
      <c r="P24" s="168">
        <v>0</v>
      </c>
      <c r="Q24" s="168">
        <f>ROUND(E24*P24,5)</f>
        <v>0</v>
      </c>
      <c r="R24" s="168"/>
      <c r="S24" s="168"/>
      <c r="T24" s="169">
        <v>0.79364999999999997</v>
      </c>
      <c r="U24" s="168">
        <f>ROUND(E24*T24,2)</f>
        <v>107.14</v>
      </c>
      <c r="V24" s="158"/>
      <c r="W24" s="158"/>
      <c r="X24" s="158"/>
      <c r="Y24" s="158"/>
      <c r="Z24" s="158"/>
      <c r="AA24" s="158"/>
      <c r="AB24" s="158"/>
      <c r="AC24" s="158"/>
      <c r="AD24" s="158"/>
      <c r="AE24" s="158" t="s">
        <v>101</v>
      </c>
      <c r="AF24" s="158"/>
      <c r="AG24" s="158"/>
      <c r="AH24" s="158"/>
      <c r="AI24" s="158"/>
      <c r="AJ24" s="158"/>
      <c r="AK24" s="158"/>
      <c r="AL24" s="158"/>
      <c r="AM24" s="158"/>
      <c r="AN24" s="158"/>
      <c r="AO24" s="158"/>
      <c r="AP24" s="158"/>
      <c r="AQ24" s="158"/>
      <c r="AR24" s="158"/>
      <c r="AS24" s="158"/>
      <c r="AT24" s="158"/>
      <c r="AU24" s="158"/>
      <c r="AV24" s="158"/>
      <c r="AW24" s="158"/>
      <c r="AX24" s="158"/>
      <c r="AY24" s="158"/>
      <c r="AZ24" s="158"/>
      <c r="BA24" s="158"/>
      <c r="BB24" s="158"/>
      <c r="BC24" s="158"/>
      <c r="BD24" s="158"/>
      <c r="BE24" s="158"/>
      <c r="BF24" s="158"/>
      <c r="BG24" s="158"/>
      <c r="BH24" s="158"/>
    </row>
    <row r="25" spans="1:60" ht="22.5" outlineLevel="1" x14ac:dyDescent="0.2">
      <c r="A25" s="159">
        <v>16</v>
      </c>
      <c r="B25" s="165" t="s">
        <v>135</v>
      </c>
      <c r="C25" s="192" t="s">
        <v>136</v>
      </c>
      <c r="D25" s="167" t="s">
        <v>100</v>
      </c>
      <c r="E25" s="173">
        <v>135</v>
      </c>
      <c r="F25" s="175">
        <v>0</v>
      </c>
      <c r="G25" s="175">
        <f t="shared" si="7"/>
        <v>0</v>
      </c>
      <c r="H25" s="175">
        <v>38.25</v>
      </c>
      <c r="I25" s="175">
        <f>ROUND(E25*H25,2)</f>
        <v>5163.75</v>
      </c>
      <c r="J25" s="175">
        <v>161.75</v>
      </c>
      <c r="K25" s="175">
        <f>ROUND(E25*J25,2)</f>
        <v>21836.25</v>
      </c>
      <c r="L25" s="175">
        <v>21</v>
      </c>
      <c r="M25" s="175">
        <f>G25*(1+L25/100)</f>
        <v>0</v>
      </c>
      <c r="N25" s="168">
        <v>7.3899999999999993E-2</v>
      </c>
      <c r="O25" s="168">
        <f>ROUND(E25*N25,5)</f>
        <v>9.9764999999999997</v>
      </c>
      <c r="P25" s="168">
        <v>0</v>
      </c>
      <c r="Q25" s="168">
        <f>ROUND(E25*P25,5)</f>
        <v>0</v>
      </c>
      <c r="R25" s="168"/>
      <c r="S25" s="168"/>
      <c r="T25" s="169">
        <v>0.45200000000000001</v>
      </c>
      <c r="U25" s="168">
        <f>ROUND(E25*T25,2)</f>
        <v>61.02</v>
      </c>
      <c r="V25" s="158"/>
      <c r="W25" s="158"/>
      <c r="X25" s="158"/>
      <c r="Y25" s="158"/>
      <c r="Z25" s="158"/>
      <c r="AA25" s="158"/>
      <c r="AB25" s="158"/>
      <c r="AC25" s="158"/>
      <c r="AD25" s="158"/>
      <c r="AE25" s="158" t="s">
        <v>107</v>
      </c>
      <c r="AF25" s="158"/>
      <c r="AG25" s="158"/>
      <c r="AH25" s="158"/>
      <c r="AI25" s="158"/>
      <c r="AJ25" s="158"/>
      <c r="AK25" s="158"/>
      <c r="AL25" s="158"/>
      <c r="AM25" s="158"/>
      <c r="AN25" s="158"/>
      <c r="AO25" s="158"/>
      <c r="AP25" s="158"/>
      <c r="AQ25" s="158"/>
      <c r="AR25" s="158"/>
      <c r="AS25" s="158"/>
      <c r="AT25" s="158"/>
      <c r="AU25" s="158"/>
      <c r="AV25" s="158"/>
      <c r="AW25" s="158"/>
      <c r="AX25" s="158"/>
      <c r="AY25" s="158"/>
      <c r="AZ25" s="158"/>
      <c r="BA25" s="158"/>
      <c r="BB25" s="158"/>
      <c r="BC25" s="158"/>
      <c r="BD25" s="158"/>
      <c r="BE25" s="158"/>
      <c r="BF25" s="158"/>
      <c r="BG25" s="158"/>
      <c r="BH25" s="158"/>
    </row>
    <row r="26" spans="1:60" outlineLevel="1" x14ac:dyDescent="0.2">
      <c r="A26" s="159">
        <v>17</v>
      </c>
      <c r="B26" s="165" t="s">
        <v>137</v>
      </c>
      <c r="C26" s="192" t="s">
        <v>138</v>
      </c>
      <c r="D26" s="167" t="s">
        <v>100</v>
      </c>
      <c r="E26" s="173">
        <v>140</v>
      </c>
      <c r="F26" s="175">
        <v>0</v>
      </c>
      <c r="G26" s="175">
        <f t="shared" si="7"/>
        <v>0</v>
      </c>
      <c r="H26" s="175">
        <v>38.25</v>
      </c>
      <c r="I26" s="175">
        <f>ROUND(E26*H26,2)</f>
        <v>5355</v>
      </c>
      <c r="J26" s="175">
        <v>181.75</v>
      </c>
      <c r="K26" s="175">
        <f>ROUND(E26*J26,2)</f>
        <v>25445</v>
      </c>
      <c r="L26" s="175">
        <v>21</v>
      </c>
      <c r="M26" s="175">
        <f>G26*(1+L26/100)</f>
        <v>0</v>
      </c>
      <c r="N26" s="168">
        <v>7.3899999999999993E-2</v>
      </c>
      <c r="O26" s="168">
        <f>ROUND(E26*N26,5)</f>
        <v>10.346</v>
      </c>
      <c r="P26" s="168">
        <v>0</v>
      </c>
      <c r="Q26" s="168">
        <f>ROUND(E26*P26,5)</f>
        <v>0</v>
      </c>
      <c r="R26" s="168"/>
      <c r="S26" s="168"/>
      <c r="T26" s="169">
        <v>0.47799999999999998</v>
      </c>
      <c r="U26" s="168">
        <f>ROUND(E26*T26,2)</f>
        <v>66.92</v>
      </c>
      <c r="V26" s="158"/>
      <c r="W26" s="158"/>
      <c r="X26" s="158"/>
      <c r="Y26" s="158"/>
      <c r="Z26" s="158"/>
      <c r="AA26" s="158"/>
      <c r="AB26" s="158"/>
      <c r="AC26" s="158"/>
      <c r="AD26" s="158"/>
      <c r="AE26" s="158" t="s">
        <v>107</v>
      </c>
      <c r="AF26" s="158"/>
      <c r="AG26" s="158"/>
      <c r="AH26" s="158"/>
      <c r="AI26" s="158"/>
      <c r="AJ26" s="158"/>
      <c r="AK26" s="158"/>
      <c r="AL26" s="158"/>
      <c r="AM26" s="158"/>
      <c r="AN26" s="158"/>
      <c r="AO26" s="158"/>
      <c r="AP26" s="158"/>
      <c r="AQ26" s="158"/>
      <c r="AR26" s="158"/>
      <c r="AS26" s="158"/>
      <c r="AT26" s="158"/>
      <c r="AU26" s="158"/>
      <c r="AV26" s="158"/>
      <c r="AW26" s="158"/>
      <c r="AX26" s="158"/>
      <c r="AY26" s="158"/>
      <c r="AZ26" s="158"/>
      <c r="BA26" s="158"/>
      <c r="BB26" s="158"/>
      <c r="BC26" s="158"/>
      <c r="BD26" s="158"/>
      <c r="BE26" s="158"/>
      <c r="BF26" s="158"/>
      <c r="BG26" s="158"/>
      <c r="BH26" s="158"/>
    </row>
    <row r="27" spans="1:60" ht="22.5" outlineLevel="1" x14ac:dyDescent="0.2">
      <c r="A27" s="159">
        <v>18</v>
      </c>
      <c r="B27" s="165" t="s">
        <v>139</v>
      </c>
      <c r="C27" s="192" t="s">
        <v>140</v>
      </c>
      <c r="D27" s="167" t="s">
        <v>100</v>
      </c>
      <c r="E27" s="173">
        <v>8</v>
      </c>
      <c r="F27" s="175">
        <v>0</v>
      </c>
      <c r="G27" s="175">
        <f t="shared" si="7"/>
        <v>0</v>
      </c>
      <c r="H27" s="175">
        <v>326.61</v>
      </c>
      <c r="I27" s="175">
        <f>ROUND(E27*H27,2)</f>
        <v>2612.88</v>
      </c>
      <c r="J27" s="175">
        <v>215.39</v>
      </c>
      <c r="K27" s="175">
        <f>ROUND(E27*J27,2)</f>
        <v>1723.12</v>
      </c>
      <c r="L27" s="175">
        <v>21</v>
      </c>
      <c r="M27" s="175">
        <f>G27*(1+L27/100)</f>
        <v>0</v>
      </c>
      <c r="N27" s="168">
        <v>0.17871999999999999</v>
      </c>
      <c r="O27" s="168">
        <f>ROUND(E27*N27,5)</f>
        <v>1.4297599999999999</v>
      </c>
      <c r="P27" s="168">
        <v>0</v>
      </c>
      <c r="Q27" s="168">
        <f>ROUND(E27*P27,5)</f>
        <v>0</v>
      </c>
      <c r="R27" s="168"/>
      <c r="S27" s="168"/>
      <c r="T27" s="169">
        <v>8.7999999999999995E-2</v>
      </c>
      <c r="U27" s="168">
        <f>ROUND(E27*T27,2)</f>
        <v>0.7</v>
      </c>
      <c r="V27" s="158"/>
      <c r="W27" s="158"/>
      <c r="X27" s="158"/>
      <c r="Y27" s="158"/>
      <c r="Z27" s="158"/>
      <c r="AA27" s="158"/>
      <c r="AB27" s="158"/>
      <c r="AC27" s="158"/>
      <c r="AD27" s="158"/>
      <c r="AE27" s="158" t="s">
        <v>107</v>
      </c>
      <c r="AF27" s="158"/>
      <c r="AG27" s="158"/>
      <c r="AH27" s="158"/>
      <c r="AI27" s="158"/>
      <c r="AJ27" s="158"/>
      <c r="AK27" s="158"/>
      <c r="AL27" s="158"/>
      <c r="AM27" s="158"/>
      <c r="AN27" s="158"/>
      <c r="AO27" s="158"/>
      <c r="AP27" s="158"/>
      <c r="AQ27" s="158"/>
      <c r="AR27" s="158"/>
      <c r="AS27" s="158"/>
      <c r="AT27" s="158"/>
      <c r="AU27" s="158"/>
      <c r="AV27" s="158"/>
      <c r="AW27" s="158"/>
      <c r="AX27" s="158"/>
      <c r="AY27" s="158"/>
      <c r="AZ27" s="158"/>
      <c r="BA27" s="158"/>
      <c r="BB27" s="158"/>
      <c r="BC27" s="158"/>
      <c r="BD27" s="158"/>
      <c r="BE27" s="158"/>
      <c r="BF27" s="158"/>
      <c r="BG27" s="158"/>
      <c r="BH27" s="158"/>
    </row>
    <row r="28" spans="1:60" x14ac:dyDescent="0.2">
      <c r="A28" s="160" t="s">
        <v>96</v>
      </c>
      <c r="B28" s="166" t="s">
        <v>59</v>
      </c>
      <c r="C28" s="193" t="s">
        <v>60</v>
      </c>
      <c r="D28" s="170"/>
      <c r="E28" s="174"/>
      <c r="F28" s="176"/>
      <c r="G28" s="176">
        <f>SUMIF(AE29:AE30,"&lt;&gt;NOR",G29:G30)</f>
        <v>0</v>
      </c>
      <c r="H28" s="176"/>
      <c r="I28" s="176">
        <f>SUM(I29:I30)</f>
        <v>14623.1</v>
      </c>
      <c r="J28" s="176"/>
      <c r="K28" s="176">
        <f>SUM(K29:K30)</f>
        <v>12096.9</v>
      </c>
      <c r="L28" s="176"/>
      <c r="M28" s="176">
        <f>SUM(M29:M30)</f>
        <v>0</v>
      </c>
      <c r="N28" s="171"/>
      <c r="O28" s="171">
        <f>SUM(O29:O30)</f>
        <v>11.835899999999999</v>
      </c>
      <c r="P28" s="171"/>
      <c r="Q28" s="171">
        <f>SUM(Q29:Q30)</f>
        <v>0</v>
      </c>
      <c r="R28" s="171"/>
      <c r="S28" s="171"/>
      <c r="T28" s="172"/>
      <c r="U28" s="171">
        <f>SUM(U29:U30)</f>
        <v>12.6</v>
      </c>
      <c r="AE28" t="s">
        <v>97</v>
      </c>
    </row>
    <row r="29" spans="1:60" ht="22.5" outlineLevel="1" x14ac:dyDescent="0.2">
      <c r="A29" s="159">
        <v>19</v>
      </c>
      <c r="B29" s="165" t="s">
        <v>141</v>
      </c>
      <c r="C29" s="192" t="s">
        <v>142</v>
      </c>
      <c r="D29" s="167" t="s">
        <v>143</v>
      </c>
      <c r="E29" s="173">
        <v>90</v>
      </c>
      <c r="F29" s="175">
        <v>0</v>
      </c>
      <c r="G29" s="175">
        <f>E29*F29</f>
        <v>0</v>
      </c>
      <c r="H29" s="175">
        <v>75.59</v>
      </c>
      <c r="I29" s="175">
        <f>ROUND(E29*H29,2)</f>
        <v>6803.1</v>
      </c>
      <c r="J29" s="175">
        <v>134.41</v>
      </c>
      <c r="K29" s="175">
        <f>ROUND(E29*J29,2)</f>
        <v>12096.9</v>
      </c>
      <c r="L29" s="175">
        <v>21</v>
      </c>
      <c r="M29" s="175">
        <f>G29*(1+L29/100)</f>
        <v>0</v>
      </c>
      <c r="N29" s="168">
        <v>9.4710000000000003E-2</v>
      </c>
      <c r="O29" s="168">
        <f>ROUND(E29*N29,5)</f>
        <v>8.5238999999999994</v>
      </c>
      <c r="P29" s="168">
        <v>0</v>
      </c>
      <c r="Q29" s="168">
        <f>ROUND(E29*P29,5)</f>
        <v>0</v>
      </c>
      <c r="R29" s="168"/>
      <c r="S29" s="168"/>
      <c r="T29" s="169">
        <v>0.14000000000000001</v>
      </c>
      <c r="U29" s="168">
        <f>ROUND(E29*T29,2)</f>
        <v>12.6</v>
      </c>
      <c r="V29" s="158"/>
      <c r="W29" s="158"/>
      <c r="X29" s="158"/>
      <c r="Y29" s="158"/>
      <c r="Z29" s="158"/>
      <c r="AA29" s="158"/>
      <c r="AB29" s="158"/>
      <c r="AC29" s="158"/>
      <c r="AD29" s="158"/>
      <c r="AE29" s="158" t="s">
        <v>107</v>
      </c>
      <c r="AF29" s="158"/>
      <c r="AG29" s="158"/>
      <c r="AH29" s="158"/>
      <c r="AI29" s="158"/>
      <c r="AJ29" s="158"/>
      <c r="AK29" s="158"/>
      <c r="AL29" s="158"/>
      <c r="AM29" s="158"/>
      <c r="AN29" s="158"/>
      <c r="AO29" s="158"/>
      <c r="AP29" s="158"/>
      <c r="AQ29" s="158"/>
      <c r="AR29" s="158"/>
      <c r="AS29" s="158"/>
      <c r="AT29" s="158"/>
      <c r="AU29" s="158"/>
      <c r="AV29" s="158"/>
      <c r="AW29" s="158"/>
      <c r="AX29" s="158"/>
      <c r="AY29" s="158"/>
      <c r="AZ29" s="158"/>
      <c r="BA29" s="158"/>
      <c r="BB29" s="158"/>
      <c r="BC29" s="158"/>
      <c r="BD29" s="158"/>
      <c r="BE29" s="158"/>
      <c r="BF29" s="158"/>
      <c r="BG29" s="158"/>
      <c r="BH29" s="158"/>
    </row>
    <row r="30" spans="1:60" outlineLevel="1" x14ac:dyDescent="0.2">
      <c r="A30" s="159">
        <v>20</v>
      </c>
      <c r="B30" s="165" t="s">
        <v>144</v>
      </c>
      <c r="C30" s="192" t="s">
        <v>145</v>
      </c>
      <c r="D30" s="167" t="s">
        <v>130</v>
      </c>
      <c r="E30" s="173">
        <v>92</v>
      </c>
      <c r="F30" s="175">
        <v>0</v>
      </c>
      <c r="G30" s="175">
        <f>E30*F30</f>
        <v>0</v>
      </c>
      <c r="H30" s="175">
        <v>85</v>
      </c>
      <c r="I30" s="175">
        <f>ROUND(E30*H30,2)</f>
        <v>7820</v>
      </c>
      <c r="J30" s="175">
        <v>0</v>
      </c>
      <c r="K30" s="175">
        <f>ROUND(E30*J30,2)</f>
        <v>0</v>
      </c>
      <c r="L30" s="175">
        <v>21</v>
      </c>
      <c r="M30" s="175">
        <f>G30*(1+L30/100)</f>
        <v>0</v>
      </c>
      <c r="N30" s="168">
        <v>3.5999999999999997E-2</v>
      </c>
      <c r="O30" s="168">
        <f>ROUND(E30*N30,5)</f>
        <v>3.3119999999999998</v>
      </c>
      <c r="P30" s="168">
        <v>0</v>
      </c>
      <c r="Q30" s="168">
        <f>ROUND(E30*P30,5)</f>
        <v>0</v>
      </c>
      <c r="R30" s="168"/>
      <c r="S30" s="168"/>
      <c r="T30" s="169">
        <v>0</v>
      </c>
      <c r="U30" s="168">
        <f>ROUND(E30*T30,2)</f>
        <v>0</v>
      </c>
      <c r="V30" s="158"/>
      <c r="W30" s="158"/>
      <c r="X30" s="158"/>
      <c r="Y30" s="158"/>
      <c r="Z30" s="158"/>
      <c r="AA30" s="158"/>
      <c r="AB30" s="158"/>
      <c r="AC30" s="158"/>
      <c r="AD30" s="158"/>
      <c r="AE30" s="158" t="s">
        <v>121</v>
      </c>
      <c r="AF30" s="158"/>
      <c r="AG30" s="158"/>
      <c r="AH30" s="158"/>
      <c r="AI30" s="158"/>
      <c r="AJ30" s="158"/>
      <c r="AK30" s="158"/>
      <c r="AL30" s="158"/>
      <c r="AM30" s="158"/>
      <c r="AN30" s="158"/>
      <c r="AO30" s="158"/>
      <c r="AP30" s="158"/>
      <c r="AQ30" s="158"/>
      <c r="AR30" s="158"/>
      <c r="AS30" s="158"/>
      <c r="AT30" s="158"/>
      <c r="AU30" s="158"/>
      <c r="AV30" s="158"/>
      <c r="AW30" s="158"/>
      <c r="AX30" s="158"/>
      <c r="AY30" s="158"/>
      <c r="AZ30" s="158"/>
      <c r="BA30" s="158"/>
      <c r="BB30" s="158"/>
      <c r="BC30" s="158"/>
      <c r="BD30" s="158"/>
      <c r="BE30" s="158"/>
      <c r="BF30" s="158"/>
      <c r="BG30" s="158"/>
      <c r="BH30" s="158"/>
    </row>
    <row r="31" spans="1:60" x14ac:dyDescent="0.2">
      <c r="A31" s="160" t="s">
        <v>96</v>
      </c>
      <c r="B31" s="166" t="s">
        <v>61</v>
      </c>
      <c r="C31" s="193" t="s">
        <v>62</v>
      </c>
      <c r="D31" s="170"/>
      <c r="E31" s="174"/>
      <c r="F31" s="176"/>
      <c r="G31" s="176">
        <f>SUMIF(AE32:AE34,"&lt;&gt;NOR",G32:G34)</f>
        <v>0</v>
      </c>
      <c r="H31" s="176"/>
      <c r="I31" s="176">
        <f>SUM(I32:I34)</f>
        <v>5936.66</v>
      </c>
      <c r="J31" s="176"/>
      <c r="K31" s="176">
        <f>SUM(K32:K34)</f>
        <v>4769.74</v>
      </c>
      <c r="L31" s="176"/>
      <c r="M31" s="176">
        <f>SUM(M32:M34)</f>
        <v>0</v>
      </c>
      <c r="N31" s="171"/>
      <c r="O31" s="171">
        <f>SUM(O32:O34)</f>
        <v>9.1034800000000011</v>
      </c>
      <c r="P31" s="171"/>
      <c r="Q31" s="171">
        <f>SUM(Q32:Q34)</f>
        <v>0</v>
      </c>
      <c r="R31" s="171"/>
      <c r="S31" s="171"/>
      <c r="T31" s="172"/>
      <c r="U31" s="171">
        <f>SUM(U32:U34)</f>
        <v>7.09</v>
      </c>
      <c r="AE31" t="s">
        <v>97</v>
      </c>
    </row>
    <row r="32" spans="1:60" ht="22.5" outlineLevel="1" x14ac:dyDescent="0.2">
      <c r="A32" s="159">
        <v>21</v>
      </c>
      <c r="B32" s="165" t="s">
        <v>146</v>
      </c>
      <c r="C32" s="192" t="s">
        <v>147</v>
      </c>
      <c r="D32" s="167" t="s">
        <v>143</v>
      </c>
      <c r="E32" s="173">
        <v>8</v>
      </c>
      <c r="F32" s="175">
        <v>0</v>
      </c>
      <c r="G32" s="175">
        <f>E32*F32</f>
        <v>0</v>
      </c>
      <c r="H32" s="175">
        <v>0</v>
      </c>
      <c r="I32" s="175">
        <f>ROUND(E32*H32,2)</f>
        <v>0</v>
      </c>
      <c r="J32" s="175">
        <v>420</v>
      </c>
      <c r="K32" s="175">
        <f>ROUND(E32*J32,2)</f>
        <v>3360</v>
      </c>
      <c r="L32" s="175">
        <v>21</v>
      </c>
      <c r="M32" s="175">
        <f>G32*(1+L32/100)</f>
        <v>0</v>
      </c>
      <c r="N32" s="168">
        <v>0.26680999999999999</v>
      </c>
      <c r="O32" s="168">
        <f>ROUND(E32*N32,5)</f>
        <v>2.1344799999999999</v>
      </c>
      <c r="P32" s="168">
        <v>0</v>
      </c>
      <c r="Q32" s="168">
        <f>ROUND(E32*P32,5)</f>
        <v>0</v>
      </c>
      <c r="R32" s="168"/>
      <c r="S32" s="168"/>
      <c r="T32" s="169">
        <v>0.33704000000000001</v>
      </c>
      <c r="U32" s="168">
        <f>ROUND(E32*T32,2)</f>
        <v>2.7</v>
      </c>
      <c r="V32" s="158"/>
      <c r="W32" s="158"/>
      <c r="X32" s="158"/>
      <c r="Y32" s="158"/>
      <c r="Z32" s="158"/>
      <c r="AA32" s="158"/>
      <c r="AB32" s="158"/>
      <c r="AC32" s="158"/>
      <c r="AD32" s="158"/>
      <c r="AE32" s="158" t="s">
        <v>107</v>
      </c>
      <c r="AF32" s="158"/>
      <c r="AG32" s="158"/>
      <c r="AH32" s="158"/>
      <c r="AI32" s="158"/>
      <c r="AJ32" s="158"/>
      <c r="AK32" s="158"/>
      <c r="AL32" s="158"/>
      <c r="AM32" s="158"/>
      <c r="AN32" s="158"/>
      <c r="AO32" s="158"/>
      <c r="AP32" s="158"/>
      <c r="AQ32" s="158"/>
      <c r="AR32" s="158"/>
      <c r="AS32" s="158"/>
      <c r="AT32" s="158"/>
      <c r="AU32" s="158"/>
      <c r="AV32" s="158"/>
      <c r="AW32" s="158"/>
      <c r="AX32" s="158"/>
      <c r="AY32" s="158"/>
      <c r="AZ32" s="158"/>
      <c r="BA32" s="158"/>
      <c r="BB32" s="158"/>
      <c r="BC32" s="158"/>
      <c r="BD32" s="158"/>
      <c r="BE32" s="158"/>
      <c r="BF32" s="158"/>
      <c r="BG32" s="158"/>
      <c r="BH32" s="158"/>
    </row>
    <row r="33" spans="1:60" outlineLevel="1" x14ac:dyDescent="0.2">
      <c r="A33" s="159">
        <v>22</v>
      </c>
      <c r="B33" s="165" t="s">
        <v>148</v>
      </c>
      <c r="C33" s="192" t="s">
        <v>149</v>
      </c>
      <c r="D33" s="167" t="s">
        <v>106</v>
      </c>
      <c r="E33" s="173">
        <v>2.76</v>
      </c>
      <c r="F33" s="175">
        <v>0</v>
      </c>
      <c r="G33" s="175">
        <f t="shared" ref="G33:G34" si="8">E33*F33</f>
        <v>0</v>
      </c>
      <c r="H33" s="175">
        <v>1965.28</v>
      </c>
      <c r="I33" s="175">
        <f>ROUND(E33*H33,2)</f>
        <v>5424.17</v>
      </c>
      <c r="J33" s="175">
        <v>404.72</v>
      </c>
      <c r="K33" s="175">
        <f>ROUND(E33*J33,2)</f>
        <v>1117.03</v>
      </c>
      <c r="L33" s="175">
        <v>21</v>
      </c>
      <c r="M33" s="175">
        <f>G33*(1+L33/100)</f>
        <v>0</v>
      </c>
      <c r="N33" s="168">
        <v>2.5249999999999999</v>
      </c>
      <c r="O33" s="168">
        <f>ROUND(E33*N33,5)</f>
        <v>6.9690000000000003</v>
      </c>
      <c r="P33" s="168">
        <v>0</v>
      </c>
      <c r="Q33" s="168">
        <f>ROUND(E33*P33,5)</f>
        <v>0</v>
      </c>
      <c r="R33" s="168"/>
      <c r="S33" s="168"/>
      <c r="T33" s="169">
        <v>1.4419999999999999</v>
      </c>
      <c r="U33" s="168">
        <f>ROUND(E33*T33,2)</f>
        <v>3.98</v>
      </c>
      <c r="V33" s="158"/>
      <c r="W33" s="158"/>
      <c r="X33" s="158"/>
      <c r="Y33" s="158"/>
      <c r="Z33" s="158"/>
      <c r="AA33" s="158"/>
      <c r="AB33" s="158"/>
      <c r="AC33" s="158"/>
      <c r="AD33" s="158"/>
      <c r="AE33" s="158" t="s">
        <v>107</v>
      </c>
      <c r="AF33" s="158"/>
      <c r="AG33" s="158"/>
      <c r="AH33" s="158"/>
      <c r="AI33" s="158"/>
      <c r="AJ33" s="158"/>
      <c r="AK33" s="158"/>
      <c r="AL33" s="158"/>
      <c r="AM33" s="158"/>
      <c r="AN33" s="158"/>
      <c r="AO33" s="158"/>
      <c r="AP33" s="158"/>
      <c r="AQ33" s="158"/>
      <c r="AR33" s="158"/>
      <c r="AS33" s="158"/>
      <c r="AT33" s="158"/>
      <c r="AU33" s="158"/>
      <c r="AV33" s="158"/>
      <c r="AW33" s="158"/>
      <c r="AX33" s="158"/>
      <c r="AY33" s="158"/>
      <c r="AZ33" s="158"/>
      <c r="BA33" s="158"/>
      <c r="BB33" s="158"/>
      <c r="BC33" s="158"/>
      <c r="BD33" s="158"/>
      <c r="BE33" s="158"/>
      <c r="BF33" s="158"/>
      <c r="BG33" s="158"/>
      <c r="BH33" s="158"/>
    </row>
    <row r="34" spans="1:60" outlineLevel="1" x14ac:dyDescent="0.2">
      <c r="A34" s="159">
        <v>23</v>
      </c>
      <c r="B34" s="165" t="s">
        <v>150</v>
      </c>
      <c r="C34" s="192" t="s">
        <v>151</v>
      </c>
      <c r="D34" s="167" t="s">
        <v>143</v>
      </c>
      <c r="E34" s="173">
        <v>11</v>
      </c>
      <c r="F34" s="175">
        <v>0</v>
      </c>
      <c r="G34" s="175">
        <f t="shared" si="8"/>
        <v>0</v>
      </c>
      <c r="H34" s="175">
        <v>46.59</v>
      </c>
      <c r="I34" s="175">
        <f>ROUND(E34*H34,2)</f>
        <v>512.49</v>
      </c>
      <c r="J34" s="175">
        <v>26.61</v>
      </c>
      <c r="K34" s="175">
        <f>ROUND(E34*J34,2)</f>
        <v>292.70999999999998</v>
      </c>
      <c r="L34" s="175">
        <v>21</v>
      </c>
      <c r="M34" s="175">
        <f>G34*(1+L34/100)</f>
        <v>0</v>
      </c>
      <c r="N34" s="168">
        <v>0</v>
      </c>
      <c r="O34" s="168">
        <f>ROUND(E34*N34,5)</f>
        <v>0</v>
      </c>
      <c r="P34" s="168">
        <v>0</v>
      </c>
      <c r="Q34" s="168">
        <f>ROUND(E34*P34,5)</f>
        <v>0</v>
      </c>
      <c r="R34" s="168"/>
      <c r="S34" s="168"/>
      <c r="T34" s="169">
        <v>3.6999999999999998E-2</v>
      </c>
      <c r="U34" s="168">
        <f>ROUND(E34*T34,2)</f>
        <v>0.41</v>
      </c>
      <c r="V34" s="158"/>
      <c r="W34" s="158"/>
      <c r="X34" s="158"/>
      <c r="Y34" s="158"/>
      <c r="Z34" s="158"/>
      <c r="AA34" s="158"/>
      <c r="AB34" s="158"/>
      <c r="AC34" s="158"/>
      <c r="AD34" s="158"/>
      <c r="AE34" s="158" t="s">
        <v>107</v>
      </c>
      <c r="AF34" s="158"/>
      <c r="AG34" s="158"/>
      <c r="AH34" s="158"/>
      <c r="AI34" s="158"/>
      <c r="AJ34" s="158"/>
      <c r="AK34" s="158"/>
      <c r="AL34" s="158"/>
      <c r="AM34" s="158"/>
      <c r="AN34" s="158"/>
      <c r="AO34" s="158"/>
      <c r="AP34" s="158"/>
      <c r="AQ34" s="158"/>
      <c r="AR34" s="158"/>
      <c r="AS34" s="158"/>
      <c r="AT34" s="158"/>
      <c r="AU34" s="158"/>
      <c r="AV34" s="158"/>
      <c r="AW34" s="158"/>
      <c r="AX34" s="158"/>
      <c r="AY34" s="158"/>
      <c r="AZ34" s="158"/>
      <c r="BA34" s="158"/>
      <c r="BB34" s="158"/>
      <c r="BC34" s="158"/>
      <c r="BD34" s="158"/>
      <c r="BE34" s="158"/>
      <c r="BF34" s="158"/>
      <c r="BG34" s="158"/>
      <c r="BH34" s="158"/>
    </row>
    <row r="35" spans="1:60" x14ac:dyDescent="0.2">
      <c r="A35" s="160" t="s">
        <v>96</v>
      </c>
      <c r="B35" s="166" t="s">
        <v>63</v>
      </c>
      <c r="C35" s="193" t="s">
        <v>64</v>
      </c>
      <c r="D35" s="170"/>
      <c r="E35" s="174"/>
      <c r="F35" s="176"/>
      <c r="G35" s="176">
        <f>SUMIF(AE36:AE39,"&lt;&gt;NOR",G36:G39)</f>
        <v>0</v>
      </c>
      <c r="H35" s="176"/>
      <c r="I35" s="176">
        <f>SUM(I36:I39)</f>
        <v>0</v>
      </c>
      <c r="J35" s="176"/>
      <c r="K35" s="176">
        <f>SUM(K36:K39)</f>
        <v>76402</v>
      </c>
      <c r="L35" s="176"/>
      <c r="M35" s="176">
        <f>SUM(M36:M39)</f>
        <v>0</v>
      </c>
      <c r="N35" s="171"/>
      <c r="O35" s="171">
        <f>SUM(O36:O39)</f>
        <v>0</v>
      </c>
      <c r="P35" s="171"/>
      <c r="Q35" s="171">
        <f>SUM(Q36:Q39)</f>
        <v>0</v>
      </c>
      <c r="R35" s="171"/>
      <c r="S35" s="171"/>
      <c r="T35" s="172"/>
      <c r="U35" s="171">
        <f>SUM(U36:U39)</f>
        <v>8.81</v>
      </c>
      <c r="AE35" t="s">
        <v>97</v>
      </c>
    </row>
    <row r="36" spans="1:60" outlineLevel="1" x14ac:dyDescent="0.2">
      <c r="A36" s="159">
        <v>24</v>
      </c>
      <c r="B36" s="165" t="s">
        <v>152</v>
      </c>
      <c r="C36" s="192" t="s">
        <v>153</v>
      </c>
      <c r="D36" s="167" t="s">
        <v>154</v>
      </c>
      <c r="E36" s="173">
        <v>890</v>
      </c>
      <c r="F36" s="175">
        <v>0</v>
      </c>
      <c r="G36" s="175">
        <f>E36*F36</f>
        <v>0</v>
      </c>
      <c r="H36" s="175">
        <v>0</v>
      </c>
      <c r="I36" s="175">
        <f>ROUND(E36*H36,2)</f>
        <v>0</v>
      </c>
      <c r="J36" s="175">
        <v>15</v>
      </c>
      <c r="K36" s="175">
        <f>ROUND(E36*J36,2)</f>
        <v>13350</v>
      </c>
      <c r="L36" s="175">
        <v>21</v>
      </c>
      <c r="M36" s="175">
        <f>G36*(1+L36/100)</f>
        <v>0</v>
      </c>
      <c r="N36" s="168">
        <v>0</v>
      </c>
      <c r="O36" s="168">
        <f>ROUND(E36*N36,5)</f>
        <v>0</v>
      </c>
      <c r="P36" s="168">
        <v>0</v>
      </c>
      <c r="Q36" s="168">
        <f>ROUND(E36*P36,5)</f>
        <v>0</v>
      </c>
      <c r="R36" s="168"/>
      <c r="S36" s="168"/>
      <c r="T36" s="169">
        <v>0</v>
      </c>
      <c r="U36" s="168">
        <f>ROUND(E36*T36,2)</f>
        <v>0</v>
      </c>
      <c r="V36" s="158"/>
      <c r="W36" s="158"/>
      <c r="X36" s="158"/>
      <c r="Y36" s="158"/>
      <c r="Z36" s="158"/>
      <c r="AA36" s="158"/>
      <c r="AB36" s="158"/>
      <c r="AC36" s="158"/>
      <c r="AD36" s="158"/>
      <c r="AE36" s="158" t="s">
        <v>107</v>
      </c>
      <c r="AF36" s="158"/>
      <c r="AG36" s="158"/>
      <c r="AH36" s="158"/>
      <c r="AI36" s="158"/>
      <c r="AJ36" s="158"/>
      <c r="AK36" s="158"/>
      <c r="AL36" s="158"/>
      <c r="AM36" s="158"/>
      <c r="AN36" s="158"/>
      <c r="AO36" s="158"/>
      <c r="AP36" s="158"/>
      <c r="AQ36" s="158"/>
      <c r="AR36" s="158"/>
      <c r="AS36" s="158"/>
      <c r="AT36" s="158"/>
      <c r="AU36" s="158"/>
      <c r="AV36" s="158"/>
      <c r="AW36" s="158"/>
      <c r="AX36" s="158"/>
      <c r="AY36" s="158"/>
      <c r="AZ36" s="158"/>
      <c r="BA36" s="158"/>
      <c r="BB36" s="158"/>
      <c r="BC36" s="158"/>
      <c r="BD36" s="158"/>
      <c r="BE36" s="158"/>
      <c r="BF36" s="158"/>
      <c r="BG36" s="158"/>
      <c r="BH36" s="158"/>
    </row>
    <row r="37" spans="1:60" outlineLevel="1" x14ac:dyDescent="0.2">
      <c r="A37" s="159">
        <v>25</v>
      </c>
      <c r="B37" s="165" t="s">
        <v>155</v>
      </c>
      <c r="C37" s="192" t="s">
        <v>156</v>
      </c>
      <c r="D37" s="167" t="s">
        <v>154</v>
      </c>
      <c r="E37" s="173">
        <v>89</v>
      </c>
      <c r="F37" s="175">
        <v>0</v>
      </c>
      <c r="G37" s="175">
        <f t="shared" ref="G37:G39" si="9">E37*F37</f>
        <v>0</v>
      </c>
      <c r="H37" s="175">
        <v>0</v>
      </c>
      <c r="I37" s="175">
        <f>ROUND(E37*H37,2)</f>
        <v>0</v>
      </c>
      <c r="J37" s="175">
        <v>56</v>
      </c>
      <c r="K37" s="175">
        <f>ROUND(E37*J37,2)</f>
        <v>4984</v>
      </c>
      <c r="L37" s="175">
        <v>21</v>
      </c>
      <c r="M37" s="175">
        <f>G37*(1+L37/100)</f>
        <v>0</v>
      </c>
      <c r="N37" s="168">
        <v>0</v>
      </c>
      <c r="O37" s="168">
        <f>ROUND(E37*N37,5)</f>
        <v>0</v>
      </c>
      <c r="P37" s="168">
        <v>0</v>
      </c>
      <c r="Q37" s="168">
        <f>ROUND(E37*P37,5)</f>
        <v>0</v>
      </c>
      <c r="R37" s="168"/>
      <c r="S37" s="168"/>
      <c r="T37" s="169">
        <v>9.9000000000000005E-2</v>
      </c>
      <c r="U37" s="168">
        <f>ROUND(E37*T37,2)</f>
        <v>8.81</v>
      </c>
      <c r="V37" s="158"/>
      <c r="W37" s="158"/>
      <c r="X37" s="158"/>
      <c r="Y37" s="158"/>
      <c r="Z37" s="158"/>
      <c r="AA37" s="158"/>
      <c r="AB37" s="158"/>
      <c r="AC37" s="158"/>
      <c r="AD37" s="158"/>
      <c r="AE37" s="158" t="s">
        <v>107</v>
      </c>
      <c r="AF37" s="158"/>
      <c r="AG37" s="158"/>
      <c r="AH37" s="158"/>
      <c r="AI37" s="158"/>
      <c r="AJ37" s="158"/>
      <c r="AK37" s="158"/>
      <c r="AL37" s="158"/>
      <c r="AM37" s="158"/>
      <c r="AN37" s="158"/>
      <c r="AO37" s="158"/>
      <c r="AP37" s="158"/>
      <c r="AQ37" s="158"/>
      <c r="AR37" s="158"/>
      <c r="AS37" s="158"/>
      <c r="AT37" s="158"/>
      <c r="AU37" s="158"/>
      <c r="AV37" s="158"/>
      <c r="AW37" s="158"/>
      <c r="AX37" s="158"/>
      <c r="AY37" s="158"/>
      <c r="AZ37" s="158"/>
      <c r="BA37" s="158"/>
      <c r="BB37" s="158"/>
      <c r="BC37" s="158"/>
      <c r="BD37" s="158"/>
      <c r="BE37" s="158"/>
      <c r="BF37" s="158"/>
      <c r="BG37" s="158"/>
      <c r="BH37" s="158"/>
    </row>
    <row r="38" spans="1:60" ht="22.5" outlineLevel="1" x14ac:dyDescent="0.2">
      <c r="A38" s="159">
        <v>26</v>
      </c>
      <c r="B38" s="165" t="s">
        <v>157</v>
      </c>
      <c r="C38" s="192" t="s">
        <v>158</v>
      </c>
      <c r="D38" s="167" t="s">
        <v>154</v>
      </c>
      <c r="E38" s="173">
        <v>23.4</v>
      </c>
      <c r="F38" s="175">
        <v>0</v>
      </c>
      <c r="G38" s="175">
        <f t="shared" si="9"/>
        <v>0</v>
      </c>
      <c r="H38" s="175">
        <v>0</v>
      </c>
      <c r="I38" s="175">
        <f>ROUND(E38*H38,2)</f>
        <v>0</v>
      </c>
      <c r="J38" s="175">
        <v>1220</v>
      </c>
      <c r="K38" s="175">
        <f>ROUND(E38*J38,2)</f>
        <v>28548</v>
      </c>
      <c r="L38" s="175">
        <v>21</v>
      </c>
      <c r="M38" s="175">
        <f>G38*(1+L38/100)</f>
        <v>0</v>
      </c>
      <c r="N38" s="168">
        <v>0</v>
      </c>
      <c r="O38" s="168">
        <f>ROUND(E38*N38,5)</f>
        <v>0</v>
      </c>
      <c r="P38" s="168">
        <v>0</v>
      </c>
      <c r="Q38" s="168">
        <f>ROUND(E38*P38,5)</f>
        <v>0</v>
      </c>
      <c r="R38" s="168"/>
      <c r="S38" s="168"/>
      <c r="T38" s="169">
        <v>0</v>
      </c>
      <c r="U38" s="168">
        <f>ROUND(E38*T38,2)</f>
        <v>0</v>
      </c>
      <c r="V38" s="158"/>
      <c r="W38" s="158"/>
      <c r="X38" s="158"/>
      <c r="Y38" s="158"/>
      <c r="Z38" s="158"/>
      <c r="AA38" s="158"/>
      <c r="AB38" s="158"/>
      <c r="AC38" s="158"/>
      <c r="AD38" s="158"/>
      <c r="AE38" s="158" t="s">
        <v>107</v>
      </c>
      <c r="AF38" s="158"/>
      <c r="AG38" s="158"/>
      <c r="AH38" s="158"/>
      <c r="AI38" s="158"/>
      <c r="AJ38" s="158"/>
      <c r="AK38" s="158"/>
      <c r="AL38" s="158"/>
      <c r="AM38" s="158"/>
      <c r="AN38" s="158"/>
      <c r="AO38" s="158"/>
      <c r="AP38" s="158"/>
      <c r="AQ38" s="158"/>
      <c r="AR38" s="158"/>
      <c r="AS38" s="158"/>
      <c r="AT38" s="158"/>
      <c r="AU38" s="158"/>
      <c r="AV38" s="158"/>
      <c r="AW38" s="158"/>
      <c r="AX38" s="158"/>
      <c r="AY38" s="158"/>
      <c r="AZ38" s="158"/>
      <c r="BA38" s="158"/>
      <c r="BB38" s="158"/>
      <c r="BC38" s="158"/>
      <c r="BD38" s="158"/>
      <c r="BE38" s="158"/>
      <c r="BF38" s="158"/>
      <c r="BG38" s="158"/>
      <c r="BH38" s="158"/>
    </row>
    <row r="39" spans="1:60" ht="22.5" outlineLevel="1" x14ac:dyDescent="0.2">
      <c r="A39" s="159">
        <v>27</v>
      </c>
      <c r="B39" s="165" t="s">
        <v>157</v>
      </c>
      <c r="C39" s="192" t="s">
        <v>159</v>
      </c>
      <c r="D39" s="167" t="s">
        <v>154</v>
      </c>
      <c r="E39" s="173">
        <v>65.599999999999994</v>
      </c>
      <c r="F39" s="175">
        <v>0</v>
      </c>
      <c r="G39" s="175">
        <f t="shared" si="9"/>
        <v>0</v>
      </c>
      <c r="H39" s="175">
        <v>0</v>
      </c>
      <c r="I39" s="175">
        <f>ROUND(E39*H39,2)</f>
        <v>0</v>
      </c>
      <c r="J39" s="175">
        <v>450</v>
      </c>
      <c r="K39" s="175">
        <f>ROUND(E39*J39,2)</f>
        <v>29520</v>
      </c>
      <c r="L39" s="175">
        <v>21</v>
      </c>
      <c r="M39" s="175">
        <f>G39*(1+L39/100)</f>
        <v>0</v>
      </c>
      <c r="N39" s="168">
        <v>0</v>
      </c>
      <c r="O39" s="168">
        <f>ROUND(E39*N39,5)</f>
        <v>0</v>
      </c>
      <c r="P39" s="168">
        <v>0</v>
      </c>
      <c r="Q39" s="168">
        <f>ROUND(E39*P39,5)</f>
        <v>0</v>
      </c>
      <c r="R39" s="168"/>
      <c r="S39" s="168"/>
      <c r="T39" s="169">
        <v>0</v>
      </c>
      <c r="U39" s="168">
        <f>ROUND(E39*T39,2)</f>
        <v>0</v>
      </c>
      <c r="V39" s="158"/>
      <c r="W39" s="158"/>
      <c r="X39" s="158"/>
      <c r="Y39" s="158"/>
      <c r="Z39" s="158"/>
      <c r="AA39" s="158"/>
      <c r="AB39" s="158"/>
      <c r="AC39" s="158"/>
      <c r="AD39" s="158"/>
      <c r="AE39" s="158" t="s">
        <v>107</v>
      </c>
      <c r="AF39" s="158"/>
      <c r="AG39" s="158"/>
      <c r="AH39" s="158"/>
      <c r="AI39" s="158"/>
      <c r="AJ39" s="158"/>
      <c r="AK39" s="158"/>
      <c r="AL39" s="158"/>
      <c r="AM39" s="158"/>
      <c r="AN39" s="158"/>
      <c r="AO39" s="158"/>
      <c r="AP39" s="158"/>
      <c r="AQ39" s="158"/>
      <c r="AR39" s="158"/>
      <c r="AS39" s="158"/>
      <c r="AT39" s="158"/>
      <c r="AU39" s="158"/>
      <c r="AV39" s="158"/>
      <c r="AW39" s="158"/>
      <c r="AX39" s="158"/>
      <c r="AY39" s="158"/>
      <c r="AZ39" s="158"/>
      <c r="BA39" s="158"/>
      <c r="BB39" s="158"/>
      <c r="BC39" s="158"/>
      <c r="BD39" s="158"/>
      <c r="BE39" s="158"/>
      <c r="BF39" s="158"/>
      <c r="BG39" s="158"/>
      <c r="BH39" s="158"/>
    </row>
    <row r="40" spans="1:60" x14ac:dyDescent="0.2">
      <c r="A40" s="160" t="s">
        <v>96</v>
      </c>
      <c r="B40" s="166" t="s">
        <v>65</v>
      </c>
      <c r="C40" s="193" t="s">
        <v>66</v>
      </c>
      <c r="D40" s="170"/>
      <c r="E40" s="174"/>
      <c r="F40" s="176"/>
      <c r="G40" s="176">
        <f>SUMIF(AE41:AE41,"&lt;&gt;NOR",G41:G41)</f>
        <v>0</v>
      </c>
      <c r="H40" s="176"/>
      <c r="I40" s="176">
        <f>SUM(I41:I41)</f>
        <v>0</v>
      </c>
      <c r="J40" s="176"/>
      <c r="K40" s="176">
        <f>SUM(K41:K41)</f>
        <v>32400</v>
      </c>
      <c r="L40" s="176"/>
      <c r="M40" s="176">
        <f>SUM(M41:M41)</f>
        <v>0</v>
      </c>
      <c r="N40" s="171"/>
      <c r="O40" s="171">
        <f>SUM(O41:O41)</f>
        <v>0</v>
      </c>
      <c r="P40" s="171"/>
      <c r="Q40" s="171">
        <f>SUM(Q41:Q41)</f>
        <v>0</v>
      </c>
      <c r="R40" s="171"/>
      <c r="S40" s="171"/>
      <c r="T40" s="172"/>
      <c r="U40" s="171">
        <f>SUM(U41:U41)</f>
        <v>3.6</v>
      </c>
      <c r="AE40" t="s">
        <v>97</v>
      </c>
    </row>
    <row r="41" spans="1:60" ht="22.5" outlineLevel="1" x14ac:dyDescent="0.2">
      <c r="A41" s="159">
        <v>28</v>
      </c>
      <c r="B41" s="165" t="s">
        <v>160</v>
      </c>
      <c r="C41" s="192" t="s">
        <v>161</v>
      </c>
      <c r="D41" s="167" t="s">
        <v>154</v>
      </c>
      <c r="E41" s="173">
        <v>180</v>
      </c>
      <c r="F41" s="175">
        <v>0</v>
      </c>
      <c r="G41" s="175">
        <f>E41*F41</f>
        <v>0</v>
      </c>
      <c r="H41" s="175">
        <v>0</v>
      </c>
      <c r="I41" s="175">
        <f>ROUND(E41*H41,2)</f>
        <v>0</v>
      </c>
      <c r="J41" s="175">
        <v>180</v>
      </c>
      <c r="K41" s="175">
        <f>ROUND(E41*J41,2)</f>
        <v>32400</v>
      </c>
      <c r="L41" s="175">
        <v>21</v>
      </c>
      <c r="M41" s="175">
        <f>G41*(1+L41/100)</f>
        <v>0</v>
      </c>
      <c r="N41" s="168">
        <v>0</v>
      </c>
      <c r="O41" s="168">
        <f>ROUND(E41*N41,5)</f>
        <v>0</v>
      </c>
      <c r="P41" s="168">
        <v>0</v>
      </c>
      <c r="Q41" s="168">
        <f>ROUND(E41*P41,5)</f>
        <v>0</v>
      </c>
      <c r="R41" s="168"/>
      <c r="S41" s="168"/>
      <c r="T41" s="169">
        <v>0.02</v>
      </c>
      <c r="U41" s="168">
        <f>ROUND(E41*T41,2)</f>
        <v>3.6</v>
      </c>
      <c r="V41" s="158"/>
      <c r="W41" s="158"/>
      <c r="X41" s="158"/>
      <c r="Y41" s="158"/>
      <c r="Z41" s="158"/>
      <c r="AA41" s="158"/>
      <c r="AB41" s="158"/>
      <c r="AC41" s="158"/>
      <c r="AD41" s="158"/>
      <c r="AE41" s="158" t="s">
        <v>107</v>
      </c>
      <c r="AF41" s="158"/>
      <c r="AG41" s="158"/>
      <c r="AH41" s="158"/>
      <c r="AI41" s="158"/>
      <c r="AJ41" s="158"/>
      <c r="AK41" s="158"/>
      <c r="AL41" s="158"/>
      <c r="AM41" s="158"/>
      <c r="AN41" s="158"/>
      <c r="AO41" s="158"/>
      <c r="AP41" s="158"/>
      <c r="AQ41" s="158"/>
      <c r="AR41" s="158"/>
      <c r="AS41" s="158"/>
      <c r="AT41" s="158"/>
      <c r="AU41" s="158"/>
      <c r="AV41" s="158"/>
      <c r="AW41" s="158"/>
      <c r="AX41" s="158"/>
      <c r="AY41" s="158"/>
      <c r="AZ41" s="158"/>
      <c r="BA41" s="158"/>
      <c r="BB41" s="158"/>
      <c r="BC41" s="158"/>
      <c r="BD41" s="158"/>
      <c r="BE41" s="158"/>
      <c r="BF41" s="158"/>
      <c r="BG41" s="158"/>
      <c r="BH41" s="158"/>
    </row>
    <row r="42" spans="1:60" x14ac:dyDescent="0.2">
      <c r="A42" s="160" t="s">
        <v>96</v>
      </c>
      <c r="B42" s="166" t="s">
        <v>67</v>
      </c>
      <c r="C42" s="193" t="s">
        <v>68</v>
      </c>
      <c r="D42" s="170"/>
      <c r="E42" s="174"/>
      <c r="F42" s="176"/>
      <c r="G42" s="176">
        <f>SUMIF(AE43:AE43,"&lt;&gt;NOR",G43:G43)</f>
        <v>0</v>
      </c>
      <c r="H42" s="176"/>
      <c r="I42" s="176">
        <f>SUM(I43:I43)</f>
        <v>0</v>
      </c>
      <c r="J42" s="176"/>
      <c r="K42" s="176">
        <f>SUM(K43:K43)</f>
        <v>15000</v>
      </c>
      <c r="L42" s="176"/>
      <c r="M42" s="176">
        <f>SUM(M43:M43)</f>
        <v>0</v>
      </c>
      <c r="N42" s="171"/>
      <c r="O42" s="171">
        <f>SUM(O43:O43)</f>
        <v>0</v>
      </c>
      <c r="P42" s="171"/>
      <c r="Q42" s="171">
        <f>SUM(Q43:Q43)</f>
        <v>0</v>
      </c>
      <c r="R42" s="171"/>
      <c r="S42" s="171"/>
      <c r="T42" s="172"/>
      <c r="U42" s="171">
        <f>SUM(U43:U43)</f>
        <v>0</v>
      </c>
      <c r="AE42" t="s">
        <v>97</v>
      </c>
    </row>
    <row r="43" spans="1:60" outlineLevel="1" x14ac:dyDescent="0.2">
      <c r="A43" s="185">
        <v>29</v>
      </c>
      <c r="B43" s="186" t="s">
        <v>162</v>
      </c>
      <c r="C43" s="194" t="s">
        <v>163</v>
      </c>
      <c r="D43" s="187" t="s">
        <v>164</v>
      </c>
      <c r="E43" s="188">
        <v>1</v>
      </c>
      <c r="F43" s="189">
        <v>0</v>
      </c>
      <c r="G43" s="189">
        <f>E43*F43</f>
        <v>0</v>
      </c>
      <c r="H43" s="189">
        <v>0</v>
      </c>
      <c r="I43" s="189">
        <f>ROUND(E43*H43,2)</f>
        <v>0</v>
      </c>
      <c r="J43" s="189">
        <v>15000</v>
      </c>
      <c r="K43" s="189">
        <f>ROUND(E43*J43,2)</f>
        <v>15000</v>
      </c>
      <c r="L43" s="189">
        <v>21</v>
      </c>
      <c r="M43" s="189">
        <f>G43*(1+L43/100)</f>
        <v>0</v>
      </c>
      <c r="N43" s="190">
        <v>0</v>
      </c>
      <c r="O43" s="190">
        <f>ROUND(E43*N43,5)</f>
        <v>0</v>
      </c>
      <c r="P43" s="190">
        <v>0</v>
      </c>
      <c r="Q43" s="190">
        <f>ROUND(E43*P43,5)</f>
        <v>0</v>
      </c>
      <c r="R43" s="190"/>
      <c r="S43" s="190"/>
      <c r="T43" s="191">
        <v>0</v>
      </c>
      <c r="U43" s="190">
        <f>ROUND(E43*T43,2)</f>
        <v>0</v>
      </c>
      <c r="V43" s="158"/>
      <c r="W43" s="158"/>
      <c r="X43" s="158"/>
      <c r="Y43" s="158"/>
      <c r="Z43" s="158"/>
      <c r="AA43" s="158"/>
      <c r="AB43" s="158"/>
      <c r="AC43" s="158"/>
      <c r="AD43" s="158"/>
      <c r="AE43" s="158" t="s">
        <v>107</v>
      </c>
      <c r="AF43" s="158"/>
      <c r="AG43" s="158"/>
      <c r="AH43" s="158"/>
      <c r="AI43" s="158"/>
      <c r="AJ43" s="158"/>
      <c r="AK43" s="158"/>
      <c r="AL43" s="158"/>
      <c r="AM43" s="158"/>
      <c r="AN43" s="158"/>
      <c r="AO43" s="158"/>
      <c r="AP43" s="158"/>
      <c r="AQ43" s="158"/>
      <c r="AR43" s="158"/>
      <c r="AS43" s="158"/>
      <c r="AT43" s="158"/>
      <c r="AU43" s="158"/>
      <c r="AV43" s="158"/>
      <c r="AW43" s="158"/>
      <c r="AX43" s="158"/>
      <c r="AY43" s="158"/>
      <c r="AZ43" s="158"/>
      <c r="BA43" s="158"/>
      <c r="BB43" s="158"/>
      <c r="BC43" s="158"/>
      <c r="BD43" s="158"/>
      <c r="BE43" s="158"/>
      <c r="BF43" s="158"/>
      <c r="BG43" s="158"/>
      <c r="BH43" s="158"/>
    </row>
    <row r="44" spans="1:60" x14ac:dyDescent="0.2">
      <c r="A44" s="6"/>
      <c r="B44" s="7" t="s">
        <v>165</v>
      </c>
      <c r="C44" s="195" t="s">
        <v>165</v>
      </c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AC44">
        <v>15</v>
      </c>
      <c r="AD44">
        <v>21</v>
      </c>
    </row>
    <row r="45" spans="1:60" x14ac:dyDescent="0.2">
      <c r="C45" s="196"/>
      <c r="AE45" t="s">
        <v>166</v>
      </c>
    </row>
    <row r="46" spans="1:60" x14ac:dyDescent="0.2">
      <c r="G46" s="101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2014-02-28T09:52:57Z</cp:lastPrinted>
  <dcterms:created xsi:type="dcterms:W3CDTF">2009-04-08T07:15:50Z</dcterms:created>
  <dcterms:modified xsi:type="dcterms:W3CDTF">2017-10-10T08:26:57Z</dcterms:modified>
</cp:coreProperties>
</file>