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/>
  <mc:AlternateContent xmlns:mc="http://schemas.openxmlformats.org/markup-compatibility/2006">
    <mc:Choice Requires="x15">
      <x15ac:absPath xmlns:x15ac="http://schemas.microsoft.com/office/spreadsheetml/2010/11/ac" url="C:\KrosData1\Export\"/>
    </mc:Choice>
  </mc:AlternateContent>
  <bookViews>
    <workbookView xWindow="0" yWindow="0" windowWidth="14370" windowHeight="9585" xr2:uid="{00000000-000D-0000-FFFF-FFFF00000000}"/>
  </bookViews>
  <sheets>
    <sheet name="Rekapitulace stavby" sheetId="1" r:id="rId1"/>
    <sheet name="001 - Nové pochůzí plochy" sheetId="2" r:id="rId2"/>
    <sheet name="002 - Výměna  kabelu  veř..." sheetId="3" r:id="rId3"/>
    <sheet name="Pokyny pro vyplnění" sheetId="4" r:id="rId4"/>
  </sheets>
  <definedNames>
    <definedName name="_xlnm._FilterDatabase" localSheetId="1" hidden="1">'001 - Nové pochůzí plochy'!$C$83:$K$176</definedName>
    <definedName name="_xlnm._FilterDatabase" localSheetId="2" hidden="1">'002 - Výměna  kabelu  veř...'!$C$84:$K$151</definedName>
    <definedName name="_xlnm.Print_Titles" localSheetId="1">'001 - Nové pochůzí plochy'!$83:$83</definedName>
    <definedName name="_xlnm.Print_Titles" localSheetId="2">'002 - Výměna  kabelu  veř...'!$84:$84</definedName>
    <definedName name="_xlnm.Print_Titles" localSheetId="0">'Rekapitulace stavby'!$49:$49</definedName>
    <definedName name="_xlnm.Print_Area" localSheetId="1">'001 - Nové pochůzí plochy'!$C$4:$J$36,'001 - Nové pochůzí plochy'!$C$42:$J$65,'001 - Nové pochůzí plochy'!$C$71:$K$176</definedName>
    <definedName name="_xlnm.Print_Area" localSheetId="2">'002 - Výměna  kabelu  veř...'!$C$4:$J$36,'002 - Výměna  kabelu  veř...'!$C$42:$J$66,'002 - Výměna  kabelu  veř...'!$C$72:$K$151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71027"/>
</workbook>
</file>

<file path=xl/calcChain.xml><?xml version="1.0" encoding="utf-8"?>
<calcChain xmlns="http://schemas.openxmlformats.org/spreadsheetml/2006/main">
  <c r="AY53" i="1" l="1"/>
  <c r="AX53" i="1"/>
  <c r="BI151" i="3"/>
  <c r="BH151" i="3"/>
  <c r="BG151" i="3"/>
  <c r="BF151" i="3"/>
  <c r="T151" i="3"/>
  <c r="R151" i="3"/>
  <c r="P151" i="3"/>
  <c r="BK151" i="3"/>
  <c r="J151" i="3"/>
  <c r="BE151" i="3" s="1"/>
  <c r="BI150" i="3"/>
  <c r="BH150" i="3"/>
  <c r="BG150" i="3"/>
  <c r="BF150" i="3"/>
  <c r="BE150" i="3"/>
  <c r="T150" i="3"/>
  <c r="R150" i="3"/>
  <c r="P150" i="3"/>
  <c r="BK150" i="3"/>
  <c r="J150" i="3"/>
  <c r="BI149" i="3"/>
  <c r="BH149" i="3"/>
  <c r="BG149" i="3"/>
  <c r="BF149" i="3"/>
  <c r="BE149" i="3"/>
  <c r="T149" i="3"/>
  <c r="R149" i="3"/>
  <c r="P149" i="3"/>
  <c r="BK149" i="3"/>
  <c r="J149" i="3"/>
  <c r="BI146" i="3"/>
  <c r="BH146" i="3"/>
  <c r="BG146" i="3"/>
  <c r="BF146" i="3"/>
  <c r="BE146" i="3"/>
  <c r="T146" i="3"/>
  <c r="R146" i="3"/>
  <c r="P146" i="3"/>
  <c r="BK146" i="3"/>
  <c r="J146" i="3"/>
  <c r="BI143" i="3"/>
  <c r="BH143" i="3"/>
  <c r="BG143" i="3"/>
  <c r="BF143" i="3"/>
  <c r="BE143" i="3"/>
  <c r="T143" i="3"/>
  <c r="R143" i="3"/>
  <c r="P143" i="3"/>
  <c r="BK143" i="3"/>
  <c r="J143" i="3"/>
  <c r="BI142" i="3"/>
  <c r="BH142" i="3"/>
  <c r="BG142" i="3"/>
  <c r="BF142" i="3"/>
  <c r="BE142" i="3"/>
  <c r="T142" i="3"/>
  <c r="R142" i="3"/>
  <c r="P142" i="3"/>
  <c r="BK142" i="3"/>
  <c r="J142" i="3"/>
  <c r="BI141" i="3"/>
  <c r="BH141" i="3"/>
  <c r="BG141" i="3"/>
  <c r="BF141" i="3"/>
  <c r="BE141" i="3"/>
  <c r="T141" i="3"/>
  <c r="R141" i="3"/>
  <c r="P141" i="3"/>
  <c r="BK141" i="3"/>
  <c r="J141" i="3"/>
  <c r="BI140" i="3"/>
  <c r="BH140" i="3"/>
  <c r="BG140" i="3"/>
  <c r="BF140" i="3"/>
  <c r="BE140" i="3"/>
  <c r="T140" i="3"/>
  <c r="R140" i="3"/>
  <c r="P140" i="3"/>
  <c r="BK140" i="3"/>
  <c r="J140" i="3"/>
  <c r="BI137" i="3"/>
  <c r="BH137" i="3"/>
  <c r="BG137" i="3"/>
  <c r="BF137" i="3"/>
  <c r="BE137" i="3"/>
  <c r="T137" i="3"/>
  <c r="R137" i="3"/>
  <c r="P137" i="3"/>
  <c r="BK137" i="3"/>
  <c r="J137" i="3"/>
  <c r="BI136" i="3"/>
  <c r="BH136" i="3"/>
  <c r="BG136" i="3"/>
  <c r="BF136" i="3"/>
  <c r="BE136" i="3"/>
  <c r="T136" i="3"/>
  <c r="R136" i="3"/>
  <c r="P136" i="3"/>
  <c r="BK136" i="3"/>
  <c r="J136" i="3"/>
  <c r="BI133" i="3"/>
  <c r="BH133" i="3"/>
  <c r="BG133" i="3"/>
  <c r="BF133" i="3"/>
  <c r="BE133" i="3"/>
  <c r="T133" i="3"/>
  <c r="R133" i="3"/>
  <c r="P133" i="3"/>
  <c r="BK133" i="3"/>
  <c r="J133" i="3"/>
  <c r="BI130" i="3"/>
  <c r="BH130" i="3"/>
  <c r="BG130" i="3"/>
  <c r="BF130" i="3"/>
  <c r="BE130" i="3"/>
  <c r="T130" i="3"/>
  <c r="R130" i="3"/>
  <c r="P130" i="3"/>
  <c r="BK130" i="3"/>
  <c r="J130" i="3"/>
  <c r="BI127" i="3"/>
  <c r="BH127" i="3"/>
  <c r="BG127" i="3"/>
  <c r="BF127" i="3"/>
  <c r="BE127" i="3"/>
  <c r="T127" i="3"/>
  <c r="R127" i="3"/>
  <c r="P127" i="3"/>
  <c r="BK127" i="3"/>
  <c r="J127" i="3"/>
  <c r="BI124" i="3"/>
  <c r="BH124" i="3"/>
  <c r="BG124" i="3"/>
  <c r="BF124" i="3"/>
  <c r="BE124" i="3"/>
  <c r="T124" i="3"/>
  <c r="R124" i="3"/>
  <c r="P124" i="3"/>
  <c r="BK124" i="3"/>
  <c r="J124" i="3"/>
  <c r="BI123" i="3"/>
  <c r="BH123" i="3"/>
  <c r="BG123" i="3"/>
  <c r="BF123" i="3"/>
  <c r="BE123" i="3"/>
  <c r="T123" i="3"/>
  <c r="T122" i="3" s="1"/>
  <c r="T121" i="3" s="1"/>
  <c r="R123" i="3"/>
  <c r="R122" i="3" s="1"/>
  <c r="R121" i="3" s="1"/>
  <c r="P123" i="3"/>
  <c r="P122" i="3" s="1"/>
  <c r="P121" i="3" s="1"/>
  <c r="BK123" i="3"/>
  <c r="BK122" i="3" s="1"/>
  <c r="J123" i="3"/>
  <c r="BI120" i="3"/>
  <c r="BH120" i="3"/>
  <c r="BG120" i="3"/>
  <c r="BF120" i="3"/>
  <c r="BE120" i="3"/>
  <c r="T120" i="3"/>
  <c r="T119" i="3" s="1"/>
  <c r="R120" i="3"/>
  <c r="R119" i="3" s="1"/>
  <c r="P120" i="3"/>
  <c r="P119" i="3" s="1"/>
  <c r="BK120" i="3"/>
  <c r="BK119" i="3" s="1"/>
  <c r="J119" i="3" s="1"/>
  <c r="J63" i="3" s="1"/>
  <c r="J120" i="3"/>
  <c r="BI118" i="3"/>
  <c r="BH118" i="3"/>
  <c r="BG118" i="3"/>
  <c r="BF118" i="3"/>
  <c r="T118" i="3"/>
  <c r="T117" i="3" s="1"/>
  <c r="R118" i="3"/>
  <c r="R117" i="3" s="1"/>
  <c r="P118" i="3"/>
  <c r="P117" i="3" s="1"/>
  <c r="BK118" i="3"/>
  <c r="BK117" i="3" s="1"/>
  <c r="J117" i="3" s="1"/>
  <c r="J62" i="3" s="1"/>
  <c r="J118" i="3"/>
  <c r="BE118" i="3" s="1"/>
  <c r="BI116" i="3"/>
  <c r="BH116" i="3"/>
  <c r="BG116" i="3"/>
  <c r="BF116" i="3"/>
  <c r="BE116" i="3"/>
  <c r="T116" i="3"/>
  <c r="R116" i="3"/>
  <c r="P116" i="3"/>
  <c r="BK116" i="3"/>
  <c r="J116" i="3"/>
  <c r="BI113" i="3"/>
  <c r="BH113" i="3"/>
  <c r="BG113" i="3"/>
  <c r="BF113" i="3"/>
  <c r="BE113" i="3"/>
  <c r="T113" i="3"/>
  <c r="T112" i="3" s="1"/>
  <c r="R113" i="3"/>
  <c r="R112" i="3" s="1"/>
  <c r="P113" i="3"/>
  <c r="P112" i="3" s="1"/>
  <c r="BK113" i="3"/>
  <c r="BK112" i="3" s="1"/>
  <c r="J112" i="3" s="1"/>
  <c r="J61" i="3" s="1"/>
  <c r="J113" i="3"/>
  <c r="BI111" i="3"/>
  <c r="BH111" i="3"/>
  <c r="BG111" i="3"/>
  <c r="BF111" i="3"/>
  <c r="T111" i="3"/>
  <c r="T110" i="3" s="1"/>
  <c r="R111" i="3"/>
  <c r="R110" i="3" s="1"/>
  <c r="P111" i="3"/>
  <c r="P110" i="3" s="1"/>
  <c r="BK111" i="3"/>
  <c r="BK110" i="3" s="1"/>
  <c r="J110" i="3" s="1"/>
  <c r="J60" i="3" s="1"/>
  <c r="J111" i="3"/>
  <c r="BE111" i="3" s="1"/>
  <c r="BI107" i="3"/>
  <c r="BH107" i="3"/>
  <c r="BG107" i="3"/>
  <c r="BF107" i="3"/>
  <c r="BE107" i="3"/>
  <c r="T107" i="3"/>
  <c r="T106" i="3" s="1"/>
  <c r="R107" i="3"/>
  <c r="R106" i="3" s="1"/>
  <c r="P107" i="3"/>
  <c r="P106" i="3" s="1"/>
  <c r="BK107" i="3"/>
  <c r="BK106" i="3" s="1"/>
  <c r="J106" i="3" s="1"/>
  <c r="J59" i="3" s="1"/>
  <c r="J107" i="3"/>
  <c r="BI104" i="3"/>
  <c r="BH104" i="3"/>
  <c r="BG104" i="3"/>
  <c r="BF104" i="3"/>
  <c r="T104" i="3"/>
  <c r="R104" i="3"/>
  <c r="P104" i="3"/>
  <c r="BK104" i="3"/>
  <c r="J104" i="3"/>
  <c r="BE104" i="3" s="1"/>
  <c r="BI101" i="3"/>
  <c r="BH101" i="3"/>
  <c r="BG101" i="3"/>
  <c r="BF101" i="3"/>
  <c r="T101" i="3"/>
  <c r="R101" i="3"/>
  <c r="P101" i="3"/>
  <c r="BK101" i="3"/>
  <c r="J101" i="3"/>
  <c r="BE101" i="3" s="1"/>
  <c r="BI99" i="3"/>
  <c r="BH99" i="3"/>
  <c r="BG99" i="3"/>
  <c r="BF99" i="3"/>
  <c r="T99" i="3"/>
  <c r="R99" i="3"/>
  <c r="P99" i="3"/>
  <c r="BK99" i="3"/>
  <c r="J99" i="3"/>
  <c r="BE99" i="3" s="1"/>
  <c r="BI98" i="3"/>
  <c r="BH98" i="3"/>
  <c r="BG98" i="3"/>
  <c r="BF98" i="3"/>
  <c r="T98" i="3"/>
  <c r="R98" i="3"/>
  <c r="P98" i="3"/>
  <c r="BK98" i="3"/>
  <c r="J98" i="3"/>
  <c r="BE98" i="3" s="1"/>
  <c r="BI97" i="3"/>
  <c r="BH97" i="3"/>
  <c r="BG97" i="3"/>
  <c r="BF97" i="3"/>
  <c r="T97" i="3"/>
  <c r="R97" i="3"/>
  <c r="P97" i="3"/>
  <c r="BK97" i="3"/>
  <c r="J97" i="3"/>
  <c r="BE97" i="3" s="1"/>
  <c r="BI94" i="3"/>
  <c r="BH94" i="3"/>
  <c r="BG94" i="3"/>
  <c r="BF94" i="3"/>
  <c r="T94" i="3"/>
  <c r="R94" i="3"/>
  <c r="P94" i="3"/>
  <c r="BK94" i="3"/>
  <c r="J94" i="3"/>
  <c r="BE94" i="3" s="1"/>
  <c r="BI93" i="3"/>
  <c r="BH93" i="3"/>
  <c r="BG93" i="3"/>
  <c r="BF93" i="3"/>
  <c r="T93" i="3"/>
  <c r="R93" i="3"/>
  <c r="P93" i="3"/>
  <c r="BK93" i="3"/>
  <c r="J93" i="3"/>
  <c r="BE93" i="3" s="1"/>
  <c r="BI90" i="3"/>
  <c r="BH90" i="3"/>
  <c r="BG90" i="3"/>
  <c r="BF90" i="3"/>
  <c r="T90" i="3"/>
  <c r="R90" i="3"/>
  <c r="P90" i="3"/>
  <c r="BK90" i="3"/>
  <c r="J90" i="3"/>
  <c r="BE90" i="3" s="1"/>
  <c r="BI89" i="3"/>
  <c r="BH89" i="3"/>
  <c r="BG89" i="3"/>
  <c r="BF89" i="3"/>
  <c r="T89" i="3"/>
  <c r="R89" i="3"/>
  <c r="P89" i="3"/>
  <c r="BK89" i="3"/>
  <c r="J89" i="3"/>
  <c r="BE89" i="3" s="1"/>
  <c r="BI88" i="3"/>
  <c r="F34" i="3" s="1"/>
  <c r="BD53" i="1" s="1"/>
  <c r="BH88" i="3"/>
  <c r="F33" i="3" s="1"/>
  <c r="BC53" i="1" s="1"/>
  <c r="BG88" i="3"/>
  <c r="F32" i="3" s="1"/>
  <c r="BB53" i="1" s="1"/>
  <c r="BF88" i="3"/>
  <c r="T88" i="3"/>
  <c r="R88" i="3"/>
  <c r="R87" i="3" s="1"/>
  <c r="R86" i="3" s="1"/>
  <c r="R85" i="3" s="1"/>
  <c r="P88" i="3"/>
  <c r="BK88" i="3"/>
  <c r="BK87" i="3" s="1"/>
  <c r="J88" i="3"/>
  <c r="BE88" i="3" s="1"/>
  <c r="J81" i="3"/>
  <c r="F81" i="3"/>
  <c r="J79" i="3"/>
  <c r="F79" i="3"/>
  <c r="E77" i="3"/>
  <c r="F52" i="3"/>
  <c r="J51" i="3"/>
  <c r="F51" i="3"/>
  <c r="F49" i="3"/>
  <c r="E47" i="3"/>
  <c r="J18" i="3"/>
  <c r="E18" i="3"/>
  <c r="F82" i="3" s="1"/>
  <c r="J17" i="3"/>
  <c r="J12" i="3"/>
  <c r="J49" i="3" s="1"/>
  <c r="E7" i="3"/>
  <c r="E75" i="3" s="1"/>
  <c r="J170" i="2"/>
  <c r="J64" i="2" s="1"/>
  <c r="R167" i="2"/>
  <c r="T161" i="2"/>
  <c r="J144" i="2"/>
  <c r="J60" i="2" s="1"/>
  <c r="P128" i="2"/>
  <c r="R86" i="2"/>
  <c r="AY52" i="1"/>
  <c r="AX52" i="1"/>
  <c r="BI176" i="2"/>
  <c r="BH176" i="2"/>
  <c r="BG176" i="2"/>
  <c r="BF176" i="2"/>
  <c r="T176" i="2"/>
  <c r="R176" i="2"/>
  <c r="P176" i="2"/>
  <c r="BK176" i="2"/>
  <c r="J176" i="2"/>
  <c r="BE176" i="2" s="1"/>
  <c r="BI174" i="2"/>
  <c r="BH174" i="2"/>
  <c r="BG174" i="2"/>
  <c r="BF174" i="2"/>
  <c r="T174" i="2"/>
  <c r="R174" i="2"/>
  <c r="P174" i="2"/>
  <c r="BK174" i="2"/>
  <c r="J174" i="2"/>
  <c r="BE174" i="2" s="1"/>
  <c r="BI171" i="2"/>
  <c r="BH171" i="2"/>
  <c r="BG171" i="2"/>
  <c r="BF171" i="2"/>
  <c r="T171" i="2"/>
  <c r="T170" i="2" s="1"/>
  <c r="T169" i="2" s="1"/>
  <c r="R171" i="2"/>
  <c r="R170" i="2" s="1"/>
  <c r="R169" i="2" s="1"/>
  <c r="P171" i="2"/>
  <c r="P170" i="2" s="1"/>
  <c r="P169" i="2" s="1"/>
  <c r="BK171" i="2"/>
  <c r="BK170" i="2" s="1"/>
  <c r="BK169" i="2" s="1"/>
  <c r="J169" i="2" s="1"/>
  <c r="J63" i="2" s="1"/>
  <c r="J171" i="2"/>
  <c r="BE171" i="2" s="1"/>
  <c r="BI168" i="2"/>
  <c r="BH168" i="2"/>
  <c r="BG168" i="2"/>
  <c r="BF168" i="2"/>
  <c r="T168" i="2"/>
  <c r="T167" i="2" s="1"/>
  <c r="R168" i="2"/>
  <c r="P168" i="2"/>
  <c r="P167" i="2" s="1"/>
  <c r="BK168" i="2"/>
  <c r="BK167" i="2" s="1"/>
  <c r="J167" i="2" s="1"/>
  <c r="J62" i="2" s="1"/>
  <c r="J168" i="2"/>
  <c r="BE168" i="2" s="1"/>
  <c r="BI166" i="2"/>
  <c r="BH166" i="2"/>
  <c r="BG166" i="2"/>
  <c r="BF166" i="2"/>
  <c r="BE166" i="2"/>
  <c r="T166" i="2"/>
  <c r="R166" i="2"/>
  <c r="P166" i="2"/>
  <c r="BK166" i="2"/>
  <c r="J166" i="2"/>
  <c r="BI164" i="2"/>
  <c r="BH164" i="2"/>
  <c r="BG164" i="2"/>
  <c r="BF164" i="2"/>
  <c r="BE164" i="2"/>
  <c r="T164" i="2"/>
  <c r="R164" i="2"/>
  <c r="P164" i="2"/>
  <c r="BK164" i="2"/>
  <c r="J164" i="2"/>
  <c r="BI163" i="2"/>
  <c r="BH163" i="2"/>
  <c r="BG163" i="2"/>
  <c r="BF163" i="2"/>
  <c r="BE163" i="2"/>
  <c r="T163" i="2"/>
  <c r="R163" i="2"/>
  <c r="P163" i="2"/>
  <c r="BK163" i="2"/>
  <c r="J163" i="2"/>
  <c r="BI162" i="2"/>
  <c r="BH162" i="2"/>
  <c r="BG162" i="2"/>
  <c r="BF162" i="2"/>
  <c r="BE162" i="2"/>
  <c r="T162" i="2"/>
  <c r="R162" i="2"/>
  <c r="R161" i="2" s="1"/>
  <c r="P162" i="2"/>
  <c r="P161" i="2" s="1"/>
  <c r="BK162" i="2"/>
  <c r="BK161" i="2" s="1"/>
  <c r="J161" i="2" s="1"/>
  <c r="J61" i="2" s="1"/>
  <c r="J162" i="2"/>
  <c r="BI160" i="2"/>
  <c r="BH160" i="2"/>
  <c r="BG160" i="2"/>
  <c r="BF160" i="2"/>
  <c r="T160" i="2"/>
  <c r="R160" i="2"/>
  <c r="P160" i="2"/>
  <c r="BK160" i="2"/>
  <c r="J160" i="2"/>
  <c r="BE160" i="2" s="1"/>
  <c r="BI159" i="2"/>
  <c r="BH159" i="2"/>
  <c r="BG159" i="2"/>
  <c r="BF159" i="2"/>
  <c r="T159" i="2"/>
  <c r="R159" i="2"/>
  <c r="P159" i="2"/>
  <c r="BK159" i="2"/>
  <c r="J159" i="2"/>
  <c r="BE159" i="2" s="1"/>
  <c r="BI158" i="2"/>
  <c r="BH158" i="2"/>
  <c r="BG158" i="2"/>
  <c r="BF158" i="2"/>
  <c r="T158" i="2"/>
  <c r="R158" i="2"/>
  <c r="P158" i="2"/>
  <c r="BK158" i="2"/>
  <c r="J158" i="2"/>
  <c r="BE158" i="2" s="1"/>
  <c r="BI157" i="2"/>
  <c r="BH157" i="2"/>
  <c r="BG157" i="2"/>
  <c r="BF157" i="2"/>
  <c r="T157" i="2"/>
  <c r="R157" i="2"/>
  <c r="P157" i="2"/>
  <c r="BK157" i="2"/>
  <c r="J157" i="2"/>
  <c r="BE157" i="2" s="1"/>
  <c r="BI156" i="2"/>
  <c r="BH156" i="2"/>
  <c r="BG156" i="2"/>
  <c r="BF156" i="2"/>
  <c r="T156" i="2"/>
  <c r="R156" i="2"/>
  <c r="P156" i="2"/>
  <c r="BK156" i="2"/>
  <c r="J156" i="2"/>
  <c r="BE156" i="2" s="1"/>
  <c r="BI153" i="2"/>
  <c r="BH153" i="2"/>
  <c r="BG153" i="2"/>
  <c r="BF153" i="2"/>
  <c r="T153" i="2"/>
  <c r="R153" i="2"/>
  <c r="P153" i="2"/>
  <c r="BK153" i="2"/>
  <c r="J153" i="2"/>
  <c r="BE153" i="2" s="1"/>
  <c r="BI150" i="2"/>
  <c r="BH150" i="2"/>
  <c r="BG150" i="2"/>
  <c r="BF150" i="2"/>
  <c r="T150" i="2"/>
  <c r="R150" i="2"/>
  <c r="P150" i="2"/>
  <c r="BK150" i="2"/>
  <c r="J150" i="2"/>
  <c r="BE150" i="2" s="1"/>
  <c r="BI147" i="2"/>
  <c r="BH147" i="2"/>
  <c r="BG147" i="2"/>
  <c r="BF147" i="2"/>
  <c r="T147" i="2"/>
  <c r="R147" i="2"/>
  <c r="P147" i="2"/>
  <c r="BK147" i="2"/>
  <c r="J147" i="2"/>
  <c r="BE147" i="2" s="1"/>
  <c r="BI146" i="2"/>
  <c r="BH146" i="2"/>
  <c r="BG146" i="2"/>
  <c r="BF146" i="2"/>
  <c r="T146" i="2"/>
  <c r="R146" i="2"/>
  <c r="P146" i="2"/>
  <c r="BK146" i="2"/>
  <c r="J146" i="2"/>
  <c r="BE146" i="2" s="1"/>
  <c r="BI145" i="2"/>
  <c r="BH145" i="2"/>
  <c r="BG145" i="2"/>
  <c r="BF145" i="2"/>
  <c r="T145" i="2"/>
  <c r="T144" i="2" s="1"/>
  <c r="R145" i="2"/>
  <c r="R144" i="2" s="1"/>
  <c r="P145" i="2"/>
  <c r="P144" i="2" s="1"/>
  <c r="BK145" i="2"/>
  <c r="BK144" i="2" s="1"/>
  <c r="J145" i="2"/>
  <c r="BE145" i="2" s="1"/>
  <c r="BI142" i="2"/>
  <c r="BH142" i="2"/>
  <c r="BG142" i="2"/>
  <c r="BF142" i="2"/>
  <c r="BE142" i="2"/>
  <c r="T142" i="2"/>
  <c r="R142" i="2"/>
  <c r="P142" i="2"/>
  <c r="BK142" i="2"/>
  <c r="J142" i="2"/>
  <c r="BI139" i="2"/>
  <c r="BH139" i="2"/>
  <c r="BG139" i="2"/>
  <c r="BF139" i="2"/>
  <c r="BE139" i="2"/>
  <c r="T139" i="2"/>
  <c r="R139" i="2"/>
  <c r="P139" i="2"/>
  <c r="BK139" i="2"/>
  <c r="J139" i="2"/>
  <c r="BI138" i="2"/>
  <c r="BH138" i="2"/>
  <c r="BG138" i="2"/>
  <c r="BF138" i="2"/>
  <c r="BE138" i="2"/>
  <c r="T138" i="2"/>
  <c r="R138" i="2"/>
  <c r="P138" i="2"/>
  <c r="BK138" i="2"/>
  <c r="J138" i="2"/>
  <c r="BI135" i="2"/>
  <c r="BH135" i="2"/>
  <c r="BG135" i="2"/>
  <c r="BF135" i="2"/>
  <c r="BE135" i="2"/>
  <c r="T135" i="2"/>
  <c r="R135" i="2"/>
  <c r="P135" i="2"/>
  <c r="BK135" i="2"/>
  <c r="J135" i="2"/>
  <c r="BI132" i="2"/>
  <c r="BH132" i="2"/>
  <c r="BG132" i="2"/>
  <c r="BF132" i="2"/>
  <c r="BE132" i="2"/>
  <c r="T132" i="2"/>
  <c r="R132" i="2"/>
  <c r="P132" i="2"/>
  <c r="BK132" i="2"/>
  <c r="J132" i="2"/>
  <c r="BI129" i="2"/>
  <c r="BH129" i="2"/>
  <c r="BG129" i="2"/>
  <c r="BF129" i="2"/>
  <c r="BE129" i="2"/>
  <c r="T129" i="2"/>
  <c r="T128" i="2" s="1"/>
  <c r="R129" i="2"/>
  <c r="R128" i="2" s="1"/>
  <c r="P129" i="2"/>
  <c r="BK129" i="2"/>
  <c r="BK128" i="2" s="1"/>
  <c r="J129" i="2"/>
  <c r="BI127" i="2"/>
  <c r="BH127" i="2"/>
  <c r="BG127" i="2"/>
  <c r="BF127" i="2"/>
  <c r="T127" i="2"/>
  <c r="R127" i="2"/>
  <c r="P127" i="2"/>
  <c r="BK127" i="2"/>
  <c r="J127" i="2"/>
  <c r="BE127" i="2" s="1"/>
  <c r="BI124" i="2"/>
  <c r="BH124" i="2"/>
  <c r="BG124" i="2"/>
  <c r="BF124" i="2"/>
  <c r="T124" i="2"/>
  <c r="R124" i="2"/>
  <c r="P124" i="2"/>
  <c r="BK124" i="2"/>
  <c r="J124" i="2"/>
  <c r="BE124" i="2" s="1"/>
  <c r="BI122" i="2"/>
  <c r="BH122" i="2"/>
  <c r="BG122" i="2"/>
  <c r="BF122" i="2"/>
  <c r="T122" i="2"/>
  <c r="R122" i="2"/>
  <c r="P122" i="2"/>
  <c r="BK122" i="2"/>
  <c r="J122" i="2"/>
  <c r="BE122" i="2" s="1"/>
  <c r="BI119" i="2"/>
  <c r="BH119" i="2"/>
  <c r="BG119" i="2"/>
  <c r="BF119" i="2"/>
  <c r="T119" i="2"/>
  <c r="R119" i="2"/>
  <c r="P119" i="2"/>
  <c r="BK119" i="2"/>
  <c r="J119" i="2"/>
  <c r="BE119" i="2" s="1"/>
  <c r="BI116" i="2"/>
  <c r="BH116" i="2"/>
  <c r="BG116" i="2"/>
  <c r="BF116" i="2"/>
  <c r="T116" i="2"/>
  <c r="R116" i="2"/>
  <c r="P116" i="2"/>
  <c r="BK116" i="2"/>
  <c r="J116" i="2"/>
  <c r="BE116" i="2" s="1"/>
  <c r="BI113" i="2"/>
  <c r="BH113" i="2"/>
  <c r="BG113" i="2"/>
  <c r="BF113" i="2"/>
  <c r="T113" i="2"/>
  <c r="R113" i="2"/>
  <c r="P113" i="2"/>
  <c r="BK113" i="2"/>
  <c r="J113" i="2"/>
  <c r="BE113" i="2" s="1"/>
  <c r="BI110" i="2"/>
  <c r="BH110" i="2"/>
  <c r="BG110" i="2"/>
  <c r="BF110" i="2"/>
  <c r="T110" i="2"/>
  <c r="R110" i="2"/>
  <c r="P110" i="2"/>
  <c r="BK110" i="2"/>
  <c r="J110" i="2"/>
  <c r="BE110" i="2" s="1"/>
  <c r="BI107" i="2"/>
  <c r="BH107" i="2"/>
  <c r="BG107" i="2"/>
  <c r="BF107" i="2"/>
  <c r="T107" i="2"/>
  <c r="R107" i="2"/>
  <c r="P107" i="2"/>
  <c r="BK107" i="2"/>
  <c r="J107" i="2"/>
  <c r="BE107" i="2" s="1"/>
  <c r="BI106" i="2"/>
  <c r="BH106" i="2"/>
  <c r="BG106" i="2"/>
  <c r="BF106" i="2"/>
  <c r="T106" i="2"/>
  <c r="R106" i="2"/>
  <c r="P106" i="2"/>
  <c r="BK106" i="2"/>
  <c r="J106" i="2"/>
  <c r="BE106" i="2" s="1"/>
  <c r="BI103" i="2"/>
  <c r="BH103" i="2"/>
  <c r="BG103" i="2"/>
  <c r="BF103" i="2"/>
  <c r="T103" i="2"/>
  <c r="R103" i="2"/>
  <c r="P103" i="2"/>
  <c r="BK103" i="2"/>
  <c r="J103" i="2"/>
  <c r="BE103" i="2" s="1"/>
  <c r="BI100" i="2"/>
  <c r="BH100" i="2"/>
  <c r="BG100" i="2"/>
  <c r="BF100" i="2"/>
  <c r="T100" i="2"/>
  <c r="R100" i="2"/>
  <c r="P100" i="2"/>
  <c r="BK100" i="2"/>
  <c r="J100" i="2"/>
  <c r="BE100" i="2" s="1"/>
  <c r="BI97" i="2"/>
  <c r="BH97" i="2"/>
  <c r="BG97" i="2"/>
  <c r="BF97" i="2"/>
  <c r="T97" i="2"/>
  <c r="R97" i="2"/>
  <c r="P97" i="2"/>
  <c r="BK97" i="2"/>
  <c r="J97" i="2"/>
  <c r="BE97" i="2" s="1"/>
  <c r="BI93" i="2"/>
  <c r="BH93" i="2"/>
  <c r="BG93" i="2"/>
  <c r="BF93" i="2"/>
  <c r="T93" i="2"/>
  <c r="R93" i="2"/>
  <c r="P93" i="2"/>
  <c r="BK93" i="2"/>
  <c r="J93" i="2"/>
  <c r="BE93" i="2" s="1"/>
  <c r="BI90" i="2"/>
  <c r="BH90" i="2"/>
  <c r="BG90" i="2"/>
  <c r="BF90" i="2"/>
  <c r="T90" i="2"/>
  <c r="R90" i="2"/>
  <c r="P90" i="2"/>
  <c r="BK90" i="2"/>
  <c r="J90" i="2"/>
  <c r="BE90" i="2" s="1"/>
  <c r="BI87" i="2"/>
  <c r="BH87" i="2"/>
  <c r="F33" i="2" s="1"/>
  <c r="BC52" i="1" s="1"/>
  <c r="BC51" i="1" s="1"/>
  <c r="BG87" i="2"/>
  <c r="BF87" i="2"/>
  <c r="F31" i="2" s="1"/>
  <c r="BA52" i="1" s="1"/>
  <c r="T87" i="2"/>
  <c r="T86" i="2" s="1"/>
  <c r="T85" i="2" s="1"/>
  <c r="T84" i="2" s="1"/>
  <c r="R87" i="2"/>
  <c r="P87" i="2"/>
  <c r="P86" i="2" s="1"/>
  <c r="P85" i="2" s="1"/>
  <c r="P84" i="2" s="1"/>
  <c r="AU52" i="1" s="1"/>
  <c r="BK87" i="2"/>
  <c r="BK86" i="2" s="1"/>
  <c r="J86" i="2" s="1"/>
  <c r="J58" i="2" s="1"/>
  <c r="J87" i="2"/>
  <c r="BE87" i="2" s="1"/>
  <c r="J80" i="2"/>
  <c r="F80" i="2"/>
  <c r="J78" i="2"/>
  <c r="F78" i="2"/>
  <c r="E76" i="2"/>
  <c r="F52" i="2"/>
  <c r="J51" i="2"/>
  <c r="F51" i="2"/>
  <c r="F49" i="2"/>
  <c r="E47" i="2"/>
  <c r="J18" i="2"/>
  <c r="E18" i="2"/>
  <c r="F81" i="2" s="1"/>
  <c r="J17" i="2"/>
  <c r="J12" i="2"/>
  <c r="J49" i="2" s="1"/>
  <c r="E7" i="2"/>
  <c r="E74" i="2" s="1"/>
  <c r="AS51" i="1"/>
  <c r="L47" i="1"/>
  <c r="AM46" i="1"/>
  <c r="L46" i="1"/>
  <c r="AM44" i="1"/>
  <c r="L44" i="1"/>
  <c r="L42" i="1"/>
  <c r="L41" i="1"/>
  <c r="J30" i="2" l="1"/>
  <c r="AV52" i="1" s="1"/>
  <c r="F30" i="2"/>
  <c r="AZ52" i="1" s="1"/>
  <c r="AZ51" i="1" s="1"/>
  <c r="AY51" i="1"/>
  <c r="W29" i="1"/>
  <c r="J128" i="2"/>
  <c r="J59" i="2" s="1"/>
  <c r="BK85" i="2"/>
  <c r="J31" i="2"/>
  <c r="AW52" i="1" s="1"/>
  <c r="R85" i="2"/>
  <c r="R84" i="2" s="1"/>
  <c r="J87" i="3"/>
  <c r="J58" i="3" s="1"/>
  <c r="BK86" i="3"/>
  <c r="J31" i="3"/>
  <c r="AW53" i="1" s="1"/>
  <c r="F31" i="3"/>
  <c r="BA53" i="1" s="1"/>
  <c r="BA51" i="1" s="1"/>
  <c r="J122" i="3"/>
  <c r="J65" i="3" s="1"/>
  <c r="BK121" i="3"/>
  <c r="J121" i="3" s="1"/>
  <c r="J64" i="3" s="1"/>
  <c r="E45" i="2"/>
  <c r="F32" i="2"/>
  <c r="BB52" i="1" s="1"/>
  <c r="BB51" i="1" s="1"/>
  <c r="F34" i="2"/>
  <c r="BD52" i="1" s="1"/>
  <c r="BD51" i="1" s="1"/>
  <c r="W30" i="1" s="1"/>
  <c r="E45" i="3"/>
  <c r="J30" i="3"/>
  <c r="AV53" i="1" s="1"/>
  <c r="AT53" i="1" s="1"/>
  <c r="F30" i="3"/>
  <c r="AZ53" i="1" s="1"/>
  <c r="P87" i="3"/>
  <c r="P86" i="3" s="1"/>
  <c r="P85" i="3" s="1"/>
  <c r="AU53" i="1" s="1"/>
  <c r="AU51" i="1" s="1"/>
  <c r="T87" i="3"/>
  <c r="T86" i="3" s="1"/>
  <c r="T85" i="3" s="1"/>
  <c r="W26" i="1" l="1"/>
  <c r="AV51" i="1"/>
  <c r="W28" i="1"/>
  <c r="AX51" i="1"/>
  <c r="W27" i="1"/>
  <c r="AW51" i="1"/>
  <c r="AK27" i="1" s="1"/>
  <c r="J86" i="3"/>
  <c r="J57" i="3" s="1"/>
  <c r="BK85" i="3"/>
  <c r="J85" i="3" s="1"/>
  <c r="J85" i="2"/>
  <c r="J57" i="2" s="1"/>
  <c r="BK84" i="2"/>
  <c r="J84" i="2" s="1"/>
  <c r="AT52" i="1"/>
  <c r="J56" i="2" l="1"/>
  <c r="J27" i="2"/>
  <c r="J27" i="3"/>
  <c r="J56" i="3"/>
  <c r="AT51" i="1"/>
  <c r="AK26" i="1"/>
  <c r="AG52" i="1" l="1"/>
  <c r="J36" i="2"/>
  <c r="AG53" i="1"/>
  <c r="AN53" i="1" s="1"/>
  <c r="J36" i="3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<sst xmlns="http://schemas.openxmlformats.org/spreadsheetml/2006/main" count="2623" uniqueCount="602">
  <si>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</si>
  <si>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</si>
  <si>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</si>
  <si>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</si>
  <si>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</si>
  <si>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</si>
  <si>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</si>
  <si>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{31b9f9f0-8764-4729-9d2a-cd3b30d8be13}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</si>
  <si>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</si>
  <si>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</si>
  <si>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</si>
  <si>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</si>
  <si>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</si>
  <si>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</si>
  <si>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</si>
  <si>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</si>
  <si>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Pochuzizplochy1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</si>
  <si>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</si>
  <si>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</si>
  <si>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Nové pochůzí plochy  základní školy</t>
  </si>
  <si>
    <t>KSO:</t>
  </si>
  <si>
    <t/>
  </si>
  <si>
    <t>CC-CZ:</t>
  </si>
  <si>
    <t>Místo:</t>
  </si>
  <si>
    <t>Třinec</t>
  </si>
  <si>
    <t>Datum:</t>
  </si>
  <si>
    <t>15. 8. 2017</t>
  </si>
  <si>
    <t>Zadavatel:</t>
  </si>
  <si>
    <t>IČ:</t>
  </si>
  <si>
    <t>Město Třinec</t>
  </si>
  <si>
    <t>DIČ:</t>
  </si>
  <si>
    <t>Uchazeč:</t>
  </si>
  <si>
    <t>Vyplň údaj</t>
  </si>
  <si>
    <t>Projektant:</t>
  </si>
  <si>
    <t>Fiala architects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</si>
  <si>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</si>
  <si>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</si>
  <si>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</si>
  <si>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</si>
  <si>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</si>
  <si>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</si>
  <si>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</si>
  <si>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</si>
  <si>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</si>
  <si>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</si>
  <si>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</si>
  <si>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</si>
  <si>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</si>
  <si>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</si>
  <si>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</si>
  <si>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</si>
  <si>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</si>
  <si>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</si>
  <si>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</si>
  <si>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</si>
  <si>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</si>
  <si>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</si>
  <si>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</si>
  <si>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</si>
  <si>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</si>
  <si>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</si>
  <si>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</si>
  <si>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</si>
  <si>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</si>
  <si>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</si>
  <si>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</si>
  <si>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</si>
  <si>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</si>
  <si>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</si>
  <si>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</si>
  <si>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</si>
  <si>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</si>
  <si>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</si>
  <si>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</si>
  <si>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</si>
  <si>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</si>
  <si>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</si>
  <si>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Nové pochůzí plochy</t>
  </si>
  <si>
    <t>STA</t>
  </si>
  <si>
    <t>1</t>
  </si>
  <si>
    <t>{1ca82ddf-2df3-45f4-9447-13a5fa4725d6}</t>
  </si>
  <si>
    <t>2</t>
  </si>
  <si>
    <t>002</t>
  </si>
  <si>
    <t>Výměna  kabelu  veřejného osvětlení</t>
  </si>
  <si>
    <t>{5e479ed3-5d29-45e1-8ba9-c97f8cd62714}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</si>
  <si>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</si>
  <si>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</si>
  <si>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</si>
  <si>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</si>
  <si>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</si>
  <si>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</si>
  <si>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</si>
  <si>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001 - Nové pochůzí plochy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</si>
  <si>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</si>
  <si>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</si>
  <si>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</si>
  <si>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</si>
  <si>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</si>
  <si>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</si>
  <si>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</si>
  <si>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</si>
  <si>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</si>
  <si>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</si>
  <si>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</si>
  <si>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</si>
  <si>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</si>
  <si>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</si>
  <si>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</si>
  <si>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</si>
  <si>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</si>
  <si>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</si>
  <si>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</si>
  <si>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</si>
  <si>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</si>
  <si>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</si>
  <si>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</si>
  <si>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</si>
  <si>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</si>
  <si>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</si>
  <si>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</si>
  <si>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</si>
  <si>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</si>
  <si>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</si>
  <si>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</si>
  <si>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</si>
  <si>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122102201</t>
  </si>
  <si>
    <t>Odkopávky a prokopávky nezapažené pro silnice objemu do 100 m3 v hornině tř. 1 a 2</t>
  </si>
  <si>
    <t>m3</t>
  </si>
  <si>
    <t>CS ÚRS 2017 01</t>
  </si>
  <si>
    <t>4</t>
  </si>
  <si>
    <t>-1706338771</t>
  </si>
  <si>
    <t>VV</t>
  </si>
  <si>
    <t>" ZP 01 pochůzí viz výpis ploch"  504,8*0,35</t>
  </si>
  <si>
    <t>Součet</t>
  </si>
  <si>
    <t>162201102</t>
  </si>
  <si>
    <t>Vodorovné přemístění do 50 m výkopku/sypaniny z horniny tř. 1 až 4</t>
  </si>
  <si>
    <t>-659346739</t>
  </si>
  <si>
    <t>"terénní úpravy"   491*0,75*0,2*2</t>
  </si>
  <si>
    <t>3</t>
  </si>
  <si>
    <t>162701105</t>
  </si>
  <si>
    <t>Vodorovné přemístění do 10000 m výkopku/sypaniny z horniny tř. 1 až 4</t>
  </si>
  <si>
    <t>793962177</t>
  </si>
  <si>
    <t>"terénní úpravy"   -491*0,75*0,2</t>
  </si>
  <si>
    <t>167101101</t>
  </si>
  <si>
    <t>Nakládání výkopku z hornin tř. 1 až 4 do 100 m3</t>
  </si>
  <si>
    <t>1632393356</t>
  </si>
  <si>
    <t>"terénní úpravy"   491*0,75*0,2</t>
  </si>
  <si>
    <t>5</t>
  </si>
  <si>
    <t>171101141</t>
  </si>
  <si>
    <t>Uložení sypaniny do 0,75 m3 násypu na 1 m silnice nebo železnice</t>
  </si>
  <si>
    <t>-1580546243</t>
  </si>
  <si>
    <t>" ZP 01 pochůzí viz výpis ploch"  504,8*0,5*0,3</t>
  </si>
  <si>
    <t>6</t>
  </si>
  <si>
    <t>M</t>
  </si>
  <si>
    <t>583441990</t>
  </si>
  <si>
    <t>štěrkodrť frakce  0-63</t>
  </si>
  <si>
    <t>t</t>
  </si>
  <si>
    <t>8</t>
  </si>
  <si>
    <t>-1441528233</t>
  </si>
  <si>
    <t>75,72*1,6*1,2*1,01</t>
  </si>
  <si>
    <t>7</t>
  </si>
  <si>
    <t>171201201</t>
  </si>
  <si>
    <t>Uložení sypaniny na skládky</t>
  </si>
  <si>
    <t>904348782</t>
  </si>
  <si>
    <t>171201211</t>
  </si>
  <si>
    <t>Poplatek za uložení odpadu ze sypaniny na skládce (skládkovné)</t>
  </si>
  <si>
    <t>-821115346</t>
  </si>
  <si>
    <t>103,03*1,65</t>
  </si>
  <si>
    <t>9</t>
  </si>
  <si>
    <t>181111111</t>
  </si>
  <si>
    <t>Plošná úprava terénu do 500 m2 zemina tř 1 až 4 nerovnosti do 100 mm v rovinně a svahu do 1:5</t>
  </si>
  <si>
    <t>m2</t>
  </si>
  <si>
    <t>796199363</t>
  </si>
  <si>
    <t>491*0,75</t>
  </si>
  <si>
    <t>10</t>
  </si>
  <si>
    <t>181301102</t>
  </si>
  <si>
    <t>Rozprostření ornice tl vrstvy do 150 mm pl do 500 m2 v rovině nebo ve svahu do 1:5</t>
  </si>
  <si>
    <t>-170296171</t>
  </si>
  <si>
    <t>11</t>
  </si>
  <si>
    <t>181301103</t>
  </si>
  <si>
    <t>Rozprostření ornice tl vrstvy do 200 mm pl do 500 m2 v rovině nebo ve svahu do 1:5</t>
  </si>
  <si>
    <t>-2077141117</t>
  </si>
  <si>
    <t>12</t>
  </si>
  <si>
    <t>181411131</t>
  </si>
  <si>
    <t>Založení parkového trávníku výsevem plochy do 1000 m2 v rovině a ve svahu do 1:5</t>
  </si>
  <si>
    <t>-111810695</t>
  </si>
  <si>
    <t>13</t>
  </si>
  <si>
    <t>005724100</t>
  </si>
  <si>
    <t>osivo směs travní parková</t>
  </si>
  <si>
    <t>kg</t>
  </si>
  <si>
    <t>-1012796566</t>
  </si>
  <si>
    <t>368,25*0,015 'Přepočtené koeficientem množství</t>
  </si>
  <si>
    <t>14</t>
  </si>
  <si>
    <t>181951102</t>
  </si>
  <si>
    <t>Úprava pláně v hornině tř. 1 až 4 se zhutněním</t>
  </si>
  <si>
    <t>598567869</t>
  </si>
  <si>
    <t>" ZP 01 pochůzí viz výpis ploch"  504,8</t>
  </si>
  <si>
    <t>185803111</t>
  </si>
  <si>
    <t>Ošetření trávníku shrabáním v rovině a svahu do 1:5</t>
  </si>
  <si>
    <t>1908713964</t>
  </si>
  <si>
    <t>Komunikace pozemní</t>
  </si>
  <si>
    <t>16</t>
  </si>
  <si>
    <t>564821111</t>
  </si>
  <si>
    <t>Podklad ze štěrkodrtě ŠD tl 80 mm</t>
  </si>
  <si>
    <t>2137552951</t>
  </si>
  <si>
    <t>17</t>
  </si>
  <si>
    <t>564861111</t>
  </si>
  <si>
    <t>Podklad ze štěrkodrtě ŠD tl 200 mm</t>
  </si>
  <si>
    <t>578328587</t>
  </si>
  <si>
    <t>"rampa"  25,5</t>
  </si>
  <si>
    <t>18</t>
  </si>
  <si>
    <t>564932111</t>
  </si>
  <si>
    <t>Podklad z mechanicky zpevněného kameniva MZK tl 100 mm</t>
  </si>
  <si>
    <t>-438035313</t>
  </si>
  <si>
    <t>19</t>
  </si>
  <si>
    <t>564952111</t>
  </si>
  <si>
    <t>Podklad z mechanicky zpevněného kameniva MZK tl 150 mm</t>
  </si>
  <si>
    <t>934484683</t>
  </si>
  <si>
    <t>20</t>
  </si>
  <si>
    <t>596211113</t>
  </si>
  <si>
    <t>Kladení zámkové dlažby komunikací pro pěší tl 60 mm skupiny A pl přes 300 m2</t>
  </si>
  <si>
    <t>-1116064944</t>
  </si>
  <si>
    <t>592453080</t>
  </si>
  <si>
    <t>dlažba  20 x 10 x 6 cm přírodní</t>
  </si>
  <si>
    <t>1820994892</t>
  </si>
  <si>
    <t>504,8*1,01 'Přepočtené koeficientem množství</t>
  </si>
  <si>
    <t>Ostatní konstrukce a práce, bourání</t>
  </si>
  <si>
    <t>22</t>
  </si>
  <si>
    <t>916131113</t>
  </si>
  <si>
    <t>Osazení silničního obrubníku betonového ležatého s boční opěrou do lože z betonu prostého</t>
  </si>
  <si>
    <t>m</t>
  </si>
  <si>
    <t>904255695</t>
  </si>
  <si>
    <t>23</t>
  </si>
  <si>
    <t>592174680</t>
  </si>
  <si>
    <t>obrubník betonový silniční nájezdový Standard 100x15x15 cm</t>
  </si>
  <si>
    <t>kus</t>
  </si>
  <si>
    <t>1373194367</t>
  </si>
  <si>
    <t>24</t>
  </si>
  <si>
    <t>916231213</t>
  </si>
  <si>
    <t>Osazení chodníkového obrubníku betonového stojatého s boční opěrou do lože z betonu prostého</t>
  </si>
  <si>
    <t>-1111411307</t>
  </si>
  <si>
    <t>"80/250  viz výpis"  491</t>
  </si>
  <si>
    <t>25</t>
  </si>
  <si>
    <t>592175090</t>
  </si>
  <si>
    <t>obrubník univerzální  50x8x25 cm, přírodní</t>
  </si>
  <si>
    <t>-452527993</t>
  </si>
  <si>
    <t>"80/250  viz výpis"  (491-0,78*4-0,78*5)*1,01*2</t>
  </si>
  <si>
    <t>26</t>
  </si>
  <si>
    <t>592175070</t>
  </si>
  <si>
    <t>obrubník  R1 vnější r=100 cm, délka vnějšího oblouku 78 cm přírodní</t>
  </si>
  <si>
    <t>1266365306</t>
  </si>
  <si>
    <t>2*2</t>
  </si>
  <si>
    <t>27</t>
  </si>
  <si>
    <t>592175080</t>
  </si>
  <si>
    <t>obrubník  R2 vnější r=200 cm, délka vnějšího oblouku 78 cm přírodní</t>
  </si>
  <si>
    <t>-1786059535</t>
  </si>
  <si>
    <t>28</t>
  </si>
  <si>
    <t>919731112</t>
  </si>
  <si>
    <t>Zarovnání styčné plochy podkladu nebo krytu z betonu tl do 150 mm</t>
  </si>
  <si>
    <t>613034305</t>
  </si>
  <si>
    <t>29</t>
  </si>
  <si>
    <t>919735113</t>
  </si>
  <si>
    <t>Řezání stávajícího živičného krytu hl do 150 mm</t>
  </si>
  <si>
    <t>1978863569</t>
  </si>
  <si>
    <t>30</t>
  </si>
  <si>
    <t>966071711</t>
  </si>
  <si>
    <t>Bourání sloupků a vzpěr plotových ocelových do 2,5 m zabetonovaných</t>
  </si>
  <si>
    <t>247849015</t>
  </si>
  <si>
    <t>31</t>
  </si>
  <si>
    <t>966071822</t>
  </si>
  <si>
    <t>Rozebrání oplocení z drátěného pletiva se čtvercovými oky výšky do 2,0 m</t>
  </si>
  <si>
    <t>1712269575</t>
  </si>
  <si>
    <t>997</t>
  </si>
  <si>
    <t>Přesun sutě</t>
  </si>
  <si>
    <t>32</t>
  </si>
  <si>
    <t>997013111</t>
  </si>
  <si>
    <t>Vnitrostaveništní doprava suti a vybouraných hmot pro budovy v do 6 m s použitím mechanizace</t>
  </si>
  <si>
    <t>1728466836</t>
  </si>
  <si>
    <t>33</t>
  </si>
  <si>
    <t>997013501</t>
  </si>
  <si>
    <t>Odvoz suti a vybouraných hmot na skládku nebo meziskládku do 1 km se složením</t>
  </si>
  <si>
    <t>1593748921</t>
  </si>
  <si>
    <t>34</t>
  </si>
  <si>
    <t>997013509</t>
  </si>
  <si>
    <t>Příplatek k odvozu suti a vybouraných hmot na skládku ZKD 1 km přes 1 km</t>
  </si>
  <si>
    <t>1020572379</t>
  </si>
  <si>
    <t>0,291*10 'Přepočtené koeficientem množství</t>
  </si>
  <si>
    <t>35</t>
  </si>
  <si>
    <t>997013801</t>
  </si>
  <si>
    <t>Poplatek za uložení stavebního betonového odpadu na skládce (skládkovné)</t>
  </si>
  <si>
    <t>-1466638880</t>
  </si>
  <si>
    <t>998</t>
  </si>
  <si>
    <t>Přesun hmot</t>
  </si>
  <si>
    <t>36</t>
  </si>
  <si>
    <t>998223011</t>
  </si>
  <si>
    <t>Přesun hmot pro pozemní komunikace s krytem dlážděným</t>
  </si>
  <si>
    <t>-1948024490</t>
  </si>
  <si>
    <t>PSV</t>
  </si>
  <si>
    <t>Práce a dodávky PSV</t>
  </si>
  <si>
    <t>767</t>
  </si>
  <si>
    <t>Konstrukce zámečnické</t>
  </si>
  <si>
    <t>37</t>
  </si>
  <si>
    <t>767995113</t>
  </si>
  <si>
    <t>Montáž atypických zámečnických konstrukcí hmotnosti do 20 kg</t>
  </si>
  <si>
    <t>-203648826</t>
  </si>
  <si>
    <t>"dilatace " 4*1,5*2*8</t>
  </si>
  <si>
    <t>38</t>
  </si>
  <si>
    <t>137566150.1</t>
  </si>
  <si>
    <t>plech nerezový  tl.2mm</t>
  </si>
  <si>
    <t>623946035</t>
  </si>
  <si>
    <t>4*1,5*2*8*0,001</t>
  </si>
  <si>
    <t>39</t>
  </si>
  <si>
    <t>998767101</t>
  </si>
  <si>
    <t>Přesun hmot tonážní pro zámečnické konstrukce v objektech v do 6 m</t>
  </si>
  <si>
    <t>-726932968</t>
  </si>
  <si>
    <t>002 - Výměna  kabelu  veřejného osvětlení</t>
  </si>
  <si>
    <t xml:space="preserve">    4 - Vodorovné konstrukce</t>
  </si>
  <si>
    <t xml:space="preserve">    8 - Trubní vedení</t>
  </si>
  <si>
    <t xml:space="preserve">    741 - Elektroinstalace - silnoproud</t>
  </si>
  <si>
    <t>113106023</t>
  </si>
  <si>
    <t>Rozebrání dlažeb při překopech komunikací pro pěší ze zámkových dlaždic plochy do 15 m2</t>
  </si>
  <si>
    <t>-1009255873</t>
  </si>
  <si>
    <t>130001101</t>
  </si>
  <si>
    <t>Příplatek za ztížení vykopávky v blízkosti podzemního vedení</t>
  </si>
  <si>
    <t>-128817316</t>
  </si>
  <si>
    <t>132201101</t>
  </si>
  <si>
    <t>Hloubení rýh š do 600 mm v hornině tř. 3 objemu do 100 m3</t>
  </si>
  <si>
    <t>-1043227547</t>
  </si>
  <si>
    <t>"viz situace" 43*0,35*0,8</t>
  </si>
  <si>
    <t>132201109</t>
  </si>
  <si>
    <t>Příplatek za lepivost k hloubení rýh š do 600 mm v hornině tř. 3</t>
  </si>
  <si>
    <t>1453121145</t>
  </si>
  <si>
    <t>191700670</t>
  </si>
  <si>
    <t>1438196158</t>
  </si>
  <si>
    <t>1015697269</t>
  </si>
  <si>
    <t>1052392170</t>
  </si>
  <si>
    <t>12,04*1,7 'Přepočtené koeficientem množství</t>
  </si>
  <si>
    <t>175151101</t>
  </si>
  <si>
    <t>Obsypání potrubí strojně sypaninou bez prohození, uloženou do 3 m</t>
  </si>
  <si>
    <t>-982097991</t>
  </si>
  <si>
    <t>"viz situace" 43*0,35*0,5</t>
  </si>
  <si>
    <t>583441720</t>
  </si>
  <si>
    <t xml:space="preserve">štěrkodrť frakce 0-32 třída </t>
  </si>
  <si>
    <t>853818682</t>
  </si>
  <si>
    <t>7,525*2 'Přepočtené koeficientem množství</t>
  </si>
  <si>
    <t>Vodorovné konstrukce</t>
  </si>
  <si>
    <t>451572111</t>
  </si>
  <si>
    <t>Lože pod potrubí otevřený výkop z kameniva drobného těženého</t>
  </si>
  <si>
    <t>1031734239</t>
  </si>
  <si>
    <t>"viz situace" 43*0,35*0,1</t>
  </si>
  <si>
    <t>596211110</t>
  </si>
  <si>
    <t>Kladení zámkové dlažby komunikací pro pěší tl 60 mm skupiny A pl do 50 m2</t>
  </si>
  <si>
    <t>-687332524</t>
  </si>
  <si>
    <t>Trubní vedení</t>
  </si>
  <si>
    <t>899623141</t>
  </si>
  <si>
    <t>Obetonování potrubí nebo zdiva stok betonem prostým tř. C 12/15 otevřený výkop</t>
  </si>
  <si>
    <t>-597014047</t>
  </si>
  <si>
    <t>"viz situace" 43*0,35*0,2</t>
  </si>
  <si>
    <t>899722113</t>
  </si>
  <si>
    <t>Krytí potrubí z plastů výstražnou fólií z PVC 34cm</t>
  </si>
  <si>
    <t>617130093</t>
  </si>
  <si>
    <t>979051121</t>
  </si>
  <si>
    <t>Očištění zámkových dlaždic se spárováním z kameniva těženého při překopech inženýrských sítí</t>
  </si>
  <si>
    <t>-1916339078</t>
  </si>
  <si>
    <t>-1021090382</t>
  </si>
  <si>
    <t>741</t>
  </si>
  <si>
    <t>Elektroinstalace - silnoproud</t>
  </si>
  <si>
    <t>74100</t>
  </si>
  <si>
    <t>Demontáže rozvodu</t>
  </si>
  <si>
    <t>hod</t>
  </si>
  <si>
    <t>-2037965992</t>
  </si>
  <si>
    <t>741110312</t>
  </si>
  <si>
    <t>Montáž trubka ochranná do krabic plastová tuhá D přes 40 do 90 mm uložená volně</t>
  </si>
  <si>
    <t>332451018</t>
  </si>
  <si>
    <t>"viz situace" 43</t>
  </si>
  <si>
    <t>345713630</t>
  </si>
  <si>
    <t>trubka elektroinstalační ohebná   HDPE KD 09075 (DVR)</t>
  </si>
  <si>
    <t>2097527622</t>
  </si>
  <si>
    <t>43*1,05</t>
  </si>
  <si>
    <t>741122223</t>
  </si>
  <si>
    <t>Montáž kabel Cu plný kulatý žíla 4x16 až 25 mm2 uložený volně (CYKY)</t>
  </si>
  <si>
    <t>839208534</t>
  </si>
  <si>
    <t>"viz situace"  43+1,5*2</t>
  </si>
  <si>
    <t>341110800</t>
  </si>
  <si>
    <t>kabel silový s Cu jádrem CYKY 4x16 mm2</t>
  </si>
  <si>
    <t>153755182</t>
  </si>
  <si>
    <t>"viz situace" ( 43+1,5*2)*1,05</t>
  </si>
  <si>
    <t>741132133</t>
  </si>
  <si>
    <t>Ukončení kabelů 4x16 mm2 smršťovací záklopkou nebo páskem bez letování</t>
  </si>
  <si>
    <t>-2030746127</t>
  </si>
  <si>
    <t>741410021</t>
  </si>
  <si>
    <t>Montáž vodič uzemňovací pásek průřezu do 120 mm2 v městské zástavbě v zemi</t>
  </si>
  <si>
    <t>-1768832731</t>
  </si>
  <si>
    <t>"viz situace"  43+1*2</t>
  </si>
  <si>
    <t>354420620</t>
  </si>
  <si>
    <t>pás zemnící 30 x 4 mm FeZn</t>
  </si>
  <si>
    <t>2024470374</t>
  </si>
  <si>
    <t>354419860</t>
  </si>
  <si>
    <t>svorka odbočovací a spojovací SR 2a pro pásek 30x4 mm    FeZn</t>
  </si>
  <si>
    <t>1891370785</t>
  </si>
  <si>
    <t>741410041</t>
  </si>
  <si>
    <t>Montáž vodič uzemňovací drát nebo lano D do 10 mm v městské zástavbě</t>
  </si>
  <si>
    <t>-2113159985</t>
  </si>
  <si>
    <t>354410730</t>
  </si>
  <si>
    <t>drát průměr 10 mm FeZn</t>
  </si>
  <si>
    <t>1245072707</t>
  </si>
  <si>
    <t>"viz situace"  (43+1*2)*1,05*0,61</t>
  </si>
  <si>
    <t>Bužírka zelenožlutá</t>
  </si>
  <si>
    <t>669855477</t>
  </si>
  <si>
    <t>" bužírka zelenožlutá včetně nasunutí "  (43+1*2)*1,05</t>
  </si>
  <si>
    <t>354419960</t>
  </si>
  <si>
    <t>svorka odbočovací a spojovací SR 3a pro spojování kruhových a páskových vodičů    FeZn</t>
  </si>
  <si>
    <t>-1341114529</t>
  </si>
  <si>
    <t>741810001</t>
  </si>
  <si>
    <t>Celková prohlídka elektrického rozvodu a zařízení do 100 000,- Kč</t>
  </si>
  <si>
    <t>1156079010</t>
  </si>
  <si>
    <t>741820011</t>
  </si>
  <si>
    <t>Měření zemnící síť délky pásku do 100 m</t>
  </si>
  <si>
    <t>-1573672193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</si>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</sst>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12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5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2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4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4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3" borderId="0" xfId="1" applyFont="1" applyFill="1" applyAlignment="1">
      <alignment vertical="center"/>
    </xf>
    <xf numFmtId="0" fontId="41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62"/>
      <c r="AS2" s="362"/>
      <c r="AT2" s="362"/>
      <c r="AU2" s="362"/>
      <c r="AV2" s="362"/>
      <c r="AW2" s="362"/>
      <c r="AX2" s="362"/>
      <c r="AY2" s="362"/>
      <c r="AZ2" s="362"/>
      <c r="BA2" s="362"/>
      <c r="BB2" s="362"/>
      <c r="BC2" s="362"/>
      <c r="BD2" s="362"/>
      <c r="BE2" s="362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27" t="s">
        <v>16</v>
      </c>
      <c r="L5" s="328"/>
      <c r="M5" s="328"/>
      <c r="N5" s="328"/>
      <c r="O5" s="328"/>
      <c r="P5" s="328"/>
      <c r="Q5" s="328"/>
      <c r="R5" s="328"/>
      <c r="S5" s="328"/>
      <c r="T5" s="328"/>
      <c r="U5" s="328"/>
      <c r="V5" s="328"/>
      <c r="W5" s="328"/>
      <c r="X5" s="328"/>
      <c r="Y5" s="328"/>
      <c r="Z5" s="328"/>
      <c r="AA5" s="328"/>
      <c r="AB5" s="328"/>
      <c r="AC5" s="328"/>
      <c r="AD5" s="328"/>
      <c r="AE5" s="328"/>
      <c r="AF5" s="328"/>
      <c r="AG5" s="328"/>
      <c r="AH5" s="328"/>
      <c r="AI5" s="328"/>
      <c r="AJ5" s="328"/>
      <c r="AK5" s="328"/>
      <c r="AL5" s="328"/>
      <c r="AM5" s="328"/>
      <c r="AN5" s="328"/>
      <c r="AO5" s="328"/>
      <c r="AP5" s="27"/>
      <c r="AQ5" s="29"/>
      <c r="BE5" s="325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29" t="s">
        <v>19</v>
      </c>
      <c r="L6" s="328"/>
      <c r="M6" s="328"/>
      <c r="N6" s="328"/>
      <c r="O6" s="328"/>
      <c r="P6" s="328"/>
      <c r="Q6" s="328"/>
      <c r="R6" s="328"/>
      <c r="S6" s="328"/>
      <c r="T6" s="328"/>
      <c r="U6" s="328"/>
      <c r="V6" s="328"/>
      <c r="W6" s="328"/>
      <c r="X6" s="328"/>
      <c r="Y6" s="328"/>
      <c r="Z6" s="328"/>
      <c r="AA6" s="328"/>
      <c r="AB6" s="328"/>
      <c r="AC6" s="328"/>
      <c r="AD6" s="328"/>
      <c r="AE6" s="328"/>
      <c r="AF6" s="328"/>
      <c r="AG6" s="328"/>
      <c r="AH6" s="328"/>
      <c r="AI6" s="328"/>
      <c r="AJ6" s="328"/>
      <c r="AK6" s="328"/>
      <c r="AL6" s="328"/>
      <c r="AM6" s="328"/>
      <c r="AN6" s="328"/>
      <c r="AO6" s="328"/>
      <c r="AP6" s="27"/>
      <c r="AQ6" s="29"/>
      <c r="BE6" s="326"/>
      <c r="BS6" s="22" t="s">
        <v>8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21</v>
      </c>
      <c r="AO7" s="27"/>
      <c r="AP7" s="27"/>
      <c r="AQ7" s="29"/>
      <c r="BE7" s="326"/>
      <c r="BS7" s="22" t="s">
        <v>8</v>
      </c>
    </row>
    <row r="8" spans="1:74" ht="14.45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326"/>
      <c r="BS8" s="22" t="s">
        <v>8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26"/>
      <c r="BS9" s="22" t="s">
        <v>8</v>
      </c>
    </row>
    <row r="10" spans="1:74" ht="14.4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21</v>
      </c>
      <c r="AO10" s="27"/>
      <c r="AP10" s="27"/>
      <c r="AQ10" s="29"/>
      <c r="BE10" s="326"/>
      <c r="BS10" s="22" t="s">
        <v>8</v>
      </c>
    </row>
    <row r="11" spans="1:74" ht="18.399999999999999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21</v>
      </c>
      <c r="AO11" s="27"/>
      <c r="AP11" s="27"/>
      <c r="AQ11" s="29"/>
      <c r="BE11" s="326"/>
      <c r="BS11" s="22" t="s">
        <v>8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26"/>
      <c r="BS12" s="22" t="s">
        <v>8</v>
      </c>
    </row>
    <row r="13" spans="1:74" ht="14.45" customHeight="1">
      <c r="B13" s="26"/>
      <c r="C13" s="27"/>
      <c r="D13" s="35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32</v>
      </c>
      <c r="AO13" s="27"/>
      <c r="AP13" s="27"/>
      <c r="AQ13" s="29"/>
      <c r="BE13" s="326"/>
      <c r="BS13" s="22" t="s">
        <v>8</v>
      </c>
    </row>
    <row r="14" spans="1:74">
      <c r="B14" s="26"/>
      <c r="C14" s="27"/>
      <c r="D14" s="27"/>
      <c r="E14" s="330" t="s">
        <v>32</v>
      </c>
      <c r="F14" s="331"/>
      <c r="G14" s="331"/>
      <c r="H14" s="331"/>
      <c r="I14" s="331"/>
      <c r="J14" s="331"/>
      <c r="K14" s="331"/>
      <c r="L14" s="331"/>
      <c r="M14" s="331"/>
      <c r="N14" s="331"/>
      <c r="O14" s="331"/>
      <c r="P14" s="331"/>
      <c r="Q14" s="331"/>
      <c r="R14" s="331"/>
      <c r="S14" s="331"/>
      <c r="T14" s="331"/>
      <c r="U14" s="331"/>
      <c r="V14" s="331"/>
      <c r="W14" s="331"/>
      <c r="X14" s="331"/>
      <c r="Y14" s="331"/>
      <c r="Z14" s="331"/>
      <c r="AA14" s="331"/>
      <c r="AB14" s="331"/>
      <c r="AC14" s="331"/>
      <c r="AD14" s="331"/>
      <c r="AE14" s="331"/>
      <c r="AF14" s="331"/>
      <c r="AG14" s="331"/>
      <c r="AH14" s="331"/>
      <c r="AI14" s="331"/>
      <c r="AJ14" s="331"/>
      <c r="AK14" s="35" t="s">
        <v>30</v>
      </c>
      <c r="AL14" s="27"/>
      <c r="AM14" s="27"/>
      <c r="AN14" s="37" t="s">
        <v>32</v>
      </c>
      <c r="AO14" s="27"/>
      <c r="AP14" s="27"/>
      <c r="AQ14" s="29"/>
      <c r="BE14" s="326"/>
      <c r="BS14" s="22" t="s">
        <v>8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26"/>
      <c r="BS15" s="22" t="s">
        <v>6</v>
      </c>
    </row>
    <row r="16" spans="1:74" ht="14.45" customHeight="1">
      <c r="B16" s="26"/>
      <c r="C16" s="27"/>
      <c r="D16" s="35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21</v>
      </c>
      <c r="AO16" s="27"/>
      <c r="AP16" s="27"/>
      <c r="AQ16" s="29"/>
      <c r="BE16" s="326"/>
      <c r="BS16" s="22" t="s">
        <v>6</v>
      </c>
    </row>
    <row r="17" spans="2:71" ht="18.399999999999999" customHeight="1">
      <c r="B17" s="26"/>
      <c r="C17" s="27"/>
      <c r="D17" s="27"/>
      <c r="E17" s="33" t="s">
        <v>34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21</v>
      </c>
      <c r="AO17" s="27"/>
      <c r="AP17" s="27"/>
      <c r="AQ17" s="29"/>
      <c r="BE17" s="326"/>
      <c r="BS17" s="22" t="s">
        <v>35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26"/>
      <c r="BS18" s="22" t="s">
        <v>8</v>
      </c>
    </row>
    <row r="19" spans="2:71" ht="14.45" customHeight="1">
      <c r="B19" s="26"/>
      <c r="C19" s="27"/>
      <c r="D19" s="35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26"/>
      <c r="BS19" s="22" t="s">
        <v>8</v>
      </c>
    </row>
    <row r="20" spans="2:71" ht="22.5" customHeight="1">
      <c r="B20" s="26"/>
      <c r="C20" s="27"/>
      <c r="D20" s="27"/>
      <c r="E20" s="332" t="s">
        <v>21</v>
      </c>
      <c r="F20" s="332"/>
      <c r="G20" s="332"/>
      <c r="H20" s="332"/>
      <c r="I20" s="332"/>
      <c r="J20" s="332"/>
      <c r="K20" s="332"/>
      <c r="L20" s="332"/>
      <c r="M20" s="332"/>
      <c r="N20" s="332"/>
      <c r="O20" s="332"/>
      <c r="P20" s="332"/>
      <c r="Q20" s="332"/>
      <c r="R20" s="332"/>
      <c r="S20" s="332"/>
      <c r="T20" s="332"/>
      <c r="U20" s="332"/>
      <c r="V20" s="332"/>
      <c r="W20" s="332"/>
      <c r="X20" s="332"/>
      <c r="Y20" s="332"/>
      <c r="Z20" s="332"/>
      <c r="AA20" s="332"/>
      <c r="AB20" s="332"/>
      <c r="AC20" s="332"/>
      <c r="AD20" s="332"/>
      <c r="AE20" s="332"/>
      <c r="AF20" s="332"/>
      <c r="AG20" s="332"/>
      <c r="AH20" s="332"/>
      <c r="AI20" s="332"/>
      <c r="AJ20" s="332"/>
      <c r="AK20" s="332"/>
      <c r="AL20" s="332"/>
      <c r="AM20" s="332"/>
      <c r="AN20" s="332"/>
      <c r="AO20" s="27"/>
      <c r="AP20" s="27"/>
      <c r="AQ20" s="29"/>
      <c r="BE20" s="326"/>
      <c r="BS20" s="22" t="s">
        <v>35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26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26"/>
    </row>
    <row r="23" spans="2:71" s="1" customFormat="1" ht="25.9" customHeight="1">
      <c r="B23" s="39"/>
      <c r="C23" s="40"/>
      <c r="D23" s="41" t="s">
        <v>37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33">
        <f>ROUND(AG51,2)</f>
        <v>0</v>
      </c>
      <c r="AL23" s="334"/>
      <c r="AM23" s="334"/>
      <c r="AN23" s="334"/>
      <c r="AO23" s="334"/>
      <c r="AP23" s="40"/>
      <c r="AQ23" s="43"/>
      <c r="BE23" s="326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26"/>
    </row>
    <row r="25" spans="2:71" s="1" customFormat="1" ht="13.5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35" t="s">
        <v>38</v>
      </c>
      <c r="M25" s="335"/>
      <c r="N25" s="335"/>
      <c r="O25" s="335"/>
      <c r="P25" s="40"/>
      <c r="Q25" s="40"/>
      <c r="R25" s="40"/>
      <c r="S25" s="40"/>
      <c r="T25" s="40"/>
      <c r="U25" s="40"/>
      <c r="V25" s="40"/>
      <c r="W25" s="335" t="s">
        <v>39</v>
      </c>
      <c r="X25" s="335"/>
      <c r="Y25" s="335"/>
      <c r="Z25" s="335"/>
      <c r="AA25" s="335"/>
      <c r="AB25" s="335"/>
      <c r="AC25" s="335"/>
      <c r="AD25" s="335"/>
      <c r="AE25" s="335"/>
      <c r="AF25" s="40"/>
      <c r="AG25" s="40"/>
      <c r="AH25" s="40"/>
      <c r="AI25" s="40"/>
      <c r="AJ25" s="40"/>
      <c r="AK25" s="335" t="s">
        <v>40</v>
      </c>
      <c r="AL25" s="335"/>
      <c r="AM25" s="335"/>
      <c r="AN25" s="335"/>
      <c r="AO25" s="335"/>
      <c r="AP25" s="40"/>
      <c r="AQ25" s="43"/>
      <c r="BE25" s="326"/>
    </row>
    <row r="26" spans="2:71" s="2" customFormat="1" ht="14.45" customHeight="1">
      <c r="B26" s="45"/>
      <c r="C26" s="46"/>
      <c r="D26" s="47" t="s">
        <v>41</v>
      </c>
      <c r="E26" s="46"/>
      <c r="F26" s="47" t="s">
        <v>42</v>
      </c>
      <c r="G26" s="46"/>
      <c r="H26" s="46"/>
      <c r="I26" s="46"/>
      <c r="J26" s="46"/>
      <c r="K26" s="46"/>
      <c r="L26" s="336">
        <v>0.21</v>
      </c>
      <c r="M26" s="337"/>
      <c r="N26" s="337"/>
      <c r="O26" s="337"/>
      <c r="P26" s="46"/>
      <c r="Q26" s="46"/>
      <c r="R26" s="46"/>
      <c r="S26" s="46"/>
      <c r="T26" s="46"/>
      <c r="U26" s="46"/>
      <c r="V26" s="46"/>
      <c r="W26" s="338">
        <f>ROUND(AZ51,2)</f>
        <v>0</v>
      </c>
      <c r="X26" s="337"/>
      <c r="Y26" s="337"/>
      <c r="Z26" s="337"/>
      <c r="AA26" s="337"/>
      <c r="AB26" s="337"/>
      <c r="AC26" s="337"/>
      <c r="AD26" s="337"/>
      <c r="AE26" s="337"/>
      <c r="AF26" s="46"/>
      <c r="AG26" s="46"/>
      <c r="AH26" s="46"/>
      <c r="AI26" s="46"/>
      <c r="AJ26" s="46"/>
      <c r="AK26" s="338">
        <f>ROUND(AV51,2)</f>
        <v>0</v>
      </c>
      <c r="AL26" s="337"/>
      <c r="AM26" s="337"/>
      <c r="AN26" s="337"/>
      <c r="AO26" s="337"/>
      <c r="AP26" s="46"/>
      <c r="AQ26" s="48"/>
      <c r="BE26" s="326"/>
    </row>
    <row r="27" spans="2:71" s="2" customFormat="1" ht="14.45" customHeight="1">
      <c r="B27" s="45"/>
      <c r="C27" s="46"/>
      <c r="D27" s="46"/>
      <c r="E27" s="46"/>
      <c r="F27" s="47" t="s">
        <v>43</v>
      </c>
      <c r="G27" s="46"/>
      <c r="H27" s="46"/>
      <c r="I27" s="46"/>
      <c r="J27" s="46"/>
      <c r="K27" s="46"/>
      <c r="L27" s="336">
        <v>0.15</v>
      </c>
      <c r="M27" s="337"/>
      <c r="N27" s="337"/>
      <c r="O27" s="337"/>
      <c r="P27" s="46"/>
      <c r="Q27" s="46"/>
      <c r="R27" s="46"/>
      <c r="S27" s="46"/>
      <c r="T27" s="46"/>
      <c r="U27" s="46"/>
      <c r="V27" s="46"/>
      <c r="W27" s="338">
        <f>ROUND(BA51,2)</f>
        <v>0</v>
      </c>
      <c r="X27" s="337"/>
      <c r="Y27" s="337"/>
      <c r="Z27" s="337"/>
      <c r="AA27" s="337"/>
      <c r="AB27" s="337"/>
      <c r="AC27" s="337"/>
      <c r="AD27" s="337"/>
      <c r="AE27" s="337"/>
      <c r="AF27" s="46"/>
      <c r="AG27" s="46"/>
      <c r="AH27" s="46"/>
      <c r="AI27" s="46"/>
      <c r="AJ27" s="46"/>
      <c r="AK27" s="338">
        <f>ROUND(AW51,2)</f>
        <v>0</v>
      </c>
      <c r="AL27" s="337"/>
      <c r="AM27" s="337"/>
      <c r="AN27" s="337"/>
      <c r="AO27" s="337"/>
      <c r="AP27" s="46"/>
      <c r="AQ27" s="48"/>
      <c r="BE27" s="326"/>
    </row>
    <row r="28" spans="2:71" s="2" customFormat="1" ht="14.45" hidden="1" customHeight="1">
      <c r="B28" s="45"/>
      <c r="C28" s="46"/>
      <c r="D28" s="46"/>
      <c r="E28" s="46"/>
      <c r="F28" s="47" t="s">
        <v>44</v>
      </c>
      <c r="G28" s="46"/>
      <c r="H28" s="46"/>
      <c r="I28" s="46"/>
      <c r="J28" s="46"/>
      <c r="K28" s="46"/>
      <c r="L28" s="336">
        <v>0.21</v>
      </c>
      <c r="M28" s="337"/>
      <c r="N28" s="337"/>
      <c r="O28" s="337"/>
      <c r="P28" s="46"/>
      <c r="Q28" s="46"/>
      <c r="R28" s="46"/>
      <c r="S28" s="46"/>
      <c r="T28" s="46"/>
      <c r="U28" s="46"/>
      <c r="V28" s="46"/>
      <c r="W28" s="338">
        <f>ROUND(BB51,2)</f>
        <v>0</v>
      </c>
      <c r="X28" s="337"/>
      <c r="Y28" s="337"/>
      <c r="Z28" s="337"/>
      <c r="AA28" s="337"/>
      <c r="AB28" s="337"/>
      <c r="AC28" s="337"/>
      <c r="AD28" s="337"/>
      <c r="AE28" s="337"/>
      <c r="AF28" s="46"/>
      <c r="AG28" s="46"/>
      <c r="AH28" s="46"/>
      <c r="AI28" s="46"/>
      <c r="AJ28" s="46"/>
      <c r="AK28" s="338">
        <v>0</v>
      </c>
      <c r="AL28" s="337"/>
      <c r="AM28" s="337"/>
      <c r="AN28" s="337"/>
      <c r="AO28" s="337"/>
      <c r="AP28" s="46"/>
      <c r="AQ28" s="48"/>
      <c r="BE28" s="326"/>
    </row>
    <row r="29" spans="2:71" s="2" customFormat="1" ht="14.45" hidden="1" customHeight="1">
      <c r="B29" s="45"/>
      <c r="C29" s="46"/>
      <c r="D29" s="46"/>
      <c r="E29" s="46"/>
      <c r="F29" s="47" t="s">
        <v>45</v>
      </c>
      <c r="G29" s="46"/>
      <c r="H29" s="46"/>
      <c r="I29" s="46"/>
      <c r="J29" s="46"/>
      <c r="K29" s="46"/>
      <c r="L29" s="336">
        <v>0.15</v>
      </c>
      <c r="M29" s="337"/>
      <c r="N29" s="337"/>
      <c r="O29" s="337"/>
      <c r="P29" s="46"/>
      <c r="Q29" s="46"/>
      <c r="R29" s="46"/>
      <c r="S29" s="46"/>
      <c r="T29" s="46"/>
      <c r="U29" s="46"/>
      <c r="V29" s="46"/>
      <c r="W29" s="338">
        <f>ROUND(BC51,2)</f>
        <v>0</v>
      </c>
      <c r="X29" s="337"/>
      <c r="Y29" s="337"/>
      <c r="Z29" s="337"/>
      <c r="AA29" s="337"/>
      <c r="AB29" s="337"/>
      <c r="AC29" s="337"/>
      <c r="AD29" s="337"/>
      <c r="AE29" s="337"/>
      <c r="AF29" s="46"/>
      <c r="AG29" s="46"/>
      <c r="AH29" s="46"/>
      <c r="AI29" s="46"/>
      <c r="AJ29" s="46"/>
      <c r="AK29" s="338">
        <v>0</v>
      </c>
      <c r="AL29" s="337"/>
      <c r="AM29" s="337"/>
      <c r="AN29" s="337"/>
      <c r="AO29" s="337"/>
      <c r="AP29" s="46"/>
      <c r="AQ29" s="48"/>
      <c r="BE29" s="326"/>
    </row>
    <row r="30" spans="2:71" s="2" customFormat="1" ht="14.45" hidden="1" customHeight="1">
      <c r="B30" s="45"/>
      <c r="C30" s="46"/>
      <c r="D30" s="46"/>
      <c r="E30" s="46"/>
      <c r="F30" s="47" t="s">
        <v>46</v>
      </c>
      <c r="G30" s="46"/>
      <c r="H30" s="46"/>
      <c r="I30" s="46"/>
      <c r="J30" s="46"/>
      <c r="K30" s="46"/>
      <c r="L30" s="336">
        <v>0</v>
      </c>
      <c r="M30" s="337"/>
      <c r="N30" s="337"/>
      <c r="O30" s="337"/>
      <c r="P30" s="46"/>
      <c r="Q30" s="46"/>
      <c r="R30" s="46"/>
      <c r="S30" s="46"/>
      <c r="T30" s="46"/>
      <c r="U30" s="46"/>
      <c r="V30" s="46"/>
      <c r="W30" s="338">
        <f>ROUND(BD51,2)</f>
        <v>0</v>
      </c>
      <c r="X30" s="337"/>
      <c r="Y30" s="337"/>
      <c r="Z30" s="337"/>
      <c r="AA30" s="337"/>
      <c r="AB30" s="337"/>
      <c r="AC30" s="337"/>
      <c r="AD30" s="337"/>
      <c r="AE30" s="337"/>
      <c r="AF30" s="46"/>
      <c r="AG30" s="46"/>
      <c r="AH30" s="46"/>
      <c r="AI30" s="46"/>
      <c r="AJ30" s="46"/>
      <c r="AK30" s="338">
        <v>0</v>
      </c>
      <c r="AL30" s="337"/>
      <c r="AM30" s="337"/>
      <c r="AN30" s="337"/>
      <c r="AO30" s="337"/>
      <c r="AP30" s="46"/>
      <c r="AQ30" s="48"/>
      <c r="BE30" s="326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26"/>
    </row>
    <row r="32" spans="2:71" s="1" customFormat="1" ht="25.9" customHeight="1">
      <c r="B32" s="39"/>
      <c r="C32" s="49"/>
      <c r="D32" s="50" t="s">
        <v>47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48</v>
      </c>
      <c r="U32" s="51"/>
      <c r="V32" s="51"/>
      <c r="W32" s="51"/>
      <c r="X32" s="339" t="s">
        <v>49</v>
      </c>
      <c r="Y32" s="340"/>
      <c r="Z32" s="340"/>
      <c r="AA32" s="340"/>
      <c r="AB32" s="340"/>
      <c r="AC32" s="51"/>
      <c r="AD32" s="51"/>
      <c r="AE32" s="51"/>
      <c r="AF32" s="51"/>
      <c r="AG32" s="51"/>
      <c r="AH32" s="51"/>
      <c r="AI32" s="51"/>
      <c r="AJ32" s="51"/>
      <c r="AK32" s="341">
        <f>SUM(AK23:AK30)</f>
        <v>0</v>
      </c>
      <c r="AL32" s="340"/>
      <c r="AM32" s="340"/>
      <c r="AN32" s="340"/>
      <c r="AO32" s="342"/>
      <c r="AP32" s="49"/>
      <c r="AQ32" s="53"/>
      <c r="BE32" s="326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50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Pochuzizplochy1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43" t="str">
        <f>K6</f>
        <v>Nové pochůzí plochy  základní školy</v>
      </c>
      <c r="M42" s="344"/>
      <c r="N42" s="344"/>
      <c r="O42" s="344"/>
      <c r="P42" s="344"/>
      <c r="Q42" s="344"/>
      <c r="R42" s="344"/>
      <c r="S42" s="344"/>
      <c r="T42" s="344"/>
      <c r="U42" s="344"/>
      <c r="V42" s="344"/>
      <c r="W42" s="344"/>
      <c r="X42" s="344"/>
      <c r="Y42" s="344"/>
      <c r="Z42" s="344"/>
      <c r="AA42" s="344"/>
      <c r="AB42" s="344"/>
      <c r="AC42" s="344"/>
      <c r="AD42" s="344"/>
      <c r="AE42" s="344"/>
      <c r="AF42" s="344"/>
      <c r="AG42" s="344"/>
      <c r="AH42" s="344"/>
      <c r="AI42" s="344"/>
      <c r="AJ42" s="344"/>
      <c r="AK42" s="344"/>
      <c r="AL42" s="344"/>
      <c r="AM42" s="344"/>
      <c r="AN42" s="344"/>
      <c r="AO42" s="344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>
      <c r="B44" s="39"/>
      <c r="C44" s="63" t="s">
        <v>23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>Třinec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25</v>
      </c>
      <c r="AJ44" s="61"/>
      <c r="AK44" s="61"/>
      <c r="AL44" s="61"/>
      <c r="AM44" s="345" t="str">
        <f>IF(AN8= "","",AN8)</f>
        <v>15. 8. 2017</v>
      </c>
      <c r="AN44" s="345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>
      <c r="B46" s="39"/>
      <c r="C46" s="63" t="s">
        <v>27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Město Třinec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33</v>
      </c>
      <c r="AJ46" s="61"/>
      <c r="AK46" s="61"/>
      <c r="AL46" s="61"/>
      <c r="AM46" s="346" t="str">
        <f>IF(E17="","",E17)</f>
        <v>Fiala architects</v>
      </c>
      <c r="AN46" s="346"/>
      <c r="AO46" s="346"/>
      <c r="AP46" s="346"/>
      <c r="AQ46" s="61"/>
      <c r="AR46" s="59"/>
      <c r="AS46" s="347" t="s">
        <v>51</v>
      </c>
      <c r="AT46" s="348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>
      <c r="B47" s="39"/>
      <c r="C47" s="63" t="s">
        <v>31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49"/>
      <c r="AT47" s="350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51"/>
      <c r="AT48" s="352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353" t="s">
        <v>52</v>
      </c>
      <c r="D49" s="354"/>
      <c r="E49" s="354"/>
      <c r="F49" s="354"/>
      <c r="G49" s="354"/>
      <c r="H49" s="77"/>
      <c r="I49" s="355" t="s">
        <v>53</v>
      </c>
      <c r="J49" s="354"/>
      <c r="K49" s="354"/>
      <c r="L49" s="354"/>
      <c r="M49" s="354"/>
      <c r="N49" s="354"/>
      <c r="O49" s="354"/>
      <c r="P49" s="354"/>
      <c r="Q49" s="354"/>
      <c r="R49" s="354"/>
      <c r="S49" s="354"/>
      <c r="T49" s="354"/>
      <c r="U49" s="354"/>
      <c r="V49" s="354"/>
      <c r="W49" s="354"/>
      <c r="X49" s="354"/>
      <c r="Y49" s="354"/>
      <c r="Z49" s="354"/>
      <c r="AA49" s="354"/>
      <c r="AB49" s="354"/>
      <c r="AC49" s="354"/>
      <c r="AD49" s="354"/>
      <c r="AE49" s="354"/>
      <c r="AF49" s="354"/>
      <c r="AG49" s="356" t="s">
        <v>54</v>
      </c>
      <c r="AH49" s="354"/>
      <c r="AI49" s="354"/>
      <c r="AJ49" s="354"/>
      <c r="AK49" s="354"/>
      <c r="AL49" s="354"/>
      <c r="AM49" s="354"/>
      <c r="AN49" s="355" t="s">
        <v>55</v>
      </c>
      <c r="AO49" s="354"/>
      <c r="AP49" s="354"/>
      <c r="AQ49" s="78" t="s">
        <v>56</v>
      </c>
      <c r="AR49" s="59"/>
      <c r="AS49" s="79" t="s">
        <v>57</v>
      </c>
      <c r="AT49" s="80" t="s">
        <v>58</v>
      </c>
      <c r="AU49" s="80" t="s">
        <v>59</v>
      </c>
      <c r="AV49" s="80" t="s">
        <v>60</v>
      </c>
      <c r="AW49" s="80" t="s">
        <v>61</v>
      </c>
      <c r="AX49" s="80" t="s">
        <v>62</v>
      </c>
      <c r="AY49" s="80" t="s">
        <v>63</v>
      </c>
      <c r="AZ49" s="80" t="s">
        <v>64</v>
      </c>
      <c r="BA49" s="80" t="s">
        <v>65</v>
      </c>
      <c r="BB49" s="80" t="s">
        <v>66</v>
      </c>
      <c r="BC49" s="80" t="s">
        <v>67</v>
      </c>
      <c r="BD49" s="81" t="s">
        <v>68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69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60">
        <f>ROUND(SUM(AG52:AG53),2)</f>
        <v>0</v>
      </c>
      <c r="AH51" s="360"/>
      <c r="AI51" s="360"/>
      <c r="AJ51" s="360"/>
      <c r="AK51" s="360"/>
      <c r="AL51" s="360"/>
      <c r="AM51" s="360"/>
      <c r="AN51" s="361">
        <f>SUM(AG51,AT51)</f>
        <v>0</v>
      </c>
      <c r="AO51" s="361"/>
      <c r="AP51" s="361"/>
      <c r="AQ51" s="87" t="s">
        <v>21</v>
      </c>
      <c r="AR51" s="69"/>
      <c r="AS51" s="88">
        <f>ROUND(SUM(AS52:AS53),2)</f>
        <v>0</v>
      </c>
      <c r="AT51" s="89">
        <f>ROUND(SUM(AV51:AW51),2)</f>
        <v>0</v>
      </c>
      <c r="AU51" s="90">
        <f>ROUND(SUM(AU52:AU53),5)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>ROUND(SUM(AZ52:AZ53),2)</f>
        <v>0</v>
      </c>
      <c r="BA51" s="89">
        <f>ROUND(SUM(BA52:BA53),2)</f>
        <v>0</v>
      </c>
      <c r="BB51" s="89">
        <f>ROUND(SUM(BB52:BB53),2)</f>
        <v>0</v>
      </c>
      <c r="BC51" s="89">
        <f>ROUND(SUM(BC52:BC53),2)</f>
        <v>0</v>
      </c>
      <c r="BD51" s="91">
        <f>ROUND(SUM(BD52:BD53),2)</f>
        <v>0</v>
      </c>
      <c r="BS51" s="92" t="s">
        <v>70</v>
      </c>
      <c r="BT51" s="92" t="s">
        <v>71</v>
      </c>
      <c r="BU51" s="93" t="s">
        <v>72</v>
      </c>
      <c r="BV51" s="92" t="s">
        <v>73</v>
      </c>
      <c r="BW51" s="92" t="s">
        <v>7</v>
      </c>
      <c r="BX51" s="92" t="s">
        <v>74</v>
      </c>
      <c r="CL51" s="92" t="s">
        <v>21</v>
      </c>
    </row>
    <row r="52" spans="1:91" s="5" customFormat="1" ht="22.5" customHeight="1">
      <c r="A52" s="94" t="s">
        <v>75</v>
      </c>
      <c r="B52" s="95"/>
      <c r="C52" s="96"/>
      <c r="D52" s="359" t="s">
        <v>76</v>
      </c>
      <c r="E52" s="359"/>
      <c r="F52" s="359"/>
      <c r="G52" s="359"/>
      <c r="H52" s="359"/>
      <c r="I52" s="97"/>
      <c r="J52" s="359" t="s">
        <v>77</v>
      </c>
      <c r="K52" s="359"/>
      <c r="L52" s="359"/>
      <c r="M52" s="359"/>
      <c r="N52" s="359"/>
      <c r="O52" s="359"/>
      <c r="P52" s="359"/>
      <c r="Q52" s="359"/>
      <c r="R52" s="359"/>
      <c r="S52" s="359"/>
      <c r="T52" s="359"/>
      <c r="U52" s="359"/>
      <c r="V52" s="359"/>
      <c r="W52" s="359"/>
      <c r="X52" s="359"/>
      <c r="Y52" s="359"/>
      <c r="Z52" s="359"/>
      <c r="AA52" s="359"/>
      <c r="AB52" s="359"/>
      <c r="AC52" s="359"/>
      <c r="AD52" s="359"/>
      <c r="AE52" s="359"/>
      <c r="AF52" s="359"/>
      <c r="AG52" s="357">
        <f>'001 - Nové pochůzí plochy'!J27</f>
        <v>0</v>
      </c>
      <c r="AH52" s="358"/>
      <c r="AI52" s="358"/>
      <c r="AJ52" s="358"/>
      <c r="AK52" s="358"/>
      <c r="AL52" s="358"/>
      <c r="AM52" s="358"/>
      <c r="AN52" s="357">
        <f>SUM(AG52,AT52)</f>
        <v>0</v>
      </c>
      <c r="AO52" s="358"/>
      <c r="AP52" s="358"/>
      <c r="AQ52" s="98" t="s">
        <v>78</v>
      </c>
      <c r="AR52" s="99"/>
      <c r="AS52" s="100">
        <v>0</v>
      </c>
      <c r="AT52" s="101">
        <f>ROUND(SUM(AV52:AW52),2)</f>
        <v>0</v>
      </c>
      <c r="AU52" s="102">
        <f>'001 - Nové pochůzí plochy'!P84</f>
        <v>0</v>
      </c>
      <c r="AV52" s="101">
        <f>'001 - Nové pochůzí plochy'!J30</f>
        <v>0</v>
      </c>
      <c r="AW52" s="101">
        <f>'001 - Nové pochůzí plochy'!J31</f>
        <v>0</v>
      </c>
      <c r="AX52" s="101">
        <f>'001 - Nové pochůzí plochy'!J32</f>
        <v>0</v>
      </c>
      <c r="AY52" s="101">
        <f>'001 - Nové pochůzí plochy'!J33</f>
        <v>0</v>
      </c>
      <c r="AZ52" s="101">
        <f>'001 - Nové pochůzí plochy'!F30</f>
        <v>0</v>
      </c>
      <c r="BA52" s="101">
        <f>'001 - Nové pochůzí plochy'!F31</f>
        <v>0</v>
      </c>
      <c r="BB52" s="101">
        <f>'001 - Nové pochůzí plochy'!F32</f>
        <v>0</v>
      </c>
      <c r="BC52" s="101">
        <f>'001 - Nové pochůzí plochy'!F33</f>
        <v>0</v>
      </c>
      <c r="BD52" s="103">
        <f>'001 - Nové pochůzí plochy'!F34</f>
        <v>0</v>
      </c>
      <c r="BT52" s="104" t="s">
        <v>79</v>
      </c>
      <c r="BV52" s="104" t="s">
        <v>73</v>
      </c>
      <c r="BW52" s="104" t="s">
        <v>80</v>
      </c>
      <c r="BX52" s="104" t="s">
        <v>7</v>
      </c>
      <c r="CL52" s="104" t="s">
        <v>21</v>
      </c>
      <c r="CM52" s="104" t="s">
        <v>81</v>
      </c>
    </row>
    <row r="53" spans="1:91" s="5" customFormat="1" ht="22.5" customHeight="1">
      <c r="A53" s="94" t="s">
        <v>75</v>
      </c>
      <c r="B53" s="95"/>
      <c r="C53" s="96"/>
      <c r="D53" s="359" t="s">
        <v>82</v>
      </c>
      <c r="E53" s="359"/>
      <c r="F53" s="359"/>
      <c r="G53" s="359"/>
      <c r="H53" s="359"/>
      <c r="I53" s="97"/>
      <c r="J53" s="359" t="s">
        <v>83</v>
      </c>
      <c r="K53" s="359"/>
      <c r="L53" s="359"/>
      <c r="M53" s="359"/>
      <c r="N53" s="359"/>
      <c r="O53" s="359"/>
      <c r="P53" s="359"/>
      <c r="Q53" s="359"/>
      <c r="R53" s="359"/>
      <c r="S53" s="359"/>
      <c r="T53" s="359"/>
      <c r="U53" s="359"/>
      <c r="V53" s="359"/>
      <c r="W53" s="359"/>
      <c r="X53" s="359"/>
      <c r="Y53" s="359"/>
      <c r="Z53" s="359"/>
      <c r="AA53" s="359"/>
      <c r="AB53" s="359"/>
      <c r="AC53" s="359"/>
      <c r="AD53" s="359"/>
      <c r="AE53" s="359"/>
      <c r="AF53" s="359"/>
      <c r="AG53" s="357">
        <f>'002 - Výměna  kabelu  veř...'!J27</f>
        <v>0</v>
      </c>
      <c r="AH53" s="358"/>
      <c r="AI53" s="358"/>
      <c r="AJ53" s="358"/>
      <c r="AK53" s="358"/>
      <c r="AL53" s="358"/>
      <c r="AM53" s="358"/>
      <c r="AN53" s="357">
        <f>SUM(AG53,AT53)</f>
        <v>0</v>
      </c>
      <c r="AO53" s="358"/>
      <c r="AP53" s="358"/>
      <c r="AQ53" s="98" t="s">
        <v>78</v>
      </c>
      <c r="AR53" s="99"/>
      <c r="AS53" s="105">
        <v>0</v>
      </c>
      <c r="AT53" s="106">
        <f>ROUND(SUM(AV53:AW53),2)</f>
        <v>0</v>
      </c>
      <c r="AU53" s="107">
        <f>'002 - Výměna  kabelu  veř...'!P85</f>
        <v>0</v>
      </c>
      <c r="AV53" s="106">
        <f>'002 - Výměna  kabelu  veř...'!J30</f>
        <v>0</v>
      </c>
      <c r="AW53" s="106">
        <f>'002 - Výměna  kabelu  veř...'!J31</f>
        <v>0</v>
      </c>
      <c r="AX53" s="106">
        <f>'002 - Výměna  kabelu  veř...'!J32</f>
        <v>0</v>
      </c>
      <c r="AY53" s="106">
        <f>'002 - Výměna  kabelu  veř...'!J33</f>
        <v>0</v>
      </c>
      <c r="AZ53" s="106">
        <f>'002 - Výměna  kabelu  veř...'!F30</f>
        <v>0</v>
      </c>
      <c r="BA53" s="106">
        <f>'002 - Výměna  kabelu  veř...'!F31</f>
        <v>0</v>
      </c>
      <c r="BB53" s="106">
        <f>'002 - Výměna  kabelu  veř...'!F32</f>
        <v>0</v>
      </c>
      <c r="BC53" s="106">
        <f>'002 - Výměna  kabelu  veř...'!F33</f>
        <v>0</v>
      </c>
      <c r="BD53" s="108">
        <f>'002 - Výměna  kabelu  veř...'!F34</f>
        <v>0</v>
      </c>
      <c r="BT53" s="104" t="s">
        <v>79</v>
      </c>
      <c r="BV53" s="104" t="s">
        <v>73</v>
      </c>
      <c r="BW53" s="104" t="s">
        <v>84</v>
      </c>
      <c r="BX53" s="104" t="s">
        <v>7</v>
      </c>
      <c r="CL53" s="104" t="s">
        <v>21</v>
      </c>
      <c r="CM53" s="104" t="s">
        <v>81</v>
      </c>
    </row>
    <row r="54" spans="1:91" s="1" customFormat="1" ht="30" customHeight="1">
      <c r="B54" s="39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59"/>
    </row>
    <row r="55" spans="1:91" s="1" customFormat="1" ht="6.95" customHeight="1">
      <c r="B55" s="54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9"/>
    </row>
  </sheetData>
  <sheetProtection algorithmName="SHA-512" hashValue="/tgCcaBVChlT9y5sW4aI3PusA8Br56e9hCscg6Z4/AT26FyGkGa/ov7mgtW5XYr3StJh/ZrSPjLrve6dPMQMPg==" saltValue="LlkWcIXIAjZwxI8ytCGINQ==" spinCount="100000" sheet="1" objects="1" scenarios="1" formatCells="0" formatColumns="0" formatRows="0" sort="0" autoFilter="0"/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001 - Nové pochůzí plochy'!C2" display="/" xr:uid="{00000000-0004-0000-0000-000002000000}"/>
    <hyperlink ref="A53" location="'002 - Výměna  kabelu  veř...'!C2" display="/" xr:uid="{00000000-0004-0000-00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17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85</v>
      </c>
      <c r="G1" s="370" t="s">
        <v>86</v>
      </c>
      <c r="H1" s="370"/>
      <c r="I1" s="113"/>
      <c r="J1" s="112" t="s">
        <v>87</v>
      </c>
      <c r="K1" s="111" t="s">
        <v>88</v>
      </c>
      <c r="L1" s="112" t="s">
        <v>89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2"/>
      <c r="AT2" s="22" t="s">
        <v>80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81</v>
      </c>
    </row>
    <row r="4" spans="1:70" ht="36.950000000000003" customHeight="1">
      <c r="B4" s="26"/>
      <c r="C4" s="27"/>
      <c r="D4" s="28" t="s">
        <v>90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63" t="str">
        <f>'Rekapitulace stavby'!K6</f>
        <v>Nové pochůzí plochy  základní školy</v>
      </c>
      <c r="F7" s="364"/>
      <c r="G7" s="364"/>
      <c r="H7" s="364"/>
      <c r="I7" s="115"/>
      <c r="J7" s="27"/>
      <c r="K7" s="29"/>
    </row>
    <row r="8" spans="1:70" s="1" customFormat="1">
      <c r="B8" s="39"/>
      <c r="C8" s="40"/>
      <c r="D8" s="35" t="s">
        <v>91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65" t="s">
        <v>92</v>
      </c>
      <c r="F9" s="366"/>
      <c r="G9" s="366"/>
      <c r="H9" s="366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21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17" t="s">
        <v>25</v>
      </c>
      <c r="J12" s="118" t="str">
        <f>'Rekapitulace stavby'!AN8</f>
        <v>15. 8. 2017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">
        <v>21</v>
      </c>
      <c r="K14" s="43"/>
    </row>
    <row r="15" spans="1:70" s="1" customFormat="1" ht="18" customHeight="1">
      <c r="B15" s="39"/>
      <c r="C15" s="40"/>
      <c r="D15" s="40"/>
      <c r="E15" s="33" t="s">
        <v>29</v>
      </c>
      <c r="F15" s="40"/>
      <c r="G15" s="40"/>
      <c r="H15" s="40"/>
      <c r="I15" s="117" t="s">
        <v>30</v>
      </c>
      <c r="J15" s="33" t="s">
        <v>21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31</v>
      </c>
      <c r="E17" s="40"/>
      <c r="F17" s="40"/>
      <c r="G17" s="40"/>
      <c r="H17" s="40"/>
      <c r="I17" s="117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33</v>
      </c>
      <c r="E20" s="40"/>
      <c r="F20" s="40"/>
      <c r="G20" s="40"/>
      <c r="H20" s="40"/>
      <c r="I20" s="117" t="s">
        <v>28</v>
      </c>
      <c r="J20" s="33" t="s">
        <v>21</v>
      </c>
      <c r="K20" s="43"/>
    </row>
    <row r="21" spans="2:11" s="1" customFormat="1" ht="18" customHeight="1">
      <c r="B21" s="39"/>
      <c r="C21" s="40"/>
      <c r="D21" s="40"/>
      <c r="E21" s="33" t="s">
        <v>34</v>
      </c>
      <c r="F21" s="40"/>
      <c r="G21" s="40"/>
      <c r="H21" s="40"/>
      <c r="I21" s="117" t="s">
        <v>30</v>
      </c>
      <c r="J21" s="33" t="s">
        <v>21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36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32" t="s">
        <v>21</v>
      </c>
      <c r="F24" s="332"/>
      <c r="G24" s="332"/>
      <c r="H24" s="332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37</v>
      </c>
      <c r="E27" s="40"/>
      <c r="F27" s="40"/>
      <c r="G27" s="40"/>
      <c r="H27" s="40"/>
      <c r="I27" s="116"/>
      <c r="J27" s="126">
        <f>ROUND(J84,2)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39</v>
      </c>
      <c r="G29" s="40"/>
      <c r="H29" s="40"/>
      <c r="I29" s="127" t="s">
        <v>38</v>
      </c>
      <c r="J29" s="44" t="s">
        <v>40</v>
      </c>
      <c r="K29" s="43"/>
    </row>
    <row r="30" spans="2:11" s="1" customFormat="1" ht="14.45" customHeight="1">
      <c r="B30" s="39"/>
      <c r="C30" s="40"/>
      <c r="D30" s="47" t="s">
        <v>41</v>
      </c>
      <c r="E30" s="47" t="s">
        <v>42</v>
      </c>
      <c r="F30" s="128">
        <f>ROUND(SUM(BE84:BE176), 2)</f>
        <v>0</v>
      </c>
      <c r="G30" s="40"/>
      <c r="H30" s="40"/>
      <c r="I30" s="129">
        <v>0.21</v>
      </c>
      <c r="J30" s="128">
        <f>ROUND(ROUND((SUM(BE84:BE176)),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43</v>
      </c>
      <c r="F31" s="128">
        <f>ROUND(SUM(BF84:BF176), 2)</f>
        <v>0</v>
      </c>
      <c r="G31" s="40"/>
      <c r="H31" s="40"/>
      <c r="I31" s="129">
        <v>0.15</v>
      </c>
      <c r="J31" s="128">
        <f>ROUND(ROUND((SUM(BF84:BF176)),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44</v>
      </c>
      <c r="F32" s="128">
        <f>ROUND(SUM(BG84:BG176),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45</v>
      </c>
      <c r="F33" s="128">
        <f>ROUND(SUM(BH84:BH176),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46</v>
      </c>
      <c r="F34" s="128">
        <f>ROUND(SUM(BI84:BI176),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47</v>
      </c>
      <c r="E36" s="77"/>
      <c r="F36" s="77"/>
      <c r="G36" s="132" t="s">
        <v>48</v>
      </c>
      <c r="H36" s="133" t="s">
        <v>49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93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63" t="str">
        <f>E7</f>
        <v>Nové pochůzí plochy  základní školy</v>
      </c>
      <c r="F45" s="364"/>
      <c r="G45" s="364"/>
      <c r="H45" s="364"/>
      <c r="I45" s="116"/>
      <c r="J45" s="40"/>
      <c r="K45" s="43"/>
    </row>
    <row r="46" spans="2:11" s="1" customFormat="1" ht="14.45" customHeight="1">
      <c r="B46" s="39"/>
      <c r="C46" s="35" t="s">
        <v>91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65" t="str">
        <f>E9</f>
        <v>001 - Nové pochůzí plochy</v>
      </c>
      <c r="F47" s="366"/>
      <c r="G47" s="366"/>
      <c r="H47" s="366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>Třinec</v>
      </c>
      <c r="G49" s="40"/>
      <c r="H49" s="40"/>
      <c r="I49" s="117" t="s">
        <v>25</v>
      </c>
      <c r="J49" s="118" t="str">
        <f>IF(J12="","",J12)</f>
        <v>15. 8. 2017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27</v>
      </c>
      <c r="D51" s="40"/>
      <c r="E51" s="40"/>
      <c r="F51" s="33" t="str">
        <f>E15</f>
        <v>Město Třinec</v>
      </c>
      <c r="G51" s="40"/>
      <c r="H51" s="40"/>
      <c r="I51" s="117" t="s">
        <v>33</v>
      </c>
      <c r="J51" s="33" t="str">
        <f>E21</f>
        <v>Fiala architects</v>
      </c>
      <c r="K51" s="43"/>
    </row>
    <row r="52" spans="2:47" s="1" customFormat="1" ht="14.45" customHeight="1">
      <c r="B52" s="39"/>
      <c r="C52" s="35" t="s">
        <v>31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94</v>
      </c>
      <c r="D54" s="130"/>
      <c r="E54" s="130"/>
      <c r="F54" s="130"/>
      <c r="G54" s="130"/>
      <c r="H54" s="130"/>
      <c r="I54" s="143"/>
      <c r="J54" s="144" t="s">
        <v>95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96</v>
      </c>
      <c r="D56" s="40"/>
      <c r="E56" s="40"/>
      <c r="F56" s="40"/>
      <c r="G56" s="40"/>
      <c r="H56" s="40"/>
      <c r="I56" s="116"/>
      <c r="J56" s="126">
        <f>J84</f>
        <v>0</v>
      </c>
      <c r="K56" s="43"/>
      <c r="AU56" s="22" t="s">
        <v>97</v>
      </c>
    </row>
    <row r="57" spans="2:47" s="7" customFormat="1" ht="24.95" customHeight="1">
      <c r="B57" s="147"/>
      <c r="C57" s="148"/>
      <c r="D57" s="149" t="s">
        <v>98</v>
      </c>
      <c r="E57" s="150"/>
      <c r="F57" s="150"/>
      <c r="G57" s="150"/>
      <c r="H57" s="150"/>
      <c r="I57" s="151"/>
      <c r="J57" s="152">
        <f>J85</f>
        <v>0</v>
      </c>
      <c r="K57" s="153"/>
    </row>
    <row r="58" spans="2:47" s="8" customFormat="1" ht="19.899999999999999" customHeight="1">
      <c r="B58" s="154"/>
      <c r="C58" s="155"/>
      <c r="D58" s="156" t="s">
        <v>99</v>
      </c>
      <c r="E58" s="157"/>
      <c r="F58" s="157"/>
      <c r="G58" s="157"/>
      <c r="H58" s="157"/>
      <c r="I58" s="158"/>
      <c r="J58" s="159">
        <f>J86</f>
        <v>0</v>
      </c>
      <c r="K58" s="160"/>
    </row>
    <row r="59" spans="2:47" s="8" customFormat="1" ht="19.899999999999999" customHeight="1">
      <c r="B59" s="154"/>
      <c r="C59" s="155"/>
      <c r="D59" s="156" t="s">
        <v>100</v>
      </c>
      <c r="E59" s="157"/>
      <c r="F59" s="157"/>
      <c r="G59" s="157"/>
      <c r="H59" s="157"/>
      <c r="I59" s="158"/>
      <c r="J59" s="159">
        <f>J128</f>
        <v>0</v>
      </c>
      <c r="K59" s="160"/>
    </row>
    <row r="60" spans="2:47" s="8" customFormat="1" ht="19.899999999999999" customHeight="1">
      <c r="B60" s="154"/>
      <c r="C60" s="155"/>
      <c r="D60" s="156" t="s">
        <v>101</v>
      </c>
      <c r="E60" s="157"/>
      <c r="F60" s="157"/>
      <c r="G60" s="157"/>
      <c r="H60" s="157"/>
      <c r="I60" s="158"/>
      <c r="J60" s="159">
        <f>J144</f>
        <v>0</v>
      </c>
      <c r="K60" s="160"/>
    </row>
    <row r="61" spans="2:47" s="8" customFormat="1" ht="19.899999999999999" customHeight="1">
      <c r="B61" s="154"/>
      <c r="C61" s="155"/>
      <c r="D61" s="156" t="s">
        <v>102</v>
      </c>
      <c r="E61" s="157"/>
      <c r="F61" s="157"/>
      <c r="G61" s="157"/>
      <c r="H61" s="157"/>
      <c r="I61" s="158"/>
      <c r="J61" s="159">
        <f>J161</f>
        <v>0</v>
      </c>
      <c r="K61" s="160"/>
    </row>
    <row r="62" spans="2:47" s="8" customFormat="1" ht="19.899999999999999" customHeight="1">
      <c r="B62" s="154"/>
      <c r="C62" s="155"/>
      <c r="D62" s="156" t="s">
        <v>103</v>
      </c>
      <c r="E62" s="157"/>
      <c r="F62" s="157"/>
      <c r="G62" s="157"/>
      <c r="H62" s="157"/>
      <c r="I62" s="158"/>
      <c r="J62" s="159">
        <f>J167</f>
        <v>0</v>
      </c>
      <c r="K62" s="160"/>
    </row>
    <row r="63" spans="2:47" s="7" customFormat="1" ht="24.95" customHeight="1">
      <c r="B63" s="147"/>
      <c r="C63" s="148"/>
      <c r="D63" s="149" t="s">
        <v>104</v>
      </c>
      <c r="E63" s="150"/>
      <c r="F63" s="150"/>
      <c r="G63" s="150"/>
      <c r="H63" s="150"/>
      <c r="I63" s="151"/>
      <c r="J63" s="152">
        <f>J169</f>
        <v>0</v>
      </c>
      <c r="K63" s="153"/>
    </row>
    <row r="64" spans="2:47" s="8" customFormat="1" ht="19.899999999999999" customHeight="1">
      <c r="B64" s="154"/>
      <c r="C64" s="155"/>
      <c r="D64" s="156" t="s">
        <v>105</v>
      </c>
      <c r="E64" s="157"/>
      <c r="F64" s="157"/>
      <c r="G64" s="157"/>
      <c r="H64" s="157"/>
      <c r="I64" s="158"/>
      <c r="J64" s="159">
        <f>J170</f>
        <v>0</v>
      </c>
      <c r="K64" s="160"/>
    </row>
    <row r="65" spans="2:12" s="1" customFormat="1" ht="21.75" customHeight="1">
      <c r="B65" s="39"/>
      <c r="C65" s="40"/>
      <c r="D65" s="40"/>
      <c r="E65" s="40"/>
      <c r="F65" s="40"/>
      <c r="G65" s="40"/>
      <c r="H65" s="40"/>
      <c r="I65" s="116"/>
      <c r="J65" s="40"/>
      <c r="K65" s="43"/>
    </row>
    <row r="66" spans="2:12" s="1" customFormat="1" ht="6.95" customHeight="1">
      <c r="B66" s="54"/>
      <c r="C66" s="55"/>
      <c r="D66" s="55"/>
      <c r="E66" s="55"/>
      <c r="F66" s="55"/>
      <c r="G66" s="55"/>
      <c r="H66" s="55"/>
      <c r="I66" s="137"/>
      <c r="J66" s="55"/>
      <c r="K66" s="56"/>
    </row>
    <row r="70" spans="2:12" s="1" customFormat="1" ht="6.95" customHeight="1">
      <c r="B70" s="57"/>
      <c r="C70" s="58"/>
      <c r="D70" s="58"/>
      <c r="E70" s="58"/>
      <c r="F70" s="58"/>
      <c r="G70" s="58"/>
      <c r="H70" s="58"/>
      <c r="I70" s="140"/>
      <c r="J70" s="58"/>
      <c r="K70" s="58"/>
      <c r="L70" s="59"/>
    </row>
    <row r="71" spans="2:12" s="1" customFormat="1" ht="36.950000000000003" customHeight="1">
      <c r="B71" s="39"/>
      <c r="C71" s="60" t="s">
        <v>106</v>
      </c>
      <c r="D71" s="61"/>
      <c r="E71" s="61"/>
      <c r="F71" s="61"/>
      <c r="G71" s="61"/>
      <c r="H71" s="61"/>
      <c r="I71" s="161"/>
      <c r="J71" s="61"/>
      <c r="K71" s="61"/>
      <c r="L71" s="59"/>
    </row>
    <row r="72" spans="2:12" s="1" customFormat="1" ht="6.95" customHeight="1">
      <c r="B72" s="39"/>
      <c r="C72" s="61"/>
      <c r="D72" s="61"/>
      <c r="E72" s="61"/>
      <c r="F72" s="61"/>
      <c r="G72" s="61"/>
      <c r="H72" s="61"/>
      <c r="I72" s="161"/>
      <c r="J72" s="61"/>
      <c r="K72" s="61"/>
      <c r="L72" s="59"/>
    </row>
    <row r="73" spans="2:12" s="1" customFormat="1" ht="14.45" customHeight="1">
      <c r="B73" s="39"/>
      <c r="C73" s="63" t="s">
        <v>18</v>
      </c>
      <c r="D73" s="61"/>
      <c r="E73" s="61"/>
      <c r="F73" s="61"/>
      <c r="G73" s="61"/>
      <c r="H73" s="61"/>
      <c r="I73" s="161"/>
      <c r="J73" s="61"/>
      <c r="K73" s="61"/>
      <c r="L73" s="59"/>
    </row>
    <row r="74" spans="2:12" s="1" customFormat="1" ht="22.5" customHeight="1">
      <c r="B74" s="39"/>
      <c r="C74" s="61"/>
      <c r="D74" s="61"/>
      <c r="E74" s="367" t="str">
        <f>E7</f>
        <v>Nové pochůzí plochy  základní školy</v>
      </c>
      <c r="F74" s="368"/>
      <c r="G74" s="368"/>
      <c r="H74" s="368"/>
      <c r="I74" s="161"/>
      <c r="J74" s="61"/>
      <c r="K74" s="61"/>
      <c r="L74" s="59"/>
    </row>
    <row r="75" spans="2:12" s="1" customFormat="1" ht="14.45" customHeight="1">
      <c r="B75" s="39"/>
      <c r="C75" s="63" t="s">
        <v>91</v>
      </c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23.25" customHeight="1">
      <c r="B76" s="39"/>
      <c r="C76" s="61"/>
      <c r="D76" s="61"/>
      <c r="E76" s="343" t="str">
        <f>E9</f>
        <v>001 - Nové pochůzí plochy</v>
      </c>
      <c r="F76" s="369"/>
      <c r="G76" s="369"/>
      <c r="H76" s="369"/>
      <c r="I76" s="161"/>
      <c r="J76" s="61"/>
      <c r="K76" s="61"/>
      <c r="L76" s="59"/>
    </row>
    <row r="77" spans="2:12" s="1" customFormat="1" ht="6.95" customHeight="1">
      <c r="B77" s="39"/>
      <c r="C77" s="61"/>
      <c r="D77" s="61"/>
      <c r="E77" s="61"/>
      <c r="F77" s="61"/>
      <c r="G77" s="61"/>
      <c r="H77" s="61"/>
      <c r="I77" s="161"/>
      <c r="J77" s="61"/>
      <c r="K77" s="61"/>
      <c r="L77" s="59"/>
    </row>
    <row r="78" spans="2:12" s="1" customFormat="1" ht="18" customHeight="1">
      <c r="B78" s="39"/>
      <c r="C78" s="63" t="s">
        <v>23</v>
      </c>
      <c r="D78" s="61"/>
      <c r="E78" s="61"/>
      <c r="F78" s="162" t="str">
        <f>F12</f>
        <v>Třinec</v>
      </c>
      <c r="G78" s="61"/>
      <c r="H78" s="61"/>
      <c r="I78" s="163" t="s">
        <v>25</v>
      </c>
      <c r="J78" s="71" t="str">
        <f>IF(J12="","",J12)</f>
        <v>15. 8. 2017</v>
      </c>
      <c r="K78" s="61"/>
      <c r="L78" s="59"/>
    </row>
    <row r="79" spans="2:12" s="1" customFormat="1" ht="6.95" customHeight="1">
      <c r="B79" s="39"/>
      <c r="C79" s="61"/>
      <c r="D79" s="61"/>
      <c r="E79" s="61"/>
      <c r="F79" s="61"/>
      <c r="G79" s="61"/>
      <c r="H79" s="61"/>
      <c r="I79" s="161"/>
      <c r="J79" s="61"/>
      <c r="K79" s="61"/>
      <c r="L79" s="59"/>
    </row>
    <row r="80" spans="2:12" s="1" customFormat="1">
      <c r="B80" s="39"/>
      <c r="C80" s="63" t="s">
        <v>27</v>
      </c>
      <c r="D80" s="61"/>
      <c r="E80" s="61"/>
      <c r="F80" s="162" t="str">
        <f>E15</f>
        <v>Město Třinec</v>
      </c>
      <c r="G80" s="61"/>
      <c r="H80" s="61"/>
      <c r="I80" s="163" t="s">
        <v>33</v>
      </c>
      <c r="J80" s="162" t="str">
        <f>E21</f>
        <v>Fiala architects</v>
      </c>
      <c r="K80" s="61"/>
      <c r="L80" s="59"/>
    </row>
    <row r="81" spans="2:65" s="1" customFormat="1" ht="14.45" customHeight="1">
      <c r="B81" s="39"/>
      <c r="C81" s="63" t="s">
        <v>31</v>
      </c>
      <c r="D81" s="61"/>
      <c r="E81" s="61"/>
      <c r="F81" s="162" t="str">
        <f>IF(E18="","",E18)</f>
        <v/>
      </c>
      <c r="G81" s="61"/>
      <c r="H81" s="61"/>
      <c r="I81" s="161"/>
      <c r="J81" s="61"/>
      <c r="K81" s="61"/>
      <c r="L81" s="59"/>
    </row>
    <row r="82" spans="2:65" s="1" customFormat="1" ht="10.35" customHeight="1">
      <c r="B82" s="39"/>
      <c r="C82" s="61"/>
      <c r="D82" s="61"/>
      <c r="E82" s="61"/>
      <c r="F82" s="61"/>
      <c r="G82" s="61"/>
      <c r="H82" s="61"/>
      <c r="I82" s="161"/>
      <c r="J82" s="61"/>
      <c r="K82" s="61"/>
      <c r="L82" s="59"/>
    </row>
    <row r="83" spans="2:65" s="9" customFormat="1" ht="29.25" customHeight="1">
      <c r="B83" s="164"/>
      <c r="C83" s="165" t="s">
        <v>107</v>
      </c>
      <c r="D83" s="166" t="s">
        <v>56</v>
      </c>
      <c r="E83" s="166" t="s">
        <v>52</v>
      </c>
      <c r="F83" s="166" t="s">
        <v>108</v>
      </c>
      <c r="G83" s="166" t="s">
        <v>109</v>
      </c>
      <c r="H83" s="166" t="s">
        <v>110</v>
      </c>
      <c r="I83" s="167" t="s">
        <v>111</v>
      </c>
      <c r="J83" s="166" t="s">
        <v>95</v>
      </c>
      <c r="K83" s="168" t="s">
        <v>112</v>
      </c>
      <c r="L83" s="169"/>
      <c r="M83" s="79" t="s">
        <v>113</v>
      </c>
      <c r="N83" s="80" t="s">
        <v>41</v>
      </c>
      <c r="O83" s="80" t="s">
        <v>114</v>
      </c>
      <c r="P83" s="80" t="s">
        <v>115</v>
      </c>
      <c r="Q83" s="80" t="s">
        <v>116</v>
      </c>
      <c r="R83" s="80" t="s">
        <v>117</v>
      </c>
      <c r="S83" s="80" t="s">
        <v>118</v>
      </c>
      <c r="T83" s="81" t="s">
        <v>119</v>
      </c>
    </row>
    <row r="84" spans="2:65" s="1" customFormat="1" ht="29.25" customHeight="1">
      <c r="B84" s="39"/>
      <c r="C84" s="85" t="s">
        <v>96</v>
      </c>
      <c r="D84" s="61"/>
      <c r="E84" s="61"/>
      <c r="F84" s="61"/>
      <c r="G84" s="61"/>
      <c r="H84" s="61"/>
      <c r="I84" s="161"/>
      <c r="J84" s="170">
        <f>BK84</f>
        <v>0</v>
      </c>
      <c r="K84" s="61"/>
      <c r="L84" s="59"/>
      <c r="M84" s="82"/>
      <c r="N84" s="83"/>
      <c r="O84" s="83"/>
      <c r="P84" s="171">
        <f>P85+P169</f>
        <v>0</v>
      </c>
      <c r="Q84" s="83"/>
      <c r="R84" s="171">
        <f>R85+R169</f>
        <v>745.75633000000005</v>
      </c>
      <c r="S84" s="83"/>
      <c r="T84" s="172">
        <f>T85+T169</f>
        <v>0.29131999999999997</v>
      </c>
      <c r="AT84" s="22" t="s">
        <v>70</v>
      </c>
      <c r="AU84" s="22" t="s">
        <v>97</v>
      </c>
      <c r="BK84" s="173">
        <f>BK85+BK169</f>
        <v>0</v>
      </c>
    </row>
    <row r="85" spans="2:65" s="10" customFormat="1" ht="37.35" customHeight="1">
      <c r="B85" s="174"/>
      <c r="C85" s="175"/>
      <c r="D85" s="176" t="s">
        <v>70</v>
      </c>
      <c r="E85" s="177" t="s">
        <v>120</v>
      </c>
      <c r="F85" s="177" t="s">
        <v>121</v>
      </c>
      <c r="G85" s="175"/>
      <c r="H85" s="175"/>
      <c r="I85" s="178"/>
      <c r="J85" s="179">
        <f>BK85</f>
        <v>0</v>
      </c>
      <c r="K85" s="175"/>
      <c r="L85" s="180"/>
      <c r="M85" s="181"/>
      <c r="N85" s="182"/>
      <c r="O85" s="182"/>
      <c r="P85" s="183">
        <f>P86+P128+P144+P161+P167</f>
        <v>0</v>
      </c>
      <c r="Q85" s="182"/>
      <c r="R85" s="183">
        <f>R86+R128+R144+R161+R167</f>
        <v>745.65457000000004</v>
      </c>
      <c r="S85" s="182"/>
      <c r="T85" s="184">
        <f>T86+T128+T144+T161+T167</f>
        <v>0.29131999999999997</v>
      </c>
      <c r="AR85" s="185" t="s">
        <v>79</v>
      </c>
      <c r="AT85" s="186" t="s">
        <v>70</v>
      </c>
      <c r="AU85" s="186" t="s">
        <v>71</v>
      </c>
      <c r="AY85" s="185" t="s">
        <v>122</v>
      </c>
      <c r="BK85" s="187">
        <f>BK86+BK128+BK144+BK161+BK167</f>
        <v>0</v>
      </c>
    </row>
    <row r="86" spans="2:65" s="10" customFormat="1" ht="19.899999999999999" customHeight="1">
      <c r="B86" s="174"/>
      <c r="C86" s="175"/>
      <c r="D86" s="188" t="s">
        <v>70</v>
      </c>
      <c r="E86" s="189" t="s">
        <v>79</v>
      </c>
      <c r="F86" s="189" t="s">
        <v>123</v>
      </c>
      <c r="G86" s="175"/>
      <c r="H86" s="175"/>
      <c r="I86" s="178"/>
      <c r="J86" s="190">
        <f>BK86</f>
        <v>0</v>
      </c>
      <c r="K86" s="175"/>
      <c r="L86" s="180"/>
      <c r="M86" s="181"/>
      <c r="N86" s="182"/>
      <c r="O86" s="182"/>
      <c r="P86" s="183">
        <f>SUM(P87:P127)</f>
        <v>0</v>
      </c>
      <c r="Q86" s="182"/>
      <c r="R86" s="183">
        <f>SUM(R87:R127)</f>
        <v>146.84152400000002</v>
      </c>
      <c r="S86" s="182"/>
      <c r="T86" s="184">
        <f>SUM(T87:T127)</f>
        <v>0</v>
      </c>
      <c r="AR86" s="185" t="s">
        <v>79</v>
      </c>
      <c r="AT86" s="186" t="s">
        <v>70</v>
      </c>
      <c r="AU86" s="186" t="s">
        <v>79</v>
      </c>
      <c r="AY86" s="185" t="s">
        <v>122</v>
      </c>
      <c r="BK86" s="187">
        <f>SUM(BK87:BK127)</f>
        <v>0</v>
      </c>
    </row>
    <row r="87" spans="2:65" s="1" customFormat="1" ht="22.5" customHeight="1">
      <c r="B87" s="39"/>
      <c r="C87" s="191" t="s">
        <v>79</v>
      </c>
      <c r="D87" s="191" t="s">
        <v>124</v>
      </c>
      <c r="E87" s="192" t="s">
        <v>125</v>
      </c>
      <c r="F87" s="193" t="s">
        <v>126</v>
      </c>
      <c r="G87" s="194" t="s">
        <v>127</v>
      </c>
      <c r="H87" s="195">
        <v>176.68</v>
      </c>
      <c r="I87" s="196"/>
      <c r="J87" s="197">
        <f>ROUND(I87*H87,2)</f>
        <v>0</v>
      </c>
      <c r="K87" s="193" t="s">
        <v>128</v>
      </c>
      <c r="L87" s="59"/>
      <c r="M87" s="198" t="s">
        <v>21</v>
      </c>
      <c r="N87" s="199" t="s">
        <v>42</v>
      </c>
      <c r="O87" s="40"/>
      <c r="P87" s="200">
        <f>O87*H87</f>
        <v>0</v>
      </c>
      <c r="Q87" s="200">
        <v>0</v>
      </c>
      <c r="R87" s="200">
        <f>Q87*H87</f>
        <v>0</v>
      </c>
      <c r="S87" s="200">
        <v>0</v>
      </c>
      <c r="T87" s="201">
        <f>S87*H87</f>
        <v>0</v>
      </c>
      <c r="AR87" s="22" t="s">
        <v>129</v>
      </c>
      <c r="AT87" s="22" t="s">
        <v>124</v>
      </c>
      <c r="AU87" s="22" t="s">
        <v>81</v>
      </c>
      <c r="AY87" s="22" t="s">
        <v>122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22" t="s">
        <v>79</v>
      </c>
      <c r="BK87" s="202">
        <f>ROUND(I87*H87,2)</f>
        <v>0</v>
      </c>
      <c r="BL87" s="22" t="s">
        <v>129</v>
      </c>
      <c r="BM87" s="22" t="s">
        <v>130</v>
      </c>
    </row>
    <row r="88" spans="2:65" s="11" customFormat="1" ht="13.5">
      <c r="B88" s="203"/>
      <c r="C88" s="204"/>
      <c r="D88" s="205" t="s">
        <v>131</v>
      </c>
      <c r="E88" s="206" t="s">
        <v>21</v>
      </c>
      <c r="F88" s="207" t="s">
        <v>132</v>
      </c>
      <c r="G88" s="204"/>
      <c r="H88" s="208">
        <v>176.68</v>
      </c>
      <c r="I88" s="209"/>
      <c r="J88" s="204"/>
      <c r="K88" s="204"/>
      <c r="L88" s="210"/>
      <c r="M88" s="211"/>
      <c r="N88" s="212"/>
      <c r="O88" s="212"/>
      <c r="P88" s="212"/>
      <c r="Q88" s="212"/>
      <c r="R88" s="212"/>
      <c r="S88" s="212"/>
      <c r="T88" s="213"/>
      <c r="AT88" s="214" t="s">
        <v>131</v>
      </c>
      <c r="AU88" s="214" t="s">
        <v>81</v>
      </c>
      <c r="AV88" s="11" t="s">
        <v>81</v>
      </c>
      <c r="AW88" s="11" t="s">
        <v>35</v>
      </c>
      <c r="AX88" s="11" t="s">
        <v>71</v>
      </c>
      <c r="AY88" s="214" t="s">
        <v>122</v>
      </c>
    </row>
    <row r="89" spans="2:65" s="12" customFormat="1" ht="13.5">
      <c r="B89" s="215"/>
      <c r="C89" s="216"/>
      <c r="D89" s="217" t="s">
        <v>131</v>
      </c>
      <c r="E89" s="218" t="s">
        <v>21</v>
      </c>
      <c r="F89" s="219" t="s">
        <v>133</v>
      </c>
      <c r="G89" s="216"/>
      <c r="H89" s="220">
        <v>176.68</v>
      </c>
      <c r="I89" s="221"/>
      <c r="J89" s="216"/>
      <c r="K89" s="216"/>
      <c r="L89" s="222"/>
      <c r="M89" s="223"/>
      <c r="N89" s="224"/>
      <c r="O89" s="224"/>
      <c r="P89" s="224"/>
      <c r="Q89" s="224"/>
      <c r="R89" s="224"/>
      <c r="S89" s="224"/>
      <c r="T89" s="225"/>
      <c r="AT89" s="226" t="s">
        <v>131</v>
      </c>
      <c r="AU89" s="226" t="s">
        <v>81</v>
      </c>
      <c r="AV89" s="12" t="s">
        <v>129</v>
      </c>
      <c r="AW89" s="12" t="s">
        <v>35</v>
      </c>
      <c r="AX89" s="12" t="s">
        <v>79</v>
      </c>
      <c r="AY89" s="226" t="s">
        <v>122</v>
      </c>
    </row>
    <row r="90" spans="2:65" s="1" customFormat="1" ht="22.5" customHeight="1">
      <c r="B90" s="39"/>
      <c r="C90" s="191" t="s">
        <v>81</v>
      </c>
      <c r="D90" s="191" t="s">
        <v>124</v>
      </c>
      <c r="E90" s="192" t="s">
        <v>134</v>
      </c>
      <c r="F90" s="193" t="s">
        <v>135</v>
      </c>
      <c r="G90" s="194" t="s">
        <v>127</v>
      </c>
      <c r="H90" s="195">
        <v>147.30000000000001</v>
      </c>
      <c r="I90" s="196"/>
      <c r="J90" s="197">
        <f>ROUND(I90*H90,2)</f>
        <v>0</v>
      </c>
      <c r="K90" s="193" t="s">
        <v>128</v>
      </c>
      <c r="L90" s="59"/>
      <c r="M90" s="198" t="s">
        <v>21</v>
      </c>
      <c r="N90" s="199" t="s">
        <v>42</v>
      </c>
      <c r="O90" s="40"/>
      <c r="P90" s="200">
        <f>O90*H90</f>
        <v>0</v>
      </c>
      <c r="Q90" s="200">
        <v>0</v>
      </c>
      <c r="R90" s="200">
        <f>Q90*H90</f>
        <v>0</v>
      </c>
      <c r="S90" s="200">
        <v>0</v>
      </c>
      <c r="T90" s="201">
        <f>S90*H90</f>
        <v>0</v>
      </c>
      <c r="AR90" s="22" t="s">
        <v>129</v>
      </c>
      <c r="AT90" s="22" t="s">
        <v>124</v>
      </c>
      <c r="AU90" s="22" t="s">
        <v>81</v>
      </c>
      <c r="AY90" s="22" t="s">
        <v>122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22" t="s">
        <v>79</v>
      </c>
      <c r="BK90" s="202">
        <f>ROUND(I90*H90,2)</f>
        <v>0</v>
      </c>
      <c r="BL90" s="22" t="s">
        <v>129</v>
      </c>
      <c r="BM90" s="22" t="s">
        <v>136</v>
      </c>
    </row>
    <row r="91" spans="2:65" s="11" customFormat="1" ht="13.5">
      <c r="B91" s="203"/>
      <c r="C91" s="204"/>
      <c r="D91" s="205" t="s">
        <v>131</v>
      </c>
      <c r="E91" s="206" t="s">
        <v>21</v>
      </c>
      <c r="F91" s="207" t="s">
        <v>137</v>
      </c>
      <c r="G91" s="204"/>
      <c r="H91" s="208">
        <v>147.30000000000001</v>
      </c>
      <c r="I91" s="209"/>
      <c r="J91" s="204"/>
      <c r="K91" s="204"/>
      <c r="L91" s="210"/>
      <c r="M91" s="211"/>
      <c r="N91" s="212"/>
      <c r="O91" s="212"/>
      <c r="P91" s="212"/>
      <c r="Q91" s="212"/>
      <c r="R91" s="212"/>
      <c r="S91" s="212"/>
      <c r="T91" s="213"/>
      <c r="AT91" s="214" t="s">
        <v>131</v>
      </c>
      <c r="AU91" s="214" t="s">
        <v>81</v>
      </c>
      <c r="AV91" s="11" t="s">
        <v>81</v>
      </c>
      <c r="AW91" s="11" t="s">
        <v>35</v>
      </c>
      <c r="AX91" s="11" t="s">
        <v>71</v>
      </c>
      <c r="AY91" s="214" t="s">
        <v>122</v>
      </c>
    </row>
    <row r="92" spans="2:65" s="12" customFormat="1" ht="13.5">
      <c r="B92" s="215"/>
      <c r="C92" s="216"/>
      <c r="D92" s="217" t="s">
        <v>131</v>
      </c>
      <c r="E92" s="218" t="s">
        <v>21</v>
      </c>
      <c r="F92" s="219" t="s">
        <v>133</v>
      </c>
      <c r="G92" s="216"/>
      <c r="H92" s="220">
        <v>147.30000000000001</v>
      </c>
      <c r="I92" s="221"/>
      <c r="J92" s="216"/>
      <c r="K92" s="216"/>
      <c r="L92" s="222"/>
      <c r="M92" s="223"/>
      <c r="N92" s="224"/>
      <c r="O92" s="224"/>
      <c r="P92" s="224"/>
      <c r="Q92" s="224"/>
      <c r="R92" s="224"/>
      <c r="S92" s="224"/>
      <c r="T92" s="225"/>
      <c r="AT92" s="226" t="s">
        <v>131</v>
      </c>
      <c r="AU92" s="226" t="s">
        <v>81</v>
      </c>
      <c r="AV92" s="12" t="s">
        <v>129</v>
      </c>
      <c r="AW92" s="12" t="s">
        <v>35</v>
      </c>
      <c r="AX92" s="12" t="s">
        <v>79</v>
      </c>
      <c r="AY92" s="226" t="s">
        <v>122</v>
      </c>
    </row>
    <row r="93" spans="2:65" s="1" customFormat="1" ht="22.5" customHeight="1">
      <c r="B93" s="39"/>
      <c r="C93" s="191" t="s">
        <v>138</v>
      </c>
      <c r="D93" s="191" t="s">
        <v>124</v>
      </c>
      <c r="E93" s="192" t="s">
        <v>139</v>
      </c>
      <c r="F93" s="193" t="s">
        <v>140</v>
      </c>
      <c r="G93" s="194" t="s">
        <v>127</v>
      </c>
      <c r="H93" s="195">
        <v>103.03</v>
      </c>
      <c r="I93" s="196"/>
      <c r="J93" s="197">
        <f>ROUND(I93*H93,2)</f>
        <v>0</v>
      </c>
      <c r="K93" s="193" t="s">
        <v>128</v>
      </c>
      <c r="L93" s="59"/>
      <c r="M93" s="198" t="s">
        <v>21</v>
      </c>
      <c r="N93" s="199" t="s">
        <v>42</v>
      </c>
      <c r="O93" s="40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AR93" s="22" t="s">
        <v>129</v>
      </c>
      <c r="AT93" s="22" t="s">
        <v>124</v>
      </c>
      <c r="AU93" s="22" t="s">
        <v>81</v>
      </c>
      <c r="AY93" s="22" t="s">
        <v>122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2" t="s">
        <v>79</v>
      </c>
      <c r="BK93" s="202">
        <f>ROUND(I93*H93,2)</f>
        <v>0</v>
      </c>
      <c r="BL93" s="22" t="s">
        <v>129</v>
      </c>
      <c r="BM93" s="22" t="s">
        <v>141</v>
      </c>
    </row>
    <row r="94" spans="2:65" s="11" customFormat="1" ht="13.5">
      <c r="B94" s="203"/>
      <c r="C94" s="204"/>
      <c r="D94" s="205" t="s">
        <v>131</v>
      </c>
      <c r="E94" s="206" t="s">
        <v>21</v>
      </c>
      <c r="F94" s="207" t="s">
        <v>132</v>
      </c>
      <c r="G94" s="204"/>
      <c r="H94" s="208">
        <v>176.68</v>
      </c>
      <c r="I94" s="209"/>
      <c r="J94" s="204"/>
      <c r="K94" s="204"/>
      <c r="L94" s="210"/>
      <c r="M94" s="211"/>
      <c r="N94" s="212"/>
      <c r="O94" s="212"/>
      <c r="P94" s="212"/>
      <c r="Q94" s="212"/>
      <c r="R94" s="212"/>
      <c r="S94" s="212"/>
      <c r="T94" s="213"/>
      <c r="AT94" s="214" t="s">
        <v>131</v>
      </c>
      <c r="AU94" s="214" t="s">
        <v>81</v>
      </c>
      <c r="AV94" s="11" t="s">
        <v>81</v>
      </c>
      <c r="AW94" s="11" t="s">
        <v>35</v>
      </c>
      <c r="AX94" s="11" t="s">
        <v>71</v>
      </c>
      <c r="AY94" s="214" t="s">
        <v>122</v>
      </c>
    </row>
    <row r="95" spans="2:65" s="11" customFormat="1" ht="13.5">
      <c r="B95" s="203"/>
      <c r="C95" s="204"/>
      <c r="D95" s="205" t="s">
        <v>131</v>
      </c>
      <c r="E95" s="206" t="s">
        <v>21</v>
      </c>
      <c r="F95" s="207" t="s">
        <v>142</v>
      </c>
      <c r="G95" s="204"/>
      <c r="H95" s="208">
        <v>-73.650000000000006</v>
      </c>
      <c r="I95" s="209"/>
      <c r="J95" s="204"/>
      <c r="K95" s="204"/>
      <c r="L95" s="210"/>
      <c r="M95" s="211"/>
      <c r="N95" s="212"/>
      <c r="O95" s="212"/>
      <c r="P95" s="212"/>
      <c r="Q95" s="212"/>
      <c r="R95" s="212"/>
      <c r="S95" s="212"/>
      <c r="T95" s="213"/>
      <c r="AT95" s="214" t="s">
        <v>131</v>
      </c>
      <c r="AU95" s="214" t="s">
        <v>81</v>
      </c>
      <c r="AV95" s="11" t="s">
        <v>81</v>
      </c>
      <c r="AW95" s="11" t="s">
        <v>35</v>
      </c>
      <c r="AX95" s="11" t="s">
        <v>71</v>
      </c>
      <c r="AY95" s="214" t="s">
        <v>122</v>
      </c>
    </row>
    <row r="96" spans="2:65" s="12" customFormat="1" ht="13.5">
      <c r="B96" s="215"/>
      <c r="C96" s="216"/>
      <c r="D96" s="217" t="s">
        <v>131</v>
      </c>
      <c r="E96" s="218" t="s">
        <v>21</v>
      </c>
      <c r="F96" s="219" t="s">
        <v>133</v>
      </c>
      <c r="G96" s="216"/>
      <c r="H96" s="220">
        <v>103.03</v>
      </c>
      <c r="I96" s="221"/>
      <c r="J96" s="216"/>
      <c r="K96" s="216"/>
      <c r="L96" s="222"/>
      <c r="M96" s="223"/>
      <c r="N96" s="224"/>
      <c r="O96" s="224"/>
      <c r="P96" s="224"/>
      <c r="Q96" s="224"/>
      <c r="R96" s="224"/>
      <c r="S96" s="224"/>
      <c r="T96" s="225"/>
      <c r="AT96" s="226" t="s">
        <v>131</v>
      </c>
      <c r="AU96" s="226" t="s">
        <v>81</v>
      </c>
      <c r="AV96" s="12" t="s">
        <v>129</v>
      </c>
      <c r="AW96" s="12" t="s">
        <v>35</v>
      </c>
      <c r="AX96" s="12" t="s">
        <v>79</v>
      </c>
      <c r="AY96" s="226" t="s">
        <v>122</v>
      </c>
    </row>
    <row r="97" spans="2:65" s="1" customFormat="1" ht="22.5" customHeight="1">
      <c r="B97" s="39"/>
      <c r="C97" s="191" t="s">
        <v>129</v>
      </c>
      <c r="D97" s="191" t="s">
        <v>124</v>
      </c>
      <c r="E97" s="192" t="s">
        <v>143</v>
      </c>
      <c r="F97" s="193" t="s">
        <v>144</v>
      </c>
      <c r="G97" s="194" t="s">
        <v>127</v>
      </c>
      <c r="H97" s="195">
        <v>73.650000000000006</v>
      </c>
      <c r="I97" s="196"/>
      <c r="J97" s="197">
        <f>ROUND(I97*H97,2)</f>
        <v>0</v>
      </c>
      <c r="K97" s="193" t="s">
        <v>128</v>
      </c>
      <c r="L97" s="59"/>
      <c r="M97" s="198" t="s">
        <v>21</v>
      </c>
      <c r="N97" s="199" t="s">
        <v>42</v>
      </c>
      <c r="O97" s="40"/>
      <c r="P97" s="200">
        <f>O97*H97</f>
        <v>0</v>
      </c>
      <c r="Q97" s="200">
        <v>0</v>
      </c>
      <c r="R97" s="200">
        <f>Q97*H97</f>
        <v>0</v>
      </c>
      <c r="S97" s="200">
        <v>0</v>
      </c>
      <c r="T97" s="201">
        <f>S97*H97</f>
        <v>0</v>
      </c>
      <c r="AR97" s="22" t="s">
        <v>129</v>
      </c>
      <c r="AT97" s="22" t="s">
        <v>124</v>
      </c>
      <c r="AU97" s="22" t="s">
        <v>81</v>
      </c>
      <c r="AY97" s="22" t="s">
        <v>122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22" t="s">
        <v>79</v>
      </c>
      <c r="BK97" s="202">
        <f>ROUND(I97*H97,2)</f>
        <v>0</v>
      </c>
      <c r="BL97" s="22" t="s">
        <v>129</v>
      </c>
      <c r="BM97" s="22" t="s">
        <v>145</v>
      </c>
    </row>
    <row r="98" spans="2:65" s="11" customFormat="1" ht="13.5">
      <c r="B98" s="203"/>
      <c r="C98" s="204"/>
      <c r="D98" s="205" t="s">
        <v>131</v>
      </c>
      <c r="E98" s="206" t="s">
        <v>21</v>
      </c>
      <c r="F98" s="207" t="s">
        <v>146</v>
      </c>
      <c r="G98" s="204"/>
      <c r="H98" s="208">
        <v>73.650000000000006</v>
      </c>
      <c r="I98" s="209"/>
      <c r="J98" s="204"/>
      <c r="K98" s="204"/>
      <c r="L98" s="210"/>
      <c r="M98" s="211"/>
      <c r="N98" s="212"/>
      <c r="O98" s="212"/>
      <c r="P98" s="212"/>
      <c r="Q98" s="212"/>
      <c r="R98" s="212"/>
      <c r="S98" s="212"/>
      <c r="T98" s="213"/>
      <c r="AT98" s="214" t="s">
        <v>131</v>
      </c>
      <c r="AU98" s="214" t="s">
        <v>81</v>
      </c>
      <c r="AV98" s="11" t="s">
        <v>81</v>
      </c>
      <c r="AW98" s="11" t="s">
        <v>35</v>
      </c>
      <c r="AX98" s="11" t="s">
        <v>71</v>
      </c>
      <c r="AY98" s="214" t="s">
        <v>122</v>
      </c>
    </row>
    <row r="99" spans="2:65" s="12" customFormat="1" ht="13.5">
      <c r="B99" s="215"/>
      <c r="C99" s="216"/>
      <c r="D99" s="217" t="s">
        <v>131</v>
      </c>
      <c r="E99" s="218" t="s">
        <v>21</v>
      </c>
      <c r="F99" s="219" t="s">
        <v>133</v>
      </c>
      <c r="G99" s="216"/>
      <c r="H99" s="220">
        <v>73.650000000000006</v>
      </c>
      <c r="I99" s="221"/>
      <c r="J99" s="216"/>
      <c r="K99" s="216"/>
      <c r="L99" s="222"/>
      <c r="M99" s="223"/>
      <c r="N99" s="224"/>
      <c r="O99" s="224"/>
      <c r="P99" s="224"/>
      <c r="Q99" s="224"/>
      <c r="R99" s="224"/>
      <c r="S99" s="224"/>
      <c r="T99" s="225"/>
      <c r="AT99" s="226" t="s">
        <v>131</v>
      </c>
      <c r="AU99" s="226" t="s">
        <v>81</v>
      </c>
      <c r="AV99" s="12" t="s">
        <v>129</v>
      </c>
      <c r="AW99" s="12" t="s">
        <v>35</v>
      </c>
      <c r="AX99" s="12" t="s">
        <v>79</v>
      </c>
      <c r="AY99" s="226" t="s">
        <v>122</v>
      </c>
    </row>
    <row r="100" spans="2:65" s="1" customFormat="1" ht="22.5" customHeight="1">
      <c r="B100" s="39"/>
      <c r="C100" s="191" t="s">
        <v>147</v>
      </c>
      <c r="D100" s="191" t="s">
        <v>124</v>
      </c>
      <c r="E100" s="192" t="s">
        <v>148</v>
      </c>
      <c r="F100" s="193" t="s">
        <v>149</v>
      </c>
      <c r="G100" s="194" t="s">
        <v>127</v>
      </c>
      <c r="H100" s="195">
        <v>75.72</v>
      </c>
      <c r="I100" s="196"/>
      <c r="J100" s="197">
        <f>ROUND(I100*H100,2)</f>
        <v>0</v>
      </c>
      <c r="K100" s="193" t="s">
        <v>128</v>
      </c>
      <c r="L100" s="59"/>
      <c r="M100" s="198" t="s">
        <v>21</v>
      </c>
      <c r="N100" s="199" t="s">
        <v>42</v>
      </c>
      <c r="O100" s="40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AR100" s="22" t="s">
        <v>129</v>
      </c>
      <c r="AT100" s="22" t="s">
        <v>124</v>
      </c>
      <c r="AU100" s="22" t="s">
        <v>81</v>
      </c>
      <c r="AY100" s="22" t="s">
        <v>122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22" t="s">
        <v>79</v>
      </c>
      <c r="BK100" s="202">
        <f>ROUND(I100*H100,2)</f>
        <v>0</v>
      </c>
      <c r="BL100" s="22" t="s">
        <v>129</v>
      </c>
      <c r="BM100" s="22" t="s">
        <v>150</v>
      </c>
    </row>
    <row r="101" spans="2:65" s="11" customFormat="1" ht="13.5">
      <c r="B101" s="203"/>
      <c r="C101" s="204"/>
      <c r="D101" s="205" t="s">
        <v>131</v>
      </c>
      <c r="E101" s="206" t="s">
        <v>21</v>
      </c>
      <c r="F101" s="207" t="s">
        <v>151</v>
      </c>
      <c r="G101" s="204"/>
      <c r="H101" s="208">
        <v>75.72</v>
      </c>
      <c r="I101" s="209"/>
      <c r="J101" s="204"/>
      <c r="K101" s="204"/>
      <c r="L101" s="210"/>
      <c r="M101" s="211"/>
      <c r="N101" s="212"/>
      <c r="O101" s="212"/>
      <c r="P101" s="212"/>
      <c r="Q101" s="212"/>
      <c r="R101" s="212"/>
      <c r="S101" s="212"/>
      <c r="T101" s="213"/>
      <c r="AT101" s="214" t="s">
        <v>131</v>
      </c>
      <c r="AU101" s="214" t="s">
        <v>81</v>
      </c>
      <c r="AV101" s="11" t="s">
        <v>81</v>
      </c>
      <c r="AW101" s="11" t="s">
        <v>35</v>
      </c>
      <c r="AX101" s="11" t="s">
        <v>71</v>
      </c>
      <c r="AY101" s="214" t="s">
        <v>122</v>
      </c>
    </row>
    <row r="102" spans="2:65" s="12" customFormat="1" ht="13.5">
      <c r="B102" s="215"/>
      <c r="C102" s="216"/>
      <c r="D102" s="217" t="s">
        <v>131</v>
      </c>
      <c r="E102" s="218" t="s">
        <v>21</v>
      </c>
      <c r="F102" s="219" t="s">
        <v>133</v>
      </c>
      <c r="G102" s="216"/>
      <c r="H102" s="220">
        <v>75.72</v>
      </c>
      <c r="I102" s="221"/>
      <c r="J102" s="216"/>
      <c r="K102" s="216"/>
      <c r="L102" s="222"/>
      <c r="M102" s="223"/>
      <c r="N102" s="224"/>
      <c r="O102" s="224"/>
      <c r="P102" s="224"/>
      <c r="Q102" s="224"/>
      <c r="R102" s="224"/>
      <c r="S102" s="224"/>
      <c r="T102" s="225"/>
      <c r="AT102" s="226" t="s">
        <v>131</v>
      </c>
      <c r="AU102" s="226" t="s">
        <v>81</v>
      </c>
      <c r="AV102" s="12" t="s">
        <v>129</v>
      </c>
      <c r="AW102" s="12" t="s">
        <v>35</v>
      </c>
      <c r="AX102" s="12" t="s">
        <v>79</v>
      </c>
      <c r="AY102" s="226" t="s">
        <v>122</v>
      </c>
    </row>
    <row r="103" spans="2:65" s="1" customFormat="1" ht="22.5" customHeight="1">
      <c r="B103" s="39"/>
      <c r="C103" s="227" t="s">
        <v>152</v>
      </c>
      <c r="D103" s="227" t="s">
        <v>153</v>
      </c>
      <c r="E103" s="228" t="s">
        <v>154</v>
      </c>
      <c r="F103" s="229" t="s">
        <v>155</v>
      </c>
      <c r="G103" s="230" t="s">
        <v>156</v>
      </c>
      <c r="H103" s="231">
        <v>146.83600000000001</v>
      </c>
      <c r="I103" s="232"/>
      <c r="J103" s="233">
        <f>ROUND(I103*H103,2)</f>
        <v>0</v>
      </c>
      <c r="K103" s="229" t="s">
        <v>128</v>
      </c>
      <c r="L103" s="234"/>
      <c r="M103" s="235" t="s">
        <v>21</v>
      </c>
      <c r="N103" s="236" t="s">
        <v>42</v>
      </c>
      <c r="O103" s="40"/>
      <c r="P103" s="200">
        <f>O103*H103</f>
        <v>0</v>
      </c>
      <c r="Q103" s="200">
        <v>1</v>
      </c>
      <c r="R103" s="200">
        <f>Q103*H103</f>
        <v>146.83600000000001</v>
      </c>
      <c r="S103" s="200">
        <v>0</v>
      </c>
      <c r="T103" s="201">
        <f>S103*H103</f>
        <v>0</v>
      </c>
      <c r="AR103" s="22" t="s">
        <v>157</v>
      </c>
      <c r="AT103" s="22" t="s">
        <v>153</v>
      </c>
      <c r="AU103" s="22" t="s">
        <v>81</v>
      </c>
      <c r="AY103" s="22" t="s">
        <v>122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22" t="s">
        <v>79</v>
      </c>
      <c r="BK103" s="202">
        <f>ROUND(I103*H103,2)</f>
        <v>0</v>
      </c>
      <c r="BL103" s="22" t="s">
        <v>129</v>
      </c>
      <c r="BM103" s="22" t="s">
        <v>158</v>
      </c>
    </row>
    <row r="104" spans="2:65" s="11" customFormat="1" ht="13.5">
      <c r="B104" s="203"/>
      <c r="C104" s="204"/>
      <c r="D104" s="205" t="s">
        <v>131</v>
      </c>
      <c r="E104" s="206" t="s">
        <v>21</v>
      </c>
      <c r="F104" s="207" t="s">
        <v>159</v>
      </c>
      <c r="G104" s="204"/>
      <c r="H104" s="208">
        <v>146.83600000000001</v>
      </c>
      <c r="I104" s="209"/>
      <c r="J104" s="204"/>
      <c r="K104" s="204"/>
      <c r="L104" s="210"/>
      <c r="M104" s="211"/>
      <c r="N104" s="212"/>
      <c r="O104" s="212"/>
      <c r="P104" s="212"/>
      <c r="Q104" s="212"/>
      <c r="R104" s="212"/>
      <c r="S104" s="212"/>
      <c r="T104" s="213"/>
      <c r="AT104" s="214" t="s">
        <v>131</v>
      </c>
      <c r="AU104" s="214" t="s">
        <v>81</v>
      </c>
      <c r="AV104" s="11" t="s">
        <v>81</v>
      </c>
      <c r="AW104" s="11" t="s">
        <v>35</v>
      </c>
      <c r="AX104" s="11" t="s">
        <v>71</v>
      </c>
      <c r="AY104" s="214" t="s">
        <v>122</v>
      </c>
    </row>
    <row r="105" spans="2:65" s="12" customFormat="1" ht="13.5">
      <c r="B105" s="215"/>
      <c r="C105" s="216"/>
      <c r="D105" s="217" t="s">
        <v>131</v>
      </c>
      <c r="E105" s="218" t="s">
        <v>21</v>
      </c>
      <c r="F105" s="219" t="s">
        <v>133</v>
      </c>
      <c r="G105" s="216"/>
      <c r="H105" s="220">
        <v>146.83600000000001</v>
      </c>
      <c r="I105" s="221"/>
      <c r="J105" s="216"/>
      <c r="K105" s="216"/>
      <c r="L105" s="222"/>
      <c r="M105" s="223"/>
      <c r="N105" s="224"/>
      <c r="O105" s="224"/>
      <c r="P105" s="224"/>
      <c r="Q105" s="224"/>
      <c r="R105" s="224"/>
      <c r="S105" s="224"/>
      <c r="T105" s="225"/>
      <c r="AT105" s="226" t="s">
        <v>131</v>
      </c>
      <c r="AU105" s="226" t="s">
        <v>81</v>
      </c>
      <c r="AV105" s="12" t="s">
        <v>129</v>
      </c>
      <c r="AW105" s="12" t="s">
        <v>35</v>
      </c>
      <c r="AX105" s="12" t="s">
        <v>79</v>
      </c>
      <c r="AY105" s="226" t="s">
        <v>122</v>
      </c>
    </row>
    <row r="106" spans="2:65" s="1" customFormat="1" ht="22.5" customHeight="1">
      <c r="B106" s="39"/>
      <c r="C106" s="191" t="s">
        <v>160</v>
      </c>
      <c r="D106" s="191" t="s">
        <v>124</v>
      </c>
      <c r="E106" s="192" t="s">
        <v>161</v>
      </c>
      <c r="F106" s="193" t="s">
        <v>162</v>
      </c>
      <c r="G106" s="194" t="s">
        <v>127</v>
      </c>
      <c r="H106" s="195">
        <v>103.03</v>
      </c>
      <c r="I106" s="196"/>
      <c r="J106" s="197">
        <f>ROUND(I106*H106,2)</f>
        <v>0</v>
      </c>
      <c r="K106" s="193" t="s">
        <v>128</v>
      </c>
      <c r="L106" s="59"/>
      <c r="M106" s="198" t="s">
        <v>21</v>
      </c>
      <c r="N106" s="199" t="s">
        <v>42</v>
      </c>
      <c r="O106" s="40"/>
      <c r="P106" s="200">
        <f>O106*H106</f>
        <v>0</v>
      </c>
      <c r="Q106" s="200">
        <v>0</v>
      </c>
      <c r="R106" s="200">
        <f>Q106*H106</f>
        <v>0</v>
      </c>
      <c r="S106" s="200">
        <v>0</v>
      </c>
      <c r="T106" s="201">
        <f>S106*H106</f>
        <v>0</v>
      </c>
      <c r="AR106" s="22" t="s">
        <v>129</v>
      </c>
      <c r="AT106" s="22" t="s">
        <v>124</v>
      </c>
      <c r="AU106" s="22" t="s">
        <v>81</v>
      </c>
      <c r="AY106" s="22" t="s">
        <v>122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22" t="s">
        <v>79</v>
      </c>
      <c r="BK106" s="202">
        <f>ROUND(I106*H106,2)</f>
        <v>0</v>
      </c>
      <c r="BL106" s="22" t="s">
        <v>129</v>
      </c>
      <c r="BM106" s="22" t="s">
        <v>163</v>
      </c>
    </row>
    <row r="107" spans="2:65" s="1" customFormat="1" ht="22.5" customHeight="1">
      <c r="B107" s="39"/>
      <c r="C107" s="191" t="s">
        <v>157</v>
      </c>
      <c r="D107" s="191" t="s">
        <v>124</v>
      </c>
      <c r="E107" s="192" t="s">
        <v>164</v>
      </c>
      <c r="F107" s="193" t="s">
        <v>165</v>
      </c>
      <c r="G107" s="194" t="s">
        <v>156</v>
      </c>
      <c r="H107" s="195">
        <v>170</v>
      </c>
      <c r="I107" s="196"/>
      <c r="J107" s="197">
        <f>ROUND(I107*H107,2)</f>
        <v>0</v>
      </c>
      <c r="K107" s="193" t="s">
        <v>128</v>
      </c>
      <c r="L107" s="59"/>
      <c r="M107" s="198" t="s">
        <v>21</v>
      </c>
      <c r="N107" s="199" t="s">
        <v>42</v>
      </c>
      <c r="O107" s="40"/>
      <c r="P107" s="200">
        <f>O107*H107</f>
        <v>0</v>
      </c>
      <c r="Q107" s="200">
        <v>0</v>
      </c>
      <c r="R107" s="200">
        <f>Q107*H107</f>
        <v>0</v>
      </c>
      <c r="S107" s="200">
        <v>0</v>
      </c>
      <c r="T107" s="201">
        <f>S107*H107</f>
        <v>0</v>
      </c>
      <c r="AR107" s="22" t="s">
        <v>129</v>
      </c>
      <c r="AT107" s="22" t="s">
        <v>124</v>
      </c>
      <c r="AU107" s="22" t="s">
        <v>81</v>
      </c>
      <c r="AY107" s="22" t="s">
        <v>122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22" t="s">
        <v>79</v>
      </c>
      <c r="BK107" s="202">
        <f>ROUND(I107*H107,2)</f>
        <v>0</v>
      </c>
      <c r="BL107" s="22" t="s">
        <v>129</v>
      </c>
      <c r="BM107" s="22" t="s">
        <v>166</v>
      </c>
    </row>
    <row r="108" spans="2:65" s="11" customFormat="1" ht="13.5">
      <c r="B108" s="203"/>
      <c r="C108" s="204"/>
      <c r="D108" s="205" t="s">
        <v>131</v>
      </c>
      <c r="E108" s="206" t="s">
        <v>21</v>
      </c>
      <c r="F108" s="207" t="s">
        <v>167</v>
      </c>
      <c r="G108" s="204"/>
      <c r="H108" s="208">
        <v>170</v>
      </c>
      <c r="I108" s="209"/>
      <c r="J108" s="204"/>
      <c r="K108" s="204"/>
      <c r="L108" s="210"/>
      <c r="M108" s="211"/>
      <c r="N108" s="212"/>
      <c r="O108" s="212"/>
      <c r="P108" s="212"/>
      <c r="Q108" s="212"/>
      <c r="R108" s="212"/>
      <c r="S108" s="212"/>
      <c r="T108" s="213"/>
      <c r="AT108" s="214" t="s">
        <v>131</v>
      </c>
      <c r="AU108" s="214" t="s">
        <v>81</v>
      </c>
      <c r="AV108" s="11" t="s">
        <v>81</v>
      </c>
      <c r="AW108" s="11" t="s">
        <v>35</v>
      </c>
      <c r="AX108" s="11" t="s">
        <v>71</v>
      </c>
      <c r="AY108" s="214" t="s">
        <v>122</v>
      </c>
    </row>
    <row r="109" spans="2:65" s="12" customFormat="1" ht="13.5">
      <c r="B109" s="215"/>
      <c r="C109" s="216"/>
      <c r="D109" s="217" t="s">
        <v>131</v>
      </c>
      <c r="E109" s="218" t="s">
        <v>21</v>
      </c>
      <c r="F109" s="219" t="s">
        <v>133</v>
      </c>
      <c r="G109" s="216"/>
      <c r="H109" s="220">
        <v>170</v>
      </c>
      <c r="I109" s="221"/>
      <c r="J109" s="216"/>
      <c r="K109" s="216"/>
      <c r="L109" s="222"/>
      <c r="M109" s="223"/>
      <c r="N109" s="224"/>
      <c r="O109" s="224"/>
      <c r="P109" s="224"/>
      <c r="Q109" s="224"/>
      <c r="R109" s="224"/>
      <c r="S109" s="224"/>
      <c r="T109" s="225"/>
      <c r="AT109" s="226" t="s">
        <v>131</v>
      </c>
      <c r="AU109" s="226" t="s">
        <v>81</v>
      </c>
      <c r="AV109" s="12" t="s">
        <v>129</v>
      </c>
      <c r="AW109" s="12" t="s">
        <v>35</v>
      </c>
      <c r="AX109" s="12" t="s">
        <v>79</v>
      </c>
      <c r="AY109" s="226" t="s">
        <v>122</v>
      </c>
    </row>
    <row r="110" spans="2:65" s="1" customFormat="1" ht="31.5" customHeight="1">
      <c r="B110" s="39"/>
      <c r="C110" s="191" t="s">
        <v>168</v>
      </c>
      <c r="D110" s="191" t="s">
        <v>124</v>
      </c>
      <c r="E110" s="192" t="s">
        <v>169</v>
      </c>
      <c r="F110" s="193" t="s">
        <v>170</v>
      </c>
      <c r="G110" s="194" t="s">
        <v>171</v>
      </c>
      <c r="H110" s="195">
        <v>368.25</v>
      </c>
      <c r="I110" s="196"/>
      <c r="J110" s="197">
        <f>ROUND(I110*H110,2)</f>
        <v>0</v>
      </c>
      <c r="K110" s="193" t="s">
        <v>128</v>
      </c>
      <c r="L110" s="59"/>
      <c r="M110" s="198" t="s">
        <v>21</v>
      </c>
      <c r="N110" s="199" t="s">
        <v>42</v>
      </c>
      <c r="O110" s="40"/>
      <c r="P110" s="200">
        <f>O110*H110</f>
        <v>0</v>
      </c>
      <c r="Q110" s="200">
        <v>0</v>
      </c>
      <c r="R110" s="200">
        <f>Q110*H110</f>
        <v>0</v>
      </c>
      <c r="S110" s="200">
        <v>0</v>
      </c>
      <c r="T110" s="201">
        <f>S110*H110</f>
        <v>0</v>
      </c>
      <c r="AR110" s="22" t="s">
        <v>129</v>
      </c>
      <c r="AT110" s="22" t="s">
        <v>124</v>
      </c>
      <c r="AU110" s="22" t="s">
        <v>81</v>
      </c>
      <c r="AY110" s="22" t="s">
        <v>122</v>
      </c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22" t="s">
        <v>79</v>
      </c>
      <c r="BK110" s="202">
        <f>ROUND(I110*H110,2)</f>
        <v>0</v>
      </c>
      <c r="BL110" s="22" t="s">
        <v>129</v>
      </c>
      <c r="BM110" s="22" t="s">
        <v>172</v>
      </c>
    </row>
    <row r="111" spans="2:65" s="11" customFormat="1" ht="13.5">
      <c r="B111" s="203"/>
      <c r="C111" s="204"/>
      <c r="D111" s="205" t="s">
        <v>131</v>
      </c>
      <c r="E111" s="206" t="s">
        <v>21</v>
      </c>
      <c r="F111" s="207" t="s">
        <v>173</v>
      </c>
      <c r="G111" s="204"/>
      <c r="H111" s="208">
        <v>368.25</v>
      </c>
      <c r="I111" s="209"/>
      <c r="J111" s="204"/>
      <c r="K111" s="204"/>
      <c r="L111" s="210"/>
      <c r="M111" s="211"/>
      <c r="N111" s="212"/>
      <c r="O111" s="212"/>
      <c r="P111" s="212"/>
      <c r="Q111" s="212"/>
      <c r="R111" s="212"/>
      <c r="S111" s="212"/>
      <c r="T111" s="213"/>
      <c r="AT111" s="214" t="s">
        <v>131</v>
      </c>
      <c r="AU111" s="214" t="s">
        <v>81</v>
      </c>
      <c r="AV111" s="11" t="s">
        <v>81</v>
      </c>
      <c r="AW111" s="11" t="s">
        <v>35</v>
      </c>
      <c r="AX111" s="11" t="s">
        <v>71</v>
      </c>
      <c r="AY111" s="214" t="s">
        <v>122</v>
      </c>
    </row>
    <row r="112" spans="2:65" s="12" customFormat="1" ht="13.5">
      <c r="B112" s="215"/>
      <c r="C112" s="216"/>
      <c r="D112" s="217" t="s">
        <v>131</v>
      </c>
      <c r="E112" s="218" t="s">
        <v>21</v>
      </c>
      <c r="F112" s="219" t="s">
        <v>133</v>
      </c>
      <c r="G112" s="216"/>
      <c r="H112" s="220">
        <v>368.25</v>
      </c>
      <c r="I112" s="221"/>
      <c r="J112" s="216"/>
      <c r="K112" s="216"/>
      <c r="L112" s="222"/>
      <c r="M112" s="223"/>
      <c r="N112" s="224"/>
      <c r="O112" s="224"/>
      <c r="P112" s="224"/>
      <c r="Q112" s="224"/>
      <c r="R112" s="224"/>
      <c r="S112" s="224"/>
      <c r="T112" s="225"/>
      <c r="AT112" s="226" t="s">
        <v>131</v>
      </c>
      <c r="AU112" s="226" t="s">
        <v>81</v>
      </c>
      <c r="AV112" s="12" t="s">
        <v>129</v>
      </c>
      <c r="AW112" s="12" t="s">
        <v>35</v>
      </c>
      <c r="AX112" s="12" t="s">
        <v>79</v>
      </c>
      <c r="AY112" s="226" t="s">
        <v>122</v>
      </c>
    </row>
    <row r="113" spans="2:65" s="1" customFormat="1" ht="22.5" customHeight="1">
      <c r="B113" s="39"/>
      <c r="C113" s="191" t="s">
        <v>174</v>
      </c>
      <c r="D113" s="191" t="s">
        <v>124</v>
      </c>
      <c r="E113" s="192" t="s">
        <v>175</v>
      </c>
      <c r="F113" s="193" t="s">
        <v>176</v>
      </c>
      <c r="G113" s="194" t="s">
        <v>171</v>
      </c>
      <c r="H113" s="195">
        <v>368.25</v>
      </c>
      <c r="I113" s="196"/>
      <c r="J113" s="197">
        <f>ROUND(I113*H113,2)</f>
        <v>0</v>
      </c>
      <c r="K113" s="193" t="s">
        <v>128</v>
      </c>
      <c r="L113" s="59"/>
      <c r="M113" s="198" t="s">
        <v>21</v>
      </c>
      <c r="N113" s="199" t="s">
        <v>42</v>
      </c>
      <c r="O113" s="40"/>
      <c r="P113" s="200">
        <f>O113*H113</f>
        <v>0</v>
      </c>
      <c r="Q113" s="200">
        <v>0</v>
      </c>
      <c r="R113" s="200">
        <f>Q113*H113</f>
        <v>0</v>
      </c>
      <c r="S113" s="200">
        <v>0</v>
      </c>
      <c r="T113" s="201">
        <f>S113*H113</f>
        <v>0</v>
      </c>
      <c r="AR113" s="22" t="s">
        <v>129</v>
      </c>
      <c r="AT113" s="22" t="s">
        <v>124</v>
      </c>
      <c r="AU113" s="22" t="s">
        <v>81</v>
      </c>
      <c r="AY113" s="22" t="s">
        <v>122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22" t="s">
        <v>79</v>
      </c>
      <c r="BK113" s="202">
        <f>ROUND(I113*H113,2)</f>
        <v>0</v>
      </c>
      <c r="BL113" s="22" t="s">
        <v>129</v>
      </c>
      <c r="BM113" s="22" t="s">
        <v>177</v>
      </c>
    </row>
    <row r="114" spans="2:65" s="11" customFormat="1" ht="13.5">
      <c r="B114" s="203"/>
      <c r="C114" s="204"/>
      <c r="D114" s="205" t="s">
        <v>131</v>
      </c>
      <c r="E114" s="206" t="s">
        <v>21</v>
      </c>
      <c r="F114" s="207" t="s">
        <v>173</v>
      </c>
      <c r="G114" s="204"/>
      <c r="H114" s="208">
        <v>368.25</v>
      </c>
      <c r="I114" s="209"/>
      <c r="J114" s="204"/>
      <c r="K114" s="204"/>
      <c r="L114" s="210"/>
      <c r="M114" s="211"/>
      <c r="N114" s="212"/>
      <c r="O114" s="212"/>
      <c r="P114" s="212"/>
      <c r="Q114" s="212"/>
      <c r="R114" s="212"/>
      <c r="S114" s="212"/>
      <c r="T114" s="213"/>
      <c r="AT114" s="214" t="s">
        <v>131</v>
      </c>
      <c r="AU114" s="214" t="s">
        <v>81</v>
      </c>
      <c r="AV114" s="11" t="s">
        <v>81</v>
      </c>
      <c r="AW114" s="11" t="s">
        <v>35</v>
      </c>
      <c r="AX114" s="11" t="s">
        <v>71</v>
      </c>
      <c r="AY114" s="214" t="s">
        <v>122</v>
      </c>
    </row>
    <row r="115" spans="2:65" s="12" customFormat="1" ht="13.5">
      <c r="B115" s="215"/>
      <c r="C115" s="216"/>
      <c r="D115" s="217" t="s">
        <v>131</v>
      </c>
      <c r="E115" s="218" t="s">
        <v>21</v>
      </c>
      <c r="F115" s="219" t="s">
        <v>133</v>
      </c>
      <c r="G115" s="216"/>
      <c r="H115" s="220">
        <v>368.25</v>
      </c>
      <c r="I115" s="221"/>
      <c r="J115" s="216"/>
      <c r="K115" s="216"/>
      <c r="L115" s="222"/>
      <c r="M115" s="223"/>
      <c r="N115" s="224"/>
      <c r="O115" s="224"/>
      <c r="P115" s="224"/>
      <c r="Q115" s="224"/>
      <c r="R115" s="224"/>
      <c r="S115" s="224"/>
      <c r="T115" s="225"/>
      <c r="AT115" s="226" t="s">
        <v>131</v>
      </c>
      <c r="AU115" s="226" t="s">
        <v>81</v>
      </c>
      <c r="AV115" s="12" t="s">
        <v>129</v>
      </c>
      <c r="AW115" s="12" t="s">
        <v>35</v>
      </c>
      <c r="AX115" s="12" t="s">
        <v>79</v>
      </c>
      <c r="AY115" s="226" t="s">
        <v>122</v>
      </c>
    </row>
    <row r="116" spans="2:65" s="1" customFormat="1" ht="22.5" customHeight="1">
      <c r="B116" s="39"/>
      <c r="C116" s="191" t="s">
        <v>178</v>
      </c>
      <c r="D116" s="191" t="s">
        <v>124</v>
      </c>
      <c r="E116" s="192" t="s">
        <v>179</v>
      </c>
      <c r="F116" s="193" t="s">
        <v>180</v>
      </c>
      <c r="G116" s="194" t="s">
        <v>171</v>
      </c>
      <c r="H116" s="195">
        <v>368.25</v>
      </c>
      <c r="I116" s="196"/>
      <c r="J116" s="197">
        <f>ROUND(I116*H116,2)</f>
        <v>0</v>
      </c>
      <c r="K116" s="193" t="s">
        <v>128</v>
      </c>
      <c r="L116" s="59"/>
      <c r="M116" s="198" t="s">
        <v>21</v>
      </c>
      <c r="N116" s="199" t="s">
        <v>42</v>
      </c>
      <c r="O116" s="40"/>
      <c r="P116" s="200">
        <f>O116*H116</f>
        <v>0</v>
      </c>
      <c r="Q116" s="200">
        <v>0</v>
      </c>
      <c r="R116" s="200">
        <f>Q116*H116</f>
        <v>0</v>
      </c>
      <c r="S116" s="200">
        <v>0</v>
      </c>
      <c r="T116" s="201">
        <f>S116*H116</f>
        <v>0</v>
      </c>
      <c r="AR116" s="22" t="s">
        <v>129</v>
      </c>
      <c r="AT116" s="22" t="s">
        <v>124</v>
      </c>
      <c r="AU116" s="22" t="s">
        <v>81</v>
      </c>
      <c r="AY116" s="22" t="s">
        <v>122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2" t="s">
        <v>79</v>
      </c>
      <c r="BK116" s="202">
        <f>ROUND(I116*H116,2)</f>
        <v>0</v>
      </c>
      <c r="BL116" s="22" t="s">
        <v>129</v>
      </c>
      <c r="BM116" s="22" t="s">
        <v>181</v>
      </c>
    </row>
    <row r="117" spans="2:65" s="11" customFormat="1" ht="13.5">
      <c r="B117" s="203"/>
      <c r="C117" s="204"/>
      <c r="D117" s="205" t="s">
        <v>131</v>
      </c>
      <c r="E117" s="206" t="s">
        <v>21</v>
      </c>
      <c r="F117" s="207" t="s">
        <v>173</v>
      </c>
      <c r="G117" s="204"/>
      <c r="H117" s="208">
        <v>368.25</v>
      </c>
      <c r="I117" s="209"/>
      <c r="J117" s="204"/>
      <c r="K117" s="204"/>
      <c r="L117" s="210"/>
      <c r="M117" s="211"/>
      <c r="N117" s="212"/>
      <c r="O117" s="212"/>
      <c r="P117" s="212"/>
      <c r="Q117" s="212"/>
      <c r="R117" s="212"/>
      <c r="S117" s="212"/>
      <c r="T117" s="213"/>
      <c r="AT117" s="214" t="s">
        <v>131</v>
      </c>
      <c r="AU117" s="214" t="s">
        <v>81</v>
      </c>
      <c r="AV117" s="11" t="s">
        <v>81</v>
      </c>
      <c r="AW117" s="11" t="s">
        <v>35</v>
      </c>
      <c r="AX117" s="11" t="s">
        <v>71</v>
      </c>
      <c r="AY117" s="214" t="s">
        <v>122</v>
      </c>
    </row>
    <row r="118" spans="2:65" s="12" customFormat="1" ht="13.5">
      <c r="B118" s="215"/>
      <c r="C118" s="216"/>
      <c r="D118" s="217" t="s">
        <v>131</v>
      </c>
      <c r="E118" s="218" t="s">
        <v>21</v>
      </c>
      <c r="F118" s="219" t="s">
        <v>133</v>
      </c>
      <c r="G118" s="216"/>
      <c r="H118" s="220">
        <v>368.25</v>
      </c>
      <c r="I118" s="221"/>
      <c r="J118" s="216"/>
      <c r="K118" s="216"/>
      <c r="L118" s="222"/>
      <c r="M118" s="223"/>
      <c r="N118" s="224"/>
      <c r="O118" s="224"/>
      <c r="P118" s="224"/>
      <c r="Q118" s="224"/>
      <c r="R118" s="224"/>
      <c r="S118" s="224"/>
      <c r="T118" s="225"/>
      <c r="AT118" s="226" t="s">
        <v>131</v>
      </c>
      <c r="AU118" s="226" t="s">
        <v>81</v>
      </c>
      <c r="AV118" s="12" t="s">
        <v>129</v>
      </c>
      <c r="AW118" s="12" t="s">
        <v>35</v>
      </c>
      <c r="AX118" s="12" t="s">
        <v>79</v>
      </c>
      <c r="AY118" s="226" t="s">
        <v>122</v>
      </c>
    </row>
    <row r="119" spans="2:65" s="1" customFormat="1" ht="22.5" customHeight="1">
      <c r="B119" s="39"/>
      <c r="C119" s="191" t="s">
        <v>182</v>
      </c>
      <c r="D119" s="191" t="s">
        <v>124</v>
      </c>
      <c r="E119" s="192" t="s">
        <v>183</v>
      </c>
      <c r="F119" s="193" t="s">
        <v>184</v>
      </c>
      <c r="G119" s="194" t="s">
        <v>171</v>
      </c>
      <c r="H119" s="195">
        <v>368.25</v>
      </c>
      <c r="I119" s="196"/>
      <c r="J119" s="197">
        <f>ROUND(I119*H119,2)</f>
        <v>0</v>
      </c>
      <c r="K119" s="193" t="s">
        <v>128</v>
      </c>
      <c r="L119" s="59"/>
      <c r="M119" s="198" t="s">
        <v>21</v>
      </c>
      <c r="N119" s="199" t="s">
        <v>42</v>
      </c>
      <c r="O119" s="40"/>
      <c r="P119" s="200">
        <f>O119*H119</f>
        <v>0</v>
      </c>
      <c r="Q119" s="200">
        <v>0</v>
      </c>
      <c r="R119" s="200">
        <f>Q119*H119</f>
        <v>0</v>
      </c>
      <c r="S119" s="200">
        <v>0</v>
      </c>
      <c r="T119" s="201">
        <f>S119*H119</f>
        <v>0</v>
      </c>
      <c r="AR119" s="22" t="s">
        <v>129</v>
      </c>
      <c r="AT119" s="22" t="s">
        <v>124</v>
      </c>
      <c r="AU119" s="22" t="s">
        <v>81</v>
      </c>
      <c r="AY119" s="22" t="s">
        <v>122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22" t="s">
        <v>79</v>
      </c>
      <c r="BK119" s="202">
        <f>ROUND(I119*H119,2)</f>
        <v>0</v>
      </c>
      <c r="BL119" s="22" t="s">
        <v>129</v>
      </c>
      <c r="BM119" s="22" t="s">
        <v>185</v>
      </c>
    </row>
    <row r="120" spans="2:65" s="11" customFormat="1" ht="13.5">
      <c r="B120" s="203"/>
      <c r="C120" s="204"/>
      <c r="D120" s="205" t="s">
        <v>131</v>
      </c>
      <c r="E120" s="206" t="s">
        <v>21</v>
      </c>
      <c r="F120" s="207" t="s">
        <v>173</v>
      </c>
      <c r="G120" s="204"/>
      <c r="H120" s="208">
        <v>368.25</v>
      </c>
      <c r="I120" s="209"/>
      <c r="J120" s="204"/>
      <c r="K120" s="204"/>
      <c r="L120" s="210"/>
      <c r="M120" s="211"/>
      <c r="N120" s="212"/>
      <c r="O120" s="212"/>
      <c r="P120" s="212"/>
      <c r="Q120" s="212"/>
      <c r="R120" s="212"/>
      <c r="S120" s="212"/>
      <c r="T120" s="213"/>
      <c r="AT120" s="214" t="s">
        <v>131</v>
      </c>
      <c r="AU120" s="214" t="s">
        <v>81</v>
      </c>
      <c r="AV120" s="11" t="s">
        <v>81</v>
      </c>
      <c r="AW120" s="11" t="s">
        <v>35</v>
      </c>
      <c r="AX120" s="11" t="s">
        <v>71</v>
      </c>
      <c r="AY120" s="214" t="s">
        <v>122</v>
      </c>
    </row>
    <row r="121" spans="2:65" s="12" customFormat="1" ht="13.5">
      <c r="B121" s="215"/>
      <c r="C121" s="216"/>
      <c r="D121" s="217" t="s">
        <v>131</v>
      </c>
      <c r="E121" s="218" t="s">
        <v>21</v>
      </c>
      <c r="F121" s="219" t="s">
        <v>133</v>
      </c>
      <c r="G121" s="216"/>
      <c r="H121" s="220">
        <v>368.25</v>
      </c>
      <c r="I121" s="221"/>
      <c r="J121" s="216"/>
      <c r="K121" s="216"/>
      <c r="L121" s="222"/>
      <c r="M121" s="223"/>
      <c r="N121" s="224"/>
      <c r="O121" s="224"/>
      <c r="P121" s="224"/>
      <c r="Q121" s="224"/>
      <c r="R121" s="224"/>
      <c r="S121" s="224"/>
      <c r="T121" s="225"/>
      <c r="AT121" s="226" t="s">
        <v>131</v>
      </c>
      <c r="AU121" s="226" t="s">
        <v>81</v>
      </c>
      <c r="AV121" s="12" t="s">
        <v>129</v>
      </c>
      <c r="AW121" s="12" t="s">
        <v>35</v>
      </c>
      <c r="AX121" s="12" t="s">
        <v>79</v>
      </c>
      <c r="AY121" s="226" t="s">
        <v>122</v>
      </c>
    </row>
    <row r="122" spans="2:65" s="1" customFormat="1" ht="22.5" customHeight="1">
      <c r="B122" s="39"/>
      <c r="C122" s="227" t="s">
        <v>186</v>
      </c>
      <c r="D122" s="227" t="s">
        <v>153</v>
      </c>
      <c r="E122" s="228" t="s">
        <v>187</v>
      </c>
      <c r="F122" s="229" t="s">
        <v>188</v>
      </c>
      <c r="G122" s="230" t="s">
        <v>189</v>
      </c>
      <c r="H122" s="231">
        <v>5.524</v>
      </c>
      <c r="I122" s="232"/>
      <c r="J122" s="233">
        <f>ROUND(I122*H122,2)</f>
        <v>0</v>
      </c>
      <c r="K122" s="229" t="s">
        <v>128</v>
      </c>
      <c r="L122" s="234"/>
      <c r="M122" s="235" t="s">
        <v>21</v>
      </c>
      <c r="N122" s="236" t="s">
        <v>42</v>
      </c>
      <c r="O122" s="40"/>
      <c r="P122" s="200">
        <f>O122*H122</f>
        <v>0</v>
      </c>
      <c r="Q122" s="200">
        <v>1E-3</v>
      </c>
      <c r="R122" s="200">
        <f>Q122*H122</f>
        <v>5.5240000000000003E-3</v>
      </c>
      <c r="S122" s="200">
        <v>0</v>
      </c>
      <c r="T122" s="201">
        <f>S122*H122</f>
        <v>0</v>
      </c>
      <c r="AR122" s="22" t="s">
        <v>157</v>
      </c>
      <c r="AT122" s="22" t="s">
        <v>153</v>
      </c>
      <c r="AU122" s="22" t="s">
        <v>81</v>
      </c>
      <c r="AY122" s="22" t="s">
        <v>122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22" t="s">
        <v>79</v>
      </c>
      <c r="BK122" s="202">
        <f>ROUND(I122*H122,2)</f>
        <v>0</v>
      </c>
      <c r="BL122" s="22" t="s">
        <v>129</v>
      </c>
      <c r="BM122" s="22" t="s">
        <v>190</v>
      </c>
    </row>
    <row r="123" spans="2:65" s="11" customFormat="1" ht="13.5">
      <c r="B123" s="203"/>
      <c r="C123" s="204"/>
      <c r="D123" s="217" t="s">
        <v>131</v>
      </c>
      <c r="E123" s="204"/>
      <c r="F123" s="237" t="s">
        <v>191</v>
      </c>
      <c r="G123" s="204"/>
      <c r="H123" s="238">
        <v>5.524</v>
      </c>
      <c r="I123" s="209"/>
      <c r="J123" s="204"/>
      <c r="K123" s="204"/>
      <c r="L123" s="210"/>
      <c r="M123" s="211"/>
      <c r="N123" s="212"/>
      <c r="O123" s="212"/>
      <c r="P123" s="212"/>
      <c r="Q123" s="212"/>
      <c r="R123" s="212"/>
      <c r="S123" s="212"/>
      <c r="T123" s="213"/>
      <c r="AT123" s="214" t="s">
        <v>131</v>
      </c>
      <c r="AU123" s="214" t="s">
        <v>81</v>
      </c>
      <c r="AV123" s="11" t="s">
        <v>81</v>
      </c>
      <c r="AW123" s="11" t="s">
        <v>6</v>
      </c>
      <c r="AX123" s="11" t="s">
        <v>79</v>
      </c>
      <c r="AY123" s="214" t="s">
        <v>122</v>
      </c>
    </row>
    <row r="124" spans="2:65" s="1" customFormat="1" ht="22.5" customHeight="1">
      <c r="B124" s="39"/>
      <c r="C124" s="191" t="s">
        <v>192</v>
      </c>
      <c r="D124" s="191" t="s">
        <v>124</v>
      </c>
      <c r="E124" s="192" t="s">
        <v>193</v>
      </c>
      <c r="F124" s="193" t="s">
        <v>194</v>
      </c>
      <c r="G124" s="194" t="s">
        <v>171</v>
      </c>
      <c r="H124" s="195">
        <v>504.8</v>
      </c>
      <c r="I124" s="196"/>
      <c r="J124" s="197">
        <f>ROUND(I124*H124,2)</f>
        <v>0</v>
      </c>
      <c r="K124" s="193" t="s">
        <v>128</v>
      </c>
      <c r="L124" s="59"/>
      <c r="M124" s="198" t="s">
        <v>21</v>
      </c>
      <c r="N124" s="199" t="s">
        <v>42</v>
      </c>
      <c r="O124" s="40"/>
      <c r="P124" s="200">
        <f>O124*H124</f>
        <v>0</v>
      </c>
      <c r="Q124" s="200">
        <v>0</v>
      </c>
      <c r="R124" s="200">
        <f>Q124*H124</f>
        <v>0</v>
      </c>
      <c r="S124" s="200">
        <v>0</v>
      </c>
      <c r="T124" s="201">
        <f>S124*H124</f>
        <v>0</v>
      </c>
      <c r="AR124" s="22" t="s">
        <v>129</v>
      </c>
      <c r="AT124" s="22" t="s">
        <v>124</v>
      </c>
      <c r="AU124" s="22" t="s">
        <v>81</v>
      </c>
      <c r="AY124" s="22" t="s">
        <v>122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22" t="s">
        <v>79</v>
      </c>
      <c r="BK124" s="202">
        <f>ROUND(I124*H124,2)</f>
        <v>0</v>
      </c>
      <c r="BL124" s="22" t="s">
        <v>129</v>
      </c>
      <c r="BM124" s="22" t="s">
        <v>195</v>
      </c>
    </row>
    <row r="125" spans="2:65" s="11" customFormat="1" ht="13.5">
      <c r="B125" s="203"/>
      <c r="C125" s="204"/>
      <c r="D125" s="205" t="s">
        <v>131</v>
      </c>
      <c r="E125" s="206" t="s">
        <v>21</v>
      </c>
      <c r="F125" s="207" t="s">
        <v>196</v>
      </c>
      <c r="G125" s="204"/>
      <c r="H125" s="208">
        <v>504.8</v>
      </c>
      <c r="I125" s="209"/>
      <c r="J125" s="204"/>
      <c r="K125" s="204"/>
      <c r="L125" s="210"/>
      <c r="M125" s="211"/>
      <c r="N125" s="212"/>
      <c r="O125" s="212"/>
      <c r="P125" s="212"/>
      <c r="Q125" s="212"/>
      <c r="R125" s="212"/>
      <c r="S125" s="212"/>
      <c r="T125" s="213"/>
      <c r="AT125" s="214" t="s">
        <v>131</v>
      </c>
      <c r="AU125" s="214" t="s">
        <v>81</v>
      </c>
      <c r="AV125" s="11" t="s">
        <v>81</v>
      </c>
      <c r="AW125" s="11" t="s">
        <v>35</v>
      </c>
      <c r="AX125" s="11" t="s">
        <v>71</v>
      </c>
      <c r="AY125" s="214" t="s">
        <v>122</v>
      </c>
    </row>
    <row r="126" spans="2:65" s="12" customFormat="1" ht="13.5">
      <c r="B126" s="215"/>
      <c r="C126" s="216"/>
      <c r="D126" s="217" t="s">
        <v>131</v>
      </c>
      <c r="E126" s="218" t="s">
        <v>21</v>
      </c>
      <c r="F126" s="219" t="s">
        <v>133</v>
      </c>
      <c r="G126" s="216"/>
      <c r="H126" s="220">
        <v>504.8</v>
      </c>
      <c r="I126" s="221"/>
      <c r="J126" s="216"/>
      <c r="K126" s="216"/>
      <c r="L126" s="222"/>
      <c r="M126" s="223"/>
      <c r="N126" s="224"/>
      <c r="O126" s="224"/>
      <c r="P126" s="224"/>
      <c r="Q126" s="224"/>
      <c r="R126" s="224"/>
      <c r="S126" s="224"/>
      <c r="T126" s="225"/>
      <c r="AT126" s="226" t="s">
        <v>131</v>
      </c>
      <c r="AU126" s="226" t="s">
        <v>81</v>
      </c>
      <c r="AV126" s="12" t="s">
        <v>129</v>
      </c>
      <c r="AW126" s="12" t="s">
        <v>35</v>
      </c>
      <c r="AX126" s="12" t="s">
        <v>79</v>
      </c>
      <c r="AY126" s="226" t="s">
        <v>122</v>
      </c>
    </row>
    <row r="127" spans="2:65" s="1" customFormat="1" ht="22.5" customHeight="1">
      <c r="B127" s="39"/>
      <c r="C127" s="191" t="s">
        <v>10</v>
      </c>
      <c r="D127" s="191" t="s">
        <v>124</v>
      </c>
      <c r="E127" s="192" t="s">
        <v>197</v>
      </c>
      <c r="F127" s="193" t="s">
        <v>198</v>
      </c>
      <c r="G127" s="194" t="s">
        <v>171</v>
      </c>
      <c r="H127" s="195">
        <v>368.25</v>
      </c>
      <c r="I127" s="196"/>
      <c r="J127" s="197">
        <f>ROUND(I127*H127,2)</f>
        <v>0</v>
      </c>
      <c r="K127" s="193" t="s">
        <v>128</v>
      </c>
      <c r="L127" s="59"/>
      <c r="M127" s="198" t="s">
        <v>21</v>
      </c>
      <c r="N127" s="199" t="s">
        <v>42</v>
      </c>
      <c r="O127" s="40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AR127" s="22" t="s">
        <v>129</v>
      </c>
      <c r="AT127" s="22" t="s">
        <v>124</v>
      </c>
      <c r="AU127" s="22" t="s">
        <v>81</v>
      </c>
      <c r="AY127" s="22" t="s">
        <v>122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22" t="s">
        <v>79</v>
      </c>
      <c r="BK127" s="202">
        <f>ROUND(I127*H127,2)</f>
        <v>0</v>
      </c>
      <c r="BL127" s="22" t="s">
        <v>129</v>
      </c>
      <c r="BM127" s="22" t="s">
        <v>199</v>
      </c>
    </row>
    <row r="128" spans="2:65" s="10" customFormat="1" ht="29.85" customHeight="1">
      <c r="B128" s="174"/>
      <c r="C128" s="175"/>
      <c r="D128" s="188" t="s">
        <v>70</v>
      </c>
      <c r="E128" s="189" t="s">
        <v>147</v>
      </c>
      <c r="F128" s="189" t="s">
        <v>200</v>
      </c>
      <c r="G128" s="175"/>
      <c r="H128" s="175"/>
      <c r="I128" s="178"/>
      <c r="J128" s="190">
        <f>BK128</f>
        <v>0</v>
      </c>
      <c r="K128" s="175"/>
      <c r="L128" s="180"/>
      <c r="M128" s="181"/>
      <c r="N128" s="182"/>
      <c r="O128" s="182"/>
      <c r="P128" s="183">
        <f>SUM(P129:P143)</f>
        <v>0</v>
      </c>
      <c r="Q128" s="182"/>
      <c r="R128" s="183">
        <f>SUM(R129:R143)</f>
        <v>508.94677600000006</v>
      </c>
      <c r="S128" s="182"/>
      <c r="T128" s="184">
        <f>SUM(T129:T143)</f>
        <v>0</v>
      </c>
      <c r="AR128" s="185" t="s">
        <v>79</v>
      </c>
      <c r="AT128" s="186" t="s">
        <v>70</v>
      </c>
      <c r="AU128" s="186" t="s">
        <v>79</v>
      </c>
      <c r="AY128" s="185" t="s">
        <v>122</v>
      </c>
      <c r="BK128" s="187">
        <f>SUM(BK129:BK143)</f>
        <v>0</v>
      </c>
    </row>
    <row r="129" spans="2:65" s="1" customFormat="1" ht="22.5" customHeight="1">
      <c r="B129" s="39"/>
      <c r="C129" s="191" t="s">
        <v>201</v>
      </c>
      <c r="D129" s="191" t="s">
        <v>124</v>
      </c>
      <c r="E129" s="192" t="s">
        <v>202</v>
      </c>
      <c r="F129" s="193" t="s">
        <v>203</v>
      </c>
      <c r="G129" s="194" t="s">
        <v>171</v>
      </c>
      <c r="H129" s="195">
        <v>504.8</v>
      </c>
      <c r="I129" s="196"/>
      <c r="J129" s="197">
        <f>ROUND(I129*H129,2)</f>
        <v>0</v>
      </c>
      <c r="K129" s="193" t="s">
        <v>128</v>
      </c>
      <c r="L129" s="59"/>
      <c r="M129" s="198" t="s">
        <v>21</v>
      </c>
      <c r="N129" s="199" t="s">
        <v>42</v>
      </c>
      <c r="O129" s="40"/>
      <c r="P129" s="200">
        <f>O129*H129</f>
        <v>0</v>
      </c>
      <c r="Q129" s="200">
        <v>0.15271999999999999</v>
      </c>
      <c r="R129" s="200">
        <f>Q129*H129</f>
        <v>77.093056000000004</v>
      </c>
      <c r="S129" s="200">
        <v>0</v>
      </c>
      <c r="T129" s="201">
        <f>S129*H129</f>
        <v>0</v>
      </c>
      <c r="AR129" s="22" t="s">
        <v>129</v>
      </c>
      <c r="AT129" s="22" t="s">
        <v>124</v>
      </c>
      <c r="AU129" s="22" t="s">
        <v>81</v>
      </c>
      <c r="AY129" s="22" t="s">
        <v>122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22" t="s">
        <v>79</v>
      </c>
      <c r="BK129" s="202">
        <f>ROUND(I129*H129,2)</f>
        <v>0</v>
      </c>
      <c r="BL129" s="22" t="s">
        <v>129</v>
      </c>
      <c r="BM129" s="22" t="s">
        <v>204</v>
      </c>
    </row>
    <row r="130" spans="2:65" s="11" customFormat="1" ht="13.5">
      <c r="B130" s="203"/>
      <c r="C130" s="204"/>
      <c r="D130" s="205" t="s">
        <v>131</v>
      </c>
      <c r="E130" s="206" t="s">
        <v>21</v>
      </c>
      <c r="F130" s="207" t="s">
        <v>196</v>
      </c>
      <c r="G130" s="204"/>
      <c r="H130" s="208">
        <v>504.8</v>
      </c>
      <c r="I130" s="209"/>
      <c r="J130" s="204"/>
      <c r="K130" s="204"/>
      <c r="L130" s="210"/>
      <c r="M130" s="211"/>
      <c r="N130" s="212"/>
      <c r="O130" s="212"/>
      <c r="P130" s="212"/>
      <c r="Q130" s="212"/>
      <c r="R130" s="212"/>
      <c r="S130" s="212"/>
      <c r="T130" s="213"/>
      <c r="AT130" s="214" t="s">
        <v>131</v>
      </c>
      <c r="AU130" s="214" t="s">
        <v>81</v>
      </c>
      <c r="AV130" s="11" t="s">
        <v>81</v>
      </c>
      <c r="AW130" s="11" t="s">
        <v>35</v>
      </c>
      <c r="AX130" s="11" t="s">
        <v>71</v>
      </c>
      <c r="AY130" s="214" t="s">
        <v>122</v>
      </c>
    </row>
    <row r="131" spans="2:65" s="12" customFormat="1" ht="13.5">
      <c r="B131" s="215"/>
      <c r="C131" s="216"/>
      <c r="D131" s="217" t="s">
        <v>131</v>
      </c>
      <c r="E131" s="218" t="s">
        <v>21</v>
      </c>
      <c r="F131" s="219" t="s">
        <v>133</v>
      </c>
      <c r="G131" s="216"/>
      <c r="H131" s="220">
        <v>504.8</v>
      </c>
      <c r="I131" s="221"/>
      <c r="J131" s="216"/>
      <c r="K131" s="216"/>
      <c r="L131" s="222"/>
      <c r="M131" s="223"/>
      <c r="N131" s="224"/>
      <c r="O131" s="224"/>
      <c r="P131" s="224"/>
      <c r="Q131" s="224"/>
      <c r="R131" s="224"/>
      <c r="S131" s="224"/>
      <c r="T131" s="225"/>
      <c r="AT131" s="226" t="s">
        <v>131</v>
      </c>
      <c r="AU131" s="226" t="s">
        <v>81</v>
      </c>
      <c r="AV131" s="12" t="s">
        <v>129</v>
      </c>
      <c r="AW131" s="12" t="s">
        <v>35</v>
      </c>
      <c r="AX131" s="12" t="s">
        <v>79</v>
      </c>
      <c r="AY131" s="226" t="s">
        <v>122</v>
      </c>
    </row>
    <row r="132" spans="2:65" s="1" customFormat="1" ht="22.5" customHeight="1">
      <c r="B132" s="39"/>
      <c r="C132" s="191" t="s">
        <v>205</v>
      </c>
      <c r="D132" s="191" t="s">
        <v>124</v>
      </c>
      <c r="E132" s="192" t="s">
        <v>206</v>
      </c>
      <c r="F132" s="193" t="s">
        <v>207</v>
      </c>
      <c r="G132" s="194" t="s">
        <v>171</v>
      </c>
      <c r="H132" s="195">
        <v>25.5</v>
      </c>
      <c r="I132" s="196"/>
      <c r="J132" s="197">
        <f>ROUND(I132*H132,2)</f>
        <v>0</v>
      </c>
      <c r="K132" s="193" t="s">
        <v>128</v>
      </c>
      <c r="L132" s="59"/>
      <c r="M132" s="198" t="s">
        <v>21</v>
      </c>
      <c r="N132" s="199" t="s">
        <v>42</v>
      </c>
      <c r="O132" s="40"/>
      <c r="P132" s="200">
        <f>O132*H132</f>
        <v>0</v>
      </c>
      <c r="Q132" s="200">
        <v>0.378</v>
      </c>
      <c r="R132" s="200">
        <f>Q132*H132</f>
        <v>9.6389999999999993</v>
      </c>
      <c r="S132" s="200">
        <v>0</v>
      </c>
      <c r="T132" s="201">
        <f>S132*H132</f>
        <v>0</v>
      </c>
      <c r="AR132" s="22" t="s">
        <v>129</v>
      </c>
      <c r="AT132" s="22" t="s">
        <v>124</v>
      </c>
      <c r="AU132" s="22" t="s">
        <v>81</v>
      </c>
      <c r="AY132" s="22" t="s">
        <v>122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22" t="s">
        <v>79</v>
      </c>
      <c r="BK132" s="202">
        <f>ROUND(I132*H132,2)</f>
        <v>0</v>
      </c>
      <c r="BL132" s="22" t="s">
        <v>129</v>
      </c>
      <c r="BM132" s="22" t="s">
        <v>208</v>
      </c>
    </row>
    <row r="133" spans="2:65" s="11" customFormat="1" ht="13.5">
      <c r="B133" s="203"/>
      <c r="C133" s="204"/>
      <c r="D133" s="205" t="s">
        <v>131</v>
      </c>
      <c r="E133" s="206" t="s">
        <v>21</v>
      </c>
      <c r="F133" s="207" t="s">
        <v>209</v>
      </c>
      <c r="G133" s="204"/>
      <c r="H133" s="208">
        <v>25.5</v>
      </c>
      <c r="I133" s="209"/>
      <c r="J133" s="204"/>
      <c r="K133" s="204"/>
      <c r="L133" s="210"/>
      <c r="M133" s="211"/>
      <c r="N133" s="212"/>
      <c r="O133" s="212"/>
      <c r="P133" s="212"/>
      <c r="Q133" s="212"/>
      <c r="R133" s="212"/>
      <c r="S133" s="212"/>
      <c r="T133" s="213"/>
      <c r="AT133" s="214" t="s">
        <v>131</v>
      </c>
      <c r="AU133" s="214" t="s">
        <v>81</v>
      </c>
      <c r="AV133" s="11" t="s">
        <v>81</v>
      </c>
      <c r="AW133" s="11" t="s">
        <v>35</v>
      </c>
      <c r="AX133" s="11" t="s">
        <v>71</v>
      </c>
      <c r="AY133" s="214" t="s">
        <v>122</v>
      </c>
    </row>
    <row r="134" spans="2:65" s="12" customFormat="1" ht="13.5">
      <c r="B134" s="215"/>
      <c r="C134" s="216"/>
      <c r="D134" s="217" t="s">
        <v>131</v>
      </c>
      <c r="E134" s="218" t="s">
        <v>21</v>
      </c>
      <c r="F134" s="219" t="s">
        <v>133</v>
      </c>
      <c r="G134" s="216"/>
      <c r="H134" s="220">
        <v>25.5</v>
      </c>
      <c r="I134" s="221"/>
      <c r="J134" s="216"/>
      <c r="K134" s="216"/>
      <c r="L134" s="222"/>
      <c r="M134" s="223"/>
      <c r="N134" s="224"/>
      <c r="O134" s="224"/>
      <c r="P134" s="224"/>
      <c r="Q134" s="224"/>
      <c r="R134" s="224"/>
      <c r="S134" s="224"/>
      <c r="T134" s="225"/>
      <c r="AT134" s="226" t="s">
        <v>131</v>
      </c>
      <c r="AU134" s="226" t="s">
        <v>81</v>
      </c>
      <c r="AV134" s="12" t="s">
        <v>129</v>
      </c>
      <c r="AW134" s="12" t="s">
        <v>35</v>
      </c>
      <c r="AX134" s="12" t="s">
        <v>79</v>
      </c>
      <c r="AY134" s="226" t="s">
        <v>122</v>
      </c>
    </row>
    <row r="135" spans="2:65" s="1" customFormat="1" ht="22.5" customHeight="1">
      <c r="B135" s="39"/>
      <c r="C135" s="191" t="s">
        <v>210</v>
      </c>
      <c r="D135" s="191" t="s">
        <v>124</v>
      </c>
      <c r="E135" s="192" t="s">
        <v>211</v>
      </c>
      <c r="F135" s="193" t="s">
        <v>212</v>
      </c>
      <c r="G135" s="194" t="s">
        <v>171</v>
      </c>
      <c r="H135" s="195">
        <v>504.8</v>
      </c>
      <c r="I135" s="196"/>
      <c r="J135" s="197">
        <f>ROUND(I135*H135,2)</f>
        <v>0</v>
      </c>
      <c r="K135" s="193" t="s">
        <v>128</v>
      </c>
      <c r="L135" s="59"/>
      <c r="M135" s="198" t="s">
        <v>21</v>
      </c>
      <c r="N135" s="199" t="s">
        <v>42</v>
      </c>
      <c r="O135" s="40"/>
      <c r="P135" s="200">
        <f>O135*H135</f>
        <v>0</v>
      </c>
      <c r="Q135" s="200">
        <v>0.24793999999999999</v>
      </c>
      <c r="R135" s="200">
        <f>Q135*H135</f>
        <v>125.160112</v>
      </c>
      <c r="S135" s="200">
        <v>0</v>
      </c>
      <c r="T135" s="201">
        <f>S135*H135</f>
        <v>0</v>
      </c>
      <c r="AR135" s="22" t="s">
        <v>129</v>
      </c>
      <c r="AT135" s="22" t="s">
        <v>124</v>
      </c>
      <c r="AU135" s="22" t="s">
        <v>81</v>
      </c>
      <c r="AY135" s="22" t="s">
        <v>122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22" t="s">
        <v>79</v>
      </c>
      <c r="BK135" s="202">
        <f>ROUND(I135*H135,2)</f>
        <v>0</v>
      </c>
      <c r="BL135" s="22" t="s">
        <v>129</v>
      </c>
      <c r="BM135" s="22" t="s">
        <v>213</v>
      </c>
    </row>
    <row r="136" spans="2:65" s="11" customFormat="1" ht="13.5">
      <c r="B136" s="203"/>
      <c r="C136" s="204"/>
      <c r="D136" s="205" t="s">
        <v>131</v>
      </c>
      <c r="E136" s="206" t="s">
        <v>21</v>
      </c>
      <c r="F136" s="207" t="s">
        <v>196</v>
      </c>
      <c r="G136" s="204"/>
      <c r="H136" s="208">
        <v>504.8</v>
      </c>
      <c r="I136" s="209"/>
      <c r="J136" s="204"/>
      <c r="K136" s="204"/>
      <c r="L136" s="210"/>
      <c r="M136" s="211"/>
      <c r="N136" s="212"/>
      <c r="O136" s="212"/>
      <c r="P136" s="212"/>
      <c r="Q136" s="212"/>
      <c r="R136" s="212"/>
      <c r="S136" s="212"/>
      <c r="T136" s="213"/>
      <c r="AT136" s="214" t="s">
        <v>131</v>
      </c>
      <c r="AU136" s="214" t="s">
        <v>81</v>
      </c>
      <c r="AV136" s="11" t="s">
        <v>81</v>
      </c>
      <c r="AW136" s="11" t="s">
        <v>35</v>
      </c>
      <c r="AX136" s="11" t="s">
        <v>71</v>
      </c>
      <c r="AY136" s="214" t="s">
        <v>122</v>
      </c>
    </row>
    <row r="137" spans="2:65" s="12" customFormat="1" ht="13.5">
      <c r="B137" s="215"/>
      <c r="C137" s="216"/>
      <c r="D137" s="217" t="s">
        <v>131</v>
      </c>
      <c r="E137" s="218" t="s">
        <v>21</v>
      </c>
      <c r="F137" s="219" t="s">
        <v>133</v>
      </c>
      <c r="G137" s="216"/>
      <c r="H137" s="220">
        <v>504.8</v>
      </c>
      <c r="I137" s="221"/>
      <c r="J137" s="216"/>
      <c r="K137" s="216"/>
      <c r="L137" s="222"/>
      <c r="M137" s="223"/>
      <c r="N137" s="224"/>
      <c r="O137" s="224"/>
      <c r="P137" s="224"/>
      <c r="Q137" s="224"/>
      <c r="R137" s="224"/>
      <c r="S137" s="224"/>
      <c r="T137" s="225"/>
      <c r="AT137" s="226" t="s">
        <v>131</v>
      </c>
      <c r="AU137" s="226" t="s">
        <v>81</v>
      </c>
      <c r="AV137" s="12" t="s">
        <v>129</v>
      </c>
      <c r="AW137" s="12" t="s">
        <v>35</v>
      </c>
      <c r="AX137" s="12" t="s">
        <v>79</v>
      </c>
      <c r="AY137" s="226" t="s">
        <v>122</v>
      </c>
    </row>
    <row r="138" spans="2:65" s="1" customFormat="1" ht="22.5" customHeight="1">
      <c r="B138" s="39"/>
      <c r="C138" s="191" t="s">
        <v>214</v>
      </c>
      <c r="D138" s="191" t="s">
        <v>124</v>
      </c>
      <c r="E138" s="192" t="s">
        <v>215</v>
      </c>
      <c r="F138" s="193" t="s">
        <v>216</v>
      </c>
      <c r="G138" s="194" t="s">
        <v>171</v>
      </c>
      <c r="H138" s="195">
        <v>504.8</v>
      </c>
      <c r="I138" s="196"/>
      <c r="J138" s="197">
        <f>ROUND(I138*H138,2)</f>
        <v>0</v>
      </c>
      <c r="K138" s="193" t="s">
        <v>128</v>
      </c>
      <c r="L138" s="59"/>
      <c r="M138" s="198" t="s">
        <v>21</v>
      </c>
      <c r="N138" s="199" t="s">
        <v>42</v>
      </c>
      <c r="O138" s="40"/>
      <c r="P138" s="200">
        <f>O138*H138</f>
        <v>0</v>
      </c>
      <c r="Q138" s="200">
        <v>0.37190000000000001</v>
      </c>
      <c r="R138" s="200">
        <f>Q138*H138</f>
        <v>187.73511999999999</v>
      </c>
      <c r="S138" s="200">
        <v>0</v>
      </c>
      <c r="T138" s="201">
        <f>S138*H138</f>
        <v>0</v>
      </c>
      <c r="AR138" s="22" t="s">
        <v>129</v>
      </c>
      <c r="AT138" s="22" t="s">
        <v>124</v>
      </c>
      <c r="AU138" s="22" t="s">
        <v>81</v>
      </c>
      <c r="AY138" s="22" t="s">
        <v>122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22" t="s">
        <v>79</v>
      </c>
      <c r="BK138" s="202">
        <f>ROUND(I138*H138,2)</f>
        <v>0</v>
      </c>
      <c r="BL138" s="22" t="s">
        <v>129</v>
      </c>
      <c r="BM138" s="22" t="s">
        <v>217</v>
      </c>
    </row>
    <row r="139" spans="2:65" s="1" customFormat="1" ht="22.5" customHeight="1">
      <c r="B139" s="39"/>
      <c r="C139" s="191" t="s">
        <v>218</v>
      </c>
      <c r="D139" s="191" t="s">
        <v>124</v>
      </c>
      <c r="E139" s="192" t="s">
        <v>219</v>
      </c>
      <c r="F139" s="193" t="s">
        <v>220</v>
      </c>
      <c r="G139" s="194" t="s">
        <v>171</v>
      </c>
      <c r="H139" s="195">
        <v>504.8</v>
      </c>
      <c r="I139" s="196"/>
      <c r="J139" s="197">
        <f>ROUND(I139*H139,2)</f>
        <v>0</v>
      </c>
      <c r="K139" s="193" t="s">
        <v>128</v>
      </c>
      <c r="L139" s="59"/>
      <c r="M139" s="198" t="s">
        <v>21</v>
      </c>
      <c r="N139" s="199" t="s">
        <v>42</v>
      </c>
      <c r="O139" s="40"/>
      <c r="P139" s="200">
        <f>O139*H139</f>
        <v>0</v>
      </c>
      <c r="Q139" s="200">
        <v>8.4250000000000005E-2</v>
      </c>
      <c r="R139" s="200">
        <f>Q139*H139</f>
        <v>42.529400000000003</v>
      </c>
      <c r="S139" s="200">
        <v>0</v>
      </c>
      <c r="T139" s="201">
        <f>S139*H139</f>
        <v>0</v>
      </c>
      <c r="AR139" s="22" t="s">
        <v>129</v>
      </c>
      <c r="AT139" s="22" t="s">
        <v>124</v>
      </c>
      <c r="AU139" s="22" t="s">
        <v>81</v>
      </c>
      <c r="AY139" s="22" t="s">
        <v>122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22" t="s">
        <v>79</v>
      </c>
      <c r="BK139" s="202">
        <f>ROUND(I139*H139,2)</f>
        <v>0</v>
      </c>
      <c r="BL139" s="22" t="s">
        <v>129</v>
      </c>
      <c r="BM139" s="22" t="s">
        <v>221</v>
      </c>
    </row>
    <row r="140" spans="2:65" s="11" customFormat="1" ht="13.5">
      <c r="B140" s="203"/>
      <c r="C140" s="204"/>
      <c r="D140" s="205" t="s">
        <v>131</v>
      </c>
      <c r="E140" s="206" t="s">
        <v>21</v>
      </c>
      <c r="F140" s="207" t="s">
        <v>196</v>
      </c>
      <c r="G140" s="204"/>
      <c r="H140" s="208">
        <v>504.8</v>
      </c>
      <c r="I140" s="209"/>
      <c r="J140" s="204"/>
      <c r="K140" s="204"/>
      <c r="L140" s="210"/>
      <c r="M140" s="211"/>
      <c r="N140" s="212"/>
      <c r="O140" s="212"/>
      <c r="P140" s="212"/>
      <c r="Q140" s="212"/>
      <c r="R140" s="212"/>
      <c r="S140" s="212"/>
      <c r="T140" s="213"/>
      <c r="AT140" s="214" t="s">
        <v>131</v>
      </c>
      <c r="AU140" s="214" t="s">
        <v>81</v>
      </c>
      <c r="AV140" s="11" t="s">
        <v>81</v>
      </c>
      <c r="AW140" s="11" t="s">
        <v>35</v>
      </c>
      <c r="AX140" s="11" t="s">
        <v>71</v>
      </c>
      <c r="AY140" s="214" t="s">
        <v>122</v>
      </c>
    </row>
    <row r="141" spans="2:65" s="12" customFormat="1" ht="13.5">
      <c r="B141" s="215"/>
      <c r="C141" s="216"/>
      <c r="D141" s="217" t="s">
        <v>131</v>
      </c>
      <c r="E141" s="218" t="s">
        <v>21</v>
      </c>
      <c r="F141" s="219" t="s">
        <v>133</v>
      </c>
      <c r="G141" s="216"/>
      <c r="H141" s="220">
        <v>504.8</v>
      </c>
      <c r="I141" s="221"/>
      <c r="J141" s="216"/>
      <c r="K141" s="216"/>
      <c r="L141" s="222"/>
      <c r="M141" s="223"/>
      <c r="N141" s="224"/>
      <c r="O141" s="224"/>
      <c r="P141" s="224"/>
      <c r="Q141" s="224"/>
      <c r="R141" s="224"/>
      <c r="S141" s="224"/>
      <c r="T141" s="225"/>
      <c r="AT141" s="226" t="s">
        <v>131</v>
      </c>
      <c r="AU141" s="226" t="s">
        <v>81</v>
      </c>
      <c r="AV141" s="12" t="s">
        <v>129</v>
      </c>
      <c r="AW141" s="12" t="s">
        <v>35</v>
      </c>
      <c r="AX141" s="12" t="s">
        <v>79</v>
      </c>
      <c r="AY141" s="226" t="s">
        <v>122</v>
      </c>
    </row>
    <row r="142" spans="2:65" s="1" customFormat="1" ht="22.5" customHeight="1">
      <c r="B142" s="39"/>
      <c r="C142" s="227" t="s">
        <v>9</v>
      </c>
      <c r="D142" s="227" t="s">
        <v>153</v>
      </c>
      <c r="E142" s="228" t="s">
        <v>222</v>
      </c>
      <c r="F142" s="229" t="s">
        <v>223</v>
      </c>
      <c r="G142" s="230" t="s">
        <v>171</v>
      </c>
      <c r="H142" s="231">
        <v>509.84800000000001</v>
      </c>
      <c r="I142" s="232"/>
      <c r="J142" s="233">
        <f>ROUND(I142*H142,2)</f>
        <v>0</v>
      </c>
      <c r="K142" s="229" t="s">
        <v>128</v>
      </c>
      <c r="L142" s="234"/>
      <c r="M142" s="235" t="s">
        <v>21</v>
      </c>
      <c r="N142" s="236" t="s">
        <v>42</v>
      </c>
      <c r="O142" s="40"/>
      <c r="P142" s="200">
        <f>O142*H142</f>
        <v>0</v>
      </c>
      <c r="Q142" s="200">
        <v>0.13100000000000001</v>
      </c>
      <c r="R142" s="200">
        <f>Q142*H142</f>
        <v>66.790088000000011</v>
      </c>
      <c r="S142" s="200">
        <v>0</v>
      </c>
      <c r="T142" s="201">
        <f>S142*H142</f>
        <v>0</v>
      </c>
      <c r="AR142" s="22" t="s">
        <v>157</v>
      </c>
      <c r="AT142" s="22" t="s">
        <v>153</v>
      </c>
      <c r="AU142" s="22" t="s">
        <v>81</v>
      </c>
      <c r="AY142" s="22" t="s">
        <v>122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22" t="s">
        <v>79</v>
      </c>
      <c r="BK142" s="202">
        <f>ROUND(I142*H142,2)</f>
        <v>0</v>
      </c>
      <c r="BL142" s="22" t="s">
        <v>129</v>
      </c>
      <c r="BM142" s="22" t="s">
        <v>224</v>
      </c>
    </row>
    <row r="143" spans="2:65" s="11" customFormat="1" ht="13.5">
      <c r="B143" s="203"/>
      <c r="C143" s="204"/>
      <c r="D143" s="205" t="s">
        <v>131</v>
      </c>
      <c r="E143" s="204"/>
      <c r="F143" s="207" t="s">
        <v>225</v>
      </c>
      <c r="G143" s="204"/>
      <c r="H143" s="208">
        <v>509.84800000000001</v>
      </c>
      <c r="I143" s="209"/>
      <c r="J143" s="204"/>
      <c r="K143" s="204"/>
      <c r="L143" s="210"/>
      <c r="M143" s="211"/>
      <c r="N143" s="212"/>
      <c r="O143" s="212"/>
      <c r="P143" s="212"/>
      <c r="Q143" s="212"/>
      <c r="R143" s="212"/>
      <c r="S143" s="212"/>
      <c r="T143" s="213"/>
      <c r="AT143" s="214" t="s">
        <v>131</v>
      </c>
      <c r="AU143" s="214" t="s">
        <v>81</v>
      </c>
      <c r="AV143" s="11" t="s">
        <v>81</v>
      </c>
      <c r="AW143" s="11" t="s">
        <v>6</v>
      </c>
      <c r="AX143" s="11" t="s">
        <v>79</v>
      </c>
      <c r="AY143" s="214" t="s">
        <v>122</v>
      </c>
    </row>
    <row r="144" spans="2:65" s="10" customFormat="1" ht="29.85" customHeight="1">
      <c r="B144" s="174"/>
      <c r="C144" s="175"/>
      <c r="D144" s="188" t="s">
        <v>70</v>
      </c>
      <c r="E144" s="189" t="s">
        <v>168</v>
      </c>
      <c r="F144" s="189" t="s">
        <v>226</v>
      </c>
      <c r="G144" s="175"/>
      <c r="H144" s="175"/>
      <c r="I144" s="178"/>
      <c r="J144" s="190">
        <f>BK144</f>
        <v>0</v>
      </c>
      <c r="K144" s="175"/>
      <c r="L144" s="180"/>
      <c r="M144" s="181"/>
      <c r="N144" s="182"/>
      <c r="O144" s="182"/>
      <c r="P144" s="183">
        <f>SUM(P145:P160)</f>
        <v>0</v>
      </c>
      <c r="Q144" s="182"/>
      <c r="R144" s="183">
        <f>SUM(R145:R160)</f>
        <v>89.866269999999986</v>
      </c>
      <c r="S144" s="182"/>
      <c r="T144" s="184">
        <f>SUM(T145:T160)</f>
        <v>0.29131999999999997</v>
      </c>
      <c r="AR144" s="185" t="s">
        <v>79</v>
      </c>
      <c r="AT144" s="186" t="s">
        <v>70</v>
      </c>
      <c r="AU144" s="186" t="s">
        <v>79</v>
      </c>
      <c r="AY144" s="185" t="s">
        <v>122</v>
      </c>
      <c r="BK144" s="187">
        <f>SUM(BK145:BK160)</f>
        <v>0</v>
      </c>
    </row>
    <row r="145" spans="2:65" s="1" customFormat="1" ht="31.5" customHeight="1">
      <c r="B145" s="39"/>
      <c r="C145" s="191" t="s">
        <v>227</v>
      </c>
      <c r="D145" s="191" t="s">
        <v>124</v>
      </c>
      <c r="E145" s="192" t="s">
        <v>228</v>
      </c>
      <c r="F145" s="193" t="s">
        <v>229</v>
      </c>
      <c r="G145" s="194" t="s">
        <v>230</v>
      </c>
      <c r="H145" s="195">
        <v>9</v>
      </c>
      <c r="I145" s="196"/>
      <c r="J145" s="197">
        <f>ROUND(I145*H145,2)</f>
        <v>0</v>
      </c>
      <c r="K145" s="193" t="s">
        <v>128</v>
      </c>
      <c r="L145" s="59"/>
      <c r="M145" s="198" t="s">
        <v>21</v>
      </c>
      <c r="N145" s="199" t="s">
        <v>42</v>
      </c>
      <c r="O145" s="40"/>
      <c r="P145" s="200">
        <f>O145*H145</f>
        <v>0</v>
      </c>
      <c r="Q145" s="200">
        <v>0.20219000000000001</v>
      </c>
      <c r="R145" s="200">
        <f>Q145*H145</f>
        <v>1.8197100000000002</v>
      </c>
      <c r="S145" s="200">
        <v>0</v>
      </c>
      <c r="T145" s="201">
        <f>S145*H145</f>
        <v>0</v>
      </c>
      <c r="AR145" s="22" t="s">
        <v>129</v>
      </c>
      <c r="AT145" s="22" t="s">
        <v>124</v>
      </c>
      <c r="AU145" s="22" t="s">
        <v>81</v>
      </c>
      <c r="AY145" s="22" t="s">
        <v>122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22" t="s">
        <v>79</v>
      </c>
      <c r="BK145" s="202">
        <f>ROUND(I145*H145,2)</f>
        <v>0</v>
      </c>
      <c r="BL145" s="22" t="s">
        <v>129</v>
      </c>
      <c r="BM145" s="22" t="s">
        <v>231</v>
      </c>
    </row>
    <row r="146" spans="2:65" s="1" customFormat="1" ht="22.5" customHeight="1">
      <c r="B146" s="39"/>
      <c r="C146" s="227" t="s">
        <v>232</v>
      </c>
      <c r="D146" s="227" t="s">
        <v>153</v>
      </c>
      <c r="E146" s="228" t="s">
        <v>233</v>
      </c>
      <c r="F146" s="229" t="s">
        <v>234</v>
      </c>
      <c r="G146" s="230" t="s">
        <v>235</v>
      </c>
      <c r="H146" s="231">
        <v>9</v>
      </c>
      <c r="I146" s="232"/>
      <c r="J146" s="233">
        <f>ROUND(I146*H146,2)</f>
        <v>0</v>
      </c>
      <c r="K146" s="229" t="s">
        <v>128</v>
      </c>
      <c r="L146" s="234"/>
      <c r="M146" s="235" t="s">
        <v>21</v>
      </c>
      <c r="N146" s="236" t="s">
        <v>42</v>
      </c>
      <c r="O146" s="40"/>
      <c r="P146" s="200">
        <f>O146*H146</f>
        <v>0</v>
      </c>
      <c r="Q146" s="200">
        <v>4.8300000000000003E-2</v>
      </c>
      <c r="R146" s="200">
        <f>Q146*H146</f>
        <v>0.43470000000000003</v>
      </c>
      <c r="S146" s="200">
        <v>0</v>
      </c>
      <c r="T146" s="201">
        <f>S146*H146</f>
        <v>0</v>
      </c>
      <c r="AR146" s="22" t="s">
        <v>157</v>
      </c>
      <c r="AT146" s="22" t="s">
        <v>153</v>
      </c>
      <c r="AU146" s="22" t="s">
        <v>81</v>
      </c>
      <c r="AY146" s="22" t="s">
        <v>122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22" t="s">
        <v>79</v>
      </c>
      <c r="BK146" s="202">
        <f>ROUND(I146*H146,2)</f>
        <v>0</v>
      </c>
      <c r="BL146" s="22" t="s">
        <v>129</v>
      </c>
      <c r="BM146" s="22" t="s">
        <v>236</v>
      </c>
    </row>
    <row r="147" spans="2:65" s="1" customFormat="1" ht="31.5" customHeight="1">
      <c r="B147" s="39"/>
      <c r="C147" s="191" t="s">
        <v>237</v>
      </c>
      <c r="D147" s="191" t="s">
        <v>124</v>
      </c>
      <c r="E147" s="192" t="s">
        <v>238</v>
      </c>
      <c r="F147" s="193" t="s">
        <v>239</v>
      </c>
      <c r="G147" s="194" t="s">
        <v>230</v>
      </c>
      <c r="H147" s="195">
        <v>491</v>
      </c>
      <c r="I147" s="196"/>
      <c r="J147" s="197">
        <f>ROUND(I147*H147,2)</f>
        <v>0</v>
      </c>
      <c r="K147" s="193" t="s">
        <v>128</v>
      </c>
      <c r="L147" s="59"/>
      <c r="M147" s="198" t="s">
        <v>21</v>
      </c>
      <c r="N147" s="199" t="s">
        <v>42</v>
      </c>
      <c r="O147" s="40"/>
      <c r="P147" s="200">
        <f>O147*H147</f>
        <v>0</v>
      </c>
      <c r="Q147" s="200">
        <v>0.1295</v>
      </c>
      <c r="R147" s="200">
        <f>Q147*H147</f>
        <v>63.584499999999998</v>
      </c>
      <c r="S147" s="200">
        <v>0</v>
      </c>
      <c r="T147" s="201">
        <f>S147*H147</f>
        <v>0</v>
      </c>
      <c r="AR147" s="22" t="s">
        <v>129</v>
      </c>
      <c r="AT147" s="22" t="s">
        <v>124</v>
      </c>
      <c r="AU147" s="22" t="s">
        <v>81</v>
      </c>
      <c r="AY147" s="22" t="s">
        <v>122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22" t="s">
        <v>79</v>
      </c>
      <c r="BK147" s="202">
        <f>ROUND(I147*H147,2)</f>
        <v>0</v>
      </c>
      <c r="BL147" s="22" t="s">
        <v>129</v>
      </c>
      <c r="BM147" s="22" t="s">
        <v>240</v>
      </c>
    </row>
    <row r="148" spans="2:65" s="11" customFormat="1" ht="13.5">
      <c r="B148" s="203"/>
      <c r="C148" s="204"/>
      <c r="D148" s="205" t="s">
        <v>131</v>
      </c>
      <c r="E148" s="206" t="s">
        <v>21</v>
      </c>
      <c r="F148" s="207" t="s">
        <v>241</v>
      </c>
      <c r="G148" s="204"/>
      <c r="H148" s="208">
        <v>491</v>
      </c>
      <c r="I148" s="209"/>
      <c r="J148" s="204"/>
      <c r="K148" s="204"/>
      <c r="L148" s="210"/>
      <c r="M148" s="211"/>
      <c r="N148" s="212"/>
      <c r="O148" s="212"/>
      <c r="P148" s="212"/>
      <c r="Q148" s="212"/>
      <c r="R148" s="212"/>
      <c r="S148" s="212"/>
      <c r="T148" s="213"/>
      <c r="AT148" s="214" t="s">
        <v>131</v>
      </c>
      <c r="AU148" s="214" t="s">
        <v>81</v>
      </c>
      <c r="AV148" s="11" t="s">
        <v>81</v>
      </c>
      <c r="AW148" s="11" t="s">
        <v>35</v>
      </c>
      <c r="AX148" s="11" t="s">
        <v>71</v>
      </c>
      <c r="AY148" s="214" t="s">
        <v>122</v>
      </c>
    </row>
    <row r="149" spans="2:65" s="12" customFormat="1" ht="13.5">
      <c r="B149" s="215"/>
      <c r="C149" s="216"/>
      <c r="D149" s="217" t="s">
        <v>131</v>
      </c>
      <c r="E149" s="218" t="s">
        <v>21</v>
      </c>
      <c r="F149" s="219" t="s">
        <v>133</v>
      </c>
      <c r="G149" s="216"/>
      <c r="H149" s="220">
        <v>491</v>
      </c>
      <c r="I149" s="221"/>
      <c r="J149" s="216"/>
      <c r="K149" s="216"/>
      <c r="L149" s="222"/>
      <c r="M149" s="223"/>
      <c r="N149" s="224"/>
      <c r="O149" s="224"/>
      <c r="P149" s="224"/>
      <c r="Q149" s="224"/>
      <c r="R149" s="224"/>
      <c r="S149" s="224"/>
      <c r="T149" s="225"/>
      <c r="AT149" s="226" t="s">
        <v>131</v>
      </c>
      <c r="AU149" s="226" t="s">
        <v>81</v>
      </c>
      <c r="AV149" s="12" t="s">
        <v>129</v>
      </c>
      <c r="AW149" s="12" t="s">
        <v>35</v>
      </c>
      <c r="AX149" s="12" t="s">
        <v>79</v>
      </c>
      <c r="AY149" s="226" t="s">
        <v>122</v>
      </c>
    </row>
    <row r="150" spans="2:65" s="1" customFormat="1" ht="22.5" customHeight="1">
      <c r="B150" s="39"/>
      <c r="C150" s="227" t="s">
        <v>242</v>
      </c>
      <c r="D150" s="227" t="s">
        <v>153</v>
      </c>
      <c r="E150" s="228" t="s">
        <v>243</v>
      </c>
      <c r="F150" s="229" t="s">
        <v>244</v>
      </c>
      <c r="G150" s="230" t="s">
        <v>235</v>
      </c>
      <c r="H150" s="231">
        <v>977.64</v>
      </c>
      <c r="I150" s="232"/>
      <c r="J150" s="233">
        <f>ROUND(I150*H150,2)</f>
        <v>0</v>
      </c>
      <c r="K150" s="229" t="s">
        <v>128</v>
      </c>
      <c r="L150" s="234"/>
      <c r="M150" s="235" t="s">
        <v>21</v>
      </c>
      <c r="N150" s="236" t="s">
        <v>42</v>
      </c>
      <c r="O150" s="40"/>
      <c r="P150" s="200">
        <f>O150*H150</f>
        <v>0</v>
      </c>
      <c r="Q150" s="200">
        <v>2.4E-2</v>
      </c>
      <c r="R150" s="200">
        <f>Q150*H150</f>
        <v>23.463360000000002</v>
      </c>
      <c r="S150" s="200">
        <v>0</v>
      </c>
      <c r="T150" s="201">
        <f>S150*H150</f>
        <v>0</v>
      </c>
      <c r="AR150" s="22" t="s">
        <v>157</v>
      </c>
      <c r="AT150" s="22" t="s">
        <v>153</v>
      </c>
      <c r="AU150" s="22" t="s">
        <v>81</v>
      </c>
      <c r="AY150" s="22" t="s">
        <v>122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22" t="s">
        <v>79</v>
      </c>
      <c r="BK150" s="202">
        <f>ROUND(I150*H150,2)</f>
        <v>0</v>
      </c>
      <c r="BL150" s="22" t="s">
        <v>129</v>
      </c>
      <c r="BM150" s="22" t="s">
        <v>245</v>
      </c>
    </row>
    <row r="151" spans="2:65" s="11" customFormat="1" ht="13.5">
      <c r="B151" s="203"/>
      <c r="C151" s="204"/>
      <c r="D151" s="205" t="s">
        <v>131</v>
      </c>
      <c r="E151" s="206" t="s">
        <v>21</v>
      </c>
      <c r="F151" s="207" t="s">
        <v>246</v>
      </c>
      <c r="G151" s="204"/>
      <c r="H151" s="208">
        <v>977.64</v>
      </c>
      <c r="I151" s="209"/>
      <c r="J151" s="204"/>
      <c r="K151" s="204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131</v>
      </c>
      <c r="AU151" s="214" t="s">
        <v>81</v>
      </c>
      <c r="AV151" s="11" t="s">
        <v>81</v>
      </c>
      <c r="AW151" s="11" t="s">
        <v>35</v>
      </c>
      <c r="AX151" s="11" t="s">
        <v>71</v>
      </c>
      <c r="AY151" s="214" t="s">
        <v>122</v>
      </c>
    </row>
    <row r="152" spans="2:65" s="12" customFormat="1" ht="13.5">
      <c r="B152" s="215"/>
      <c r="C152" s="216"/>
      <c r="D152" s="217" t="s">
        <v>131</v>
      </c>
      <c r="E152" s="218" t="s">
        <v>21</v>
      </c>
      <c r="F152" s="219" t="s">
        <v>133</v>
      </c>
      <c r="G152" s="216"/>
      <c r="H152" s="220">
        <v>977.64</v>
      </c>
      <c r="I152" s="221"/>
      <c r="J152" s="216"/>
      <c r="K152" s="216"/>
      <c r="L152" s="222"/>
      <c r="M152" s="223"/>
      <c r="N152" s="224"/>
      <c r="O152" s="224"/>
      <c r="P152" s="224"/>
      <c r="Q152" s="224"/>
      <c r="R152" s="224"/>
      <c r="S152" s="224"/>
      <c r="T152" s="225"/>
      <c r="AT152" s="226" t="s">
        <v>131</v>
      </c>
      <c r="AU152" s="226" t="s">
        <v>81</v>
      </c>
      <c r="AV152" s="12" t="s">
        <v>129</v>
      </c>
      <c r="AW152" s="12" t="s">
        <v>35</v>
      </c>
      <c r="AX152" s="12" t="s">
        <v>79</v>
      </c>
      <c r="AY152" s="226" t="s">
        <v>122</v>
      </c>
    </row>
    <row r="153" spans="2:65" s="1" customFormat="1" ht="22.5" customHeight="1">
      <c r="B153" s="39"/>
      <c r="C153" s="227" t="s">
        <v>247</v>
      </c>
      <c r="D153" s="227" t="s">
        <v>153</v>
      </c>
      <c r="E153" s="228" t="s">
        <v>248</v>
      </c>
      <c r="F153" s="229" t="s">
        <v>249</v>
      </c>
      <c r="G153" s="230" t="s">
        <v>235</v>
      </c>
      <c r="H153" s="231">
        <v>4</v>
      </c>
      <c r="I153" s="232"/>
      <c r="J153" s="233">
        <f>ROUND(I153*H153,2)</f>
        <v>0</v>
      </c>
      <c r="K153" s="229" t="s">
        <v>128</v>
      </c>
      <c r="L153" s="234"/>
      <c r="M153" s="235" t="s">
        <v>21</v>
      </c>
      <c r="N153" s="236" t="s">
        <v>42</v>
      </c>
      <c r="O153" s="40"/>
      <c r="P153" s="200">
        <f>O153*H153</f>
        <v>0</v>
      </c>
      <c r="Q153" s="200">
        <v>6.0999999999999999E-2</v>
      </c>
      <c r="R153" s="200">
        <f>Q153*H153</f>
        <v>0.24399999999999999</v>
      </c>
      <c r="S153" s="200">
        <v>0</v>
      </c>
      <c r="T153" s="201">
        <f>S153*H153</f>
        <v>0</v>
      </c>
      <c r="AR153" s="22" t="s">
        <v>157</v>
      </c>
      <c r="AT153" s="22" t="s">
        <v>153</v>
      </c>
      <c r="AU153" s="22" t="s">
        <v>81</v>
      </c>
      <c r="AY153" s="22" t="s">
        <v>122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22" t="s">
        <v>79</v>
      </c>
      <c r="BK153" s="202">
        <f>ROUND(I153*H153,2)</f>
        <v>0</v>
      </c>
      <c r="BL153" s="22" t="s">
        <v>129</v>
      </c>
      <c r="BM153" s="22" t="s">
        <v>250</v>
      </c>
    </row>
    <row r="154" spans="2:65" s="11" customFormat="1" ht="13.5">
      <c r="B154" s="203"/>
      <c r="C154" s="204"/>
      <c r="D154" s="205" t="s">
        <v>131</v>
      </c>
      <c r="E154" s="206" t="s">
        <v>21</v>
      </c>
      <c r="F154" s="207" t="s">
        <v>251</v>
      </c>
      <c r="G154" s="204"/>
      <c r="H154" s="208">
        <v>4</v>
      </c>
      <c r="I154" s="209"/>
      <c r="J154" s="204"/>
      <c r="K154" s="204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131</v>
      </c>
      <c r="AU154" s="214" t="s">
        <v>81</v>
      </c>
      <c r="AV154" s="11" t="s">
        <v>81</v>
      </c>
      <c r="AW154" s="11" t="s">
        <v>35</v>
      </c>
      <c r="AX154" s="11" t="s">
        <v>71</v>
      </c>
      <c r="AY154" s="214" t="s">
        <v>122</v>
      </c>
    </row>
    <row r="155" spans="2:65" s="12" customFormat="1" ht="13.5">
      <c r="B155" s="215"/>
      <c r="C155" s="216"/>
      <c r="D155" s="217" t="s">
        <v>131</v>
      </c>
      <c r="E155" s="218" t="s">
        <v>21</v>
      </c>
      <c r="F155" s="219" t="s">
        <v>133</v>
      </c>
      <c r="G155" s="216"/>
      <c r="H155" s="220">
        <v>4</v>
      </c>
      <c r="I155" s="221"/>
      <c r="J155" s="216"/>
      <c r="K155" s="216"/>
      <c r="L155" s="222"/>
      <c r="M155" s="223"/>
      <c r="N155" s="224"/>
      <c r="O155" s="224"/>
      <c r="P155" s="224"/>
      <c r="Q155" s="224"/>
      <c r="R155" s="224"/>
      <c r="S155" s="224"/>
      <c r="T155" s="225"/>
      <c r="AT155" s="226" t="s">
        <v>131</v>
      </c>
      <c r="AU155" s="226" t="s">
        <v>81</v>
      </c>
      <c r="AV155" s="12" t="s">
        <v>129</v>
      </c>
      <c r="AW155" s="12" t="s">
        <v>35</v>
      </c>
      <c r="AX155" s="12" t="s">
        <v>79</v>
      </c>
      <c r="AY155" s="226" t="s">
        <v>122</v>
      </c>
    </row>
    <row r="156" spans="2:65" s="1" customFormat="1" ht="22.5" customHeight="1">
      <c r="B156" s="39"/>
      <c r="C156" s="227" t="s">
        <v>252</v>
      </c>
      <c r="D156" s="227" t="s">
        <v>153</v>
      </c>
      <c r="E156" s="228" t="s">
        <v>253</v>
      </c>
      <c r="F156" s="229" t="s">
        <v>254</v>
      </c>
      <c r="G156" s="230" t="s">
        <v>235</v>
      </c>
      <c r="H156" s="231">
        <v>5</v>
      </c>
      <c r="I156" s="232"/>
      <c r="J156" s="233">
        <f>ROUND(I156*H156,2)</f>
        <v>0</v>
      </c>
      <c r="K156" s="229" t="s">
        <v>128</v>
      </c>
      <c r="L156" s="234"/>
      <c r="M156" s="235" t="s">
        <v>21</v>
      </c>
      <c r="N156" s="236" t="s">
        <v>42</v>
      </c>
      <c r="O156" s="40"/>
      <c r="P156" s="200">
        <f>O156*H156</f>
        <v>0</v>
      </c>
      <c r="Q156" s="200">
        <v>6.4000000000000001E-2</v>
      </c>
      <c r="R156" s="200">
        <f>Q156*H156</f>
        <v>0.32</v>
      </c>
      <c r="S156" s="200">
        <v>0</v>
      </c>
      <c r="T156" s="201">
        <f>S156*H156</f>
        <v>0</v>
      </c>
      <c r="AR156" s="22" t="s">
        <v>157</v>
      </c>
      <c r="AT156" s="22" t="s">
        <v>153</v>
      </c>
      <c r="AU156" s="22" t="s">
        <v>81</v>
      </c>
      <c r="AY156" s="22" t="s">
        <v>122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22" t="s">
        <v>79</v>
      </c>
      <c r="BK156" s="202">
        <f>ROUND(I156*H156,2)</f>
        <v>0</v>
      </c>
      <c r="BL156" s="22" t="s">
        <v>129</v>
      </c>
      <c r="BM156" s="22" t="s">
        <v>255</v>
      </c>
    </row>
    <row r="157" spans="2:65" s="1" customFormat="1" ht="22.5" customHeight="1">
      <c r="B157" s="39"/>
      <c r="C157" s="191" t="s">
        <v>256</v>
      </c>
      <c r="D157" s="191" t="s">
        <v>124</v>
      </c>
      <c r="E157" s="192" t="s">
        <v>257</v>
      </c>
      <c r="F157" s="193" t="s">
        <v>258</v>
      </c>
      <c r="G157" s="194" t="s">
        <v>230</v>
      </c>
      <c r="H157" s="195">
        <v>9</v>
      </c>
      <c r="I157" s="196"/>
      <c r="J157" s="197">
        <f>ROUND(I157*H157,2)</f>
        <v>0</v>
      </c>
      <c r="K157" s="193" t="s">
        <v>128</v>
      </c>
      <c r="L157" s="59"/>
      <c r="M157" s="198" t="s">
        <v>21</v>
      </c>
      <c r="N157" s="199" t="s">
        <v>42</v>
      </c>
      <c r="O157" s="40"/>
      <c r="P157" s="200">
        <f>O157*H157</f>
        <v>0</v>
      </c>
      <c r="Q157" s="200">
        <v>0</v>
      </c>
      <c r="R157" s="200">
        <f>Q157*H157</f>
        <v>0</v>
      </c>
      <c r="S157" s="200">
        <v>0</v>
      </c>
      <c r="T157" s="201">
        <f>S157*H157</f>
        <v>0</v>
      </c>
      <c r="AR157" s="22" t="s">
        <v>129</v>
      </c>
      <c r="AT157" s="22" t="s">
        <v>124</v>
      </c>
      <c r="AU157" s="22" t="s">
        <v>81</v>
      </c>
      <c r="AY157" s="22" t="s">
        <v>122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22" t="s">
        <v>79</v>
      </c>
      <c r="BK157" s="202">
        <f>ROUND(I157*H157,2)</f>
        <v>0</v>
      </c>
      <c r="BL157" s="22" t="s">
        <v>129</v>
      </c>
      <c r="BM157" s="22" t="s">
        <v>259</v>
      </c>
    </row>
    <row r="158" spans="2:65" s="1" customFormat="1" ht="22.5" customHeight="1">
      <c r="B158" s="39"/>
      <c r="C158" s="191" t="s">
        <v>260</v>
      </c>
      <c r="D158" s="191" t="s">
        <v>124</v>
      </c>
      <c r="E158" s="192" t="s">
        <v>261</v>
      </c>
      <c r="F158" s="193" t="s">
        <v>262</v>
      </c>
      <c r="G158" s="194" t="s">
        <v>230</v>
      </c>
      <c r="H158" s="195">
        <v>9</v>
      </c>
      <c r="I158" s="196"/>
      <c r="J158" s="197">
        <f>ROUND(I158*H158,2)</f>
        <v>0</v>
      </c>
      <c r="K158" s="193" t="s">
        <v>128</v>
      </c>
      <c r="L158" s="59"/>
      <c r="M158" s="198" t="s">
        <v>21</v>
      </c>
      <c r="N158" s="199" t="s">
        <v>42</v>
      </c>
      <c r="O158" s="40"/>
      <c r="P158" s="200">
        <f>O158*H158</f>
        <v>0</v>
      </c>
      <c r="Q158" s="200">
        <v>0</v>
      </c>
      <c r="R158" s="200">
        <f>Q158*H158</f>
        <v>0</v>
      </c>
      <c r="S158" s="200">
        <v>0</v>
      </c>
      <c r="T158" s="201">
        <f>S158*H158</f>
        <v>0</v>
      </c>
      <c r="AR158" s="22" t="s">
        <v>129</v>
      </c>
      <c r="AT158" s="22" t="s">
        <v>124</v>
      </c>
      <c r="AU158" s="22" t="s">
        <v>81</v>
      </c>
      <c r="AY158" s="22" t="s">
        <v>122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22" t="s">
        <v>79</v>
      </c>
      <c r="BK158" s="202">
        <f>ROUND(I158*H158,2)</f>
        <v>0</v>
      </c>
      <c r="BL158" s="22" t="s">
        <v>129</v>
      </c>
      <c r="BM158" s="22" t="s">
        <v>263</v>
      </c>
    </row>
    <row r="159" spans="2:65" s="1" customFormat="1" ht="22.5" customHeight="1">
      <c r="B159" s="39"/>
      <c r="C159" s="191" t="s">
        <v>264</v>
      </c>
      <c r="D159" s="191" t="s">
        <v>124</v>
      </c>
      <c r="E159" s="192" t="s">
        <v>265</v>
      </c>
      <c r="F159" s="193" t="s">
        <v>266</v>
      </c>
      <c r="G159" s="194" t="s">
        <v>235</v>
      </c>
      <c r="H159" s="195">
        <v>4</v>
      </c>
      <c r="I159" s="196"/>
      <c r="J159" s="197">
        <f>ROUND(I159*H159,2)</f>
        <v>0</v>
      </c>
      <c r="K159" s="193" t="s">
        <v>128</v>
      </c>
      <c r="L159" s="59"/>
      <c r="M159" s="198" t="s">
        <v>21</v>
      </c>
      <c r="N159" s="199" t="s">
        <v>42</v>
      </c>
      <c r="O159" s="40"/>
      <c r="P159" s="200">
        <f>O159*H159</f>
        <v>0</v>
      </c>
      <c r="Q159" s="200">
        <v>0</v>
      </c>
      <c r="R159" s="200">
        <f>Q159*H159</f>
        <v>0</v>
      </c>
      <c r="S159" s="200">
        <v>6.5699999999999995E-2</v>
      </c>
      <c r="T159" s="201">
        <f>S159*H159</f>
        <v>0.26279999999999998</v>
      </c>
      <c r="AR159" s="22" t="s">
        <v>129</v>
      </c>
      <c r="AT159" s="22" t="s">
        <v>124</v>
      </c>
      <c r="AU159" s="22" t="s">
        <v>81</v>
      </c>
      <c r="AY159" s="22" t="s">
        <v>122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22" t="s">
        <v>79</v>
      </c>
      <c r="BK159" s="202">
        <f>ROUND(I159*H159,2)</f>
        <v>0</v>
      </c>
      <c r="BL159" s="22" t="s">
        <v>129</v>
      </c>
      <c r="BM159" s="22" t="s">
        <v>267</v>
      </c>
    </row>
    <row r="160" spans="2:65" s="1" customFormat="1" ht="22.5" customHeight="1">
      <c r="B160" s="39"/>
      <c r="C160" s="191" t="s">
        <v>268</v>
      </c>
      <c r="D160" s="191" t="s">
        <v>124</v>
      </c>
      <c r="E160" s="192" t="s">
        <v>269</v>
      </c>
      <c r="F160" s="193" t="s">
        <v>270</v>
      </c>
      <c r="G160" s="194" t="s">
        <v>230</v>
      </c>
      <c r="H160" s="195">
        <v>11.5</v>
      </c>
      <c r="I160" s="196"/>
      <c r="J160" s="197">
        <f>ROUND(I160*H160,2)</f>
        <v>0</v>
      </c>
      <c r="K160" s="193" t="s">
        <v>128</v>
      </c>
      <c r="L160" s="59"/>
      <c r="M160" s="198" t="s">
        <v>21</v>
      </c>
      <c r="N160" s="199" t="s">
        <v>42</v>
      </c>
      <c r="O160" s="40"/>
      <c r="P160" s="200">
        <f>O160*H160</f>
        <v>0</v>
      </c>
      <c r="Q160" s="200">
        <v>0</v>
      </c>
      <c r="R160" s="200">
        <f>Q160*H160</f>
        <v>0</v>
      </c>
      <c r="S160" s="200">
        <v>2.48E-3</v>
      </c>
      <c r="T160" s="201">
        <f>S160*H160</f>
        <v>2.852E-2</v>
      </c>
      <c r="AR160" s="22" t="s">
        <v>129</v>
      </c>
      <c r="AT160" s="22" t="s">
        <v>124</v>
      </c>
      <c r="AU160" s="22" t="s">
        <v>81</v>
      </c>
      <c r="AY160" s="22" t="s">
        <v>122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22" t="s">
        <v>79</v>
      </c>
      <c r="BK160" s="202">
        <f>ROUND(I160*H160,2)</f>
        <v>0</v>
      </c>
      <c r="BL160" s="22" t="s">
        <v>129</v>
      </c>
      <c r="BM160" s="22" t="s">
        <v>271</v>
      </c>
    </row>
    <row r="161" spans="2:65" s="10" customFormat="1" ht="29.85" customHeight="1">
      <c r="B161" s="174"/>
      <c r="C161" s="175"/>
      <c r="D161" s="188" t="s">
        <v>70</v>
      </c>
      <c r="E161" s="189" t="s">
        <v>272</v>
      </c>
      <c r="F161" s="189" t="s">
        <v>273</v>
      </c>
      <c r="G161" s="175"/>
      <c r="H161" s="175"/>
      <c r="I161" s="178"/>
      <c r="J161" s="190">
        <f>BK161</f>
        <v>0</v>
      </c>
      <c r="K161" s="175"/>
      <c r="L161" s="180"/>
      <c r="M161" s="181"/>
      <c r="N161" s="182"/>
      <c r="O161" s="182"/>
      <c r="P161" s="183">
        <f>SUM(P162:P166)</f>
        <v>0</v>
      </c>
      <c r="Q161" s="182"/>
      <c r="R161" s="183">
        <f>SUM(R162:R166)</f>
        <v>0</v>
      </c>
      <c r="S161" s="182"/>
      <c r="T161" s="184">
        <f>SUM(T162:T166)</f>
        <v>0</v>
      </c>
      <c r="AR161" s="185" t="s">
        <v>79</v>
      </c>
      <c r="AT161" s="186" t="s">
        <v>70</v>
      </c>
      <c r="AU161" s="186" t="s">
        <v>79</v>
      </c>
      <c r="AY161" s="185" t="s">
        <v>122</v>
      </c>
      <c r="BK161" s="187">
        <f>SUM(BK162:BK166)</f>
        <v>0</v>
      </c>
    </row>
    <row r="162" spans="2:65" s="1" customFormat="1" ht="31.5" customHeight="1">
      <c r="B162" s="39"/>
      <c r="C162" s="191" t="s">
        <v>274</v>
      </c>
      <c r="D162" s="191" t="s">
        <v>124</v>
      </c>
      <c r="E162" s="192" t="s">
        <v>275</v>
      </c>
      <c r="F162" s="193" t="s">
        <v>276</v>
      </c>
      <c r="G162" s="194" t="s">
        <v>156</v>
      </c>
      <c r="H162" s="195">
        <v>0.29099999999999998</v>
      </c>
      <c r="I162" s="196"/>
      <c r="J162" s="197">
        <f>ROUND(I162*H162,2)</f>
        <v>0</v>
      </c>
      <c r="K162" s="193" t="s">
        <v>128</v>
      </c>
      <c r="L162" s="59"/>
      <c r="M162" s="198" t="s">
        <v>21</v>
      </c>
      <c r="N162" s="199" t="s">
        <v>42</v>
      </c>
      <c r="O162" s="40"/>
      <c r="P162" s="200">
        <f>O162*H162</f>
        <v>0</v>
      </c>
      <c r="Q162" s="200">
        <v>0</v>
      </c>
      <c r="R162" s="200">
        <f>Q162*H162</f>
        <v>0</v>
      </c>
      <c r="S162" s="200">
        <v>0</v>
      </c>
      <c r="T162" s="201">
        <f>S162*H162</f>
        <v>0</v>
      </c>
      <c r="AR162" s="22" t="s">
        <v>129</v>
      </c>
      <c r="AT162" s="22" t="s">
        <v>124</v>
      </c>
      <c r="AU162" s="22" t="s">
        <v>81</v>
      </c>
      <c r="AY162" s="22" t="s">
        <v>122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22" t="s">
        <v>79</v>
      </c>
      <c r="BK162" s="202">
        <f>ROUND(I162*H162,2)</f>
        <v>0</v>
      </c>
      <c r="BL162" s="22" t="s">
        <v>129</v>
      </c>
      <c r="BM162" s="22" t="s">
        <v>277</v>
      </c>
    </row>
    <row r="163" spans="2:65" s="1" customFormat="1" ht="22.5" customHeight="1">
      <c r="B163" s="39"/>
      <c r="C163" s="191" t="s">
        <v>278</v>
      </c>
      <c r="D163" s="191" t="s">
        <v>124</v>
      </c>
      <c r="E163" s="192" t="s">
        <v>279</v>
      </c>
      <c r="F163" s="193" t="s">
        <v>280</v>
      </c>
      <c r="G163" s="194" t="s">
        <v>156</v>
      </c>
      <c r="H163" s="195">
        <v>0.29099999999999998</v>
      </c>
      <c r="I163" s="196"/>
      <c r="J163" s="197">
        <f>ROUND(I163*H163,2)</f>
        <v>0</v>
      </c>
      <c r="K163" s="193" t="s">
        <v>128</v>
      </c>
      <c r="L163" s="59"/>
      <c r="M163" s="198" t="s">
        <v>21</v>
      </c>
      <c r="N163" s="199" t="s">
        <v>42</v>
      </c>
      <c r="O163" s="40"/>
      <c r="P163" s="200">
        <f>O163*H163</f>
        <v>0</v>
      </c>
      <c r="Q163" s="200">
        <v>0</v>
      </c>
      <c r="R163" s="200">
        <f>Q163*H163</f>
        <v>0</v>
      </c>
      <c r="S163" s="200">
        <v>0</v>
      </c>
      <c r="T163" s="201">
        <f>S163*H163</f>
        <v>0</v>
      </c>
      <c r="AR163" s="22" t="s">
        <v>129</v>
      </c>
      <c r="AT163" s="22" t="s">
        <v>124</v>
      </c>
      <c r="AU163" s="22" t="s">
        <v>81</v>
      </c>
      <c r="AY163" s="22" t="s">
        <v>122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22" t="s">
        <v>79</v>
      </c>
      <c r="BK163" s="202">
        <f>ROUND(I163*H163,2)</f>
        <v>0</v>
      </c>
      <c r="BL163" s="22" t="s">
        <v>129</v>
      </c>
      <c r="BM163" s="22" t="s">
        <v>281</v>
      </c>
    </row>
    <row r="164" spans="2:65" s="1" customFormat="1" ht="22.5" customHeight="1">
      <c r="B164" s="39"/>
      <c r="C164" s="191" t="s">
        <v>282</v>
      </c>
      <c r="D164" s="191" t="s">
        <v>124</v>
      </c>
      <c r="E164" s="192" t="s">
        <v>283</v>
      </c>
      <c r="F164" s="193" t="s">
        <v>284</v>
      </c>
      <c r="G164" s="194" t="s">
        <v>156</v>
      </c>
      <c r="H164" s="195">
        <v>2.91</v>
      </c>
      <c r="I164" s="196"/>
      <c r="J164" s="197">
        <f>ROUND(I164*H164,2)</f>
        <v>0</v>
      </c>
      <c r="K164" s="193" t="s">
        <v>128</v>
      </c>
      <c r="L164" s="59"/>
      <c r="M164" s="198" t="s">
        <v>21</v>
      </c>
      <c r="N164" s="199" t="s">
        <v>42</v>
      </c>
      <c r="O164" s="40"/>
      <c r="P164" s="200">
        <f>O164*H164</f>
        <v>0</v>
      </c>
      <c r="Q164" s="200">
        <v>0</v>
      </c>
      <c r="R164" s="200">
        <f>Q164*H164</f>
        <v>0</v>
      </c>
      <c r="S164" s="200">
        <v>0</v>
      </c>
      <c r="T164" s="201">
        <f>S164*H164</f>
        <v>0</v>
      </c>
      <c r="AR164" s="22" t="s">
        <v>129</v>
      </c>
      <c r="AT164" s="22" t="s">
        <v>124</v>
      </c>
      <c r="AU164" s="22" t="s">
        <v>81</v>
      </c>
      <c r="AY164" s="22" t="s">
        <v>122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22" t="s">
        <v>79</v>
      </c>
      <c r="BK164" s="202">
        <f>ROUND(I164*H164,2)</f>
        <v>0</v>
      </c>
      <c r="BL164" s="22" t="s">
        <v>129</v>
      </c>
      <c r="BM164" s="22" t="s">
        <v>285</v>
      </c>
    </row>
    <row r="165" spans="2:65" s="11" customFormat="1" ht="13.5">
      <c r="B165" s="203"/>
      <c r="C165" s="204"/>
      <c r="D165" s="217" t="s">
        <v>131</v>
      </c>
      <c r="E165" s="204"/>
      <c r="F165" s="237" t="s">
        <v>286</v>
      </c>
      <c r="G165" s="204"/>
      <c r="H165" s="238">
        <v>2.91</v>
      </c>
      <c r="I165" s="209"/>
      <c r="J165" s="204"/>
      <c r="K165" s="204"/>
      <c r="L165" s="210"/>
      <c r="M165" s="211"/>
      <c r="N165" s="212"/>
      <c r="O165" s="212"/>
      <c r="P165" s="212"/>
      <c r="Q165" s="212"/>
      <c r="R165" s="212"/>
      <c r="S165" s="212"/>
      <c r="T165" s="213"/>
      <c r="AT165" s="214" t="s">
        <v>131</v>
      </c>
      <c r="AU165" s="214" t="s">
        <v>81</v>
      </c>
      <c r="AV165" s="11" t="s">
        <v>81</v>
      </c>
      <c r="AW165" s="11" t="s">
        <v>6</v>
      </c>
      <c r="AX165" s="11" t="s">
        <v>79</v>
      </c>
      <c r="AY165" s="214" t="s">
        <v>122</v>
      </c>
    </row>
    <row r="166" spans="2:65" s="1" customFormat="1" ht="22.5" customHeight="1">
      <c r="B166" s="39"/>
      <c r="C166" s="191" t="s">
        <v>287</v>
      </c>
      <c r="D166" s="191" t="s">
        <v>124</v>
      </c>
      <c r="E166" s="192" t="s">
        <v>288</v>
      </c>
      <c r="F166" s="193" t="s">
        <v>289</v>
      </c>
      <c r="G166" s="194" t="s">
        <v>156</v>
      </c>
      <c r="H166" s="195">
        <v>0.29099999999999998</v>
      </c>
      <c r="I166" s="196"/>
      <c r="J166" s="197">
        <f>ROUND(I166*H166,2)</f>
        <v>0</v>
      </c>
      <c r="K166" s="193" t="s">
        <v>128</v>
      </c>
      <c r="L166" s="59"/>
      <c r="M166" s="198" t="s">
        <v>21</v>
      </c>
      <c r="N166" s="199" t="s">
        <v>42</v>
      </c>
      <c r="O166" s="40"/>
      <c r="P166" s="200">
        <f>O166*H166</f>
        <v>0</v>
      </c>
      <c r="Q166" s="200">
        <v>0</v>
      </c>
      <c r="R166" s="200">
        <f>Q166*H166</f>
        <v>0</v>
      </c>
      <c r="S166" s="200">
        <v>0</v>
      </c>
      <c r="T166" s="201">
        <f>S166*H166</f>
        <v>0</v>
      </c>
      <c r="AR166" s="22" t="s">
        <v>129</v>
      </c>
      <c r="AT166" s="22" t="s">
        <v>124</v>
      </c>
      <c r="AU166" s="22" t="s">
        <v>81</v>
      </c>
      <c r="AY166" s="22" t="s">
        <v>122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22" t="s">
        <v>79</v>
      </c>
      <c r="BK166" s="202">
        <f>ROUND(I166*H166,2)</f>
        <v>0</v>
      </c>
      <c r="BL166" s="22" t="s">
        <v>129</v>
      </c>
      <c r="BM166" s="22" t="s">
        <v>290</v>
      </c>
    </row>
    <row r="167" spans="2:65" s="10" customFormat="1" ht="29.85" customHeight="1">
      <c r="B167" s="174"/>
      <c r="C167" s="175"/>
      <c r="D167" s="188" t="s">
        <v>70</v>
      </c>
      <c r="E167" s="189" t="s">
        <v>291</v>
      </c>
      <c r="F167" s="189" t="s">
        <v>292</v>
      </c>
      <c r="G167" s="175"/>
      <c r="H167" s="175"/>
      <c r="I167" s="178"/>
      <c r="J167" s="190">
        <f>BK167</f>
        <v>0</v>
      </c>
      <c r="K167" s="175"/>
      <c r="L167" s="180"/>
      <c r="M167" s="181"/>
      <c r="N167" s="182"/>
      <c r="O167" s="182"/>
      <c r="P167" s="183">
        <f>P168</f>
        <v>0</v>
      </c>
      <c r="Q167" s="182"/>
      <c r="R167" s="183">
        <f>R168</f>
        <v>0</v>
      </c>
      <c r="S167" s="182"/>
      <c r="T167" s="184">
        <f>T168</f>
        <v>0</v>
      </c>
      <c r="AR167" s="185" t="s">
        <v>79</v>
      </c>
      <c r="AT167" s="186" t="s">
        <v>70</v>
      </c>
      <c r="AU167" s="186" t="s">
        <v>79</v>
      </c>
      <c r="AY167" s="185" t="s">
        <v>122</v>
      </c>
      <c r="BK167" s="187">
        <f>BK168</f>
        <v>0</v>
      </c>
    </row>
    <row r="168" spans="2:65" s="1" customFormat="1" ht="22.5" customHeight="1">
      <c r="B168" s="39"/>
      <c r="C168" s="191" t="s">
        <v>293</v>
      </c>
      <c r="D168" s="191" t="s">
        <v>124</v>
      </c>
      <c r="E168" s="192" t="s">
        <v>294</v>
      </c>
      <c r="F168" s="193" t="s">
        <v>295</v>
      </c>
      <c r="G168" s="194" t="s">
        <v>156</v>
      </c>
      <c r="H168" s="195">
        <v>745.65499999999997</v>
      </c>
      <c r="I168" s="196"/>
      <c r="J168" s="197">
        <f>ROUND(I168*H168,2)</f>
        <v>0</v>
      </c>
      <c r="K168" s="193" t="s">
        <v>128</v>
      </c>
      <c r="L168" s="59"/>
      <c r="M168" s="198" t="s">
        <v>21</v>
      </c>
      <c r="N168" s="199" t="s">
        <v>42</v>
      </c>
      <c r="O168" s="40"/>
      <c r="P168" s="200">
        <f>O168*H168</f>
        <v>0</v>
      </c>
      <c r="Q168" s="200">
        <v>0</v>
      </c>
      <c r="R168" s="200">
        <f>Q168*H168</f>
        <v>0</v>
      </c>
      <c r="S168" s="200">
        <v>0</v>
      </c>
      <c r="T168" s="201">
        <f>S168*H168</f>
        <v>0</v>
      </c>
      <c r="AR168" s="22" t="s">
        <v>129</v>
      </c>
      <c r="AT168" s="22" t="s">
        <v>124</v>
      </c>
      <c r="AU168" s="22" t="s">
        <v>81</v>
      </c>
      <c r="AY168" s="22" t="s">
        <v>122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22" t="s">
        <v>79</v>
      </c>
      <c r="BK168" s="202">
        <f>ROUND(I168*H168,2)</f>
        <v>0</v>
      </c>
      <c r="BL168" s="22" t="s">
        <v>129</v>
      </c>
      <c r="BM168" s="22" t="s">
        <v>296</v>
      </c>
    </row>
    <row r="169" spans="2:65" s="10" customFormat="1" ht="37.35" customHeight="1">
      <c r="B169" s="174"/>
      <c r="C169" s="175"/>
      <c r="D169" s="176" t="s">
        <v>70</v>
      </c>
      <c r="E169" s="177" t="s">
        <v>297</v>
      </c>
      <c r="F169" s="177" t="s">
        <v>298</v>
      </c>
      <c r="G169" s="175"/>
      <c r="H169" s="175"/>
      <c r="I169" s="178"/>
      <c r="J169" s="179">
        <f>BK169</f>
        <v>0</v>
      </c>
      <c r="K169" s="175"/>
      <c r="L169" s="180"/>
      <c r="M169" s="181"/>
      <c r="N169" s="182"/>
      <c r="O169" s="182"/>
      <c r="P169" s="183">
        <f>P170</f>
        <v>0</v>
      </c>
      <c r="Q169" s="182"/>
      <c r="R169" s="183">
        <f>R170</f>
        <v>0.10176</v>
      </c>
      <c r="S169" s="182"/>
      <c r="T169" s="184">
        <f>T170</f>
        <v>0</v>
      </c>
      <c r="AR169" s="185" t="s">
        <v>81</v>
      </c>
      <c r="AT169" s="186" t="s">
        <v>70</v>
      </c>
      <c r="AU169" s="186" t="s">
        <v>71</v>
      </c>
      <c r="AY169" s="185" t="s">
        <v>122</v>
      </c>
      <c r="BK169" s="187">
        <f>BK170</f>
        <v>0</v>
      </c>
    </row>
    <row r="170" spans="2:65" s="10" customFormat="1" ht="19.899999999999999" customHeight="1">
      <c r="B170" s="174"/>
      <c r="C170" s="175"/>
      <c r="D170" s="188" t="s">
        <v>70</v>
      </c>
      <c r="E170" s="189" t="s">
        <v>299</v>
      </c>
      <c r="F170" s="189" t="s">
        <v>300</v>
      </c>
      <c r="G170" s="175"/>
      <c r="H170" s="175"/>
      <c r="I170" s="178"/>
      <c r="J170" s="190">
        <f>BK170</f>
        <v>0</v>
      </c>
      <c r="K170" s="175"/>
      <c r="L170" s="180"/>
      <c r="M170" s="181"/>
      <c r="N170" s="182"/>
      <c r="O170" s="182"/>
      <c r="P170" s="183">
        <f>SUM(P171:P176)</f>
        <v>0</v>
      </c>
      <c r="Q170" s="182"/>
      <c r="R170" s="183">
        <f>SUM(R171:R176)</f>
        <v>0.10176</v>
      </c>
      <c r="S170" s="182"/>
      <c r="T170" s="184">
        <f>SUM(T171:T176)</f>
        <v>0</v>
      </c>
      <c r="AR170" s="185" t="s">
        <v>81</v>
      </c>
      <c r="AT170" s="186" t="s">
        <v>70</v>
      </c>
      <c r="AU170" s="186" t="s">
        <v>79</v>
      </c>
      <c r="AY170" s="185" t="s">
        <v>122</v>
      </c>
      <c r="BK170" s="187">
        <f>SUM(BK171:BK176)</f>
        <v>0</v>
      </c>
    </row>
    <row r="171" spans="2:65" s="1" customFormat="1" ht="22.5" customHeight="1">
      <c r="B171" s="39"/>
      <c r="C171" s="191" t="s">
        <v>301</v>
      </c>
      <c r="D171" s="191" t="s">
        <v>124</v>
      </c>
      <c r="E171" s="192" t="s">
        <v>302</v>
      </c>
      <c r="F171" s="193" t="s">
        <v>303</v>
      </c>
      <c r="G171" s="194" t="s">
        <v>189</v>
      </c>
      <c r="H171" s="195">
        <v>96</v>
      </c>
      <c r="I171" s="196"/>
      <c r="J171" s="197">
        <f>ROUND(I171*H171,2)</f>
        <v>0</v>
      </c>
      <c r="K171" s="193" t="s">
        <v>128</v>
      </c>
      <c r="L171" s="59"/>
      <c r="M171" s="198" t="s">
        <v>21</v>
      </c>
      <c r="N171" s="199" t="s">
        <v>42</v>
      </c>
      <c r="O171" s="40"/>
      <c r="P171" s="200">
        <f>O171*H171</f>
        <v>0</v>
      </c>
      <c r="Q171" s="200">
        <v>6.0000000000000002E-5</v>
      </c>
      <c r="R171" s="200">
        <f>Q171*H171</f>
        <v>5.7600000000000004E-3</v>
      </c>
      <c r="S171" s="200">
        <v>0</v>
      </c>
      <c r="T171" s="201">
        <f>S171*H171</f>
        <v>0</v>
      </c>
      <c r="AR171" s="22" t="s">
        <v>201</v>
      </c>
      <c r="AT171" s="22" t="s">
        <v>124</v>
      </c>
      <c r="AU171" s="22" t="s">
        <v>81</v>
      </c>
      <c r="AY171" s="22" t="s">
        <v>122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22" t="s">
        <v>79</v>
      </c>
      <c r="BK171" s="202">
        <f>ROUND(I171*H171,2)</f>
        <v>0</v>
      </c>
      <c r="BL171" s="22" t="s">
        <v>201</v>
      </c>
      <c r="BM171" s="22" t="s">
        <v>304</v>
      </c>
    </row>
    <row r="172" spans="2:65" s="11" customFormat="1" ht="13.5">
      <c r="B172" s="203"/>
      <c r="C172" s="204"/>
      <c r="D172" s="205" t="s">
        <v>131</v>
      </c>
      <c r="E172" s="206" t="s">
        <v>21</v>
      </c>
      <c r="F172" s="207" t="s">
        <v>305</v>
      </c>
      <c r="G172" s="204"/>
      <c r="H172" s="208">
        <v>96</v>
      </c>
      <c r="I172" s="209"/>
      <c r="J172" s="204"/>
      <c r="K172" s="204"/>
      <c r="L172" s="210"/>
      <c r="M172" s="211"/>
      <c r="N172" s="212"/>
      <c r="O172" s="212"/>
      <c r="P172" s="212"/>
      <c r="Q172" s="212"/>
      <c r="R172" s="212"/>
      <c r="S172" s="212"/>
      <c r="T172" s="213"/>
      <c r="AT172" s="214" t="s">
        <v>131</v>
      </c>
      <c r="AU172" s="214" t="s">
        <v>81</v>
      </c>
      <c r="AV172" s="11" t="s">
        <v>81</v>
      </c>
      <c r="AW172" s="11" t="s">
        <v>35</v>
      </c>
      <c r="AX172" s="11" t="s">
        <v>71</v>
      </c>
      <c r="AY172" s="214" t="s">
        <v>122</v>
      </c>
    </row>
    <row r="173" spans="2:65" s="12" customFormat="1" ht="13.5">
      <c r="B173" s="215"/>
      <c r="C173" s="216"/>
      <c r="D173" s="217" t="s">
        <v>131</v>
      </c>
      <c r="E173" s="218" t="s">
        <v>21</v>
      </c>
      <c r="F173" s="219" t="s">
        <v>133</v>
      </c>
      <c r="G173" s="216"/>
      <c r="H173" s="220">
        <v>96</v>
      </c>
      <c r="I173" s="221"/>
      <c r="J173" s="216"/>
      <c r="K173" s="216"/>
      <c r="L173" s="222"/>
      <c r="M173" s="223"/>
      <c r="N173" s="224"/>
      <c r="O173" s="224"/>
      <c r="P173" s="224"/>
      <c r="Q173" s="224"/>
      <c r="R173" s="224"/>
      <c r="S173" s="224"/>
      <c r="T173" s="225"/>
      <c r="AT173" s="226" t="s">
        <v>131</v>
      </c>
      <c r="AU173" s="226" t="s">
        <v>81</v>
      </c>
      <c r="AV173" s="12" t="s">
        <v>129</v>
      </c>
      <c r="AW173" s="12" t="s">
        <v>35</v>
      </c>
      <c r="AX173" s="12" t="s">
        <v>79</v>
      </c>
      <c r="AY173" s="226" t="s">
        <v>122</v>
      </c>
    </row>
    <row r="174" spans="2:65" s="1" customFormat="1" ht="22.5" customHeight="1">
      <c r="B174" s="39"/>
      <c r="C174" s="227" t="s">
        <v>306</v>
      </c>
      <c r="D174" s="227" t="s">
        <v>153</v>
      </c>
      <c r="E174" s="228" t="s">
        <v>307</v>
      </c>
      <c r="F174" s="229" t="s">
        <v>308</v>
      </c>
      <c r="G174" s="230" t="s">
        <v>156</v>
      </c>
      <c r="H174" s="231">
        <v>9.6000000000000002E-2</v>
      </c>
      <c r="I174" s="232"/>
      <c r="J174" s="233">
        <f>ROUND(I174*H174,2)</f>
        <v>0</v>
      </c>
      <c r="K174" s="229" t="s">
        <v>21</v>
      </c>
      <c r="L174" s="234"/>
      <c r="M174" s="235" t="s">
        <v>21</v>
      </c>
      <c r="N174" s="236" t="s">
        <v>42</v>
      </c>
      <c r="O174" s="40"/>
      <c r="P174" s="200">
        <f>O174*H174</f>
        <v>0</v>
      </c>
      <c r="Q174" s="200">
        <v>1</v>
      </c>
      <c r="R174" s="200">
        <f>Q174*H174</f>
        <v>9.6000000000000002E-2</v>
      </c>
      <c r="S174" s="200">
        <v>0</v>
      </c>
      <c r="T174" s="201">
        <f>S174*H174</f>
        <v>0</v>
      </c>
      <c r="AR174" s="22" t="s">
        <v>274</v>
      </c>
      <c r="AT174" s="22" t="s">
        <v>153</v>
      </c>
      <c r="AU174" s="22" t="s">
        <v>81</v>
      </c>
      <c r="AY174" s="22" t="s">
        <v>122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22" t="s">
        <v>79</v>
      </c>
      <c r="BK174" s="202">
        <f>ROUND(I174*H174,2)</f>
        <v>0</v>
      </c>
      <c r="BL174" s="22" t="s">
        <v>201</v>
      </c>
      <c r="BM174" s="22" t="s">
        <v>309</v>
      </c>
    </row>
    <row r="175" spans="2:65" s="11" customFormat="1" ht="13.5">
      <c r="B175" s="203"/>
      <c r="C175" s="204"/>
      <c r="D175" s="217" t="s">
        <v>131</v>
      </c>
      <c r="E175" s="239" t="s">
        <v>21</v>
      </c>
      <c r="F175" s="237" t="s">
        <v>310</v>
      </c>
      <c r="G175" s="204"/>
      <c r="H175" s="238">
        <v>9.6000000000000002E-2</v>
      </c>
      <c r="I175" s="209"/>
      <c r="J175" s="204"/>
      <c r="K175" s="204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131</v>
      </c>
      <c r="AU175" s="214" t="s">
        <v>81</v>
      </c>
      <c r="AV175" s="11" t="s">
        <v>81</v>
      </c>
      <c r="AW175" s="11" t="s">
        <v>35</v>
      </c>
      <c r="AX175" s="11" t="s">
        <v>79</v>
      </c>
      <c r="AY175" s="214" t="s">
        <v>122</v>
      </c>
    </row>
    <row r="176" spans="2:65" s="1" customFormat="1" ht="22.5" customHeight="1">
      <c r="B176" s="39"/>
      <c r="C176" s="191" t="s">
        <v>311</v>
      </c>
      <c r="D176" s="191" t="s">
        <v>124</v>
      </c>
      <c r="E176" s="192" t="s">
        <v>312</v>
      </c>
      <c r="F176" s="193" t="s">
        <v>313</v>
      </c>
      <c r="G176" s="194" t="s">
        <v>156</v>
      </c>
      <c r="H176" s="195">
        <v>0.10199999999999999</v>
      </c>
      <c r="I176" s="196"/>
      <c r="J176" s="197">
        <f>ROUND(I176*H176,2)</f>
        <v>0</v>
      </c>
      <c r="K176" s="193" t="s">
        <v>128</v>
      </c>
      <c r="L176" s="59"/>
      <c r="M176" s="198" t="s">
        <v>21</v>
      </c>
      <c r="N176" s="240" t="s">
        <v>42</v>
      </c>
      <c r="O176" s="241"/>
      <c r="P176" s="242">
        <f>O176*H176</f>
        <v>0</v>
      </c>
      <c r="Q176" s="242">
        <v>0</v>
      </c>
      <c r="R176" s="242">
        <f>Q176*H176</f>
        <v>0</v>
      </c>
      <c r="S176" s="242">
        <v>0</v>
      </c>
      <c r="T176" s="243">
        <f>S176*H176</f>
        <v>0</v>
      </c>
      <c r="AR176" s="22" t="s">
        <v>201</v>
      </c>
      <c r="AT176" s="22" t="s">
        <v>124</v>
      </c>
      <c r="AU176" s="22" t="s">
        <v>81</v>
      </c>
      <c r="AY176" s="22" t="s">
        <v>122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22" t="s">
        <v>79</v>
      </c>
      <c r="BK176" s="202">
        <f>ROUND(I176*H176,2)</f>
        <v>0</v>
      </c>
      <c r="BL176" s="22" t="s">
        <v>201</v>
      </c>
      <c r="BM176" s="22" t="s">
        <v>314</v>
      </c>
    </row>
    <row r="177" spans="2:12" s="1" customFormat="1" ht="6.95" customHeight="1">
      <c r="B177" s="54"/>
      <c r="C177" s="55"/>
      <c r="D177" s="55"/>
      <c r="E177" s="55"/>
      <c r="F177" s="55"/>
      <c r="G177" s="55"/>
      <c r="H177" s="55"/>
      <c r="I177" s="137"/>
      <c r="J177" s="55"/>
      <c r="K177" s="55"/>
      <c r="L177" s="59"/>
    </row>
  </sheetData>
  <sheetProtection algorithmName="SHA-512" hashValue="avd1ZOuu48q053Bn6/p2KjVc0osa6stOjE9X0/oUZ0z1CVHNCGRWlsUl+wZDzO55tSXcnoQr7K0VhGBBDZhr2g==" saltValue="MzqlGDgmbgiIR084YvMOfw==" spinCount="100000" sheet="1" objects="1" scenarios="1" formatCells="0" formatColumns="0" formatRows="0" sort="0" autoFilter="0"/>
  <autoFilter ref="C83:K176" xr:uid="{00000000-0009-0000-0000-000001000000}"/>
  <mergeCells count="9"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100-000000000000}"/>
    <hyperlink ref="G1:H1" location="C54" display="2) Rekapitulace" xr:uid="{00000000-0004-0000-0100-000001000000}"/>
    <hyperlink ref="J1" location="C83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R15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85</v>
      </c>
      <c r="G1" s="370" t="s">
        <v>86</v>
      </c>
      <c r="H1" s="370"/>
      <c r="I1" s="113"/>
      <c r="J1" s="112" t="s">
        <v>87</v>
      </c>
      <c r="K1" s="111" t="s">
        <v>88</v>
      </c>
      <c r="L1" s="112" t="s">
        <v>89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2"/>
      <c r="AT2" s="22" t="s">
        <v>84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81</v>
      </c>
    </row>
    <row r="4" spans="1:70" ht="36.950000000000003" customHeight="1">
      <c r="B4" s="26"/>
      <c r="C4" s="27"/>
      <c r="D4" s="28" t="s">
        <v>90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63" t="str">
        <f>'Rekapitulace stavby'!K6</f>
        <v>Nové pochůzí plochy  základní školy</v>
      </c>
      <c r="F7" s="364"/>
      <c r="G7" s="364"/>
      <c r="H7" s="364"/>
      <c r="I7" s="115"/>
      <c r="J7" s="27"/>
      <c r="K7" s="29"/>
    </row>
    <row r="8" spans="1:70" s="1" customFormat="1">
      <c r="B8" s="39"/>
      <c r="C8" s="40"/>
      <c r="D8" s="35" t="s">
        <v>91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65" t="s">
        <v>315</v>
      </c>
      <c r="F9" s="366"/>
      <c r="G9" s="366"/>
      <c r="H9" s="366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21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17" t="s">
        <v>25</v>
      </c>
      <c r="J12" s="118" t="str">
        <f>'Rekapitulace stavby'!AN8</f>
        <v>15. 8. 2017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">
        <v>21</v>
      </c>
      <c r="K14" s="43"/>
    </row>
    <row r="15" spans="1:70" s="1" customFormat="1" ht="18" customHeight="1">
      <c r="B15" s="39"/>
      <c r="C15" s="40"/>
      <c r="D15" s="40"/>
      <c r="E15" s="33" t="s">
        <v>29</v>
      </c>
      <c r="F15" s="40"/>
      <c r="G15" s="40"/>
      <c r="H15" s="40"/>
      <c r="I15" s="117" t="s">
        <v>30</v>
      </c>
      <c r="J15" s="33" t="s">
        <v>21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31</v>
      </c>
      <c r="E17" s="40"/>
      <c r="F17" s="40"/>
      <c r="G17" s="40"/>
      <c r="H17" s="40"/>
      <c r="I17" s="117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33</v>
      </c>
      <c r="E20" s="40"/>
      <c r="F20" s="40"/>
      <c r="G20" s="40"/>
      <c r="H20" s="40"/>
      <c r="I20" s="117" t="s">
        <v>28</v>
      </c>
      <c r="J20" s="33" t="s">
        <v>21</v>
      </c>
      <c r="K20" s="43"/>
    </row>
    <row r="21" spans="2:11" s="1" customFormat="1" ht="18" customHeight="1">
      <c r="B21" s="39"/>
      <c r="C21" s="40"/>
      <c r="D21" s="40"/>
      <c r="E21" s="33" t="s">
        <v>34</v>
      </c>
      <c r="F21" s="40"/>
      <c r="G21" s="40"/>
      <c r="H21" s="40"/>
      <c r="I21" s="117" t="s">
        <v>30</v>
      </c>
      <c r="J21" s="33" t="s">
        <v>21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36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32" t="s">
        <v>21</v>
      </c>
      <c r="F24" s="332"/>
      <c r="G24" s="332"/>
      <c r="H24" s="332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37</v>
      </c>
      <c r="E27" s="40"/>
      <c r="F27" s="40"/>
      <c r="G27" s="40"/>
      <c r="H27" s="40"/>
      <c r="I27" s="116"/>
      <c r="J27" s="126">
        <f>ROUND(J85,2)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39</v>
      </c>
      <c r="G29" s="40"/>
      <c r="H29" s="40"/>
      <c r="I29" s="127" t="s">
        <v>38</v>
      </c>
      <c r="J29" s="44" t="s">
        <v>40</v>
      </c>
      <c r="K29" s="43"/>
    </row>
    <row r="30" spans="2:11" s="1" customFormat="1" ht="14.45" customHeight="1">
      <c r="B30" s="39"/>
      <c r="C30" s="40"/>
      <c r="D30" s="47" t="s">
        <v>41</v>
      </c>
      <c r="E30" s="47" t="s">
        <v>42</v>
      </c>
      <c r="F30" s="128">
        <f>ROUND(SUM(BE85:BE151), 2)</f>
        <v>0</v>
      </c>
      <c r="G30" s="40"/>
      <c r="H30" s="40"/>
      <c r="I30" s="129">
        <v>0.21</v>
      </c>
      <c r="J30" s="128">
        <f>ROUND(ROUND((SUM(BE85:BE151)),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43</v>
      </c>
      <c r="F31" s="128">
        <f>ROUND(SUM(BF85:BF151), 2)</f>
        <v>0</v>
      </c>
      <c r="G31" s="40"/>
      <c r="H31" s="40"/>
      <c r="I31" s="129">
        <v>0.15</v>
      </c>
      <c r="J31" s="128">
        <f>ROUND(ROUND((SUM(BF85:BF151)),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44</v>
      </c>
      <c r="F32" s="128">
        <f>ROUND(SUM(BG85:BG151),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45</v>
      </c>
      <c r="F33" s="128">
        <f>ROUND(SUM(BH85:BH151),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46</v>
      </c>
      <c r="F34" s="128">
        <f>ROUND(SUM(BI85:BI151),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47</v>
      </c>
      <c r="E36" s="77"/>
      <c r="F36" s="77"/>
      <c r="G36" s="132" t="s">
        <v>48</v>
      </c>
      <c r="H36" s="133" t="s">
        <v>49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93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63" t="str">
        <f>E7</f>
        <v>Nové pochůzí plochy  základní školy</v>
      </c>
      <c r="F45" s="364"/>
      <c r="G45" s="364"/>
      <c r="H45" s="364"/>
      <c r="I45" s="116"/>
      <c r="J45" s="40"/>
      <c r="K45" s="43"/>
    </row>
    <row r="46" spans="2:11" s="1" customFormat="1" ht="14.45" customHeight="1">
      <c r="B46" s="39"/>
      <c r="C46" s="35" t="s">
        <v>91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65" t="str">
        <f>E9</f>
        <v>002 - Výměna  kabelu  veřejného osvětlení</v>
      </c>
      <c r="F47" s="366"/>
      <c r="G47" s="366"/>
      <c r="H47" s="366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>Třinec</v>
      </c>
      <c r="G49" s="40"/>
      <c r="H49" s="40"/>
      <c r="I49" s="117" t="s">
        <v>25</v>
      </c>
      <c r="J49" s="118" t="str">
        <f>IF(J12="","",J12)</f>
        <v>15. 8. 2017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27</v>
      </c>
      <c r="D51" s="40"/>
      <c r="E51" s="40"/>
      <c r="F51" s="33" t="str">
        <f>E15</f>
        <v>Město Třinec</v>
      </c>
      <c r="G51" s="40"/>
      <c r="H51" s="40"/>
      <c r="I51" s="117" t="s">
        <v>33</v>
      </c>
      <c r="J51" s="33" t="str">
        <f>E21</f>
        <v>Fiala architects</v>
      </c>
      <c r="K51" s="43"/>
    </row>
    <row r="52" spans="2:47" s="1" customFormat="1" ht="14.45" customHeight="1">
      <c r="B52" s="39"/>
      <c r="C52" s="35" t="s">
        <v>31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94</v>
      </c>
      <c r="D54" s="130"/>
      <c r="E54" s="130"/>
      <c r="F54" s="130"/>
      <c r="G54" s="130"/>
      <c r="H54" s="130"/>
      <c r="I54" s="143"/>
      <c r="J54" s="144" t="s">
        <v>95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96</v>
      </c>
      <c r="D56" s="40"/>
      <c r="E56" s="40"/>
      <c r="F56" s="40"/>
      <c r="G56" s="40"/>
      <c r="H56" s="40"/>
      <c r="I56" s="116"/>
      <c r="J56" s="126">
        <f>J85</f>
        <v>0</v>
      </c>
      <c r="K56" s="43"/>
      <c r="AU56" s="22" t="s">
        <v>97</v>
      </c>
    </row>
    <row r="57" spans="2:47" s="7" customFormat="1" ht="24.95" customHeight="1">
      <c r="B57" s="147"/>
      <c r="C57" s="148"/>
      <c r="D57" s="149" t="s">
        <v>98</v>
      </c>
      <c r="E57" s="150"/>
      <c r="F57" s="150"/>
      <c r="G57" s="150"/>
      <c r="H57" s="150"/>
      <c r="I57" s="151"/>
      <c r="J57" s="152">
        <f>J86</f>
        <v>0</v>
      </c>
      <c r="K57" s="153"/>
    </row>
    <row r="58" spans="2:47" s="8" customFormat="1" ht="19.899999999999999" customHeight="1">
      <c r="B58" s="154"/>
      <c r="C58" s="155"/>
      <c r="D58" s="156" t="s">
        <v>99</v>
      </c>
      <c r="E58" s="157"/>
      <c r="F58" s="157"/>
      <c r="G58" s="157"/>
      <c r="H58" s="157"/>
      <c r="I58" s="158"/>
      <c r="J58" s="159">
        <f>J87</f>
        <v>0</v>
      </c>
      <c r="K58" s="160"/>
    </row>
    <row r="59" spans="2:47" s="8" customFormat="1" ht="19.899999999999999" customHeight="1">
      <c r="B59" s="154"/>
      <c r="C59" s="155"/>
      <c r="D59" s="156" t="s">
        <v>316</v>
      </c>
      <c r="E59" s="157"/>
      <c r="F59" s="157"/>
      <c r="G59" s="157"/>
      <c r="H59" s="157"/>
      <c r="I59" s="158"/>
      <c r="J59" s="159">
        <f>J106</f>
        <v>0</v>
      </c>
      <c r="K59" s="160"/>
    </row>
    <row r="60" spans="2:47" s="8" customFormat="1" ht="19.899999999999999" customHeight="1">
      <c r="B60" s="154"/>
      <c r="C60" s="155"/>
      <c r="D60" s="156" t="s">
        <v>100</v>
      </c>
      <c r="E60" s="157"/>
      <c r="F60" s="157"/>
      <c r="G60" s="157"/>
      <c r="H60" s="157"/>
      <c r="I60" s="158"/>
      <c r="J60" s="159">
        <f>J110</f>
        <v>0</v>
      </c>
      <c r="K60" s="160"/>
    </row>
    <row r="61" spans="2:47" s="8" customFormat="1" ht="19.899999999999999" customHeight="1">
      <c r="B61" s="154"/>
      <c r="C61" s="155"/>
      <c r="D61" s="156" t="s">
        <v>317</v>
      </c>
      <c r="E61" s="157"/>
      <c r="F61" s="157"/>
      <c r="G61" s="157"/>
      <c r="H61" s="157"/>
      <c r="I61" s="158"/>
      <c r="J61" s="159">
        <f>J112</f>
        <v>0</v>
      </c>
      <c r="K61" s="160"/>
    </row>
    <row r="62" spans="2:47" s="8" customFormat="1" ht="19.899999999999999" customHeight="1">
      <c r="B62" s="154"/>
      <c r="C62" s="155"/>
      <c r="D62" s="156" t="s">
        <v>101</v>
      </c>
      <c r="E62" s="157"/>
      <c r="F62" s="157"/>
      <c r="G62" s="157"/>
      <c r="H62" s="157"/>
      <c r="I62" s="158"/>
      <c r="J62" s="159">
        <f>J117</f>
        <v>0</v>
      </c>
      <c r="K62" s="160"/>
    </row>
    <row r="63" spans="2:47" s="8" customFormat="1" ht="19.899999999999999" customHeight="1">
      <c r="B63" s="154"/>
      <c r="C63" s="155"/>
      <c r="D63" s="156" t="s">
        <v>103</v>
      </c>
      <c r="E63" s="157"/>
      <c r="F63" s="157"/>
      <c r="G63" s="157"/>
      <c r="H63" s="157"/>
      <c r="I63" s="158"/>
      <c r="J63" s="159">
        <f>J119</f>
        <v>0</v>
      </c>
      <c r="K63" s="160"/>
    </row>
    <row r="64" spans="2:47" s="7" customFormat="1" ht="24.95" customHeight="1">
      <c r="B64" s="147"/>
      <c r="C64" s="148"/>
      <c r="D64" s="149" t="s">
        <v>104</v>
      </c>
      <c r="E64" s="150"/>
      <c r="F64" s="150"/>
      <c r="G64" s="150"/>
      <c r="H64" s="150"/>
      <c r="I64" s="151"/>
      <c r="J64" s="152">
        <f>J121</f>
        <v>0</v>
      </c>
      <c r="K64" s="153"/>
    </row>
    <row r="65" spans="2:12" s="8" customFormat="1" ht="19.899999999999999" customHeight="1">
      <c r="B65" s="154"/>
      <c r="C65" s="155"/>
      <c r="D65" s="156" t="s">
        <v>318</v>
      </c>
      <c r="E65" s="157"/>
      <c r="F65" s="157"/>
      <c r="G65" s="157"/>
      <c r="H65" s="157"/>
      <c r="I65" s="158"/>
      <c r="J65" s="159">
        <f>J122</f>
        <v>0</v>
      </c>
      <c r="K65" s="160"/>
    </row>
    <row r="66" spans="2:12" s="1" customFormat="1" ht="21.75" customHeight="1">
      <c r="B66" s="39"/>
      <c r="C66" s="40"/>
      <c r="D66" s="40"/>
      <c r="E66" s="40"/>
      <c r="F66" s="40"/>
      <c r="G66" s="40"/>
      <c r="H66" s="40"/>
      <c r="I66" s="116"/>
      <c r="J66" s="40"/>
      <c r="K66" s="43"/>
    </row>
    <row r="67" spans="2:12" s="1" customFormat="1" ht="6.95" customHeight="1">
      <c r="B67" s="54"/>
      <c r="C67" s="55"/>
      <c r="D67" s="55"/>
      <c r="E67" s="55"/>
      <c r="F67" s="55"/>
      <c r="G67" s="55"/>
      <c r="H67" s="55"/>
      <c r="I67" s="137"/>
      <c r="J67" s="55"/>
      <c r="K67" s="56"/>
    </row>
    <row r="71" spans="2:12" s="1" customFormat="1" ht="6.95" customHeight="1">
      <c r="B71" s="57"/>
      <c r="C71" s="58"/>
      <c r="D71" s="58"/>
      <c r="E71" s="58"/>
      <c r="F71" s="58"/>
      <c r="G71" s="58"/>
      <c r="H71" s="58"/>
      <c r="I71" s="140"/>
      <c r="J71" s="58"/>
      <c r="K71" s="58"/>
      <c r="L71" s="59"/>
    </row>
    <row r="72" spans="2:12" s="1" customFormat="1" ht="36.950000000000003" customHeight="1">
      <c r="B72" s="39"/>
      <c r="C72" s="60" t="s">
        <v>106</v>
      </c>
      <c r="D72" s="61"/>
      <c r="E72" s="61"/>
      <c r="F72" s="61"/>
      <c r="G72" s="61"/>
      <c r="H72" s="61"/>
      <c r="I72" s="161"/>
      <c r="J72" s="61"/>
      <c r="K72" s="61"/>
      <c r="L72" s="59"/>
    </row>
    <row r="73" spans="2:12" s="1" customFormat="1" ht="6.95" customHeight="1">
      <c r="B73" s="39"/>
      <c r="C73" s="61"/>
      <c r="D73" s="61"/>
      <c r="E73" s="61"/>
      <c r="F73" s="61"/>
      <c r="G73" s="61"/>
      <c r="H73" s="61"/>
      <c r="I73" s="161"/>
      <c r="J73" s="61"/>
      <c r="K73" s="61"/>
      <c r="L73" s="59"/>
    </row>
    <row r="74" spans="2:12" s="1" customFormat="1" ht="14.45" customHeight="1">
      <c r="B74" s="39"/>
      <c r="C74" s="63" t="s">
        <v>18</v>
      </c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22.5" customHeight="1">
      <c r="B75" s="39"/>
      <c r="C75" s="61"/>
      <c r="D75" s="61"/>
      <c r="E75" s="367" t="str">
        <f>E7</f>
        <v>Nové pochůzí plochy  základní školy</v>
      </c>
      <c r="F75" s="368"/>
      <c r="G75" s="368"/>
      <c r="H75" s="368"/>
      <c r="I75" s="161"/>
      <c r="J75" s="61"/>
      <c r="K75" s="61"/>
      <c r="L75" s="59"/>
    </row>
    <row r="76" spans="2:12" s="1" customFormat="1" ht="14.45" customHeight="1">
      <c r="B76" s="39"/>
      <c r="C76" s="63" t="s">
        <v>91</v>
      </c>
      <c r="D76" s="61"/>
      <c r="E76" s="61"/>
      <c r="F76" s="61"/>
      <c r="G76" s="61"/>
      <c r="H76" s="61"/>
      <c r="I76" s="161"/>
      <c r="J76" s="61"/>
      <c r="K76" s="61"/>
      <c r="L76" s="59"/>
    </row>
    <row r="77" spans="2:12" s="1" customFormat="1" ht="23.25" customHeight="1">
      <c r="B77" s="39"/>
      <c r="C77" s="61"/>
      <c r="D77" s="61"/>
      <c r="E77" s="343" t="str">
        <f>E9</f>
        <v>002 - Výměna  kabelu  veřejného osvětlení</v>
      </c>
      <c r="F77" s="369"/>
      <c r="G77" s="369"/>
      <c r="H77" s="369"/>
      <c r="I77" s="161"/>
      <c r="J77" s="61"/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1"/>
      <c r="J78" s="61"/>
      <c r="K78" s="61"/>
      <c r="L78" s="59"/>
    </row>
    <row r="79" spans="2:12" s="1" customFormat="1" ht="18" customHeight="1">
      <c r="B79" s="39"/>
      <c r="C79" s="63" t="s">
        <v>23</v>
      </c>
      <c r="D79" s="61"/>
      <c r="E79" s="61"/>
      <c r="F79" s="162" t="str">
        <f>F12</f>
        <v>Třinec</v>
      </c>
      <c r="G79" s="61"/>
      <c r="H79" s="61"/>
      <c r="I79" s="163" t="s">
        <v>25</v>
      </c>
      <c r="J79" s="71" t="str">
        <f>IF(J12="","",J12)</f>
        <v>15. 8. 2017</v>
      </c>
      <c r="K79" s="61"/>
      <c r="L79" s="59"/>
    </row>
    <row r="80" spans="2:12" s="1" customFormat="1" ht="6.95" customHeight="1">
      <c r="B80" s="39"/>
      <c r="C80" s="61"/>
      <c r="D80" s="61"/>
      <c r="E80" s="61"/>
      <c r="F80" s="61"/>
      <c r="G80" s="61"/>
      <c r="H80" s="61"/>
      <c r="I80" s="161"/>
      <c r="J80" s="61"/>
      <c r="K80" s="61"/>
      <c r="L80" s="59"/>
    </row>
    <row r="81" spans="2:65" s="1" customFormat="1">
      <c r="B81" s="39"/>
      <c r="C81" s="63" t="s">
        <v>27</v>
      </c>
      <c r="D81" s="61"/>
      <c r="E81" s="61"/>
      <c r="F81" s="162" t="str">
        <f>E15</f>
        <v>Město Třinec</v>
      </c>
      <c r="G81" s="61"/>
      <c r="H81" s="61"/>
      <c r="I81" s="163" t="s">
        <v>33</v>
      </c>
      <c r="J81" s="162" t="str">
        <f>E21</f>
        <v>Fiala architects</v>
      </c>
      <c r="K81" s="61"/>
      <c r="L81" s="59"/>
    </row>
    <row r="82" spans="2:65" s="1" customFormat="1" ht="14.45" customHeight="1">
      <c r="B82" s="39"/>
      <c r="C82" s="63" t="s">
        <v>31</v>
      </c>
      <c r="D82" s="61"/>
      <c r="E82" s="61"/>
      <c r="F82" s="162" t="str">
        <f>IF(E18="","",E18)</f>
        <v/>
      </c>
      <c r="G82" s="61"/>
      <c r="H82" s="61"/>
      <c r="I82" s="161"/>
      <c r="J82" s="61"/>
      <c r="K82" s="61"/>
      <c r="L82" s="59"/>
    </row>
    <row r="83" spans="2:65" s="1" customFormat="1" ht="10.35" customHeight="1">
      <c r="B83" s="39"/>
      <c r="C83" s="61"/>
      <c r="D83" s="61"/>
      <c r="E83" s="61"/>
      <c r="F83" s="61"/>
      <c r="G83" s="61"/>
      <c r="H83" s="61"/>
      <c r="I83" s="161"/>
      <c r="J83" s="61"/>
      <c r="K83" s="61"/>
      <c r="L83" s="59"/>
    </row>
    <row r="84" spans="2:65" s="9" customFormat="1" ht="29.25" customHeight="1">
      <c r="B84" s="164"/>
      <c r="C84" s="165" t="s">
        <v>107</v>
      </c>
      <c r="D84" s="166" t="s">
        <v>56</v>
      </c>
      <c r="E84" s="166" t="s">
        <v>52</v>
      </c>
      <c r="F84" s="166" t="s">
        <v>108</v>
      </c>
      <c r="G84" s="166" t="s">
        <v>109</v>
      </c>
      <c r="H84" s="166" t="s">
        <v>110</v>
      </c>
      <c r="I84" s="167" t="s">
        <v>111</v>
      </c>
      <c r="J84" s="166" t="s">
        <v>95</v>
      </c>
      <c r="K84" s="168" t="s">
        <v>112</v>
      </c>
      <c r="L84" s="169"/>
      <c r="M84" s="79" t="s">
        <v>113</v>
      </c>
      <c r="N84" s="80" t="s">
        <v>41</v>
      </c>
      <c r="O84" s="80" t="s">
        <v>114</v>
      </c>
      <c r="P84" s="80" t="s">
        <v>115</v>
      </c>
      <c r="Q84" s="80" t="s">
        <v>116</v>
      </c>
      <c r="R84" s="80" t="s">
        <v>117</v>
      </c>
      <c r="S84" s="80" t="s">
        <v>118</v>
      </c>
      <c r="T84" s="81" t="s">
        <v>119</v>
      </c>
    </row>
    <row r="85" spans="2:65" s="1" customFormat="1" ht="29.25" customHeight="1">
      <c r="B85" s="39"/>
      <c r="C85" s="85" t="s">
        <v>96</v>
      </c>
      <c r="D85" s="61"/>
      <c r="E85" s="61"/>
      <c r="F85" s="61"/>
      <c r="G85" s="61"/>
      <c r="H85" s="61"/>
      <c r="I85" s="161"/>
      <c r="J85" s="170">
        <f>BK85</f>
        <v>0</v>
      </c>
      <c r="K85" s="61"/>
      <c r="L85" s="59"/>
      <c r="M85" s="82"/>
      <c r="N85" s="83"/>
      <c r="O85" s="83"/>
      <c r="P85" s="171">
        <f>P86+P121</f>
        <v>0</v>
      </c>
      <c r="Q85" s="83"/>
      <c r="R85" s="171">
        <f>R86+R121</f>
        <v>26.095359750000004</v>
      </c>
      <c r="S85" s="83"/>
      <c r="T85" s="172">
        <f>T86+T121</f>
        <v>3.9000000000000004</v>
      </c>
      <c r="AT85" s="22" t="s">
        <v>70</v>
      </c>
      <c r="AU85" s="22" t="s">
        <v>97</v>
      </c>
      <c r="BK85" s="173">
        <f>BK86+BK121</f>
        <v>0</v>
      </c>
    </row>
    <row r="86" spans="2:65" s="10" customFormat="1" ht="37.35" customHeight="1">
      <c r="B86" s="174"/>
      <c r="C86" s="175"/>
      <c r="D86" s="176" t="s">
        <v>70</v>
      </c>
      <c r="E86" s="177" t="s">
        <v>120</v>
      </c>
      <c r="F86" s="177" t="s">
        <v>121</v>
      </c>
      <c r="G86" s="175"/>
      <c r="H86" s="175"/>
      <c r="I86" s="178"/>
      <c r="J86" s="179">
        <f>BK86</f>
        <v>0</v>
      </c>
      <c r="K86" s="175"/>
      <c r="L86" s="180"/>
      <c r="M86" s="181"/>
      <c r="N86" s="182"/>
      <c r="O86" s="182"/>
      <c r="P86" s="183">
        <f>P87+P106+P110+P112+P117+P119</f>
        <v>0</v>
      </c>
      <c r="Q86" s="182"/>
      <c r="R86" s="183">
        <f>R87+R106+R110+R112+R117+R119</f>
        <v>25.954812250000003</v>
      </c>
      <c r="S86" s="182"/>
      <c r="T86" s="184">
        <f>T87+T106+T110+T112+T117+T119</f>
        <v>3.9000000000000004</v>
      </c>
      <c r="AR86" s="185" t="s">
        <v>79</v>
      </c>
      <c r="AT86" s="186" t="s">
        <v>70</v>
      </c>
      <c r="AU86" s="186" t="s">
        <v>71</v>
      </c>
      <c r="AY86" s="185" t="s">
        <v>122</v>
      </c>
      <c r="BK86" s="187">
        <f>BK87+BK106+BK110+BK112+BK117+BK119</f>
        <v>0</v>
      </c>
    </row>
    <row r="87" spans="2:65" s="10" customFormat="1" ht="19.899999999999999" customHeight="1">
      <c r="B87" s="174"/>
      <c r="C87" s="175"/>
      <c r="D87" s="188" t="s">
        <v>70</v>
      </c>
      <c r="E87" s="189" t="s">
        <v>79</v>
      </c>
      <c r="F87" s="189" t="s">
        <v>123</v>
      </c>
      <c r="G87" s="175"/>
      <c r="H87" s="175"/>
      <c r="I87" s="178"/>
      <c r="J87" s="190">
        <f>BK87</f>
        <v>0</v>
      </c>
      <c r="K87" s="175"/>
      <c r="L87" s="180"/>
      <c r="M87" s="181"/>
      <c r="N87" s="182"/>
      <c r="O87" s="182"/>
      <c r="P87" s="183">
        <f>SUM(P88:P105)</f>
        <v>0</v>
      </c>
      <c r="Q87" s="182"/>
      <c r="R87" s="183">
        <f>SUM(R88:R105)</f>
        <v>15.05</v>
      </c>
      <c r="S87" s="182"/>
      <c r="T87" s="184">
        <f>SUM(T88:T105)</f>
        <v>3.9000000000000004</v>
      </c>
      <c r="AR87" s="185" t="s">
        <v>79</v>
      </c>
      <c r="AT87" s="186" t="s">
        <v>70</v>
      </c>
      <c r="AU87" s="186" t="s">
        <v>79</v>
      </c>
      <c r="AY87" s="185" t="s">
        <v>122</v>
      </c>
      <c r="BK87" s="187">
        <f>SUM(BK88:BK105)</f>
        <v>0</v>
      </c>
    </row>
    <row r="88" spans="2:65" s="1" customFormat="1" ht="31.5" customHeight="1">
      <c r="B88" s="39"/>
      <c r="C88" s="191" t="s">
        <v>79</v>
      </c>
      <c r="D88" s="191" t="s">
        <v>124</v>
      </c>
      <c r="E88" s="192" t="s">
        <v>319</v>
      </c>
      <c r="F88" s="193" t="s">
        <v>320</v>
      </c>
      <c r="G88" s="194" t="s">
        <v>171</v>
      </c>
      <c r="H88" s="195">
        <v>15</v>
      </c>
      <c r="I88" s="196"/>
      <c r="J88" s="197">
        <f>ROUND(I88*H88,2)</f>
        <v>0</v>
      </c>
      <c r="K88" s="193" t="s">
        <v>128</v>
      </c>
      <c r="L88" s="59"/>
      <c r="M88" s="198" t="s">
        <v>21</v>
      </c>
      <c r="N88" s="199" t="s">
        <v>42</v>
      </c>
      <c r="O88" s="40"/>
      <c r="P88" s="200">
        <f>O88*H88</f>
        <v>0</v>
      </c>
      <c r="Q88" s="200">
        <v>0</v>
      </c>
      <c r="R88" s="200">
        <f>Q88*H88</f>
        <v>0</v>
      </c>
      <c r="S88" s="200">
        <v>0.26</v>
      </c>
      <c r="T88" s="201">
        <f>S88*H88</f>
        <v>3.9000000000000004</v>
      </c>
      <c r="AR88" s="22" t="s">
        <v>129</v>
      </c>
      <c r="AT88" s="22" t="s">
        <v>124</v>
      </c>
      <c r="AU88" s="22" t="s">
        <v>81</v>
      </c>
      <c r="AY88" s="22" t="s">
        <v>122</v>
      </c>
      <c r="BE88" s="202">
        <f>IF(N88="základní",J88,0)</f>
        <v>0</v>
      </c>
      <c r="BF88" s="202">
        <f>IF(N88="snížená",J88,0)</f>
        <v>0</v>
      </c>
      <c r="BG88" s="202">
        <f>IF(N88="zákl. přenesená",J88,0)</f>
        <v>0</v>
      </c>
      <c r="BH88" s="202">
        <f>IF(N88="sníž. přenesená",J88,0)</f>
        <v>0</v>
      </c>
      <c r="BI88" s="202">
        <f>IF(N88="nulová",J88,0)</f>
        <v>0</v>
      </c>
      <c r="BJ88" s="22" t="s">
        <v>79</v>
      </c>
      <c r="BK88" s="202">
        <f>ROUND(I88*H88,2)</f>
        <v>0</v>
      </c>
      <c r="BL88" s="22" t="s">
        <v>129</v>
      </c>
      <c r="BM88" s="22" t="s">
        <v>321</v>
      </c>
    </row>
    <row r="89" spans="2:65" s="1" customFormat="1" ht="22.5" customHeight="1">
      <c r="B89" s="39"/>
      <c r="C89" s="191" t="s">
        <v>81</v>
      </c>
      <c r="D89" s="191" t="s">
        <v>124</v>
      </c>
      <c r="E89" s="192" t="s">
        <v>322</v>
      </c>
      <c r="F89" s="193" t="s">
        <v>323</v>
      </c>
      <c r="G89" s="194" t="s">
        <v>127</v>
      </c>
      <c r="H89" s="195">
        <v>12.04</v>
      </c>
      <c r="I89" s="196"/>
      <c r="J89" s="197">
        <f>ROUND(I89*H89,2)</f>
        <v>0</v>
      </c>
      <c r="K89" s="193" t="s">
        <v>128</v>
      </c>
      <c r="L89" s="59"/>
      <c r="M89" s="198" t="s">
        <v>21</v>
      </c>
      <c r="N89" s="199" t="s">
        <v>42</v>
      </c>
      <c r="O89" s="40"/>
      <c r="P89" s="200">
        <f>O89*H89</f>
        <v>0</v>
      </c>
      <c r="Q89" s="200">
        <v>0</v>
      </c>
      <c r="R89" s="200">
        <f>Q89*H89</f>
        <v>0</v>
      </c>
      <c r="S89" s="200">
        <v>0</v>
      </c>
      <c r="T89" s="201">
        <f>S89*H89</f>
        <v>0</v>
      </c>
      <c r="AR89" s="22" t="s">
        <v>129</v>
      </c>
      <c r="AT89" s="22" t="s">
        <v>124</v>
      </c>
      <c r="AU89" s="22" t="s">
        <v>81</v>
      </c>
      <c r="AY89" s="22" t="s">
        <v>122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2" t="s">
        <v>79</v>
      </c>
      <c r="BK89" s="202">
        <f>ROUND(I89*H89,2)</f>
        <v>0</v>
      </c>
      <c r="BL89" s="22" t="s">
        <v>129</v>
      </c>
      <c r="BM89" s="22" t="s">
        <v>324</v>
      </c>
    </row>
    <row r="90" spans="2:65" s="1" customFormat="1" ht="22.5" customHeight="1">
      <c r="B90" s="39"/>
      <c r="C90" s="191" t="s">
        <v>138</v>
      </c>
      <c r="D90" s="191" t="s">
        <v>124</v>
      </c>
      <c r="E90" s="192" t="s">
        <v>325</v>
      </c>
      <c r="F90" s="193" t="s">
        <v>326</v>
      </c>
      <c r="G90" s="194" t="s">
        <v>127</v>
      </c>
      <c r="H90" s="195">
        <v>12.04</v>
      </c>
      <c r="I90" s="196"/>
      <c r="J90" s="197">
        <f>ROUND(I90*H90,2)</f>
        <v>0</v>
      </c>
      <c r="K90" s="193" t="s">
        <v>128</v>
      </c>
      <c r="L90" s="59"/>
      <c r="M90" s="198" t="s">
        <v>21</v>
      </c>
      <c r="N90" s="199" t="s">
        <v>42</v>
      </c>
      <c r="O90" s="40"/>
      <c r="P90" s="200">
        <f>O90*H90</f>
        <v>0</v>
      </c>
      <c r="Q90" s="200">
        <v>0</v>
      </c>
      <c r="R90" s="200">
        <f>Q90*H90</f>
        <v>0</v>
      </c>
      <c r="S90" s="200">
        <v>0</v>
      </c>
      <c r="T90" s="201">
        <f>S90*H90</f>
        <v>0</v>
      </c>
      <c r="AR90" s="22" t="s">
        <v>129</v>
      </c>
      <c r="AT90" s="22" t="s">
        <v>124</v>
      </c>
      <c r="AU90" s="22" t="s">
        <v>81</v>
      </c>
      <c r="AY90" s="22" t="s">
        <v>122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22" t="s">
        <v>79</v>
      </c>
      <c r="BK90" s="202">
        <f>ROUND(I90*H90,2)</f>
        <v>0</v>
      </c>
      <c r="BL90" s="22" t="s">
        <v>129</v>
      </c>
      <c r="BM90" s="22" t="s">
        <v>327</v>
      </c>
    </row>
    <row r="91" spans="2:65" s="11" customFormat="1" ht="13.5">
      <c r="B91" s="203"/>
      <c r="C91" s="204"/>
      <c r="D91" s="205" t="s">
        <v>131</v>
      </c>
      <c r="E91" s="206" t="s">
        <v>21</v>
      </c>
      <c r="F91" s="207" t="s">
        <v>328</v>
      </c>
      <c r="G91" s="204"/>
      <c r="H91" s="208">
        <v>12.04</v>
      </c>
      <c r="I91" s="209"/>
      <c r="J91" s="204"/>
      <c r="K91" s="204"/>
      <c r="L91" s="210"/>
      <c r="M91" s="211"/>
      <c r="N91" s="212"/>
      <c r="O91" s="212"/>
      <c r="P91" s="212"/>
      <c r="Q91" s="212"/>
      <c r="R91" s="212"/>
      <c r="S91" s="212"/>
      <c r="T91" s="213"/>
      <c r="AT91" s="214" t="s">
        <v>131</v>
      </c>
      <c r="AU91" s="214" t="s">
        <v>81</v>
      </c>
      <c r="AV91" s="11" t="s">
        <v>81</v>
      </c>
      <c r="AW91" s="11" t="s">
        <v>35</v>
      </c>
      <c r="AX91" s="11" t="s">
        <v>71</v>
      </c>
      <c r="AY91" s="214" t="s">
        <v>122</v>
      </c>
    </row>
    <row r="92" spans="2:65" s="12" customFormat="1" ht="13.5">
      <c r="B92" s="215"/>
      <c r="C92" s="216"/>
      <c r="D92" s="217" t="s">
        <v>131</v>
      </c>
      <c r="E92" s="218" t="s">
        <v>21</v>
      </c>
      <c r="F92" s="219" t="s">
        <v>133</v>
      </c>
      <c r="G92" s="216"/>
      <c r="H92" s="220">
        <v>12.04</v>
      </c>
      <c r="I92" s="221"/>
      <c r="J92" s="216"/>
      <c r="K92" s="216"/>
      <c r="L92" s="222"/>
      <c r="M92" s="223"/>
      <c r="N92" s="224"/>
      <c r="O92" s="224"/>
      <c r="P92" s="224"/>
      <c r="Q92" s="224"/>
      <c r="R92" s="224"/>
      <c r="S92" s="224"/>
      <c r="T92" s="225"/>
      <c r="AT92" s="226" t="s">
        <v>131</v>
      </c>
      <c r="AU92" s="226" t="s">
        <v>81</v>
      </c>
      <c r="AV92" s="12" t="s">
        <v>129</v>
      </c>
      <c r="AW92" s="12" t="s">
        <v>35</v>
      </c>
      <c r="AX92" s="12" t="s">
        <v>79</v>
      </c>
      <c r="AY92" s="226" t="s">
        <v>122</v>
      </c>
    </row>
    <row r="93" spans="2:65" s="1" customFormat="1" ht="22.5" customHeight="1">
      <c r="B93" s="39"/>
      <c r="C93" s="191" t="s">
        <v>129</v>
      </c>
      <c r="D93" s="191" t="s">
        <v>124</v>
      </c>
      <c r="E93" s="192" t="s">
        <v>329</v>
      </c>
      <c r="F93" s="193" t="s">
        <v>330</v>
      </c>
      <c r="G93" s="194" t="s">
        <v>127</v>
      </c>
      <c r="H93" s="195">
        <v>12.04</v>
      </c>
      <c r="I93" s="196"/>
      <c r="J93" s="197">
        <f>ROUND(I93*H93,2)</f>
        <v>0</v>
      </c>
      <c r="K93" s="193" t="s">
        <v>128</v>
      </c>
      <c r="L93" s="59"/>
      <c r="M93" s="198" t="s">
        <v>21</v>
      </c>
      <c r="N93" s="199" t="s">
        <v>42</v>
      </c>
      <c r="O93" s="40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AR93" s="22" t="s">
        <v>129</v>
      </c>
      <c r="AT93" s="22" t="s">
        <v>124</v>
      </c>
      <c r="AU93" s="22" t="s">
        <v>81</v>
      </c>
      <c r="AY93" s="22" t="s">
        <v>122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22" t="s">
        <v>79</v>
      </c>
      <c r="BK93" s="202">
        <f>ROUND(I93*H93,2)</f>
        <v>0</v>
      </c>
      <c r="BL93" s="22" t="s">
        <v>129</v>
      </c>
      <c r="BM93" s="22" t="s">
        <v>331</v>
      </c>
    </row>
    <row r="94" spans="2:65" s="1" customFormat="1" ht="22.5" customHeight="1">
      <c r="B94" s="39"/>
      <c r="C94" s="191" t="s">
        <v>147</v>
      </c>
      <c r="D94" s="191" t="s">
        <v>124</v>
      </c>
      <c r="E94" s="192" t="s">
        <v>139</v>
      </c>
      <c r="F94" s="193" t="s">
        <v>140</v>
      </c>
      <c r="G94" s="194" t="s">
        <v>127</v>
      </c>
      <c r="H94" s="195">
        <v>12.04</v>
      </c>
      <c r="I94" s="196"/>
      <c r="J94" s="197">
        <f>ROUND(I94*H94,2)</f>
        <v>0</v>
      </c>
      <c r="K94" s="193" t="s">
        <v>128</v>
      </c>
      <c r="L94" s="59"/>
      <c r="M94" s="198" t="s">
        <v>21</v>
      </c>
      <c r="N94" s="199" t="s">
        <v>42</v>
      </c>
      <c r="O94" s="40"/>
      <c r="P94" s="200">
        <f>O94*H94</f>
        <v>0</v>
      </c>
      <c r="Q94" s="200">
        <v>0</v>
      </c>
      <c r="R94" s="200">
        <f>Q94*H94</f>
        <v>0</v>
      </c>
      <c r="S94" s="200">
        <v>0</v>
      </c>
      <c r="T94" s="201">
        <f>S94*H94</f>
        <v>0</v>
      </c>
      <c r="AR94" s="22" t="s">
        <v>129</v>
      </c>
      <c r="AT94" s="22" t="s">
        <v>124</v>
      </c>
      <c r="AU94" s="22" t="s">
        <v>81</v>
      </c>
      <c r="AY94" s="22" t="s">
        <v>122</v>
      </c>
      <c r="BE94" s="202">
        <f>IF(N94="základní",J94,0)</f>
        <v>0</v>
      </c>
      <c r="BF94" s="202">
        <f>IF(N94="snížená",J94,0)</f>
        <v>0</v>
      </c>
      <c r="BG94" s="202">
        <f>IF(N94="zákl. přenesená",J94,0)</f>
        <v>0</v>
      </c>
      <c r="BH94" s="202">
        <f>IF(N94="sníž. přenesená",J94,0)</f>
        <v>0</v>
      </c>
      <c r="BI94" s="202">
        <f>IF(N94="nulová",J94,0)</f>
        <v>0</v>
      </c>
      <c r="BJ94" s="22" t="s">
        <v>79</v>
      </c>
      <c r="BK94" s="202">
        <f>ROUND(I94*H94,2)</f>
        <v>0</v>
      </c>
      <c r="BL94" s="22" t="s">
        <v>129</v>
      </c>
      <c r="BM94" s="22" t="s">
        <v>332</v>
      </c>
    </row>
    <row r="95" spans="2:65" s="11" customFormat="1" ht="13.5">
      <c r="B95" s="203"/>
      <c r="C95" s="204"/>
      <c r="D95" s="205" t="s">
        <v>131</v>
      </c>
      <c r="E95" s="206" t="s">
        <v>21</v>
      </c>
      <c r="F95" s="207" t="s">
        <v>328</v>
      </c>
      <c r="G95" s="204"/>
      <c r="H95" s="208">
        <v>12.04</v>
      </c>
      <c r="I95" s="209"/>
      <c r="J95" s="204"/>
      <c r="K95" s="204"/>
      <c r="L95" s="210"/>
      <c r="M95" s="211"/>
      <c r="N95" s="212"/>
      <c r="O95" s="212"/>
      <c r="P95" s="212"/>
      <c r="Q95" s="212"/>
      <c r="R95" s="212"/>
      <c r="S95" s="212"/>
      <c r="T95" s="213"/>
      <c r="AT95" s="214" t="s">
        <v>131</v>
      </c>
      <c r="AU95" s="214" t="s">
        <v>81</v>
      </c>
      <c r="AV95" s="11" t="s">
        <v>81</v>
      </c>
      <c r="AW95" s="11" t="s">
        <v>35</v>
      </c>
      <c r="AX95" s="11" t="s">
        <v>71</v>
      </c>
      <c r="AY95" s="214" t="s">
        <v>122</v>
      </c>
    </row>
    <row r="96" spans="2:65" s="12" customFormat="1" ht="13.5">
      <c r="B96" s="215"/>
      <c r="C96" s="216"/>
      <c r="D96" s="217" t="s">
        <v>131</v>
      </c>
      <c r="E96" s="218" t="s">
        <v>21</v>
      </c>
      <c r="F96" s="219" t="s">
        <v>133</v>
      </c>
      <c r="G96" s="216"/>
      <c r="H96" s="220">
        <v>12.04</v>
      </c>
      <c r="I96" s="221"/>
      <c r="J96" s="216"/>
      <c r="K96" s="216"/>
      <c r="L96" s="222"/>
      <c r="M96" s="223"/>
      <c r="N96" s="224"/>
      <c r="O96" s="224"/>
      <c r="P96" s="224"/>
      <c r="Q96" s="224"/>
      <c r="R96" s="224"/>
      <c r="S96" s="224"/>
      <c r="T96" s="225"/>
      <c r="AT96" s="226" t="s">
        <v>131</v>
      </c>
      <c r="AU96" s="226" t="s">
        <v>81</v>
      </c>
      <c r="AV96" s="12" t="s">
        <v>129</v>
      </c>
      <c r="AW96" s="12" t="s">
        <v>35</v>
      </c>
      <c r="AX96" s="12" t="s">
        <v>79</v>
      </c>
      <c r="AY96" s="226" t="s">
        <v>122</v>
      </c>
    </row>
    <row r="97" spans="2:65" s="1" customFormat="1" ht="22.5" customHeight="1">
      <c r="B97" s="39"/>
      <c r="C97" s="191" t="s">
        <v>152</v>
      </c>
      <c r="D97" s="191" t="s">
        <v>124</v>
      </c>
      <c r="E97" s="192" t="s">
        <v>143</v>
      </c>
      <c r="F97" s="193" t="s">
        <v>144</v>
      </c>
      <c r="G97" s="194" t="s">
        <v>127</v>
      </c>
      <c r="H97" s="195">
        <v>12.04</v>
      </c>
      <c r="I97" s="196"/>
      <c r="J97" s="197">
        <f>ROUND(I97*H97,2)</f>
        <v>0</v>
      </c>
      <c r="K97" s="193" t="s">
        <v>128</v>
      </c>
      <c r="L97" s="59"/>
      <c r="M97" s="198" t="s">
        <v>21</v>
      </c>
      <c r="N97" s="199" t="s">
        <v>42</v>
      </c>
      <c r="O97" s="40"/>
      <c r="P97" s="200">
        <f>O97*H97</f>
        <v>0</v>
      </c>
      <c r="Q97" s="200">
        <v>0</v>
      </c>
      <c r="R97" s="200">
        <f>Q97*H97</f>
        <v>0</v>
      </c>
      <c r="S97" s="200">
        <v>0</v>
      </c>
      <c r="T97" s="201">
        <f>S97*H97</f>
        <v>0</v>
      </c>
      <c r="AR97" s="22" t="s">
        <v>129</v>
      </c>
      <c r="AT97" s="22" t="s">
        <v>124</v>
      </c>
      <c r="AU97" s="22" t="s">
        <v>81</v>
      </c>
      <c r="AY97" s="22" t="s">
        <v>122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22" t="s">
        <v>79</v>
      </c>
      <c r="BK97" s="202">
        <f>ROUND(I97*H97,2)</f>
        <v>0</v>
      </c>
      <c r="BL97" s="22" t="s">
        <v>129</v>
      </c>
      <c r="BM97" s="22" t="s">
        <v>333</v>
      </c>
    </row>
    <row r="98" spans="2:65" s="1" customFormat="1" ht="22.5" customHeight="1">
      <c r="B98" s="39"/>
      <c r="C98" s="191" t="s">
        <v>160</v>
      </c>
      <c r="D98" s="191" t="s">
        <v>124</v>
      </c>
      <c r="E98" s="192" t="s">
        <v>161</v>
      </c>
      <c r="F98" s="193" t="s">
        <v>162</v>
      </c>
      <c r="G98" s="194" t="s">
        <v>127</v>
      </c>
      <c r="H98" s="195">
        <v>12.04</v>
      </c>
      <c r="I98" s="196"/>
      <c r="J98" s="197">
        <f>ROUND(I98*H98,2)</f>
        <v>0</v>
      </c>
      <c r="K98" s="193" t="s">
        <v>128</v>
      </c>
      <c r="L98" s="59"/>
      <c r="M98" s="198" t="s">
        <v>21</v>
      </c>
      <c r="N98" s="199" t="s">
        <v>42</v>
      </c>
      <c r="O98" s="40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AR98" s="22" t="s">
        <v>129</v>
      </c>
      <c r="AT98" s="22" t="s">
        <v>124</v>
      </c>
      <c r="AU98" s="22" t="s">
        <v>81</v>
      </c>
      <c r="AY98" s="22" t="s">
        <v>122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22" t="s">
        <v>79</v>
      </c>
      <c r="BK98" s="202">
        <f>ROUND(I98*H98,2)</f>
        <v>0</v>
      </c>
      <c r="BL98" s="22" t="s">
        <v>129</v>
      </c>
      <c r="BM98" s="22" t="s">
        <v>334</v>
      </c>
    </row>
    <row r="99" spans="2:65" s="1" customFormat="1" ht="22.5" customHeight="1">
      <c r="B99" s="39"/>
      <c r="C99" s="191" t="s">
        <v>157</v>
      </c>
      <c r="D99" s="191" t="s">
        <v>124</v>
      </c>
      <c r="E99" s="192" t="s">
        <v>164</v>
      </c>
      <c r="F99" s="193" t="s">
        <v>165</v>
      </c>
      <c r="G99" s="194" t="s">
        <v>156</v>
      </c>
      <c r="H99" s="195">
        <v>20.468</v>
      </c>
      <c r="I99" s="196"/>
      <c r="J99" s="197">
        <f>ROUND(I99*H99,2)</f>
        <v>0</v>
      </c>
      <c r="K99" s="193" t="s">
        <v>128</v>
      </c>
      <c r="L99" s="59"/>
      <c r="M99" s="198" t="s">
        <v>21</v>
      </c>
      <c r="N99" s="199" t="s">
        <v>42</v>
      </c>
      <c r="O99" s="40"/>
      <c r="P99" s="200">
        <f>O99*H99</f>
        <v>0</v>
      </c>
      <c r="Q99" s="200">
        <v>0</v>
      </c>
      <c r="R99" s="200">
        <f>Q99*H99</f>
        <v>0</v>
      </c>
      <c r="S99" s="200">
        <v>0</v>
      </c>
      <c r="T99" s="201">
        <f>S99*H99</f>
        <v>0</v>
      </c>
      <c r="AR99" s="22" t="s">
        <v>129</v>
      </c>
      <c r="AT99" s="22" t="s">
        <v>124</v>
      </c>
      <c r="AU99" s="22" t="s">
        <v>81</v>
      </c>
      <c r="AY99" s="22" t="s">
        <v>122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22" t="s">
        <v>79</v>
      </c>
      <c r="BK99" s="202">
        <f>ROUND(I99*H99,2)</f>
        <v>0</v>
      </c>
      <c r="BL99" s="22" t="s">
        <v>129</v>
      </c>
      <c r="BM99" s="22" t="s">
        <v>335</v>
      </c>
    </row>
    <row r="100" spans="2:65" s="11" customFormat="1" ht="13.5">
      <c r="B100" s="203"/>
      <c r="C100" s="204"/>
      <c r="D100" s="217" t="s">
        <v>131</v>
      </c>
      <c r="E100" s="204"/>
      <c r="F100" s="237" t="s">
        <v>336</v>
      </c>
      <c r="G100" s="204"/>
      <c r="H100" s="238">
        <v>20.468</v>
      </c>
      <c r="I100" s="209"/>
      <c r="J100" s="204"/>
      <c r="K100" s="204"/>
      <c r="L100" s="210"/>
      <c r="M100" s="211"/>
      <c r="N100" s="212"/>
      <c r="O100" s="212"/>
      <c r="P100" s="212"/>
      <c r="Q100" s="212"/>
      <c r="R100" s="212"/>
      <c r="S100" s="212"/>
      <c r="T100" s="213"/>
      <c r="AT100" s="214" t="s">
        <v>131</v>
      </c>
      <c r="AU100" s="214" t="s">
        <v>81</v>
      </c>
      <c r="AV100" s="11" t="s">
        <v>81</v>
      </c>
      <c r="AW100" s="11" t="s">
        <v>6</v>
      </c>
      <c r="AX100" s="11" t="s">
        <v>79</v>
      </c>
      <c r="AY100" s="214" t="s">
        <v>122</v>
      </c>
    </row>
    <row r="101" spans="2:65" s="1" customFormat="1" ht="22.5" customHeight="1">
      <c r="B101" s="39"/>
      <c r="C101" s="191" t="s">
        <v>168</v>
      </c>
      <c r="D101" s="191" t="s">
        <v>124</v>
      </c>
      <c r="E101" s="192" t="s">
        <v>337</v>
      </c>
      <c r="F101" s="193" t="s">
        <v>338</v>
      </c>
      <c r="G101" s="194" t="s">
        <v>127</v>
      </c>
      <c r="H101" s="195">
        <v>7.5250000000000004</v>
      </c>
      <c r="I101" s="196"/>
      <c r="J101" s="197">
        <f>ROUND(I101*H101,2)</f>
        <v>0</v>
      </c>
      <c r="K101" s="193" t="s">
        <v>128</v>
      </c>
      <c r="L101" s="59"/>
      <c r="M101" s="198" t="s">
        <v>21</v>
      </c>
      <c r="N101" s="199" t="s">
        <v>42</v>
      </c>
      <c r="O101" s="40"/>
      <c r="P101" s="200">
        <f>O101*H101</f>
        <v>0</v>
      </c>
      <c r="Q101" s="200">
        <v>0</v>
      </c>
      <c r="R101" s="200">
        <f>Q101*H101</f>
        <v>0</v>
      </c>
      <c r="S101" s="200">
        <v>0</v>
      </c>
      <c r="T101" s="201">
        <f>S101*H101</f>
        <v>0</v>
      </c>
      <c r="AR101" s="22" t="s">
        <v>129</v>
      </c>
      <c r="AT101" s="22" t="s">
        <v>124</v>
      </c>
      <c r="AU101" s="22" t="s">
        <v>81</v>
      </c>
      <c r="AY101" s="22" t="s">
        <v>122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22" t="s">
        <v>79</v>
      </c>
      <c r="BK101" s="202">
        <f>ROUND(I101*H101,2)</f>
        <v>0</v>
      </c>
      <c r="BL101" s="22" t="s">
        <v>129</v>
      </c>
      <c r="BM101" s="22" t="s">
        <v>339</v>
      </c>
    </row>
    <row r="102" spans="2:65" s="11" customFormat="1" ht="13.5">
      <c r="B102" s="203"/>
      <c r="C102" s="204"/>
      <c r="D102" s="205" t="s">
        <v>131</v>
      </c>
      <c r="E102" s="206" t="s">
        <v>21</v>
      </c>
      <c r="F102" s="207" t="s">
        <v>340</v>
      </c>
      <c r="G102" s="204"/>
      <c r="H102" s="208">
        <v>7.5250000000000004</v>
      </c>
      <c r="I102" s="209"/>
      <c r="J102" s="204"/>
      <c r="K102" s="204"/>
      <c r="L102" s="210"/>
      <c r="M102" s="211"/>
      <c r="N102" s="212"/>
      <c r="O102" s="212"/>
      <c r="P102" s="212"/>
      <c r="Q102" s="212"/>
      <c r="R102" s="212"/>
      <c r="S102" s="212"/>
      <c r="T102" s="213"/>
      <c r="AT102" s="214" t="s">
        <v>131</v>
      </c>
      <c r="AU102" s="214" t="s">
        <v>81</v>
      </c>
      <c r="AV102" s="11" t="s">
        <v>81</v>
      </c>
      <c r="AW102" s="11" t="s">
        <v>35</v>
      </c>
      <c r="AX102" s="11" t="s">
        <v>71</v>
      </c>
      <c r="AY102" s="214" t="s">
        <v>122</v>
      </c>
    </row>
    <row r="103" spans="2:65" s="12" customFormat="1" ht="13.5">
      <c r="B103" s="215"/>
      <c r="C103" s="216"/>
      <c r="D103" s="217" t="s">
        <v>131</v>
      </c>
      <c r="E103" s="218" t="s">
        <v>21</v>
      </c>
      <c r="F103" s="219" t="s">
        <v>133</v>
      </c>
      <c r="G103" s="216"/>
      <c r="H103" s="220">
        <v>7.5250000000000004</v>
      </c>
      <c r="I103" s="221"/>
      <c r="J103" s="216"/>
      <c r="K103" s="216"/>
      <c r="L103" s="222"/>
      <c r="M103" s="223"/>
      <c r="N103" s="224"/>
      <c r="O103" s="224"/>
      <c r="P103" s="224"/>
      <c r="Q103" s="224"/>
      <c r="R103" s="224"/>
      <c r="S103" s="224"/>
      <c r="T103" s="225"/>
      <c r="AT103" s="226" t="s">
        <v>131</v>
      </c>
      <c r="AU103" s="226" t="s">
        <v>81</v>
      </c>
      <c r="AV103" s="12" t="s">
        <v>129</v>
      </c>
      <c r="AW103" s="12" t="s">
        <v>35</v>
      </c>
      <c r="AX103" s="12" t="s">
        <v>79</v>
      </c>
      <c r="AY103" s="226" t="s">
        <v>122</v>
      </c>
    </row>
    <row r="104" spans="2:65" s="1" customFormat="1" ht="22.5" customHeight="1">
      <c r="B104" s="39"/>
      <c r="C104" s="227" t="s">
        <v>174</v>
      </c>
      <c r="D104" s="227" t="s">
        <v>153</v>
      </c>
      <c r="E104" s="228" t="s">
        <v>341</v>
      </c>
      <c r="F104" s="229" t="s">
        <v>342</v>
      </c>
      <c r="G104" s="230" t="s">
        <v>156</v>
      </c>
      <c r="H104" s="231">
        <v>15.05</v>
      </c>
      <c r="I104" s="232"/>
      <c r="J104" s="233">
        <f>ROUND(I104*H104,2)</f>
        <v>0</v>
      </c>
      <c r="K104" s="229" t="s">
        <v>128</v>
      </c>
      <c r="L104" s="234"/>
      <c r="M104" s="235" t="s">
        <v>21</v>
      </c>
      <c r="N104" s="236" t="s">
        <v>42</v>
      </c>
      <c r="O104" s="40"/>
      <c r="P104" s="200">
        <f>O104*H104</f>
        <v>0</v>
      </c>
      <c r="Q104" s="200">
        <v>1</v>
      </c>
      <c r="R104" s="200">
        <f>Q104*H104</f>
        <v>15.05</v>
      </c>
      <c r="S104" s="200">
        <v>0</v>
      </c>
      <c r="T104" s="201">
        <f>S104*H104</f>
        <v>0</v>
      </c>
      <c r="AR104" s="22" t="s">
        <v>157</v>
      </c>
      <c r="AT104" s="22" t="s">
        <v>153</v>
      </c>
      <c r="AU104" s="22" t="s">
        <v>81</v>
      </c>
      <c r="AY104" s="22" t="s">
        <v>122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22" t="s">
        <v>79</v>
      </c>
      <c r="BK104" s="202">
        <f>ROUND(I104*H104,2)</f>
        <v>0</v>
      </c>
      <c r="BL104" s="22" t="s">
        <v>129</v>
      </c>
      <c r="BM104" s="22" t="s">
        <v>343</v>
      </c>
    </row>
    <row r="105" spans="2:65" s="11" customFormat="1" ht="13.5">
      <c r="B105" s="203"/>
      <c r="C105" s="204"/>
      <c r="D105" s="205" t="s">
        <v>131</v>
      </c>
      <c r="E105" s="204"/>
      <c r="F105" s="207" t="s">
        <v>344</v>
      </c>
      <c r="G105" s="204"/>
      <c r="H105" s="208">
        <v>15.05</v>
      </c>
      <c r="I105" s="209"/>
      <c r="J105" s="204"/>
      <c r="K105" s="204"/>
      <c r="L105" s="210"/>
      <c r="M105" s="211"/>
      <c r="N105" s="212"/>
      <c r="O105" s="212"/>
      <c r="P105" s="212"/>
      <c r="Q105" s="212"/>
      <c r="R105" s="212"/>
      <c r="S105" s="212"/>
      <c r="T105" s="213"/>
      <c r="AT105" s="214" t="s">
        <v>131</v>
      </c>
      <c r="AU105" s="214" t="s">
        <v>81</v>
      </c>
      <c r="AV105" s="11" t="s">
        <v>81</v>
      </c>
      <c r="AW105" s="11" t="s">
        <v>6</v>
      </c>
      <c r="AX105" s="11" t="s">
        <v>79</v>
      </c>
      <c r="AY105" s="214" t="s">
        <v>122</v>
      </c>
    </row>
    <row r="106" spans="2:65" s="10" customFormat="1" ht="29.85" customHeight="1">
      <c r="B106" s="174"/>
      <c r="C106" s="175"/>
      <c r="D106" s="188" t="s">
        <v>70</v>
      </c>
      <c r="E106" s="189" t="s">
        <v>129</v>
      </c>
      <c r="F106" s="189" t="s">
        <v>345</v>
      </c>
      <c r="G106" s="175"/>
      <c r="H106" s="175"/>
      <c r="I106" s="178"/>
      <c r="J106" s="190">
        <f>BK106</f>
        <v>0</v>
      </c>
      <c r="K106" s="175"/>
      <c r="L106" s="180"/>
      <c r="M106" s="181"/>
      <c r="N106" s="182"/>
      <c r="O106" s="182"/>
      <c r="P106" s="183">
        <f>SUM(P107:P109)</f>
        <v>0</v>
      </c>
      <c r="Q106" s="182"/>
      <c r="R106" s="183">
        <f>SUM(R107:R109)</f>
        <v>2.8456088500000001</v>
      </c>
      <c r="S106" s="182"/>
      <c r="T106" s="184">
        <f>SUM(T107:T109)</f>
        <v>0</v>
      </c>
      <c r="AR106" s="185" t="s">
        <v>79</v>
      </c>
      <c r="AT106" s="186" t="s">
        <v>70</v>
      </c>
      <c r="AU106" s="186" t="s">
        <v>79</v>
      </c>
      <c r="AY106" s="185" t="s">
        <v>122</v>
      </c>
      <c r="BK106" s="187">
        <f>SUM(BK107:BK109)</f>
        <v>0</v>
      </c>
    </row>
    <row r="107" spans="2:65" s="1" customFormat="1" ht="22.5" customHeight="1">
      <c r="B107" s="39"/>
      <c r="C107" s="191" t="s">
        <v>178</v>
      </c>
      <c r="D107" s="191" t="s">
        <v>124</v>
      </c>
      <c r="E107" s="192" t="s">
        <v>346</v>
      </c>
      <c r="F107" s="193" t="s">
        <v>347</v>
      </c>
      <c r="G107" s="194" t="s">
        <v>127</v>
      </c>
      <c r="H107" s="195">
        <v>1.5049999999999999</v>
      </c>
      <c r="I107" s="196"/>
      <c r="J107" s="197">
        <f>ROUND(I107*H107,2)</f>
        <v>0</v>
      </c>
      <c r="K107" s="193" t="s">
        <v>128</v>
      </c>
      <c r="L107" s="59"/>
      <c r="M107" s="198" t="s">
        <v>21</v>
      </c>
      <c r="N107" s="199" t="s">
        <v>42</v>
      </c>
      <c r="O107" s="40"/>
      <c r="P107" s="200">
        <f>O107*H107</f>
        <v>0</v>
      </c>
      <c r="Q107" s="200">
        <v>1.8907700000000001</v>
      </c>
      <c r="R107" s="200">
        <f>Q107*H107</f>
        <v>2.8456088500000001</v>
      </c>
      <c r="S107" s="200">
        <v>0</v>
      </c>
      <c r="T107" s="201">
        <f>S107*H107</f>
        <v>0</v>
      </c>
      <c r="AR107" s="22" t="s">
        <v>129</v>
      </c>
      <c r="AT107" s="22" t="s">
        <v>124</v>
      </c>
      <c r="AU107" s="22" t="s">
        <v>81</v>
      </c>
      <c r="AY107" s="22" t="s">
        <v>122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22" t="s">
        <v>79</v>
      </c>
      <c r="BK107" s="202">
        <f>ROUND(I107*H107,2)</f>
        <v>0</v>
      </c>
      <c r="BL107" s="22" t="s">
        <v>129</v>
      </c>
      <c r="BM107" s="22" t="s">
        <v>348</v>
      </c>
    </row>
    <row r="108" spans="2:65" s="11" customFormat="1" ht="13.5">
      <c r="B108" s="203"/>
      <c r="C108" s="204"/>
      <c r="D108" s="205" t="s">
        <v>131</v>
      </c>
      <c r="E108" s="206" t="s">
        <v>21</v>
      </c>
      <c r="F108" s="207" t="s">
        <v>349</v>
      </c>
      <c r="G108" s="204"/>
      <c r="H108" s="208">
        <v>1.5049999999999999</v>
      </c>
      <c r="I108" s="209"/>
      <c r="J108" s="204"/>
      <c r="K108" s="204"/>
      <c r="L108" s="210"/>
      <c r="M108" s="211"/>
      <c r="N108" s="212"/>
      <c r="O108" s="212"/>
      <c r="P108" s="212"/>
      <c r="Q108" s="212"/>
      <c r="R108" s="212"/>
      <c r="S108" s="212"/>
      <c r="T108" s="213"/>
      <c r="AT108" s="214" t="s">
        <v>131</v>
      </c>
      <c r="AU108" s="214" t="s">
        <v>81</v>
      </c>
      <c r="AV108" s="11" t="s">
        <v>81</v>
      </c>
      <c r="AW108" s="11" t="s">
        <v>35</v>
      </c>
      <c r="AX108" s="11" t="s">
        <v>71</v>
      </c>
      <c r="AY108" s="214" t="s">
        <v>122</v>
      </c>
    </row>
    <row r="109" spans="2:65" s="12" customFormat="1" ht="13.5">
      <c r="B109" s="215"/>
      <c r="C109" s="216"/>
      <c r="D109" s="205" t="s">
        <v>131</v>
      </c>
      <c r="E109" s="244" t="s">
        <v>21</v>
      </c>
      <c r="F109" s="245" t="s">
        <v>133</v>
      </c>
      <c r="G109" s="216"/>
      <c r="H109" s="246">
        <v>1.5049999999999999</v>
      </c>
      <c r="I109" s="221"/>
      <c r="J109" s="216"/>
      <c r="K109" s="216"/>
      <c r="L109" s="222"/>
      <c r="M109" s="223"/>
      <c r="N109" s="224"/>
      <c r="O109" s="224"/>
      <c r="P109" s="224"/>
      <c r="Q109" s="224"/>
      <c r="R109" s="224"/>
      <c r="S109" s="224"/>
      <c r="T109" s="225"/>
      <c r="AT109" s="226" t="s">
        <v>131</v>
      </c>
      <c r="AU109" s="226" t="s">
        <v>81</v>
      </c>
      <c r="AV109" s="12" t="s">
        <v>129</v>
      </c>
      <c r="AW109" s="12" t="s">
        <v>35</v>
      </c>
      <c r="AX109" s="12" t="s">
        <v>79</v>
      </c>
      <c r="AY109" s="226" t="s">
        <v>122</v>
      </c>
    </row>
    <row r="110" spans="2:65" s="10" customFormat="1" ht="29.85" customHeight="1">
      <c r="B110" s="174"/>
      <c r="C110" s="175"/>
      <c r="D110" s="188" t="s">
        <v>70</v>
      </c>
      <c r="E110" s="189" t="s">
        <v>147</v>
      </c>
      <c r="F110" s="189" t="s">
        <v>200</v>
      </c>
      <c r="G110" s="175"/>
      <c r="H110" s="175"/>
      <c r="I110" s="178"/>
      <c r="J110" s="190">
        <f>BK110</f>
        <v>0</v>
      </c>
      <c r="K110" s="175"/>
      <c r="L110" s="180"/>
      <c r="M110" s="181"/>
      <c r="N110" s="182"/>
      <c r="O110" s="182"/>
      <c r="P110" s="183">
        <f>P111</f>
        <v>0</v>
      </c>
      <c r="Q110" s="182"/>
      <c r="R110" s="183">
        <f>R111</f>
        <v>1.2637500000000002</v>
      </c>
      <c r="S110" s="182"/>
      <c r="T110" s="184">
        <f>T111</f>
        <v>0</v>
      </c>
      <c r="AR110" s="185" t="s">
        <v>79</v>
      </c>
      <c r="AT110" s="186" t="s">
        <v>70</v>
      </c>
      <c r="AU110" s="186" t="s">
        <v>79</v>
      </c>
      <c r="AY110" s="185" t="s">
        <v>122</v>
      </c>
      <c r="BK110" s="187">
        <f>BK111</f>
        <v>0</v>
      </c>
    </row>
    <row r="111" spans="2:65" s="1" customFormat="1" ht="22.5" customHeight="1">
      <c r="B111" s="39"/>
      <c r="C111" s="191" t="s">
        <v>182</v>
      </c>
      <c r="D111" s="191" t="s">
        <v>124</v>
      </c>
      <c r="E111" s="192" t="s">
        <v>350</v>
      </c>
      <c r="F111" s="193" t="s">
        <v>351</v>
      </c>
      <c r="G111" s="194" t="s">
        <v>171</v>
      </c>
      <c r="H111" s="195">
        <v>15</v>
      </c>
      <c r="I111" s="196"/>
      <c r="J111" s="197">
        <f>ROUND(I111*H111,2)</f>
        <v>0</v>
      </c>
      <c r="K111" s="193" t="s">
        <v>128</v>
      </c>
      <c r="L111" s="59"/>
      <c r="M111" s="198" t="s">
        <v>21</v>
      </c>
      <c r="N111" s="199" t="s">
        <v>42</v>
      </c>
      <c r="O111" s="40"/>
      <c r="P111" s="200">
        <f>O111*H111</f>
        <v>0</v>
      </c>
      <c r="Q111" s="200">
        <v>8.4250000000000005E-2</v>
      </c>
      <c r="R111" s="200">
        <f>Q111*H111</f>
        <v>1.2637500000000002</v>
      </c>
      <c r="S111" s="200">
        <v>0</v>
      </c>
      <c r="T111" s="201">
        <f>S111*H111</f>
        <v>0</v>
      </c>
      <c r="AR111" s="22" t="s">
        <v>129</v>
      </c>
      <c r="AT111" s="22" t="s">
        <v>124</v>
      </c>
      <c r="AU111" s="22" t="s">
        <v>81</v>
      </c>
      <c r="AY111" s="22" t="s">
        <v>122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2" t="s">
        <v>79</v>
      </c>
      <c r="BK111" s="202">
        <f>ROUND(I111*H111,2)</f>
        <v>0</v>
      </c>
      <c r="BL111" s="22" t="s">
        <v>129</v>
      </c>
      <c r="BM111" s="22" t="s">
        <v>352</v>
      </c>
    </row>
    <row r="112" spans="2:65" s="10" customFormat="1" ht="29.85" customHeight="1">
      <c r="B112" s="174"/>
      <c r="C112" s="175"/>
      <c r="D112" s="188" t="s">
        <v>70</v>
      </c>
      <c r="E112" s="189" t="s">
        <v>157</v>
      </c>
      <c r="F112" s="189" t="s">
        <v>353</v>
      </c>
      <c r="G112" s="175"/>
      <c r="H112" s="175"/>
      <c r="I112" s="178"/>
      <c r="J112" s="190">
        <f>BK112</f>
        <v>0</v>
      </c>
      <c r="K112" s="175"/>
      <c r="L112" s="180"/>
      <c r="M112" s="181"/>
      <c r="N112" s="182"/>
      <c r="O112" s="182"/>
      <c r="P112" s="183">
        <f>SUM(P113:P116)</f>
        <v>0</v>
      </c>
      <c r="Q112" s="182"/>
      <c r="R112" s="183">
        <f>SUM(R113:R116)</f>
        <v>6.7954533999999986</v>
      </c>
      <c r="S112" s="182"/>
      <c r="T112" s="184">
        <f>SUM(T113:T116)</f>
        <v>0</v>
      </c>
      <c r="AR112" s="185" t="s">
        <v>79</v>
      </c>
      <c r="AT112" s="186" t="s">
        <v>70</v>
      </c>
      <c r="AU112" s="186" t="s">
        <v>79</v>
      </c>
      <c r="AY112" s="185" t="s">
        <v>122</v>
      </c>
      <c r="BK112" s="187">
        <f>SUM(BK113:BK116)</f>
        <v>0</v>
      </c>
    </row>
    <row r="113" spans="2:65" s="1" customFormat="1" ht="22.5" customHeight="1">
      <c r="B113" s="39"/>
      <c r="C113" s="191" t="s">
        <v>186</v>
      </c>
      <c r="D113" s="191" t="s">
        <v>124</v>
      </c>
      <c r="E113" s="192" t="s">
        <v>354</v>
      </c>
      <c r="F113" s="193" t="s">
        <v>355</v>
      </c>
      <c r="G113" s="194" t="s">
        <v>127</v>
      </c>
      <c r="H113" s="195">
        <v>3.01</v>
      </c>
      <c r="I113" s="196"/>
      <c r="J113" s="197">
        <f>ROUND(I113*H113,2)</f>
        <v>0</v>
      </c>
      <c r="K113" s="193" t="s">
        <v>128</v>
      </c>
      <c r="L113" s="59"/>
      <c r="M113" s="198" t="s">
        <v>21</v>
      </c>
      <c r="N113" s="199" t="s">
        <v>42</v>
      </c>
      <c r="O113" s="40"/>
      <c r="P113" s="200">
        <f>O113*H113</f>
        <v>0</v>
      </c>
      <c r="Q113" s="200">
        <v>2.2563399999999998</v>
      </c>
      <c r="R113" s="200">
        <f>Q113*H113</f>
        <v>6.7915833999999986</v>
      </c>
      <c r="S113" s="200">
        <v>0</v>
      </c>
      <c r="T113" s="201">
        <f>S113*H113</f>
        <v>0</v>
      </c>
      <c r="AR113" s="22" t="s">
        <v>129</v>
      </c>
      <c r="AT113" s="22" t="s">
        <v>124</v>
      </c>
      <c r="AU113" s="22" t="s">
        <v>81</v>
      </c>
      <c r="AY113" s="22" t="s">
        <v>122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22" t="s">
        <v>79</v>
      </c>
      <c r="BK113" s="202">
        <f>ROUND(I113*H113,2)</f>
        <v>0</v>
      </c>
      <c r="BL113" s="22" t="s">
        <v>129</v>
      </c>
      <c r="BM113" s="22" t="s">
        <v>356</v>
      </c>
    </row>
    <row r="114" spans="2:65" s="11" customFormat="1" ht="13.5">
      <c r="B114" s="203"/>
      <c r="C114" s="204"/>
      <c r="D114" s="205" t="s">
        <v>131</v>
      </c>
      <c r="E114" s="206" t="s">
        <v>21</v>
      </c>
      <c r="F114" s="207" t="s">
        <v>357</v>
      </c>
      <c r="G114" s="204"/>
      <c r="H114" s="208">
        <v>3.01</v>
      </c>
      <c r="I114" s="209"/>
      <c r="J114" s="204"/>
      <c r="K114" s="204"/>
      <c r="L114" s="210"/>
      <c r="M114" s="211"/>
      <c r="N114" s="212"/>
      <c r="O114" s="212"/>
      <c r="P114" s="212"/>
      <c r="Q114" s="212"/>
      <c r="R114" s="212"/>
      <c r="S114" s="212"/>
      <c r="T114" s="213"/>
      <c r="AT114" s="214" t="s">
        <v>131</v>
      </c>
      <c r="AU114" s="214" t="s">
        <v>81</v>
      </c>
      <c r="AV114" s="11" t="s">
        <v>81</v>
      </c>
      <c r="AW114" s="11" t="s">
        <v>35</v>
      </c>
      <c r="AX114" s="11" t="s">
        <v>71</v>
      </c>
      <c r="AY114" s="214" t="s">
        <v>122</v>
      </c>
    </row>
    <row r="115" spans="2:65" s="12" customFormat="1" ht="13.5">
      <c r="B115" s="215"/>
      <c r="C115" s="216"/>
      <c r="D115" s="217" t="s">
        <v>131</v>
      </c>
      <c r="E115" s="218" t="s">
        <v>21</v>
      </c>
      <c r="F115" s="219" t="s">
        <v>133</v>
      </c>
      <c r="G115" s="216"/>
      <c r="H115" s="220">
        <v>3.01</v>
      </c>
      <c r="I115" s="221"/>
      <c r="J115" s="216"/>
      <c r="K115" s="216"/>
      <c r="L115" s="222"/>
      <c r="M115" s="223"/>
      <c r="N115" s="224"/>
      <c r="O115" s="224"/>
      <c r="P115" s="224"/>
      <c r="Q115" s="224"/>
      <c r="R115" s="224"/>
      <c r="S115" s="224"/>
      <c r="T115" s="225"/>
      <c r="AT115" s="226" t="s">
        <v>131</v>
      </c>
      <c r="AU115" s="226" t="s">
        <v>81</v>
      </c>
      <c r="AV115" s="12" t="s">
        <v>129</v>
      </c>
      <c r="AW115" s="12" t="s">
        <v>35</v>
      </c>
      <c r="AX115" s="12" t="s">
        <v>79</v>
      </c>
      <c r="AY115" s="226" t="s">
        <v>122</v>
      </c>
    </row>
    <row r="116" spans="2:65" s="1" customFormat="1" ht="22.5" customHeight="1">
      <c r="B116" s="39"/>
      <c r="C116" s="191" t="s">
        <v>192</v>
      </c>
      <c r="D116" s="191" t="s">
        <v>124</v>
      </c>
      <c r="E116" s="192" t="s">
        <v>358</v>
      </c>
      <c r="F116" s="193" t="s">
        <v>359</v>
      </c>
      <c r="G116" s="194" t="s">
        <v>230</v>
      </c>
      <c r="H116" s="195">
        <v>43</v>
      </c>
      <c r="I116" s="196"/>
      <c r="J116" s="197">
        <f>ROUND(I116*H116,2)</f>
        <v>0</v>
      </c>
      <c r="K116" s="193" t="s">
        <v>128</v>
      </c>
      <c r="L116" s="59"/>
      <c r="M116" s="198" t="s">
        <v>21</v>
      </c>
      <c r="N116" s="199" t="s">
        <v>42</v>
      </c>
      <c r="O116" s="40"/>
      <c r="P116" s="200">
        <f>O116*H116</f>
        <v>0</v>
      </c>
      <c r="Q116" s="200">
        <v>9.0000000000000006E-5</v>
      </c>
      <c r="R116" s="200">
        <f>Q116*H116</f>
        <v>3.8700000000000002E-3</v>
      </c>
      <c r="S116" s="200">
        <v>0</v>
      </c>
      <c r="T116" s="201">
        <f>S116*H116</f>
        <v>0</v>
      </c>
      <c r="AR116" s="22" t="s">
        <v>129</v>
      </c>
      <c r="AT116" s="22" t="s">
        <v>124</v>
      </c>
      <c r="AU116" s="22" t="s">
        <v>81</v>
      </c>
      <c r="AY116" s="22" t="s">
        <v>122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2" t="s">
        <v>79</v>
      </c>
      <c r="BK116" s="202">
        <f>ROUND(I116*H116,2)</f>
        <v>0</v>
      </c>
      <c r="BL116" s="22" t="s">
        <v>129</v>
      </c>
      <c r="BM116" s="22" t="s">
        <v>360</v>
      </c>
    </row>
    <row r="117" spans="2:65" s="10" customFormat="1" ht="29.85" customHeight="1">
      <c r="B117" s="174"/>
      <c r="C117" s="175"/>
      <c r="D117" s="188" t="s">
        <v>70</v>
      </c>
      <c r="E117" s="189" t="s">
        <v>168</v>
      </c>
      <c r="F117" s="189" t="s">
        <v>226</v>
      </c>
      <c r="G117" s="175"/>
      <c r="H117" s="175"/>
      <c r="I117" s="178"/>
      <c r="J117" s="190">
        <f>BK117</f>
        <v>0</v>
      </c>
      <c r="K117" s="175"/>
      <c r="L117" s="180"/>
      <c r="M117" s="181"/>
      <c r="N117" s="182"/>
      <c r="O117" s="182"/>
      <c r="P117" s="183">
        <f>P118</f>
        <v>0</v>
      </c>
      <c r="Q117" s="182"/>
      <c r="R117" s="183">
        <f>R118</f>
        <v>0</v>
      </c>
      <c r="S117" s="182"/>
      <c r="T117" s="184">
        <f>T118</f>
        <v>0</v>
      </c>
      <c r="AR117" s="185" t="s">
        <v>79</v>
      </c>
      <c r="AT117" s="186" t="s">
        <v>70</v>
      </c>
      <c r="AU117" s="186" t="s">
        <v>79</v>
      </c>
      <c r="AY117" s="185" t="s">
        <v>122</v>
      </c>
      <c r="BK117" s="187">
        <f>BK118</f>
        <v>0</v>
      </c>
    </row>
    <row r="118" spans="2:65" s="1" customFormat="1" ht="31.5" customHeight="1">
      <c r="B118" s="39"/>
      <c r="C118" s="191" t="s">
        <v>10</v>
      </c>
      <c r="D118" s="191" t="s">
        <v>124</v>
      </c>
      <c r="E118" s="192" t="s">
        <v>361</v>
      </c>
      <c r="F118" s="193" t="s">
        <v>362</v>
      </c>
      <c r="G118" s="194" t="s">
        <v>171</v>
      </c>
      <c r="H118" s="195">
        <v>15</v>
      </c>
      <c r="I118" s="196"/>
      <c r="J118" s="197">
        <f>ROUND(I118*H118,2)</f>
        <v>0</v>
      </c>
      <c r="K118" s="193" t="s">
        <v>128</v>
      </c>
      <c r="L118" s="59"/>
      <c r="M118" s="198" t="s">
        <v>21</v>
      </c>
      <c r="N118" s="199" t="s">
        <v>42</v>
      </c>
      <c r="O118" s="40"/>
      <c r="P118" s="200">
        <f>O118*H118</f>
        <v>0</v>
      </c>
      <c r="Q118" s="200">
        <v>0</v>
      </c>
      <c r="R118" s="200">
        <f>Q118*H118</f>
        <v>0</v>
      </c>
      <c r="S118" s="200">
        <v>0</v>
      </c>
      <c r="T118" s="201">
        <f>S118*H118</f>
        <v>0</v>
      </c>
      <c r="AR118" s="22" t="s">
        <v>129</v>
      </c>
      <c r="AT118" s="22" t="s">
        <v>124</v>
      </c>
      <c r="AU118" s="22" t="s">
        <v>81</v>
      </c>
      <c r="AY118" s="22" t="s">
        <v>122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22" t="s">
        <v>79</v>
      </c>
      <c r="BK118" s="202">
        <f>ROUND(I118*H118,2)</f>
        <v>0</v>
      </c>
      <c r="BL118" s="22" t="s">
        <v>129</v>
      </c>
      <c r="BM118" s="22" t="s">
        <v>363</v>
      </c>
    </row>
    <row r="119" spans="2:65" s="10" customFormat="1" ht="29.85" customHeight="1">
      <c r="B119" s="174"/>
      <c r="C119" s="175"/>
      <c r="D119" s="188" t="s">
        <v>70</v>
      </c>
      <c r="E119" s="189" t="s">
        <v>291</v>
      </c>
      <c r="F119" s="189" t="s">
        <v>292</v>
      </c>
      <c r="G119" s="175"/>
      <c r="H119" s="175"/>
      <c r="I119" s="178"/>
      <c r="J119" s="190">
        <f>BK119</f>
        <v>0</v>
      </c>
      <c r="K119" s="175"/>
      <c r="L119" s="180"/>
      <c r="M119" s="181"/>
      <c r="N119" s="182"/>
      <c r="O119" s="182"/>
      <c r="P119" s="183">
        <f>P120</f>
        <v>0</v>
      </c>
      <c r="Q119" s="182"/>
      <c r="R119" s="183">
        <f>R120</f>
        <v>0</v>
      </c>
      <c r="S119" s="182"/>
      <c r="T119" s="184">
        <f>T120</f>
        <v>0</v>
      </c>
      <c r="AR119" s="185" t="s">
        <v>79</v>
      </c>
      <c r="AT119" s="186" t="s">
        <v>70</v>
      </c>
      <c r="AU119" s="186" t="s">
        <v>79</v>
      </c>
      <c r="AY119" s="185" t="s">
        <v>122</v>
      </c>
      <c r="BK119" s="187">
        <f>BK120</f>
        <v>0</v>
      </c>
    </row>
    <row r="120" spans="2:65" s="1" customFormat="1" ht="22.5" customHeight="1">
      <c r="B120" s="39"/>
      <c r="C120" s="191" t="s">
        <v>201</v>
      </c>
      <c r="D120" s="191" t="s">
        <v>124</v>
      </c>
      <c r="E120" s="192" t="s">
        <v>294</v>
      </c>
      <c r="F120" s="193" t="s">
        <v>295</v>
      </c>
      <c r="G120" s="194" t="s">
        <v>156</v>
      </c>
      <c r="H120" s="195">
        <v>25.954999999999998</v>
      </c>
      <c r="I120" s="196"/>
      <c r="J120" s="197">
        <f>ROUND(I120*H120,2)</f>
        <v>0</v>
      </c>
      <c r="K120" s="193" t="s">
        <v>128</v>
      </c>
      <c r="L120" s="59"/>
      <c r="M120" s="198" t="s">
        <v>21</v>
      </c>
      <c r="N120" s="199" t="s">
        <v>42</v>
      </c>
      <c r="O120" s="40"/>
      <c r="P120" s="200">
        <f>O120*H120</f>
        <v>0</v>
      </c>
      <c r="Q120" s="200">
        <v>0</v>
      </c>
      <c r="R120" s="200">
        <f>Q120*H120</f>
        <v>0</v>
      </c>
      <c r="S120" s="200">
        <v>0</v>
      </c>
      <c r="T120" s="201">
        <f>S120*H120</f>
        <v>0</v>
      </c>
      <c r="AR120" s="22" t="s">
        <v>129</v>
      </c>
      <c r="AT120" s="22" t="s">
        <v>124</v>
      </c>
      <c r="AU120" s="22" t="s">
        <v>81</v>
      </c>
      <c r="AY120" s="22" t="s">
        <v>122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22" t="s">
        <v>79</v>
      </c>
      <c r="BK120" s="202">
        <f>ROUND(I120*H120,2)</f>
        <v>0</v>
      </c>
      <c r="BL120" s="22" t="s">
        <v>129</v>
      </c>
      <c r="BM120" s="22" t="s">
        <v>364</v>
      </c>
    </row>
    <row r="121" spans="2:65" s="10" customFormat="1" ht="37.35" customHeight="1">
      <c r="B121" s="174"/>
      <c r="C121" s="175"/>
      <c r="D121" s="176" t="s">
        <v>70</v>
      </c>
      <c r="E121" s="177" t="s">
        <v>297</v>
      </c>
      <c r="F121" s="177" t="s">
        <v>298</v>
      </c>
      <c r="G121" s="175"/>
      <c r="H121" s="175"/>
      <c r="I121" s="178"/>
      <c r="J121" s="179">
        <f>BK121</f>
        <v>0</v>
      </c>
      <c r="K121" s="175"/>
      <c r="L121" s="180"/>
      <c r="M121" s="181"/>
      <c r="N121" s="182"/>
      <c r="O121" s="182"/>
      <c r="P121" s="183">
        <f>P122</f>
        <v>0</v>
      </c>
      <c r="Q121" s="182"/>
      <c r="R121" s="183">
        <f>R122</f>
        <v>0.14054749999999999</v>
      </c>
      <c r="S121" s="182"/>
      <c r="T121" s="184">
        <f>T122</f>
        <v>0</v>
      </c>
      <c r="AR121" s="185" t="s">
        <v>81</v>
      </c>
      <c r="AT121" s="186" t="s">
        <v>70</v>
      </c>
      <c r="AU121" s="186" t="s">
        <v>71</v>
      </c>
      <c r="AY121" s="185" t="s">
        <v>122</v>
      </c>
      <c r="BK121" s="187">
        <f>BK122</f>
        <v>0</v>
      </c>
    </row>
    <row r="122" spans="2:65" s="10" customFormat="1" ht="19.899999999999999" customHeight="1">
      <c r="B122" s="174"/>
      <c r="C122" s="175"/>
      <c r="D122" s="188" t="s">
        <v>70</v>
      </c>
      <c r="E122" s="189" t="s">
        <v>365</v>
      </c>
      <c r="F122" s="189" t="s">
        <v>366</v>
      </c>
      <c r="G122" s="175"/>
      <c r="H122" s="175"/>
      <c r="I122" s="178"/>
      <c r="J122" s="190">
        <f>BK122</f>
        <v>0</v>
      </c>
      <c r="K122" s="175"/>
      <c r="L122" s="180"/>
      <c r="M122" s="181"/>
      <c r="N122" s="182"/>
      <c r="O122" s="182"/>
      <c r="P122" s="183">
        <f>SUM(P123:P151)</f>
        <v>0</v>
      </c>
      <c r="Q122" s="182"/>
      <c r="R122" s="183">
        <f>SUM(R123:R151)</f>
        <v>0.14054749999999999</v>
      </c>
      <c r="S122" s="182"/>
      <c r="T122" s="184">
        <f>SUM(T123:T151)</f>
        <v>0</v>
      </c>
      <c r="AR122" s="185" t="s">
        <v>81</v>
      </c>
      <c r="AT122" s="186" t="s">
        <v>70</v>
      </c>
      <c r="AU122" s="186" t="s">
        <v>79</v>
      </c>
      <c r="AY122" s="185" t="s">
        <v>122</v>
      </c>
      <c r="BK122" s="187">
        <f>SUM(BK123:BK151)</f>
        <v>0</v>
      </c>
    </row>
    <row r="123" spans="2:65" s="1" customFormat="1" ht="22.5" customHeight="1">
      <c r="B123" s="39"/>
      <c r="C123" s="191" t="s">
        <v>205</v>
      </c>
      <c r="D123" s="191" t="s">
        <v>124</v>
      </c>
      <c r="E123" s="192" t="s">
        <v>367</v>
      </c>
      <c r="F123" s="193" t="s">
        <v>368</v>
      </c>
      <c r="G123" s="194" t="s">
        <v>369</v>
      </c>
      <c r="H123" s="195">
        <v>16</v>
      </c>
      <c r="I123" s="196"/>
      <c r="J123" s="197">
        <f>ROUND(I123*H123,2)</f>
        <v>0</v>
      </c>
      <c r="K123" s="193" t="s">
        <v>21</v>
      </c>
      <c r="L123" s="59"/>
      <c r="M123" s="198" t="s">
        <v>21</v>
      </c>
      <c r="N123" s="199" t="s">
        <v>42</v>
      </c>
      <c r="O123" s="40"/>
      <c r="P123" s="200">
        <f>O123*H123</f>
        <v>0</v>
      </c>
      <c r="Q123" s="200">
        <v>0</v>
      </c>
      <c r="R123" s="200">
        <f>Q123*H123</f>
        <v>0</v>
      </c>
      <c r="S123" s="200">
        <v>0</v>
      </c>
      <c r="T123" s="201">
        <f>S123*H123</f>
        <v>0</v>
      </c>
      <c r="AR123" s="22" t="s">
        <v>201</v>
      </c>
      <c r="AT123" s="22" t="s">
        <v>124</v>
      </c>
      <c r="AU123" s="22" t="s">
        <v>81</v>
      </c>
      <c r="AY123" s="22" t="s">
        <v>122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22" t="s">
        <v>79</v>
      </c>
      <c r="BK123" s="202">
        <f>ROUND(I123*H123,2)</f>
        <v>0</v>
      </c>
      <c r="BL123" s="22" t="s">
        <v>201</v>
      </c>
      <c r="BM123" s="22" t="s">
        <v>370</v>
      </c>
    </row>
    <row r="124" spans="2:65" s="1" customFormat="1" ht="22.5" customHeight="1">
      <c r="B124" s="39"/>
      <c r="C124" s="191" t="s">
        <v>210</v>
      </c>
      <c r="D124" s="191" t="s">
        <v>124</v>
      </c>
      <c r="E124" s="192" t="s">
        <v>371</v>
      </c>
      <c r="F124" s="193" t="s">
        <v>372</v>
      </c>
      <c r="G124" s="194" t="s">
        <v>230</v>
      </c>
      <c r="H124" s="195">
        <v>43</v>
      </c>
      <c r="I124" s="196"/>
      <c r="J124" s="197">
        <f>ROUND(I124*H124,2)</f>
        <v>0</v>
      </c>
      <c r="K124" s="193" t="s">
        <v>128</v>
      </c>
      <c r="L124" s="59"/>
      <c r="M124" s="198" t="s">
        <v>21</v>
      </c>
      <c r="N124" s="199" t="s">
        <v>42</v>
      </c>
      <c r="O124" s="40"/>
      <c r="P124" s="200">
        <f>O124*H124</f>
        <v>0</v>
      </c>
      <c r="Q124" s="200">
        <v>0</v>
      </c>
      <c r="R124" s="200">
        <f>Q124*H124</f>
        <v>0</v>
      </c>
      <c r="S124" s="200">
        <v>0</v>
      </c>
      <c r="T124" s="201">
        <f>S124*H124</f>
        <v>0</v>
      </c>
      <c r="AR124" s="22" t="s">
        <v>201</v>
      </c>
      <c r="AT124" s="22" t="s">
        <v>124</v>
      </c>
      <c r="AU124" s="22" t="s">
        <v>81</v>
      </c>
      <c r="AY124" s="22" t="s">
        <v>122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22" t="s">
        <v>79</v>
      </c>
      <c r="BK124" s="202">
        <f>ROUND(I124*H124,2)</f>
        <v>0</v>
      </c>
      <c r="BL124" s="22" t="s">
        <v>201</v>
      </c>
      <c r="BM124" s="22" t="s">
        <v>373</v>
      </c>
    </row>
    <row r="125" spans="2:65" s="11" customFormat="1" ht="13.5">
      <c r="B125" s="203"/>
      <c r="C125" s="204"/>
      <c r="D125" s="205" t="s">
        <v>131</v>
      </c>
      <c r="E125" s="206" t="s">
        <v>21</v>
      </c>
      <c r="F125" s="207" t="s">
        <v>374</v>
      </c>
      <c r="G125" s="204"/>
      <c r="H125" s="208">
        <v>43</v>
      </c>
      <c r="I125" s="209"/>
      <c r="J125" s="204"/>
      <c r="K125" s="204"/>
      <c r="L125" s="210"/>
      <c r="M125" s="211"/>
      <c r="N125" s="212"/>
      <c r="O125" s="212"/>
      <c r="P125" s="212"/>
      <c r="Q125" s="212"/>
      <c r="R125" s="212"/>
      <c r="S125" s="212"/>
      <c r="T125" s="213"/>
      <c r="AT125" s="214" t="s">
        <v>131</v>
      </c>
      <c r="AU125" s="214" t="s">
        <v>81</v>
      </c>
      <c r="AV125" s="11" t="s">
        <v>81</v>
      </c>
      <c r="AW125" s="11" t="s">
        <v>35</v>
      </c>
      <c r="AX125" s="11" t="s">
        <v>71</v>
      </c>
      <c r="AY125" s="214" t="s">
        <v>122</v>
      </c>
    </row>
    <row r="126" spans="2:65" s="12" customFormat="1" ht="13.5">
      <c r="B126" s="215"/>
      <c r="C126" s="216"/>
      <c r="D126" s="217" t="s">
        <v>131</v>
      </c>
      <c r="E126" s="218" t="s">
        <v>21</v>
      </c>
      <c r="F126" s="219" t="s">
        <v>133</v>
      </c>
      <c r="G126" s="216"/>
      <c r="H126" s="220">
        <v>43</v>
      </c>
      <c r="I126" s="221"/>
      <c r="J126" s="216"/>
      <c r="K126" s="216"/>
      <c r="L126" s="222"/>
      <c r="M126" s="223"/>
      <c r="N126" s="224"/>
      <c r="O126" s="224"/>
      <c r="P126" s="224"/>
      <c r="Q126" s="224"/>
      <c r="R126" s="224"/>
      <c r="S126" s="224"/>
      <c r="T126" s="225"/>
      <c r="AT126" s="226" t="s">
        <v>131</v>
      </c>
      <c r="AU126" s="226" t="s">
        <v>81</v>
      </c>
      <c r="AV126" s="12" t="s">
        <v>129</v>
      </c>
      <c r="AW126" s="12" t="s">
        <v>35</v>
      </c>
      <c r="AX126" s="12" t="s">
        <v>79</v>
      </c>
      <c r="AY126" s="226" t="s">
        <v>122</v>
      </c>
    </row>
    <row r="127" spans="2:65" s="1" customFormat="1" ht="22.5" customHeight="1">
      <c r="B127" s="39"/>
      <c r="C127" s="227" t="s">
        <v>214</v>
      </c>
      <c r="D127" s="227" t="s">
        <v>153</v>
      </c>
      <c r="E127" s="228" t="s">
        <v>375</v>
      </c>
      <c r="F127" s="229" t="s">
        <v>376</v>
      </c>
      <c r="G127" s="230" t="s">
        <v>230</v>
      </c>
      <c r="H127" s="231">
        <v>45.15</v>
      </c>
      <c r="I127" s="232"/>
      <c r="J127" s="233">
        <f>ROUND(I127*H127,2)</f>
        <v>0</v>
      </c>
      <c r="K127" s="229" t="s">
        <v>128</v>
      </c>
      <c r="L127" s="234"/>
      <c r="M127" s="235" t="s">
        <v>21</v>
      </c>
      <c r="N127" s="236" t="s">
        <v>42</v>
      </c>
      <c r="O127" s="40"/>
      <c r="P127" s="200">
        <f>O127*H127</f>
        <v>0</v>
      </c>
      <c r="Q127" s="200">
        <v>4.2999999999999999E-4</v>
      </c>
      <c r="R127" s="200">
        <f>Q127*H127</f>
        <v>1.9414499999999998E-2</v>
      </c>
      <c r="S127" s="200">
        <v>0</v>
      </c>
      <c r="T127" s="201">
        <f>S127*H127</f>
        <v>0</v>
      </c>
      <c r="AR127" s="22" t="s">
        <v>274</v>
      </c>
      <c r="AT127" s="22" t="s">
        <v>153</v>
      </c>
      <c r="AU127" s="22" t="s">
        <v>81</v>
      </c>
      <c r="AY127" s="22" t="s">
        <v>122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22" t="s">
        <v>79</v>
      </c>
      <c r="BK127" s="202">
        <f>ROUND(I127*H127,2)</f>
        <v>0</v>
      </c>
      <c r="BL127" s="22" t="s">
        <v>201</v>
      </c>
      <c r="BM127" s="22" t="s">
        <v>377</v>
      </c>
    </row>
    <row r="128" spans="2:65" s="11" customFormat="1" ht="13.5">
      <c r="B128" s="203"/>
      <c r="C128" s="204"/>
      <c r="D128" s="205" t="s">
        <v>131</v>
      </c>
      <c r="E128" s="206" t="s">
        <v>21</v>
      </c>
      <c r="F128" s="207" t="s">
        <v>378</v>
      </c>
      <c r="G128" s="204"/>
      <c r="H128" s="208">
        <v>45.15</v>
      </c>
      <c r="I128" s="209"/>
      <c r="J128" s="204"/>
      <c r="K128" s="204"/>
      <c r="L128" s="210"/>
      <c r="M128" s="211"/>
      <c r="N128" s="212"/>
      <c r="O128" s="212"/>
      <c r="P128" s="212"/>
      <c r="Q128" s="212"/>
      <c r="R128" s="212"/>
      <c r="S128" s="212"/>
      <c r="T128" s="213"/>
      <c r="AT128" s="214" t="s">
        <v>131</v>
      </c>
      <c r="AU128" s="214" t="s">
        <v>81</v>
      </c>
      <c r="AV128" s="11" t="s">
        <v>81</v>
      </c>
      <c r="AW128" s="11" t="s">
        <v>35</v>
      </c>
      <c r="AX128" s="11" t="s">
        <v>71</v>
      </c>
      <c r="AY128" s="214" t="s">
        <v>122</v>
      </c>
    </row>
    <row r="129" spans="2:65" s="12" customFormat="1" ht="13.5">
      <c r="B129" s="215"/>
      <c r="C129" s="216"/>
      <c r="D129" s="217" t="s">
        <v>131</v>
      </c>
      <c r="E129" s="218" t="s">
        <v>21</v>
      </c>
      <c r="F129" s="219" t="s">
        <v>133</v>
      </c>
      <c r="G129" s="216"/>
      <c r="H129" s="220">
        <v>45.15</v>
      </c>
      <c r="I129" s="221"/>
      <c r="J129" s="216"/>
      <c r="K129" s="216"/>
      <c r="L129" s="222"/>
      <c r="M129" s="223"/>
      <c r="N129" s="224"/>
      <c r="O129" s="224"/>
      <c r="P129" s="224"/>
      <c r="Q129" s="224"/>
      <c r="R129" s="224"/>
      <c r="S129" s="224"/>
      <c r="T129" s="225"/>
      <c r="AT129" s="226" t="s">
        <v>131</v>
      </c>
      <c r="AU129" s="226" t="s">
        <v>81</v>
      </c>
      <c r="AV129" s="12" t="s">
        <v>129</v>
      </c>
      <c r="AW129" s="12" t="s">
        <v>35</v>
      </c>
      <c r="AX129" s="12" t="s">
        <v>79</v>
      </c>
      <c r="AY129" s="226" t="s">
        <v>122</v>
      </c>
    </row>
    <row r="130" spans="2:65" s="1" customFormat="1" ht="22.5" customHeight="1">
      <c r="B130" s="39"/>
      <c r="C130" s="191" t="s">
        <v>218</v>
      </c>
      <c r="D130" s="191" t="s">
        <v>124</v>
      </c>
      <c r="E130" s="192" t="s">
        <v>379</v>
      </c>
      <c r="F130" s="193" t="s">
        <v>380</v>
      </c>
      <c r="G130" s="194" t="s">
        <v>230</v>
      </c>
      <c r="H130" s="195">
        <v>46</v>
      </c>
      <c r="I130" s="196"/>
      <c r="J130" s="197">
        <f>ROUND(I130*H130,2)</f>
        <v>0</v>
      </c>
      <c r="K130" s="193" t="s">
        <v>128</v>
      </c>
      <c r="L130" s="59"/>
      <c r="M130" s="198" t="s">
        <v>21</v>
      </c>
      <c r="N130" s="199" t="s">
        <v>42</v>
      </c>
      <c r="O130" s="40"/>
      <c r="P130" s="200">
        <f>O130*H130</f>
        <v>0</v>
      </c>
      <c r="Q130" s="200">
        <v>0</v>
      </c>
      <c r="R130" s="200">
        <f>Q130*H130</f>
        <v>0</v>
      </c>
      <c r="S130" s="200">
        <v>0</v>
      </c>
      <c r="T130" s="201">
        <f>S130*H130</f>
        <v>0</v>
      </c>
      <c r="AR130" s="22" t="s">
        <v>201</v>
      </c>
      <c r="AT130" s="22" t="s">
        <v>124</v>
      </c>
      <c r="AU130" s="22" t="s">
        <v>81</v>
      </c>
      <c r="AY130" s="22" t="s">
        <v>122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22" t="s">
        <v>79</v>
      </c>
      <c r="BK130" s="202">
        <f>ROUND(I130*H130,2)</f>
        <v>0</v>
      </c>
      <c r="BL130" s="22" t="s">
        <v>201</v>
      </c>
      <c r="BM130" s="22" t="s">
        <v>381</v>
      </c>
    </row>
    <row r="131" spans="2:65" s="11" customFormat="1" ht="13.5">
      <c r="B131" s="203"/>
      <c r="C131" s="204"/>
      <c r="D131" s="205" t="s">
        <v>131</v>
      </c>
      <c r="E131" s="206" t="s">
        <v>21</v>
      </c>
      <c r="F131" s="207" t="s">
        <v>382</v>
      </c>
      <c r="G131" s="204"/>
      <c r="H131" s="208">
        <v>46</v>
      </c>
      <c r="I131" s="209"/>
      <c r="J131" s="204"/>
      <c r="K131" s="204"/>
      <c r="L131" s="210"/>
      <c r="M131" s="211"/>
      <c r="N131" s="212"/>
      <c r="O131" s="212"/>
      <c r="P131" s="212"/>
      <c r="Q131" s="212"/>
      <c r="R131" s="212"/>
      <c r="S131" s="212"/>
      <c r="T131" s="213"/>
      <c r="AT131" s="214" t="s">
        <v>131</v>
      </c>
      <c r="AU131" s="214" t="s">
        <v>81</v>
      </c>
      <c r="AV131" s="11" t="s">
        <v>81</v>
      </c>
      <c r="AW131" s="11" t="s">
        <v>35</v>
      </c>
      <c r="AX131" s="11" t="s">
        <v>71</v>
      </c>
      <c r="AY131" s="214" t="s">
        <v>122</v>
      </c>
    </row>
    <row r="132" spans="2:65" s="12" customFormat="1" ht="13.5">
      <c r="B132" s="215"/>
      <c r="C132" s="216"/>
      <c r="D132" s="217" t="s">
        <v>131</v>
      </c>
      <c r="E132" s="218" t="s">
        <v>21</v>
      </c>
      <c r="F132" s="219" t="s">
        <v>133</v>
      </c>
      <c r="G132" s="216"/>
      <c r="H132" s="220">
        <v>46</v>
      </c>
      <c r="I132" s="221"/>
      <c r="J132" s="216"/>
      <c r="K132" s="216"/>
      <c r="L132" s="222"/>
      <c r="M132" s="223"/>
      <c r="N132" s="224"/>
      <c r="O132" s="224"/>
      <c r="P132" s="224"/>
      <c r="Q132" s="224"/>
      <c r="R132" s="224"/>
      <c r="S132" s="224"/>
      <c r="T132" s="225"/>
      <c r="AT132" s="226" t="s">
        <v>131</v>
      </c>
      <c r="AU132" s="226" t="s">
        <v>81</v>
      </c>
      <c r="AV132" s="12" t="s">
        <v>129</v>
      </c>
      <c r="AW132" s="12" t="s">
        <v>35</v>
      </c>
      <c r="AX132" s="12" t="s">
        <v>79</v>
      </c>
      <c r="AY132" s="226" t="s">
        <v>122</v>
      </c>
    </row>
    <row r="133" spans="2:65" s="1" customFormat="1" ht="22.5" customHeight="1">
      <c r="B133" s="39"/>
      <c r="C133" s="227" t="s">
        <v>9</v>
      </c>
      <c r="D133" s="227" t="s">
        <v>153</v>
      </c>
      <c r="E133" s="228" t="s">
        <v>383</v>
      </c>
      <c r="F133" s="229" t="s">
        <v>384</v>
      </c>
      <c r="G133" s="230" t="s">
        <v>230</v>
      </c>
      <c r="H133" s="231">
        <v>48.3</v>
      </c>
      <c r="I133" s="232"/>
      <c r="J133" s="233">
        <f>ROUND(I133*H133,2)</f>
        <v>0</v>
      </c>
      <c r="K133" s="229" t="s">
        <v>128</v>
      </c>
      <c r="L133" s="234"/>
      <c r="M133" s="235" t="s">
        <v>21</v>
      </c>
      <c r="N133" s="236" t="s">
        <v>42</v>
      </c>
      <c r="O133" s="40"/>
      <c r="P133" s="200">
        <f>O133*H133</f>
        <v>0</v>
      </c>
      <c r="Q133" s="200">
        <v>8.9999999999999998E-4</v>
      </c>
      <c r="R133" s="200">
        <f>Q133*H133</f>
        <v>4.3469999999999995E-2</v>
      </c>
      <c r="S133" s="200">
        <v>0</v>
      </c>
      <c r="T133" s="201">
        <f>S133*H133</f>
        <v>0</v>
      </c>
      <c r="AR133" s="22" t="s">
        <v>274</v>
      </c>
      <c r="AT133" s="22" t="s">
        <v>153</v>
      </c>
      <c r="AU133" s="22" t="s">
        <v>81</v>
      </c>
      <c r="AY133" s="22" t="s">
        <v>122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22" t="s">
        <v>79</v>
      </c>
      <c r="BK133" s="202">
        <f>ROUND(I133*H133,2)</f>
        <v>0</v>
      </c>
      <c r="BL133" s="22" t="s">
        <v>201</v>
      </c>
      <c r="BM133" s="22" t="s">
        <v>385</v>
      </c>
    </row>
    <row r="134" spans="2:65" s="11" customFormat="1" ht="13.5">
      <c r="B134" s="203"/>
      <c r="C134" s="204"/>
      <c r="D134" s="205" t="s">
        <v>131</v>
      </c>
      <c r="E134" s="206" t="s">
        <v>21</v>
      </c>
      <c r="F134" s="207" t="s">
        <v>386</v>
      </c>
      <c r="G134" s="204"/>
      <c r="H134" s="208">
        <v>48.3</v>
      </c>
      <c r="I134" s="209"/>
      <c r="J134" s="204"/>
      <c r="K134" s="204"/>
      <c r="L134" s="210"/>
      <c r="M134" s="211"/>
      <c r="N134" s="212"/>
      <c r="O134" s="212"/>
      <c r="P134" s="212"/>
      <c r="Q134" s="212"/>
      <c r="R134" s="212"/>
      <c r="S134" s="212"/>
      <c r="T134" s="213"/>
      <c r="AT134" s="214" t="s">
        <v>131</v>
      </c>
      <c r="AU134" s="214" t="s">
        <v>81</v>
      </c>
      <c r="AV134" s="11" t="s">
        <v>81</v>
      </c>
      <c r="AW134" s="11" t="s">
        <v>35</v>
      </c>
      <c r="AX134" s="11" t="s">
        <v>71</v>
      </c>
      <c r="AY134" s="214" t="s">
        <v>122</v>
      </c>
    </row>
    <row r="135" spans="2:65" s="12" customFormat="1" ht="13.5">
      <c r="B135" s="215"/>
      <c r="C135" s="216"/>
      <c r="D135" s="217" t="s">
        <v>131</v>
      </c>
      <c r="E135" s="218" t="s">
        <v>21</v>
      </c>
      <c r="F135" s="219" t="s">
        <v>133</v>
      </c>
      <c r="G135" s="216"/>
      <c r="H135" s="220">
        <v>48.3</v>
      </c>
      <c r="I135" s="221"/>
      <c r="J135" s="216"/>
      <c r="K135" s="216"/>
      <c r="L135" s="222"/>
      <c r="M135" s="223"/>
      <c r="N135" s="224"/>
      <c r="O135" s="224"/>
      <c r="P135" s="224"/>
      <c r="Q135" s="224"/>
      <c r="R135" s="224"/>
      <c r="S135" s="224"/>
      <c r="T135" s="225"/>
      <c r="AT135" s="226" t="s">
        <v>131</v>
      </c>
      <c r="AU135" s="226" t="s">
        <v>81</v>
      </c>
      <c r="AV135" s="12" t="s">
        <v>129</v>
      </c>
      <c r="AW135" s="12" t="s">
        <v>35</v>
      </c>
      <c r="AX135" s="12" t="s">
        <v>79</v>
      </c>
      <c r="AY135" s="226" t="s">
        <v>122</v>
      </c>
    </row>
    <row r="136" spans="2:65" s="1" customFormat="1" ht="22.5" customHeight="1">
      <c r="B136" s="39"/>
      <c r="C136" s="191" t="s">
        <v>227</v>
      </c>
      <c r="D136" s="191" t="s">
        <v>124</v>
      </c>
      <c r="E136" s="192" t="s">
        <v>387</v>
      </c>
      <c r="F136" s="193" t="s">
        <v>388</v>
      </c>
      <c r="G136" s="194" t="s">
        <v>235</v>
      </c>
      <c r="H136" s="195">
        <v>2</v>
      </c>
      <c r="I136" s="196"/>
      <c r="J136" s="197">
        <f>ROUND(I136*H136,2)</f>
        <v>0</v>
      </c>
      <c r="K136" s="193" t="s">
        <v>128</v>
      </c>
      <c r="L136" s="59"/>
      <c r="M136" s="198" t="s">
        <v>21</v>
      </c>
      <c r="N136" s="199" t="s">
        <v>42</v>
      </c>
      <c r="O136" s="40"/>
      <c r="P136" s="200">
        <f>O136*H136</f>
        <v>0</v>
      </c>
      <c r="Q136" s="200">
        <v>0</v>
      </c>
      <c r="R136" s="200">
        <f>Q136*H136</f>
        <v>0</v>
      </c>
      <c r="S136" s="200">
        <v>0</v>
      </c>
      <c r="T136" s="201">
        <f>S136*H136</f>
        <v>0</v>
      </c>
      <c r="AR136" s="22" t="s">
        <v>201</v>
      </c>
      <c r="AT136" s="22" t="s">
        <v>124</v>
      </c>
      <c r="AU136" s="22" t="s">
        <v>81</v>
      </c>
      <c r="AY136" s="22" t="s">
        <v>122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22" t="s">
        <v>79</v>
      </c>
      <c r="BK136" s="202">
        <f>ROUND(I136*H136,2)</f>
        <v>0</v>
      </c>
      <c r="BL136" s="22" t="s">
        <v>201</v>
      </c>
      <c r="BM136" s="22" t="s">
        <v>389</v>
      </c>
    </row>
    <row r="137" spans="2:65" s="1" customFormat="1" ht="22.5" customHeight="1">
      <c r="B137" s="39"/>
      <c r="C137" s="191" t="s">
        <v>232</v>
      </c>
      <c r="D137" s="191" t="s">
        <v>124</v>
      </c>
      <c r="E137" s="192" t="s">
        <v>390</v>
      </c>
      <c r="F137" s="193" t="s">
        <v>391</v>
      </c>
      <c r="G137" s="194" t="s">
        <v>230</v>
      </c>
      <c r="H137" s="195">
        <v>45</v>
      </c>
      <c r="I137" s="196"/>
      <c r="J137" s="197">
        <f>ROUND(I137*H137,2)</f>
        <v>0</v>
      </c>
      <c r="K137" s="193" t="s">
        <v>128</v>
      </c>
      <c r="L137" s="59"/>
      <c r="M137" s="198" t="s">
        <v>21</v>
      </c>
      <c r="N137" s="199" t="s">
        <v>42</v>
      </c>
      <c r="O137" s="40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AR137" s="22" t="s">
        <v>201</v>
      </c>
      <c r="AT137" s="22" t="s">
        <v>124</v>
      </c>
      <c r="AU137" s="22" t="s">
        <v>81</v>
      </c>
      <c r="AY137" s="22" t="s">
        <v>122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22" t="s">
        <v>79</v>
      </c>
      <c r="BK137" s="202">
        <f>ROUND(I137*H137,2)</f>
        <v>0</v>
      </c>
      <c r="BL137" s="22" t="s">
        <v>201</v>
      </c>
      <c r="BM137" s="22" t="s">
        <v>392</v>
      </c>
    </row>
    <row r="138" spans="2:65" s="11" customFormat="1" ht="13.5">
      <c r="B138" s="203"/>
      <c r="C138" s="204"/>
      <c r="D138" s="205" t="s">
        <v>131</v>
      </c>
      <c r="E138" s="206" t="s">
        <v>21</v>
      </c>
      <c r="F138" s="207" t="s">
        <v>393</v>
      </c>
      <c r="G138" s="204"/>
      <c r="H138" s="208">
        <v>45</v>
      </c>
      <c r="I138" s="209"/>
      <c r="J138" s="204"/>
      <c r="K138" s="204"/>
      <c r="L138" s="210"/>
      <c r="M138" s="211"/>
      <c r="N138" s="212"/>
      <c r="O138" s="212"/>
      <c r="P138" s="212"/>
      <c r="Q138" s="212"/>
      <c r="R138" s="212"/>
      <c r="S138" s="212"/>
      <c r="T138" s="213"/>
      <c r="AT138" s="214" t="s">
        <v>131</v>
      </c>
      <c r="AU138" s="214" t="s">
        <v>81</v>
      </c>
      <c r="AV138" s="11" t="s">
        <v>81</v>
      </c>
      <c r="AW138" s="11" t="s">
        <v>35</v>
      </c>
      <c r="AX138" s="11" t="s">
        <v>71</v>
      </c>
      <c r="AY138" s="214" t="s">
        <v>122</v>
      </c>
    </row>
    <row r="139" spans="2:65" s="12" customFormat="1" ht="13.5">
      <c r="B139" s="215"/>
      <c r="C139" s="216"/>
      <c r="D139" s="217" t="s">
        <v>131</v>
      </c>
      <c r="E139" s="218" t="s">
        <v>21</v>
      </c>
      <c r="F139" s="219" t="s">
        <v>133</v>
      </c>
      <c r="G139" s="216"/>
      <c r="H139" s="220">
        <v>45</v>
      </c>
      <c r="I139" s="221"/>
      <c r="J139" s="216"/>
      <c r="K139" s="216"/>
      <c r="L139" s="222"/>
      <c r="M139" s="223"/>
      <c r="N139" s="224"/>
      <c r="O139" s="224"/>
      <c r="P139" s="224"/>
      <c r="Q139" s="224"/>
      <c r="R139" s="224"/>
      <c r="S139" s="224"/>
      <c r="T139" s="225"/>
      <c r="AT139" s="226" t="s">
        <v>131</v>
      </c>
      <c r="AU139" s="226" t="s">
        <v>81</v>
      </c>
      <c r="AV139" s="12" t="s">
        <v>129</v>
      </c>
      <c r="AW139" s="12" t="s">
        <v>35</v>
      </c>
      <c r="AX139" s="12" t="s">
        <v>79</v>
      </c>
      <c r="AY139" s="226" t="s">
        <v>122</v>
      </c>
    </row>
    <row r="140" spans="2:65" s="1" customFormat="1" ht="22.5" customHeight="1">
      <c r="B140" s="39"/>
      <c r="C140" s="227" t="s">
        <v>237</v>
      </c>
      <c r="D140" s="227" t="s">
        <v>153</v>
      </c>
      <c r="E140" s="228" t="s">
        <v>394</v>
      </c>
      <c r="F140" s="229" t="s">
        <v>395</v>
      </c>
      <c r="G140" s="230" t="s">
        <v>189</v>
      </c>
      <c r="H140" s="231">
        <v>45</v>
      </c>
      <c r="I140" s="232"/>
      <c r="J140" s="233">
        <f>ROUND(I140*H140,2)</f>
        <v>0</v>
      </c>
      <c r="K140" s="229" t="s">
        <v>128</v>
      </c>
      <c r="L140" s="234"/>
      <c r="M140" s="235" t="s">
        <v>21</v>
      </c>
      <c r="N140" s="236" t="s">
        <v>42</v>
      </c>
      <c r="O140" s="40"/>
      <c r="P140" s="200">
        <f>O140*H140</f>
        <v>0</v>
      </c>
      <c r="Q140" s="200">
        <v>1E-3</v>
      </c>
      <c r="R140" s="200">
        <f>Q140*H140</f>
        <v>4.4999999999999998E-2</v>
      </c>
      <c r="S140" s="200">
        <v>0</v>
      </c>
      <c r="T140" s="201">
        <f>S140*H140</f>
        <v>0</v>
      </c>
      <c r="AR140" s="22" t="s">
        <v>274</v>
      </c>
      <c r="AT140" s="22" t="s">
        <v>153</v>
      </c>
      <c r="AU140" s="22" t="s">
        <v>81</v>
      </c>
      <c r="AY140" s="22" t="s">
        <v>122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22" t="s">
        <v>79</v>
      </c>
      <c r="BK140" s="202">
        <f>ROUND(I140*H140,2)</f>
        <v>0</v>
      </c>
      <c r="BL140" s="22" t="s">
        <v>201</v>
      </c>
      <c r="BM140" s="22" t="s">
        <v>396</v>
      </c>
    </row>
    <row r="141" spans="2:65" s="1" customFormat="1" ht="22.5" customHeight="1">
      <c r="B141" s="39"/>
      <c r="C141" s="227" t="s">
        <v>242</v>
      </c>
      <c r="D141" s="227" t="s">
        <v>153</v>
      </c>
      <c r="E141" s="228" t="s">
        <v>397</v>
      </c>
      <c r="F141" s="229" t="s">
        <v>398</v>
      </c>
      <c r="G141" s="230" t="s">
        <v>235</v>
      </c>
      <c r="H141" s="231">
        <v>4</v>
      </c>
      <c r="I141" s="232"/>
      <c r="J141" s="233">
        <f>ROUND(I141*H141,2)</f>
        <v>0</v>
      </c>
      <c r="K141" s="229" t="s">
        <v>128</v>
      </c>
      <c r="L141" s="234"/>
      <c r="M141" s="235" t="s">
        <v>21</v>
      </c>
      <c r="N141" s="236" t="s">
        <v>42</v>
      </c>
      <c r="O141" s="40"/>
      <c r="P141" s="200">
        <f>O141*H141</f>
        <v>0</v>
      </c>
      <c r="Q141" s="200">
        <v>2.5999999999999998E-4</v>
      </c>
      <c r="R141" s="200">
        <f>Q141*H141</f>
        <v>1.0399999999999999E-3</v>
      </c>
      <c r="S141" s="200">
        <v>0</v>
      </c>
      <c r="T141" s="201">
        <f>S141*H141</f>
        <v>0</v>
      </c>
      <c r="AR141" s="22" t="s">
        <v>274</v>
      </c>
      <c r="AT141" s="22" t="s">
        <v>153</v>
      </c>
      <c r="AU141" s="22" t="s">
        <v>81</v>
      </c>
      <c r="AY141" s="22" t="s">
        <v>122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22" t="s">
        <v>79</v>
      </c>
      <c r="BK141" s="202">
        <f>ROUND(I141*H141,2)</f>
        <v>0</v>
      </c>
      <c r="BL141" s="22" t="s">
        <v>201</v>
      </c>
      <c r="BM141" s="22" t="s">
        <v>399</v>
      </c>
    </row>
    <row r="142" spans="2:65" s="1" customFormat="1" ht="22.5" customHeight="1">
      <c r="B142" s="39"/>
      <c r="C142" s="191" t="s">
        <v>247</v>
      </c>
      <c r="D142" s="191" t="s">
        <v>124</v>
      </c>
      <c r="E142" s="192" t="s">
        <v>400</v>
      </c>
      <c r="F142" s="193" t="s">
        <v>401</v>
      </c>
      <c r="G142" s="194" t="s">
        <v>230</v>
      </c>
      <c r="H142" s="195">
        <v>45</v>
      </c>
      <c r="I142" s="196"/>
      <c r="J142" s="197">
        <f>ROUND(I142*H142,2)</f>
        <v>0</v>
      </c>
      <c r="K142" s="193" t="s">
        <v>128</v>
      </c>
      <c r="L142" s="59"/>
      <c r="M142" s="198" t="s">
        <v>21</v>
      </c>
      <c r="N142" s="199" t="s">
        <v>42</v>
      </c>
      <c r="O142" s="40"/>
      <c r="P142" s="200">
        <f>O142*H142</f>
        <v>0</v>
      </c>
      <c r="Q142" s="200">
        <v>0</v>
      </c>
      <c r="R142" s="200">
        <f>Q142*H142</f>
        <v>0</v>
      </c>
      <c r="S142" s="200">
        <v>0</v>
      </c>
      <c r="T142" s="201">
        <f>S142*H142</f>
        <v>0</v>
      </c>
      <c r="AR142" s="22" t="s">
        <v>201</v>
      </c>
      <c r="AT142" s="22" t="s">
        <v>124</v>
      </c>
      <c r="AU142" s="22" t="s">
        <v>81</v>
      </c>
      <c r="AY142" s="22" t="s">
        <v>122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22" t="s">
        <v>79</v>
      </c>
      <c r="BK142" s="202">
        <f>ROUND(I142*H142,2)</f>
        <v>0</v>
      </c>
      <c r="BL142" s="22" t="s">
        <v>201</v>
      </c>
      <c r="BM142" s="22" t="s">
        <v>402</v>
      </c>
    </row>
    <row r="143" spans="2:65" s="1" customFormat="1" ht="22.5" customHeight="1">
      <c r="B143" s="39"/>
      <c r="C143" s="227" t="s">
        <v>252</v>
      </c>
      <c r="D143" s="227" t="s">
        <v>153</v>
      </c>
      <c r="E143" s="228" t="s">
        <v>403</v>
      </c>
      <c r="F143" s="229" t="s">
        <v>404</v>
      </c>
      <c r="G143" s="230" t="s">
        <v>189</v>
      </c>
      <c r="H143" s="231">
        <v>28.823</v>
      </c>
      <c r="I143" s="232"/>
      <c r="J143" s="233">
        <f>ROUND(I143*H143,2)</f>
        <v>0</v>
      </c>
      <c r="K143" s="229" t="s">
        <v>128</v>
      </c>
      <c r="L143" s="234"/>
      <c r="M143" s="235" t="s">
        <v>21</v>
      </c>
      <c r="N143" s="236" t="s">
        <v>42</v>
      </c>
      <c r="O143" s="40"/>
      <c r="P143" s="200">
        <f>O143*H143</f>
        <v>0</v>
      </c>
      <c r="Q143" s="200">
        <v>1E-3</v>
      </c>
      <c r="R143" s="200">
        <f>Q143*H143</f>
        <v>2.8823000000000001E-2</v>
      </c>
      <c r="S143" s="200">
        <v>0</v>
      </c>
      <c r="T143" s="201">
        <f>S143*H143</f>
        <v>0</v>
      </c>
      <c r="AR143" s="22" t="s">
        <v>274</v>
      </c>
      <c r="AT143" s="22" t="s">
        <v>153</v>
      </c>
      <c r="AU143" s="22" t="s">
        <v>81</v>
      </c>
      <c r="AY143" s="22" t="s">
        <v>122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22" t="s">
        <v>79</v>
      </c>
      <c r="BK143" s="202">
        <f>ROUND(I143*H143,2)</f>
        <v>0</v>
      </c>
      <c r="BL143" s="22" t="s">
        <v>201</v>
      </c>
      <c r="BM143" s="22" t="s">
        <v>405</v>
      </c>
    </row>
    <row r="144" spans="2:65" s="11" customFormat="1" ht="13.5">
      <c r="B144" s="203"/>
      <c r="C144" s="204"/>
      <c r="D144" s="205" t="s">
        <v>131</v>
      </c>
      <c r="E144" s="206" t="s">
        <v>21</v>
      </c>
      <c r="F144" s="207" t="s">
        <v>406</v>
      </c>
      <c r="G144" s="204"/>
      <c r="H144" s="208">
        <v>28.823</v>
      </c>
      <c r="I144" s="209"/>
      <c r="J144" s="204"/>
      <c r="K144" s="204"/>
      <c r="L144" s="210"/>
      <c r="M144" s="211"/>
      <c r="N144" s="212"/>
      <c r="O144" s="212"/>
      <c r="P144" s="212"/>
      <c r="Q144" s="212"/>
      <c r="R144" s="212"/>
      <c r="S144" s="212"/>
      <c r="T144" s="213"/>
      <c r="AT144" s="214" t="s">
        <v>131</v>
      </c>
      <c r="AU144" s="214" t="s">
        <v>81</v>
      </c>
      <c r="AV144" s="11" t="s">
        <v>81</v>
      </c>
      <c r="AW144" s="11" t="s">
        <v>35</v>
      </c>
      <c r="AX144" s="11" t="s">
        <v>71</v>
      </c>
      <c r="AY144" s="214" t="s">
        <v>122</v>
      </c>
    </row>
    <row r="145" spans="2:65" s="12" customFormat="1" ht="13.5">
      <c r="B145" s="215"/>
      <c r="C145" s="216"/>
      <c r="D145" s="217" t="s">
        <v>131</v>
      </c>
      <c r="E145" s="218" t="s">
        <v>21</v>
      </c>
      <c r="F145" s="219" t="s">
        <v>133</v>
      </c>
      <c r="G145" s="216"/>
      <c r="H145" s="220">
        <v>28.823</v>
      </c>
      <c r="I145" s="221"/>
      <c r="J145" s="216"/>
      <c r="K145" s="216"/>
      <c r="L145" s="222"/>
      <c r="M145" s="223"/>
      <c r="N145" s="224"/>
      <c r="O145" s="224"/>
      <c r="P145" s="224"/>
      <c r="Q145" s="224"/>
      <c r="R145" s="224"/>
      <c r="S145" s="224"/>
      <c r="T145" s="225"/>
      <c r="AT145" s="226" t="s">
        <v>131</v>
      </c>
      <c r="AU145" s="226" t="s">
        <v>81</v>
      </c>
      <c r="AV145" s="12" t="s">
        <v>129</v>
      </c>
      <c r="AW145" s="12" t="s">
        <v>35</v>
      </c>
      <c r="AX145" s="12" t="s">
        <v>79</v>
      </c>
      <c r="AY145" s="226" t="s">
        <v>122</v>
      </c>
    </row>
    <row r="146" spans="2:65" s="1" customFormat="1" ht="22.5" customHeight="1">
      <c r="B146" s="39"/>
      <c r="C146" s="227" t="s">
        <v>256</v>
      </c>
      <c r="D146" s="227" t="s">
        <v>153</v>
      </c>
      <c r="E146" s="228" t="s">
        <v>76</v>
      </c>
      <c r="F146" s="229" t="s">
        <v>407</v>
      </c>
      <c r="G146" s="230" t="s">
        <v>230</v>
      </c>
      <c r="H146" s="231">
        <v>47.25</v>
      </c>
      <c r="I146" s="232"/>
      <c r="J146" s="233">
        <f>ROUND(I146*H146,2)</f>
        <v>0</v>
      </c>
      <c r="K146" s="229" t="s">
        <v>21</v>
      </c>
      <c r="L146" s="234"/>
      <c r="M146" s="235" t="s">
        <v>21</v>
      </c>
      <c r="N146" s="236" t="s">
        <v>42</v>
      </c>
      <c r="O146" s="40"/>
      <c r="P146" s="200">
        <f>O146*H146</f>
        <v>0</v>
      </c>
      <c r="Q146" s="200">
        <v>0</v>
      </c>
      <c r="R146" s="200">
        <f>Q146*H146</f>
        <v>0</v>
      </c>
      <c r="S146" s="200">
        <v>0</v>
      </c>
      <c r="T146" s="201">
        <f>S146*H146</f>
        <v>0</v>
      </c>
      <c r="AR146" s="22" t="s">
        <v>274</v>
      </c>
      <c r="AT146" s="22" t="s">
        <v>153</v>
      </c>
      <c r="AU146" s="22" t="s">
        <v>81</v>
      </c>
      <c r="AY146" s="22" t="s">
        <v>122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22" t="s">
        <v>79</v>
      </c>
      <c r="BK146" s="202">
        <f>ROUND(I146*H146,2)</f>
        <v>0</v>
      </c>
      <c r="BL146" s="22" t="s">
        <v>201</v>
      </c>
      <c r="BM146" s="22" t="s">
        <v>408</v>
      </c>
    </row>
    <row r="147" spans="2:65" s="11" customFormat="1" ht="13.5">
      <c r="B147" s="203"/>
      <c r="C147" s="204"/>
      <c r="D147" s="205" t="s">
        <v>131</v>
      </c>
      <c r="E147" s="206" t="s">
        <v>21</v>
      </c>
      <c r="F147" s="207" t="s">
        <v>409</v>
      </c>
      <c r="G147" s="204"/>
      <c r="H147" s="208">
        <v>47.25</v>
      </c>
      <c r="I147" s="209"/>
      <c r="J147" s="204"/>
      <c r="K147" s="204"/>
      <c r="L147" s="210"/>
      <c r="M147" s="211"/>
      <c r="N147" s="212"/>
      <c r="O147" s="212"/>
      <c r="P147" s="212"/>
      <c r="Q147" s="212"/>
      <c r="R147" s="212"/>
      <c r="S147" s="212"/>
      <c r="T147" s="213"/>
      <c r="AT147" s="214" t="s">
        <v>131</v>
      </c>
      <c r="AU147" s="214" t="s">
        <v>81</v>
      </c>
      <c r="AV147" s="11" t="s">
        <v>81</v>
      </c>
      <c r="AW147" s="11" t="s">
        <v>35</v>
      </c>
      <c r="AX147" s="11" t="s">
        <v>71</v>
      </c>
      <c r="AY147" s="214" t="s">
        <v>122</v>
      </c>
    </row>
    <row r="148" spans="2:65" s="12" customFormat="1" ht="13.5">
      <c r="B148" s="215"/>
      <c r="C148" s="216"/>
      <c r="D148" s="217" t="s">
        <v>131</v>
      </c>
      <c r="E148" s="218" t="s">
        <v>21</v>
      </c>
      <c r="F148" s="219" t="s">
        <v>133</v>
      </c>
      <c r="G148" s="216"/>
      <c r="H148" s="220">
        <v>47.25</v>
      </c>
      <c r="I148" s="221"/>
      <c r="J148" s="216"/>
      <c r="K148" s="216"/>
      <c r="L148" s="222"/>
      <c r="M148" s="223"/>
      <c r="N148" s="224"/>
      <c r="O148" s="224"/>
      <c r="P148" s="224"/>
      <c r="Q148" s="224"/>
      <c r="R148" s="224"/>
      <c r="S148" s="224"/>
      <c r="T148" s="225"/>
      <c r="AT148" s="226" t="s">
        <v>131</v>
      </c>
      <c r="AU148" s="226" t="s">
        <v>81</v>
      </c>
      <c r="AV148" s="12" t="s">
        <v>129</v>
      </c>
      <c r="AW148" s="12" t="s">
        <v>35</v>
      </c>
      <c r="AX148" s="12" t="s">
        <v>79</v>
      </c>
      <c r="AY148" s="226" t="s">
        <v>122</v>
      </c>
    </row>
    <row r="149" spans="2:65" s="1" customFormat="1" ht="31.5" customHeight="1">
      <c r="B149" s="39"/>
      <c r="C149" s="227" t="s">
        <v>260</v>
      </c>
      <c r="D149" s="227" t="s">
        <v>153</v>
      </c>
      <c r="E149" s="228" t="s">
        <v>410</v>
      </c>
      <c r="F149" s="229" t="s">
        <v>411</v>
      </c>
      <c r="G149" s="230" t="s">
        <v>235</v>
      </c>
      <c r="H149" s="231">
        <v>4</v>
      </c>
      <c r="I149" s="232"/>
      <c r="J149" s="233">
        <f>ROUND(I149*H149,2)</f>
        <v>0</v>
      </c>
      <c r="K149" s="229" t="s">
        <v>128</v>
      </c>
      <c r="L149" s="234"/>
      <c r="M149" s="235" t="s">
        <v>21</v>
      </c>
      <c r="N149" s="236" t="s">
        <v>42</v>
      </c>
      <c r="O149" s="40"/>
      <c r="P149" s="200">
        <f>O149*H149</f>
        <v>0</v>
      </c>
      <c r="Q149" s="200">
        <v>6.9999999999999999E-4</v>
      </c>
      <c r="R149" s="200">
        <f>Q149*H149</f>
        <v>2.8E-3</v>
      </c>
      <c r="S149" s="200">
        <v>0</v>
      </c>
      <c r="T149" s="201">
        <f>S149*H149</f>
        <v>0</v>
      </c>
      <c r="AR149" s="22" t="s">
        <v>274</v>
      </c>
      <c r="AT149" s="22" t="s">
        <v>153</v>
      </c>
      <c r="AU149" s="22" t="s">
        <v>81</v>
      </c>
      <c r="AY149" s="22" t="s">
        <v>122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22" t="s">
        <v>79</v>
      </c>
      <c r="BK149" s="202">
        <f>ROUND(I149*H149,2)</f>
        <v>0</v>
      </c>
      <c r="BL149" s="22" t="s">
        <v>201</v>
      </c>
      <c r="BM149" s="22" t="s">
        <v>412</v>
      </c>
    </row>
    <row r="150" spans="2:65" s="1" customFormat="1" ht="22.5" customHeight="1">
      <c r="B150" s="39"/>
      <c r="C150" s="191" t="s">
        <v>264</v>
      </c>
      <c r="D150" s="191" t="s">
        <v>124</v>
      </c>
      <c r="E150" s="192" t="s">
        <v>413</v>
      </c>
      <c r="F150" s="193" t="s">
        <v>414</v>
      </c>
      <c r="G150" s="194" t="s">
        <v>235</v>
      </c>
      <c r="H150" s="195">
        <v>1</v>
      </c>
      <c r="I150" s="196"/>
      <c r="J150" s="197">
        <f>ROUND(I150*H150,2)</f>
        <v>0</v>
      </c>
      <c r="K150" s="193" t="s">
        <v>128</v>
      </c>
      <c r="L150" s="59"/>
      <c r="M150" s="198" t="s">
        <v>21</v>
      </c>
      <c r="N150" s="199" t="s">
        <v>42</v>
      </c>
      <c r="O150" s="40"/>
      <c r="P150" s="200">
        <f>O150*H150</f>
        <v>0</v>
      </c>
      <c r="Q150" s="200">
        <v>0</v>
      </c>
      <c r="R150" s="200">
        <f>Q150*H150</f>
        <v>0</v>
      </c>
      <c r="S150" s="200">
        <v>0</v>
      </c>
      <c r="T150" s="201">
        <f>S150*H150</f>
        <v>0</v>
      </c>
      <c r="AR150" s="22" t="s">
        <v>201</v>
      </c>
      <c r="AT150" s="22" t="s">
        <v>124</v>
      </c>
      <c r="AU150" s="22" t="s">
        <v>81</v>
      </c>
      <c r="AY150" s="22" t="s">
        <v>122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22" t="s">
        <v>79</v>
      </c>
      <c r="BK150" s="202">
        <f>ROUND(I150*H150,2)</f>
        <v>0</v>
      </c>
      <c r="BL150" s="22" t="s">
        <v>201</v>
      </c>
      <c r="BM150" s="22" t="s">
        <v>415</v>
      </c>
    </row>
    <row r="151" spans="2:65" s="1" customFormat="1" ht="22.5" customHeight="1">
      <c r="B151" s="39"/>
      <c r="C151" s="191" t="s">
        <v>268</v>
      </c>
      <c r="D151" s="191" t="s">
        <v>124</v>
      </c>
      <c r="E151" s="192" t="s">
        <v>416</v>
      </c>
      <c r="F151" s="193" t="s">
        <v>417</v>
      </c>
      <c r="G151" s="194" t="s">
        <v>235</v>
      </c>
      <c r="H151" s="195">
        <v>1</v>
      </c>
      <c r="I151" s="196"/>
      <c r="J151" s="197">
        <f>ROUND(I151*H151,2)</f>
        <v>0</v>
      </c>
      <c r="K151" s="193" t="s">
        <v>128</v>
      </c>
      <c r="L151" s="59"/>
      <c r="M151" s="198" t="s">
        <v>21</v>
      </c>
      <c r="N151" s="240" t="s">
        <v>42</v>
      </c>
      <c r="O151" s="241"/>
      <c r="P151" s="242">
        <f>O151*H151</f>
        <v>0</v>
      </c>
      <c r="Q151" s="242">
        <v>0</v>
      </c>
      <c r="R151" s="242">
        <f>Q151*H151</f>
        <v>0</v>
      </c>
      <c r="S151" s="242">
        <v>0</v>
      </c>
      <c r="T151" s="243">
        <f>S151*H151</f>
        <v>0</v>
      </c>
      <c r="AR151" s="22" t="s">
        <v>201</v>
      </c>
      <c r="AT151" s="22" t="s">
        <v>124</v>
      </c>
      <c r="AU151" s="22" t="s">
        <v>81</v>
      </c>
      <c r="AY151" s="22" t="s">
        <v>122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22" t="s">
        <v>79</v>
      </c>
      <c r="BK151" s="202">
        <f>ROUND(I151*H151,2)</f>
        <v>0</v>
      </c>
      <c r="BL151" s="22" t="s">
        <v>201</v>
      </c>
      <c r="BM151" s="22" t="s">
        <v>418</v>
      </c>
    </row>
    <row r="152" spans="2:65" s="1" customFormat="1" ht="6.95" customHeight="1">
      <c r="B152" s="54"/>
      <c r="C152" s="55"/>
      <c r="D152" s="55"/>
      <c r="E152" s="55"/>
      <c r="F152" s="55"/>
      <c r="G152" s="55"/>
      <c r="H152" s="55"/>
      <c r="I152" s="137"/>
      <c r="J152" s="55"/>
      <c r="K152" s="55"/>
      <c r="L152" s="59"/>
    </row>
  </sheetData>
  <sheetProtection algorithmName="SHA-512" hashValue="o5+Ksh217WN4rZxHfBUrL072KfOxgke2Us6QGEenfNRnoiyU60z6ozI0LZL81hbaAPPKFjtEpLbNHIU2osqABg==" saltValue="g7RVw6w3mqKrpxTFv6ni+w==" spinCount="100000" sheet="1" objects="1" scenarios="1" formatCells="0" formatColumns="0" formatRows="0" sort="0" autoFilter="0"/>
  <autoFilter ref="C84:K151" xr:uid="{00000000-0009-0000-0000-000002000000}"/>
  <mergeCells count="9"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200-000000000000}"/>
    <hyperlink ref="G1:H1" location="C54" display="2) Rekapitulace" xr:uid="{00000000-0004-0000-0200-000001000000}"/>
    <hyperlink ref="J1" location="C84" display="3) Soupis prací" xr:uid="{00000000-0004-0000-0200-000002000000}"/>
    <hyperlink ref="L1:V1" location="'Rekapitulace stavby'!C2" display="Rekapitulace stavby" xr:uid="{00000000-0004-0000-02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7" customWidth="1"/>
    <col min="2" max="2" width="1.6640625" style="247" customWidth="1"/>
    <col min="3" max="4" width="5" style="247" customWidth="1"/>
    <col min="5" max="5" width="11.6640625" style="247" customWidth="1"/>
    <col min="6" max="6" width="9.1640625" style="247" customWidth="1"/>
    <col min="7" max="7" width="5" style="247" customWidth="1"/>
    <col min="8" max="8" width="77.83203125" style="247" customWidth="1"/>
    <col min="9" max="10" width="20" style="247" customWidth="1"/>
    <col min="11" max="11" width="1.6640625" style="247" customWidth="1"/>
  </cols>
  <sheetData>
    <row r="1" spans="2:11" ht="37.5" customHeight="1"/>
    <row r="2" spans="2:11" ht="7.5" customHeight="1">
      <c r="B2" s="248"/>
      <c r="C2" s="249"/>
      <c r="D2" s="249"/>
      <c r="E2" s="249"/>
      <c r="F2" s="249"/>
      <c r="G2" s="249"/>
      <c r="H2" s="249"/>
      <c r="I2" s="249"/>
      <c r="J2" s="249"/>
      <c r="K2" s="250"/>
    </row>
    <row r="3" spans="2:11" s="13" customFormat="1" ht="45" customHeight="1">
      <c r="B3" s="251"/>
      <c r="C3" s="374" t="s">
        <v>419</v>
      </c>
      <c r="D3" s="374"/>
      <c r="E3" s="374"/>
      <c r="F3" s="374"/>
      <c r="G3" s="374"/>
      <c r="H3" s="374"/>
      <c r="I3" s="374"/>
      <c r="J3" s="374"/>
      <c r="K3" s="252"/>
    </row>
    <row r="4" spans="2:11" ht="25.5" customHeight="1">
      <c r="B4" s="253"/>
      <c r="C4" s="378" t="s">
        <v>420</v>
      </c>
      <c r="D4" s="378"/>
      <c r="E4" s="378"/>
      <c r="F4" s="378"/>
      <c r="G4" s="378"/>
      <c r="H4" s="378"/>
      <c r="I4" s="378"/>
      <c r="J4" s="378"/>
      <c r="K4" s="254"/>
    </row>
    <row r="5" spans="2:11" ht="5.25" customHeight="1">
      <c r="B5" s="253"/>
      <c r="C5" s="255"/>
      <c r="D5" s="255"/>
      <c r="E5" s="255"/>
      <c r="F5" s="255"/>
      <c r="G5" s="255"/>
      <c r="H5" s="255"/>
      <c r="I5" s="255"/>
      <c r="J5" s="255"/>
      <c r="K5" s="254"/>
    </row>
    <row r="6" spans="2:11" ht="15" customHeight="1">
      <c r="B6" s="253"/>
      <c r="C6" s="377" t="s">
        <v>421</v>
      </c>
      <c r="D6" s="377"/>
      <c r="E6" s="377"/>
      <c r="F6" s="377"/>
      <c r="G6" s="377"/>
      <c r="H6" s="377"/>
      <c r="I6" s="377"/>
      <c r="J6" s="377"/>
      <c r="K6" s="254"/>
    </row>
    <row r="7" spans="2:11" ht="15" customHeight="1">
      <c r="B7" s="257"/>
      <c r="C7" s="377" t="s">
        <v>422</v>
      </c>
      <c r="D7" s="377"/>
      <c r="E7" s="377"/>
      <c r="F7" s="377"/>
      <c r="G7" s="377"/>
      <c r="H7" s="377"/>
      <c r="I7" s="377"/>
      <c r="J7" s="377"/>
      <c r="K7" s="254"/>
    </row>
    <row r="8" spans="2:11" ht="12.75" customHeight="1">
      <c r="B8" s="257"/>
      <c r="C8" s="256"/>
      <c r="D8" s="256"/>
      <c r="E8" s="256"/>
      <c r="F8" s="256"/>
      <c r="G8" s="256"/>
      <c r="H8" s="256"/>
      <c r="I8" s="256"/>
      <c r="J8" s="256"/>
      <c r="K8" s="254"/>
    </row>
    <row r="9" spans="2:11" ht="15" customHeight="1">
      <c r="B9" s="257"/>
      <c r="C9" s="377" t="s">
        <v>423</v>
      </c>
      <c r="D9" s="377"/>
      <c r="E9" s="377"/>
      <c r="F9" s="377"/>
      <c r="G9" s="377"/>
      <c r="H9" s="377"/>
      <c r="I9" s="377"/>
      <c r="J9" s="377"/>
      <c r="K9" s="254"/>
    </row>
    <row r="10" spans="2:11" ht="15" customHeight="1">
      <c r="B10" s="257"/>
      <c r="C10" s="256"/>
      <c r="D10" s="377" t="s">
        <v>424</v>
      </c>
      <c r="E10" s="377"/>
      <c r="F10" s="377"/>
      <c r="G10" s="377"/>
      <c r="H10" s="377"/>
      <c r="I10" s="377"/>
      <c r="J10" s="377"/>
      <c r="K10" s="254"/>
    </row>
    <row r="11" spans="2:11" ht="15" customHeight="1">
      <c r="B11" s="257"/>
      <c r="C11" s="258"/>
      <c r="D11" s="377" t="s">
        <v>425</v>
      </c>
      <c r="E11" s="377"/>
      <c r="F11" s="377"/>
      <c r="G11" s="377"/>
      <c r="H11" s="377"/>
      <c r="I11" s="377"/>
      <c r="J11" s="377"/>
      <c r="K11" s="254"/>
    </row>
    <row r="12" spans="2:11" ht="12.75" customHeight="1">
      <c r="B12" s="257"/>
      <c r="C12" s="258"/>
      <c r="D12" s="258"/>
      <c r="E12" s="258"/>
      <c r="F12" s="258"/>
      <c r="G12" s="258"/>
      <c r="H12" s="258"/>
      <c r="I12" s="258"/>
      <c r="J12" s="258"/>
      <c r="K12" s="254"/>
    </row>
    <row r="13" spans="2:11" ht="15" customHeight="1">
      <c r="B13" s="257"/>
      <c r="C13" s="258"/>
      <c r="D13" s="377" t="s">
        <v>426</v>
      </c>
      <c r="E13" s="377"/>
      <c r="F13" s="377"/>
      <c r="G13" s="377"/>
      <c r="H13" s="377"/>
      <c r="I13" s="377"/>
      <c r="J13" s="377"/>
      <c r="K13" s="254"/>
    </row>
    <row r="14" spans="2:11" ht="15" customHeight="1">
      <c r="B14" s="257"/>
      <c r="C14" s="258"/>
      <c r="D14" s="377" t="s">
        <v>427</v>
      </c>
      <c r="E14" s="377"/>
      <c r="F14" s="377"/>
      <c r="G14" s="377"/>
      <c r="H14" s="377"/>
      <c r="I14" s="377"/>
      <c r="J14" s="377"/>
      <c r="K14" s="254"/>
    </row>
    <row r="15" spans="2:11" ht="15" customHeight="1">
      <c r="B15" s="257"/>
      <c r="C15" s="258"/>
      <c r="D15" s="377" t="s">
        <v>428</v>
      </c>
      <c r="E15" s="377"/>
      <c r="F15" s="377"/>
      <c r="G15" s="377"/>
      <c r="H15" s="377"/>
      <c r="I15" s="377"/>
      <c r="J15" s="377"/>
      <c r="K15" s="254"/>
    </row>
    <row r="16" spans="2:11" ht="15" customHeight="1">
      <c r="B16" s="257"/>
      <c r="C16" s="258"/>
      <c r="D16" s="258"/>
      <c r="E16" s="259" t="s">
        <v>78</v>
      </c>
      <c r="F16" s="377" t="s">
        <v>429</v>
      </c>
      <c r="G16" s="377"/>
      <c r="H16" s="377"/>
      <c r="I16" s="377"/>
      <c r="J16" s="377"/>
      <c r="K16" s="254"/>
    </row>
    <row r="17" spans="2:11" ht="15" customHeight="1">
      <c r="B17" s="257"/>
      <c r="C17" s="258"/>
      <c r="D17" s="258"/>
      <c r="E17" s="259" t="s">
        <v>430</v>
      </c>
      <c r="F17" s="377" t="s">
        <v>431</v>
      </c>
      <c r="G17" s="377"/>
      <c r="H17" s="377"/>
      <c r="I17" s="377"/>
      <c r="J17" s="377"/>
      <c r="K17" s="254"/>
    </row>
    <row r="18" spans="2:11" ht="15" customHeight="1">
      <c r="B18" s="257"/>
      <c r="C18" s="258"/>
      <c r="D18" s="258"/>
      <c r="E18" s="259" t="s">
        <v>432</v>
      </c>
      <c r="F18" s="377" t="s">
        <v>433</v>
      </c>
      <c r="G18" s="377"/>
      <c r="H18" s="377"/>
      <c r="I18" s="377"/>
      <c r="J18" s="377"/>
      <c r="K18" s="254"/>
    </row>
    <row r="19" spans="2:11" ht="15" customHeight="1">
      <c r="B19" s="257"/>
      <c r="C19" s="258"/>
      <c r="D19" s="258"/>
      <c r="E19" s="259" t="s">
        <v>434</v>
      </c>
      <c r="F19" s="377" t="s">
        <v>435</v>
      </c>
      <c r="G19" s="377"/>
      <c r="H19" s="377"/>
      <c r="I19" s="377"/>
      <c r="J19" s="377"/>
      <c r="K19" s="254"/>
    </row>
    <row r="20" spans="2:11" ht="15" customHeight="1">
      <c r="B20" s="257"/>
      <c r="C20" s="258"/>
      <c r="D20" s="258"/>
      <c r="E20" s="259" t="s">
        <v>436</v>
      </c>
      <c r="F20" s="377" t="s">
        <v>437</v>
      </c>
      <c r="G20" s="377"/>
      <c r="H20" s="377"/>
      <c r="I20" s="377"/>
      <c r="J20" s="377"/>
      <c r="K20" s="254"/>
    </row>
    <row r="21" spans="2:11" ht="15" customHeight="1">
      <c r="B21" s="257"/>
      <c r="C21" s="258"/>
      <c r="D21" s="258"/>
      <c r="E21" s="259" t="s">
        <v>438</v>
      </c>
      <c r="F21" s="377" t="s">
        <v>439</v>
      </c>
      <c r="G21" s="377"/>
      <c r="H21" s="377"/>
      <c r="I21" s="377"/>
      <c r="J21" s="377"/>
      <c r="K21" s="254"/>
    </row>
    <row r="22" spans="2:11" ht="12.75" customHeight="1">
      <c r="B22" s="257"/>
      <c r="C22" s="258"/>
      <c r="D22" s="258"/>
      <c r="E22" s="258"/>
      <c r="F22" s="258"/>
      <c r="G22" s="258"/>
      <c r="H22" s="258"/>
      <c r="I22" s="258"/>
      <c r="J22" s="258"/>
      <c r="K22" s="254"/>
    </row>
    <row r="23" spans="2:11" ht="15" customHeight="1">
      <c r="B23" s="257"/>
      <c r="C23" s="377" t="s">
        <v>440</v>
      </c>
      <c r="D23" s="377"/>
      <c r="E23" s="377"/>
      <c r="F23" s="377"/>
      <c r="G23" s="377"/>
      <c r="H23" s="377"/>
      <c r="I23" s="377"/>
      <c r="J23" s="377"/>
      <c r="K23" s="254"/>
    </row>
    <row r="24" spans="2:11" ht="15" customHeight="1">
      <c r="B24" s="257"/>
      <c r="C24" s="377" t="s">
        <v>441</v>
      </c>
      <c r="D24" s="377"/>
      <c r="E24" s="377"/>
      <c r="F24" s="377"/>
      <c r="G24" s="377"/>
      <c r="H24" s="377"/>
      <c r="I24" s="377"/>
      <c r="J24" s="377"/>
      <c r="K24" s="254"/>
    </row>
    <row r="25" spans="2:11" ht="15" customHeight="1">
      <c r="B25" s="257"/>
      <c r="C25" s="256"/>
      <c r="D25" s="377" t="s">
        <v>442</v>
      </c>
      <c r="E25" s="377"/>
      <c r="F25" s="377"/>
      <c r="G25" s="377"/>
      <c r="H25" s="377"/>
      <c r="I25" s="377"/>
      <c r="J25" s="377"/>
      <c r="K25" s="254"/>
    </row>
    <row r="26" spans="2:11" ht="15" customHeight="1">
      <c r="B26" s="257"/>
      <c r="C26" s="258"/>
      <c r="D26" s="377" t="s">
        <v>443</v>
      </c>
      <c r="E26" s="377"/>
      <c r="F26" s="377"/>
      <c r="G26" s="377"/>
      <c r="H26" s="377"/>
      <c r="I26" s="377"/>
      <c r="J26" s="377"/>
      <c r="K26" s="254"/>
    </row>
    <row r="27" spans="2:11" ht="12.75" customHeight="1">
      <c r="B27" s="257"/>
      <c r="C27" s="258"/>
      <c r="D27" s="258"/>
      <c r="E27" s="258"/>
      <c r="F27" s="258"/>
      <c r="G27" s="258"/>
      <c r="H27" s="258"/>
      <c r="I27" s="258"/>
      <c r="J27" s="258"/>
      <c r="K27" s="254"/>
    </row>
    <row r="28" spans="2:11" ht="15" customHeight="1">
      <c r="B28" s="257"/>
      <c r="C28" s="258"/>
      <c r="D28" s="377" t="s">
        <v>444</v>
      </c>
      <c r="E28" s="377"/>
      <c r="F28" s="377"/>
      <c r="G28" s="377"/>
      <c r="H28" s="377"/>
      <c r="I28" s="377"/>
      <c r="J28" s="377"/>
      <c r="K28" s="254"/>
    </row>
    <row r="29" spans="2:11" ht="15" customHeight="1">
      <c r="B29" s="257"/>
      <c r="C29" s="258"/>
      <c r="D29" s="377" t="s">
        <v>445</v>
      </c>
      <c r="E29" s="377"/>
      <c r="F29" s="377"/>
      <c r="G29" s="377"/>
      <c r="H29" s="377"/>
      <c r="I29" s="377"/>
      <c r="J29" s="377"/>
      <c r="K29" s="254"/>
    </row>
    <row r="30" spans="2:11" ht="12.75" customHeight="1">
      <c r="B30" s="257"/>
      <c r="C30" s="258"/>
      <c r="D30" s="258"/>
      <c r="E30" s="258"/>
      <c r="F30" s="258"/>
      <c r="G30" s="258"/>
      <c r="H30" s="258"/>
      <c r="I30" s="258"/>
      <c r="J30" s="258"/>
      <c r="K30" s="254"/>
    </row>
    <row r="31" spans="2:11" ht="15" customHeight="1">
      <c r="B31" s="257"/>
      <c r="C31" s="258"/>
      <c r="D31" s="377" t="s">
        <v>446</v>
      </c>
      <c r="E31" s="377"/>
      <c r="F31" s="377"/>
      <c r="G31" s="377"/>
      <c r="H31" s="377"/>
      <c r="I31" s="377"/>
      <c r="J31" s="377"/>
      <c r="K31" s="254"/>
    </row>
    <row r="32" spans="2:11" ht="15" customHeight="1">
      <c r="B32" s="257"/>
      <c r="C32" s="258"/>
      <c r="D32" s="377" t="s">
        <v>447</v>
      </c>
      <c r="E32" s="377"/>
      <c r="F32" s="377"/>
      <c r="G32" s="377"/>
      <c r="H32" s="377"/>
      <c r="I32" s="377"/>
      <c r="J32" s="377"/>
      <c r="K32" s="254"/>
    </row>
    <row r="33" spans="2:11" ht="15" customHeight="1">
      <c r="B33" s="257"/>
      <c r="C33" s="258"/>
      <c r="D33" s="377" t="s">
        <v>448</v>
      </c>
      <c r="E33" s="377"/>
      <c r="F33" s="377"/>
      <c r="G33" s="377"/>
      <c r="H33" s="377"/>
      <c r="I33" s="377"/>
      <c r="J33" s="377"/>
      <c r="K33" s="254"/>
    </row>
    <row r="34" spans="2:11" ht="15" customHeight="1">
      <c r="B34" s="257"/>
      <c r="C34" s="258"/>
      <c r="D34" s="256"/>
      <c r="E34" s="260" t="s">
        <v>107</v>
      </c>
      <c r="F34" s="256"/>
      <c r="G34" s="377" t="s">
        <v>449</v>
      </c>
      <c r="H34" s="377"/>
      <c r="I34" s="377"/>
      <c r="J34" s="377"/>
      <c r="K34" s="254"/>
    </row>
    <row r="35" spans="2:11" ht="30.75" customHeight="1">
      <c r="B35" s="257"/>
      <c r="C35" s="258"/>
      <c r="D35" s="256"/>
      <c r="E35" s="260" t="s">
        <v>450</v>
      </c>
      <c r="F35" s="256"/>
      <c r="G35" s="377" t="s">
        <v>451</v>
      </c>
      <c r="H35" s="377"/>
      <c r="I35" s="377"/>
      <c r="J35" s="377"/>
      <c r="K35" s="254"/>
    </row>
    <row r="36" spans="2:11" ht="15" customHeight="1">
      <c r="B36" s="257"/>
      <c r="C36" s="258"/>
      <c r="D36" s="256"/>
      <c r="E36" s="260" t="s">
        <v>52</v>
      </c>
      <c r="F36" s="256"/>
      <c r="G36" s="377" t="s">
        <v>452</v>
      </c>
      <c r="H36" s="377"/>
      <c r="I36" s="377"/>
      <c r="J36" s="377"/>
      <c r="K36" s="254"/>
    </row>
    <row r="37" spans="2:11" ht="15" customHeight="1">
      <c r="B37" s="257"/>
      <c r="C37" s="258"/>
      <c r="D37" s="256"/>
      <c r="E37" s="260" t="s">
        <v>108</v>
      </c>
      <c r="F37" s="256"/>
      <c r="G37" s="377" t="s">
        <v>453</v>
      </c>
      <c r="H37" s="377"/>
      <c r="I37" s="377"/>
      <c r="J37" s="377"/>
      <c r="K37" s="254"/>
    </row>
    <row r="38" spans="2:11" ht="15" customHeight="1">
      <c r="B38" s="257"/>
      <c r="C38" s="258"/>
      <c r="D38" s="256"/>
      <c r="E38" s="260" t="s">
        <v>109</v>
      </c>
      <c r="F38" s="256"/>
      <c r="G38" s="377" t="s">
        <v>454</v>
      </c>
      <c r="H38" s="377"/>
      <c r="I38" s="377"/>
      <c r="J38" s="377"/>
      <c r="K38" s="254"/>
    </row>
    <row r="39" spans="2:11" ht="15" customHeight="1">
      <c r="B39" s="257"/>
      <c r="C39" s="258"/>
      <c r="D39" s="256"/>
      <c r="E39" s="260" t="s">
        <v>110</v>
      </c>
      <c r="F39" s="256"/>
      <c r="G39" s="377" t="s">
        <v>455</v>
      </c>
      <c r="H39" s="377"/>
      <c r="I39" s="377"/>
      <c r="J39" s="377"/>
      <c r="K39" s="254"/>
    </row>
    <row r="40" spans="2:11" ht="15" customHeight="1">
      <c r="B40" s="257"/>
      <c r="C40" s="258"/>
      <c r="D40" s="256"/>
      <c r="E40" s="260" t="s">
        <v>456</v>
      </c>
      <c r="F40" s="256"/>
      <c r="G40" s="377" t="s">
        <v>457</v>
      </c>
      <c r="H40" s="377"/>
      <c r="I40" s="377"/>
      <c r="J40" s="377"/>
      <c r="K40" s="254"/>
    </row>
    <row r="41" spans="2:11" ht="15" customHeight="1">
      <c r="B41" s="257"/>
      <c r="C41" s="258"/>
      <c r="D41" s="256"/>
      <c r="E41" s="260"/>
      <c r="F41" s="256"/>
      <c r="G41" s="377" t="s">
        <v>458</v>
      </c>
      <c r="H41" s="377"/>
      <c r="I41" s="377"/>
      <c r="J41" s="377"/>
      <c r="K41" s="254"/>
    </row>
    <row r="42" spans="2:11" ht="15" customHeight="1">
      <c r="B42" s="257"/>
      <c r="C42" s="258"/>
      <c r="D42" s="256"/>
      <c r="E42" s="260" t="s">
        <v>459</v>
      </c>
      <c r="F42" s="256"/>
      <c r="G42" s="377" t="s">
        <v>460</v>
      </c>
      <c r="H42" s="377"/>
      <c r="I42" s="377"/>
      <c r="J42" s="377"/>
      <c r="K42" s="254"/>
    </row>
    <row r="43" spans="2:11" ht="15" customHeight="1">
      <c r="B43" s="257"/>
      <c r="C43" s="258"/>
      <c r="D43" s="256"/>
      <c r="E43" s="260" t="s">
        <v>112</v>
      </c>
      <c r="F43" s="256"/>
      <c r="G43" s="377" t="s">
        <v>461</v>
      </c>
      <c r="H43" s="377"/>
      <c r="I43" s="377"/>
      <c r="J43" s="377"/>
      <c r="K43" s="254"/>
    </row>
    <row r="44" spans="2:11" ht="12.75" customHeight="1">
      <c r="B44" s="257"/>
      <c r="C44" s="258"/>
      <c r="D44" s="256"/>
      <c r="E44" s="256"/>
      <c r="F44" s="256"/>
      <c r="G44" s="256"/>
      <c r="H44" s="256"/>
      <c r="I44" s="256"/>
      <c r="J44" s="256"/>
      <c r="K44" s="254"/>
    </row>
    <row r="45" spans="2:11" ht="15" customHeight="1">
      <c r="B45" s="257"/>
      <c r="C45" s="258"/>
      <c r="D45" s="377" t="s">
        <v>462</v>
      </c>
      <c r="E45" s="377"/>
      <c r="F45" s="377"/>
      <c r="G45" s="377"/>
      <c r="H45" s="377"/>
      <c r="I45" s="377"/>
      <c r="J45" s="377"/>
      <c r="K45" s="254"/>
    </row>
    <row r="46" spans="2:11" ht="15" customHeight="1">
      <c r="B46" s="257"/>
      <c r="C46" s="258"/>
      <c r="D46" s="258"/>
      <c r="E46" s="377" t="s">
        <v>463</v>
      </c>
      <c r="F46" s="377"/>
      <c r="G46" s="377"/>
      <c r="H46" s="377"/>
      <c r="I46" s="377"/>
      <c r="J46" s="377"/>
      <c r="K46" s="254"/>
    </row>
    <row r="47" spans="2:11" ht="15" customHeight="1">
      <c r="B47" s="257"/>
      <c r="C47" s="258"/>
      <c r="D47" s="258"/>
      <c r="E47" s="377" t="s">
        <v>464</v>
      </c>
      <c r="F47" s="377"/>
      <c r="G47" s="377"/>
      <c r="H47" s="377"/>
      <c r="I47" s="377"/>
      <c r="J47" s="377"/>
      <c r="K47" s="254"/>
    </row>
    <row r="48" spans="2:11" ht="15" customHeight="1">
      <c r="B48" s="257"/>
      <c r="C48" s="258"/>
      <c r="D48" s="258"/>
      <c r="E48" s="377" t="s">
        <v>465</v>
      </c>
      <c r="F48" s="377"/>
      <c r="G48" s="377"/>
      <c r="H48" s="377"/>
      <c r="I48" s="377"/>
      <c r="J48" s="377"/>
      <c r="K48" s="254"/>
    </row>
    <row r="49" spans="2:11" ht="15" customHeight="1">
      <c r="B49" s="257"/>
      <c r="C49" s="258"/>
      <c r="D49" s="377" t="s">
        <v>466</v>
      </c>
      <c r="E49" s="377"/>
      <c r="F49" s="377"/>
      <c r="G49" s="377"/>
      <c r="H49" s="377"/>
      <c r="I49" s="377"/>
      <c r="J49" s="377"/>
      <c r="K49" s="254"/>
    </row>
    <row r="50" spans="2:11" ht="25.5" customHeight="1">
      <c r="B50" s="253"/>
      <c r="C50" s="378" t="s">
        <v>467</v>
      </c>
      <c r="D50" s="378"/>
      <c r="E50" s="378"/>
      <c r="F50" s="378"/>
      <c r="G50" s="378"/>
      <c r="H50" s="378"/>
      <c r="I50" s="378"/>
      <c r="J50" s="378"/>
      <c r="K50" s="254"/>
    </row>
    <row r="51" spans="2:11" ht="5.25" customHeight="1">
      <c r="B51" s="253"/>
      <c r="C51" s="255"/>
      <c r="D51" s="255"/>
      <c r="E51" s="255"/>
      <c r="F51" s="255"/>
      <c r="G51" s="255"/>
      <c r="H51" s="255"/>
      <c r="I51" s="255"/>
      <c r="J51" s="255"/>
      <c r="K51" s="254"/>
    </row>
    <row r="52" spans="2:11" ht="15" customHeight="1">
      <c r="B52" s="253"/>
      <c r="C52" s="377" t="s">
        <v>468</v>
      </c>
      <c r="D52" s="377"/>
      <c r="E52" s="377"/>
      <c r="F52" s="377"/>
      <c r="G52" s="377"/>
      <c r="H52" s="377"/>
      <c r="I52" s="377"/>
      <c r="J52" s="377"/>
      <c r="K52" s="254"/>
    </row>
    <row r="53" spans="2:11" ht="15" customHeight="1">
      <c r="B53" s="253"/>
      <c r="C53" s="377" t="s">
        <v>469</v>
      </c>
      <c r="D53" s="377"/>
      <c r="E53" s="377"/>
      <c r="F53" s="377"/>
      <c r="G53" s="377"/>
      <c r="H53" s="377"/>
      <c r="I53" s="377"/>
      <c r="J53" s="377"/>
      <c r="K53" s="254"/>
    </row>
    <row r="54" spans="2:11" ht="12.75" customHeight="1">
      <c r="B54" s="253"/>
      <c r="C54" s="256"/>
      <c r="D54" s="256"/>
      <c r="E54" s="256"/>
      <c r="F54" s="256"/>
      <c r="G54" s="256"/>
      <c r="H54" s="256"/>
      <c r="I54" s="256"/>
      <c r="J54" s="256"/>
      <c r="K54" s="254"/>
    </row>
    <row r="55" spans="2:11" ht="15" customHeight="1">
      <c r="B55" s="253"/>
      <c r="C55" s="377" t="s">
        <v>470</v>
      </c>
      <c r="D55" s="377"/>
      <c r="E55" s="377"/>
      <c r="F55" s="377"/>
      <c r="G55" s="377"/>
      <c r="H55" s="377"/>
      <c r="I55" s="377"/>
      <c r="J55" s="377"/>
      <c r="K55" s="254"/>
    </row>
    <row r="56" spans="2:11" ht="15" customHeight="1">
      <c r="B56" s="253"/>
      <c r="C56" s="258"/>
      <c r="D56" s="377" t="s">
        <v>471</v>
      </c>
      <c r="E56" s="377"/>
      <c r="F56" s="377"/>
      <c r="G56" s="377"/>
      <c r="H56" s="377"/>
      <c r="I56" s="377"/>
      <c r="J56" s="377"/>
      <c r="K56" s="254"/>
    </row>
    <row r="57" spans="2:11" ht="15" customHeight="1">
      <c r="B57" s="253"/>
      <c r="C57" s="258"/>
      <c r="D57" s="377" t="s">
        <v>472</v>
      </c>
      <c r="E57" s="377"/>
      <c r="F57" s="377"/>
      <c r="G57" s="377"/>
      <c r="H57" s="377"/>
      <c r="I57" s="377"/>
      <c r="J57" s="377"/>
      <c r="K57" s="254"/>
    </row>
    <row r="58" spans="2:11" ht="15" customHeight="1">
      <c r="B58" s="253"/>
      <c r="C58" s="258"/>
      <c r="D58" s="377" t="s">
        <v>473</v>
      </c>
      <c r="E58" s="377"/>
      <c r="F58" s="377"/>
      <c r="G58" s="377"/>
      <c r="H58" s="377"/>
      <c r="I58" s="377"/>
      <c r="J58" s="377"/>
      <c r="K58" s="254"/>
    </row>
    <row r="59" spans="2:11" ht="15" customHeight="1">
      <c r="B59" s="253"/>
      <c r="C59" s="258"/>
      <c r="D59" s="377" t="s">
        <v>474</v>
      </c>
      <c r="E59" s="377"/>
      <c r="F59" s="377"/>
      <c r="G59" s="377"/>
      <c r="H59" s="377"/>
      <c r="I59" s="377"/>
      <c r="J59" s="377"/>
      <c r="K59" s="254"/>
    </row>
    <row r="60" spans="2:11" ht="15" customHeight="1">
      <c r="B60" s="253"/>
      <c r="C60" s="258"/>
      <c r="D60" s="376" t="s">
        <v>475</v>
      </c>
      <c r="E60" s="376"/>
      <c r="F60" s="376"/>
      <c r="G60" s="376"/>
      <c r="H60" s="376"/>
      <c r="I60" s="376"/>
      <c r="J60" s="376"/>
      <c r="K60" s="254"/>
    </row>
    <row r="61" spans="2:11" ht="15" customHeight="1">
      <c r="B61" s="253"/>
      <c r="C61" s="258"/>
      <c r="D61" s="377" t="s">
        <v>476</v>
      </c>
      <c r="E61" s="377"/>
      <c r="F61" s="377"/>
      <c r="G61" s="377"/>
      <c r="H61" s="377"/>
      <c r="I61" s="377"/>
      <c r="J61" s="377"/>
      <c r="K61" s="254"/>
    </row>
    <row r="62" spans="2:11" ht="12.75" customHeight="1">
      <c r="B62" s="253"/>
      <c r="C62" s="258"/>
      <c r="D62" s="258"/>
      <c r="E62" s="261"/>
      <c r="F62" s="258"/>
      <c r="G62" s="258"/>
      <c r="H62" s="258"/>
      <c r="I62" s="258"/>
      <c r="J62" s="258"/>
      <c r="K62" s="254"/>
    </row>
    <row r="63" spans="2:11" ht="15" customHeight="1">
      <c r="B63" s="253"/>
      <c r="C63" s="258"/>
      <c r="D63" s="377" t="s">
        <v>477</v>
      </c>
      <c r="E63" s="377"/>
      <c r="F63" s="377"/>
      <c r="G63" s="377"/>
      <c r="H63" s="377"/>
      <c r="I63" s="377"/>
      <c r="J63" s="377"/>
      <c r="K63" s="254"/>
    </row>
    <row r="64" spans="2:11" ht="15" customHeight="1">
      <c r="B64" s="253"/>
      <c r="C64" s="258"/>
      <c r="D64" s="376" t="s">
        <v>478</v>
      </c>
      <c r="E64" s="376"/>
      <c r="F64" s="376"/>
      <c r="G64" s="376"/>
      <c r="H64" s="376"/>
      <c r="I64" s="376"/>
      <c r="J64" s="376"/>
      <c r="K64" s="254"/>
    </row>
    <row r="65" spans="2:11" ht="15" customHeight="1">
      <c r="B65" s="253"/>
      <c r="C65" s="258"/>
      <c r="D65" s="377" t="s">
        <v>479</v>
      </c>
      <c r="E65" s="377"/>
      <c r="F65" s="377"/>
      <c r="G65" s="377"/>
      <c r="H65" s="377"/>
      <c r="I65" s="377"/>
      <c r="J65" s="377"/>
      <c r="K65" s="254"/>
    </row>
    <row r="66" spans="2:11" ht="15" customHeight="1">
      <c r="B66" s="253"/>
      <c r="C66" s="258"/>
      <c r="D66" s="377" t="s">
        <v>480</v>
      </c>
      <c r="E66" s="377"/>
      <c r="F66" s="377"/>
      <c r="G66" s="377"/>
      <c r="H66" s="377"/>
      <c r="I66" s="377"/>
      <c r="J66" s="377"/>
      <c r="K66" s="254"/>
    </row>
    <row r="67" spans="2:11" ht="15" customHeight="1">
      <c r="B67" s="253"/>
      <c r="C67" s="258"/>
      <c r="D67" s="377" t="s">
        <v>481</v>
      </c>
      <c r="E67" s="377"/>
      <c r="F67" s="377"/>
      <c r="G67" s="377"/>
      <c r="H67" s="377"/>
      <c r="I67" s="377"/>
      <c r="J67" s="377"/>
      <c r="K67" s="254"/>
    </row>
    <row r="68" spans="2:11" ht="15" customHeight="1">
      <c r="B68" s="253"/>
      <c r="C68" s="258"/>
      <c r="D68" s="377" t="s">
        <v>482</v>
      </c>
      <c r="E68" s="377"/>
      <c r="F68" s="377"/>
      <c r="G68" s="377"/>
      <c r="H68" s="377"/>
      <c r="I68" s="377"/>
      <c r="J68" s="377"/>
      <c r="K68" s="254"/>
    </row>
    <row r="69" spans="2:11" ht="12.75" customHeight="1">
      <c r="B69" s="262"/>
      <c r="C69" s="263"/>
      <c r="D69" s="263"/>
      <c r="E69" s="263"/>
      <c r="F69" s="263"/>
      <c r="G69" s="263"/>
      <c r="H69" s="263"/>
      <c r="I69" s="263"/>
      <c r="J69" s="263"/>
      <c r="K69" s="264"/>
    </row>
    <row r="70" spans="2:11" ht="18.75" customHeight="1">
      <c r="B70" s="265"/>
      <c r="C70" s="265"/>
      <c r="D70" s="265"/>
      <c r="E70" s="265"/>
      <c r="F70" s="265"/>
      <c r="G70" s="265"/>
      <c r="H70" s="265"/>
      <c r="I70" s="265"/>
      <c r="J70" s="265"/>
      <c r="K70" s="266"/>
    </row>
    <row r="71" spans="2:11" ht="18.75" customHeight="1">
      <c r="B71" s="266"/>
      <c r="C71" s="266"/>
      <c r="D71" s="266"/>
      <c r="E71" s="266"/>
      <c r="F71" s="266"/>
      <c r="G71" s="266"/>
      <c r="H71" s="266"/>
      <c r="I71" s="266"/>
      <c r="J71" s="266"/>
      <c r="K71" s="266"/>
    </row>
    <row r="72" spans="2:11" ht="7.5" customHeight="1">
      <c r="B72" s="267"/>
      <c r="C72" s="268"/>
      <c r="D72" s="268"/>
      <c r="E72" s="268"/>
      <c r="F72" s="268"/>
      <c r="G72" s="268"/>
      <c r="H72" s="268"/>
      <c r="I72" s="268"/>
      <c r="J72" s="268"/>
      <c r="K72" s="269"/>
    </row>
    <row r="73" spans="2:11" ht="45" customHeight="1">
      <c r="B73" s="270"/>
      <c r="C73" s="375" t="s">
        <v>89</v>
      </c>
      <c r="D73" s="375"/>
      <c r="E73" s="375"/>
      <c r="F73" s="375"/>
      <c r="G73" s="375"/>
      <c r="H73" s="375"/>
      <c r="I73" s="375"/>
      <c r="J73" s="375"/>
      <c r="K73" s="271"/>
    </row>
    <row r="74" spans="2:11" ht="17.25" customHeight="1">
      <c r="B74" s="270"/>
      <c r="C74" s="272" t="s">
        <v>483</v>
      </c>
      <c r="D74" s="272"/>
      <c r="E74" s="272"/>
      <c r="F74" s="272" t="s">
        <v>484</v>
      </c>
      <c r="G74" s="273"/>
      <c r="H74" s="272" t="s">
        <v>108</v>
      </c>
      <c r="I74" s="272" t="s">
        <v>56</v>
      </c>
      <c r="J74" s="272" t="s">
        <v>485</v>
      </c>
      <c r="K74" s="271"/>
    </row>
    <row r="75" spans="2:11" ht="17.25" customHeight="1">
      <c r="B75" s="270"/>
      <c r="C75" s="274" t="s">
        <v>486</v>
      </c>
      <c r="D75" s="274"/>
      <c r="E75" s="274"/>
      <c r="F75" s="275" t="s">
        <v>487</v>
      </c>
      <c r="G75" s="276"/>
      <c r="H75" s="274"/>
      <c r="I75" s="274"/>
      <c r="J75" s="274" t="s">
        <v>488</v>
      </c>
      <c r="K75" s="271"/>
    </row>
    <row r="76" spans="2:11" ht="5.25" customHeight="1">
      <c r="B76" s="270"/>
      <c r="C76" s="277"/>
      <c r="D76" s="277"/>
      <c r="E76" s="277"/>
      <c r="F76" s="277"/>
      <c r="G76" s="278"/>
      <c r="H76" s="277"/>
      <c r="I76" s="277"/>
      <c r="J76" s="277"/>
      <c r="K76" s="271"/>
    </row>
    <row r="77" spans="2:11" ht="15" customHeight="1">
      <c r="B77" s="270"/>
      <c r="C77" s="260" t="s">
        <v>52</v>
      </c>
      <c r="D77" s="277"/>
      <c r="E77" s="277"/>
      <c r="F77" s="279" t="s">
        <v>489</v>
      </c>
      <c r="G77" s="278"/>
      <c r="H77" s="260" t="s">
        <v>490</v>
      </c>
      <c r="I77" s="260" t="s">
        <v>491</v>
      </c>
      <c r="J77" s="260">
        <v>20</v>
      </c>
      <c r="K77" s="271"/>
    </row>
    <row r="78" spans="2:11" ht="15" customHeight="1">
      <c r="B78" s="270"/>
      <c r="C78" s="260" t="s">
        <v>492</v>
      </c>
      <c r="D78" s="260"/>
      <c r="E78" s="260"/>
      <c r="F78" s="279" t="s">
        <v>489</v>
      </c>
      <c r="G78" s="278"/>
      <c r="H78" s="260" t="s">
        <v>493</v>
      </c>
      <c r="I78" s="260" t="s">
        <v>491</v>
      </c>
      <c r="J78" s="260">
        <v>120</v>
      </c>
      <c r="K78" s="271"/>
    </row>
    <row r="79" spans="2:11" ht="15" customHeight="1">
      <c r="B79" s="280"/>
      <c r="C79" s="260" t="s">
        <v>494</v>
      </c>
      <c r="D79" s="260"/>
      <c r="E79" s="260"/>
      <c r="F79" s="279" t="s">
        <v>495</v>
      </c>
      <c r="G79" s="278"/>
      <c r="H79" s="260" t="s">
        <v>496</v>
      </c>
      <c r="I79" s="260" t="s">
        <v>491</v>
      </c>
      <c r="J79" s="260">
        <v>50</v>
      </c>
      <c r="K79" s="271"/>
    </row>
    <row r="80" spans="2:11" ht="15" customHeight="1">
      <c r="B80" s="280"/>
      <c r="C80" s="260" t="s">
        <v>497</v>
      </c>
      <c r="D80" s="260"/>
      <c r="E80" s="260"/>
      <c r="F80" s="279" t="s">
        <v>489</v>
      </c>
      <c r="G80" s="278"/>
      <c r="H80" s="260" t="s">
        <v>498</v>
      </c>
      <c r="I80" s="260" t="s">
        <v>499</v>
      </c>
      <c r="J80" s="260"/>
      <c r="K80" s="271"/>
    </row>
    <row r="81" spans="2:11" ht="15" customHeight="1">
      <c r="B81" s="280"/>
      <c r="C81" s="281" t="s">
        <v>500</v>
      </c>
      <c r="D81" s="281"/>
      <c r="E81" s="281"/>
      <c r="F81" s="282" t="s">
        <v>495</v>
      </c>
      <c r="G81" s="281"/>
      <c r="H81" s="281" t="s">
        <v>501</v>
      </c>
      <c r="I81" s="281" t="s">
        <v>491</v>
      </c>
      <c r="J81" s="281">
        <v>15</v>
      </c>
      <c r="K81" s="271"/>
    </row>
    <row r="82" spans="2:11" ht="15" customHeight="1">
      <c r="B82" s="280"/>
      <c r="C82" s="281" t="s">
        <v>502</v>
      </c>
      <c r="D82" s="281"/>
      <c r="E82" s="281"/>
      <c r="F82" s="282" t="s">
        <v>495</v>
      </c>
      <c r="G82" s="281"/>
      <c r="H82" s="281" t="s">
        <v>503</v>
      </c>
      <c r="I82" s="281" t="s">
        <v>491</v>
      </c>
      <c r="J82" s="281">
        <v>15</v>
      </c>
      <c r="K82" s="271"/>
    </row>
    <row r="83" spans="2:11" ht="15" customHeight="1">
      <c r="B83" s="280"/>
      <c r="C83" s="281" t="s">
        <v>504</v>
      </c>
      <c r="D83" s="281"/>
      <c r="E83" s="281"/>
      <c r="F83" s="282" t="s">
        <v>495</v>
      </c>
      <c r="G83" s="281"/>
      <c r="H83" s="281" t="s">
        <v>505</v>
      </c>
      <c r="I83" s="281" t="s">
        <v>491</v>
      </c>
      <c r="J83" s="281">
        <v>20</v>
      </c>
      <c r="K83" s="271"/>
    </row>
    <row r="84" spans="2:11" ht="15" customHeight="1">
      <c r="B84" s="280"/>
      <c r="C84" s="281" t="s">
        <v>506</v>
      </c>
      <c r="D84" s="281"/>
      <c r="E84" s="281"/>
      <c r="F84" s="282" t="s">
        <v>495</v>
      </c>
      <c r="G84" s="281"/>
      <c r="H84" s="281" t="s">
        <v>507</v>
      </c>
      <c r="I84" s="281" t="s">
        <v>491</v>
      </c>
      <c r="J84" s="281">
        <v>20</v>
      </c>
      <c r="K84" s="271"/>
    </row>
    <row r="85" spans="2:11" ht="15" customHeight="1">
      <c r="B85" s="280"/>
      <c r="C85" s="260" t="s">
        <v>508</v>
      </c>
      <c r="D85" s="260"/>
      <c r="E85" s="260"/>
      <c r="F85" s="279" t="s">
        <v>495</v>
      </c>
      <c r="G85" s="278"/>
      <c r="H85" s="260" t="s">
        <v>509</v>
      </c>
      <c r="I85" s="260" t="s">
        <v>491</v>
      </c>
      <c r="J85" s="260">
        <v>50</v>
      </c>
      <c r="K85" s="271"/>
    </row>
    <row r="86" spans="2:11" ht="15" customHeight="1">
      <c r="B86" s="280"/>
      <c r="C86" s="260" t="s">
        <v>510</v>
      </c>
      <c r="D86" s="260"/>
      <c r="E86" s="260"/>
      <c r="F86" s="279" t="s">
        <v>495</v>
      </c>
      <c r="G86" s="278"/>
      <c r="H86" s="260" t="s">
        <v>511</v>
      </c>
      <c r="I86" s="260" t="s">
        <v>491</v>
      </c>
      <c r="J86" s="260">
        <v>20</v>
      </c>
      <c r="K86" s="271"/>
    </row>
    <row r="87" spans="2:11" ht="15" customHeight="1">
      <c r="B87" s="280"/>
      <c r="C87" s="260" t="s">
        <v>512</v>
      </c>
      <c r="D87" s="260"/>
      <c r="E87" s="260"/>
      <c r="F87" s="279" t="s">
        <v>495</v>
      </c>
      <c r="G87" s="278"/>
      <c r="H87" s="260" t="s">
        <v>513</v>
      </c>
      <c r="I87" s="260" t="s">
        <v>491</v>
      </c>
      <c r="J87" s="260">
        <v>20</v>
      </c>
      <c r="K87" s="271"/>
    </row>
    <row r="88" spans="2:11" ht="15" customHeight="1">
      <c r="B88" s="280"/>
      <c r="C88" s="260" t="s">
        <v>514</v>
      </c>
      <c r="D88" s="260"/>
      <c r="E88" s="260"/>
      <c r="F88" s="279" t="s">
        <v>495</v>
      </c>
      <c r="G88" s="278"/>
      <c r="H88" s="260" t="s">
        <v>515</v>
      </c>
      <c r="I88" s="260" t="s">
        <v>491</v>
      </c>
      <c r="J88" s="260">
        <v>50</v>
      </c>
      <c r="K88" s="271"/>
    </row>
    <row r="89" spans="2:11" ht="15" customHeight="1">
      <c r="B89" s="280"/>
      <c r="C89" s="260" t="s">
        <v>516</v>
      </c>
      <c r="D89" s="260"/>
      <c r="E89" s="260"/>
      <c r="F89" s="279" t="s">
        <v>495</v>
      </c>
      <c r="G89" s="278"/>
      <c r="H89" s="260" t="s">
        <v>516</v>
      </c>
      <c r="I89" s="260" t="s">
        <v>491</v>
      </c>
      <c r="J89" s="260">
        <v>50</v>
      </c>
      <c r="K89" s="271"/>
    </row>
    <row r="90" spans="2:11" ht="15" customHeight="1">
      <c r="B90" s="280"/>
      <c r="C90" s="260" t="s">
        <v>113</v>
      </c>
      <c r="D90" s="260"/>
      <c r="E90" s="260"/>
      <c r="F90" s="279" t="s">
        <v>495</v>
      </c>
      <c r="G90" s="278"/>
      <c r="H90" s="260" t="s">
        <v>517</v>
      </c>
      <c r="I90" s="260" t="s">
        <v>491</v>
      </c>
      <c r="J90" s="260">
        <v>255</v>
      </c>
      <c r="K90" s="271"/>
    </row>
    <row r="91" spans="2:11" ht="15" customHeight="1">
      <c r="B91" s="280"/>
      <c r="C91" s="260" t="s">
        <v>518</v>
      </c>
      <c r="D91" s="260"/>
      <c r="E91" s="260"/>
      <c r="F91" s="279" t="s">
        <v>489</v>
      </c>
      <c r="G91" s="278"/>
      <c r="H91" s="260" t="s">
        <v>519</v>
      </c>
      <c r="I91" s="260" t="s">
        <v>520</v>
      </c>
      <c r="J91" s="260"/>
      <c r="K91" s="271"/>
    </row>
    <row r="92" spans="2:11" ht="15" customHeight="1">
      <c r="B92" s="280"/>
      <c r="C92" s="260" t="s">
        <v>521</v>
      </c>
      <c r="D92" s="260"/>
      <c r="E92" s="260"/>
      <c r="F92" s="279" t="s">
        <v>489</v>
      </c>
      <c r="G92" s="278"/>
      <c r="H92" s="260" t="s">
        <v>522</v>
      </c>
      <c r="I92" s="260" t="s">
        <v>523</v>
      </c>
      <c r="J92" s="260"/>
      <c r="K92" s="271"/>
    </row>
    <row r="93" spans="2:11" ht="15" customHeight="1">
      <c r="B93" s="280"/>
      <c r="C93" s="260" t="s">
        <v>524</v>
      </c>
      <c r="D93" s="260"/>
      <c r="E93" s="260"/>
      <c r="F93" s="279" t="s">
        <v>489</v>
      </c>
      <c r="G93" s="278"/>
      <c r="H93" s="260" t="s">
        <v>524</v>
      </c>
      <c r="I93" s="260" t="s">
        <v>523</v>
      </c>
      <c r="J93" s="260"/>
      <c r="K93" s="271"/>
    </row>
    <row r="94" spans="2:11" ht="15" customHeight="1">
      <c r="B94" s="280"/>
      <c r="C94" s="260" t="s">
        <v>37</v>
      </c>
      <c r="D94" s="260"/>
      <c r="E94" s="260"/>
      <c r="F94" s="279" t="s">
        <v>489</v>
      </c>
      <c r="G94" s="278"/>
      <c r="H94" s="260" t="s">
        <v>525</v>
      </c>
      <c r="I94" s="260" t="s">
        <v>523</v>
      </c>
      <c r="J94" s="260"/>
      <c r="K94" s="271"/>
    </row>
    <row r="95" spans="2:11" ht="15" customHeight="1">
      <c r="B95" s="280"/>
      <c r="C95" s="260" t="s">
        <v>47</v>
      </c>
      <c r="D95" s="260"/>
      <c r="E95" s="260"/>
      <c r="F95" s="279" t="s">
        <v>489</v>
      </c>
      <c r="G95" s="278"/>
      <c r="H95" s="260" t="s">
        <v>526</v>
      </c>
      <c r="I95" s="260" t="s">
        <v>523</v>
      </c>
      <c r="J95" s="260"/>
      <c r="K95" s="271"/>
    </row>
    <row r="96" spans="2:11" ht="15" customHeight="1">
      <c r="B96" s="283"/>
      <c r="C96" s="284"/>
      <c r="D96" s="284"/>
      <c r="E96" s="284"/>
      <c r="F96" s="284"/>
      <c r="G96" s="284"/>
      <c r="H96" s="284"/>
      <c r="I96" s="284"/>
      <c r="J96" s="284"/>
      <c r="K96" s="285"/>
    </row>
    <row r="97" spans="2:11" ht="18.75" customHeight="1">
      <c r="B97" s="286"/>
      <c r="C97" s="287"/>
      <c r="D97" s="287"/>
      <c r="E97" s="287"/>
      <c r="F97" s="287"/>
      <c r="G97" s="287"/>
      <c r="H97" s="287"/>
      <c r="I97" s="287"/>
      <c r="J97" s="287"/>
      <c r="K97" s="286"/>
    </row>
    <row r="98" spans="2:11" ht="18.75" customHeight="1">
      <c r="B98" s="266"/>
      <c r="C98" s="266"/>
      <c r="D98" s="266"/>
      <c r="E98" s="266"/>
      <c r="F98" s="266"/>
      <c r="G98" s="266"/>
      <c r="H98" s="266"/>
      <c r="I98" s="266"/>
      <c r="J98" s="266"/>
      <c r="K98" s="266"/>
    </row>
    <row r="99" spans="2:11" ht="7.5" customHeight="1">
      <c r="B99" s="267"/>
      <c r="C99" s="268"/>
      <c r="D99" s="268"/>
      <c r="E99" s="268"/>
      <c r="F99" s="268"/>
      <c r="G99" s="268"/>
      <c r="H99" s="268"/>
      <c r="I99" s="268"/>
      <c r="J99" s="268"/>
      <c r="K99" s="269"/>
    </row>
    <row r="100" spans="2:11" ht="45" customHeight="1">
      <c r="B100" s="270"/>
      <c r="C100" s="375" t="s">
        <v>527</v>
      </c>
      <c r="D100" s="375"/>
      <c r="E100" s="375"/>
      <c r="F100" s="375"/>
      <c r="G100" s="375"/>
      <c r="H100" s="375"/>
      <c r="I100" s="375"/>
      <c r="J100" s="375"/>
      <c r="K100" s="271"/>
    </row>
    <row r="101" spans="2:11" ht="17.25" customHeight="1">
      <c r="B101" s="270"/>
      <c r="C101" s="272" t="s">
        <v>483</v>
      </c>
      <c r="D101" s="272"/>
      <c r="E101" s="272"/>
      <c r="F101" s="272" t="s">
        <v>484</v>
      </c>
      <c r="G101" s="273"/>
      <c r="H101" s="272" t="s">
        <v>108</v>
      </c>
      <c r="I101" s="272" t="s">
        <v>56</v>
      </c>
      <c r="J101" s="272" t="s">
        <v>485</v>
      </c>
      <c r="K101" s="271"/>
    </row>
    <row r="102" spans="2:11" ht="17.25" customHeight="1">
      <c r="B102" s="270"/>
      <c r="C102" s="274" t="s">
        <v>486</v>
      </c>
      <c r="D102" s="274"/>
      <c r="E102" s="274"/>
      <c r="F102" s="275" t="s">
        <v>487</v>
      </c>
      <c r="G102" s="276"/>
      <c r="H102" s="274"/>
      <c r="I102" s="274"/>
      <c r="J102" s="274" t="s">
        <v>488</v>
      </c>
      <c r="K102" s="271"/>
    </row>
    <row r="103" spans="2:11" ht="5.25" customHeight="1">
      <c r="B103" s="270"/>
      <c r="C103" s="272"/>
      <c r="D103" s="272"/>
      <c r="E103" s="272"/>
      <c r="F103" s="272"/>
      <c r="G103" s="288"/>
      <c r="H103" s="272"/>
      <c r="I103" s="272"/>
      <c r="J103" s="272"/>
      <c r="K103" s="271"/>
    </row>
    <row r="104" spans="2:11" ht="15" customHeight="1">
      <c r="B104" s="270"/>
      <c r="C104" s="260" t="s">
        <v>52</v>
      </c>
      <c r="D104" s="277"/>
      <c r="E104" s="277"/>
      <c r="F104" s="279" t="s">
        <v>489</v>
      </c>
      <c r="G104" s="288"/>
      <c r="H104" s="260" t="s">
        <v>528</v>
      </c>
      <c r="I104" s="260" t="s">
        <v>491</v>
      </c>
      <c r="J104" s="260">
        <v>20</v>
      </c>
      <c r="K104" s="271"/>
    </row>
    <row r="105" spans="2:11" ht="15" customHeight="1">
      <c r="B105" s="270"/>
      <c r="C105" s="260" t="s">
        <v>492</v>
      </c>
      <c r="D105" s="260"/>
      <c r="E105" s="260"/>
      <c r="F105" s="279" t="s">
        <v>489</v>
      </c>
      <c r="G105" s="260"/>
      <c r="H105" s="260" t="s">
        <v>528</v>
      </c>
      <c r="I105" s="260" t="s">
        <v>491</v>
      </c>
      <c r="J105" s="260">
        <v>120</v>
      </c>
      <c r="K105" s="271"/>
    </row>
    <row r="106" spans="2:11" ht="15" customHeight="1">
      <c r="B106" s="280"/>
      <c r="C106" s="260" t="s">
        <v>494</v>
      </c>
      <c r="D106" s="260"/>
      <c r="E106" s="260"/>
      <c r="F106" s="279" t="s">
        <v>495</v>
      </c>
      <c r="G106" s="260"/>
      <c r="H106" s="260" t="s">
        <v>528</v>
      </c>
      <c r="I106" s="260" t="s">
        <v>491</v>
      </c>
      <c r="J106" s="260">
        <v>50</v>
      </c>
      <c r="K106" s="271"/>
    </row>
    <row r="107" spans="2:11" ht="15" customHeight="1">
      <c r="B107" s="280"/>
      <c r="C107" s="260" t="s">
        <v>497</v>
      </c>
      <c r="D107" s="260"/>
      <c r="E107" s="260"/>
      <c r="F107" s="279" t="s">
        <v>489</v>
      </c>
      <c r="G107" s="260"/>
      <c r="H107" s="260" t="s">
        <v>528</v>
      </c>
      <c r="I107" s="260" t="s">
        <v>499</v>
      </c>
      <c r="J107" s="260"/>
      <c r="K107" s="271"/>
    </row>
    <row r="108" spans="2:11" ht="15" customHeight="1">
      <c r="B108" s="280"/>
      <c r="C108" s="260" t="s">
        <v>508</v>
      </c>
      <c r="D108" s="260"/>
      <c r="E108" s="260"/>
      <c r="F108" s="279" t="s">
        <v>495</v>
      </c>
      <c r="G108" s="260"/>
      <c r="H108" s="260" t="s">
        <v>528</v>
      </c>
      <c r="I108" s="260" t="s">
        <v>491</v>
      </c>
      <c r="J108" s="260">
        <v>50</v>
      </c>
      <c r="K108" s="271"/>
    </row>
    <row r="109" spans="2:11" ht="15" customHeight="1">
      <c r="B109" s="280"/>
      <c r="C109" s="260" t="s">
        <v>516</v>
      </c>
      <c r="D109" s="260"/>
      <c r="E109" s="260"/>
      <c r="F109" s="279" t="s">
        <v>495</v>
      </c>
      <c r="G109" s="260"/>
      <c r="H109" s="260" t="s">
        <v>528</v>
      </c>
      <c r="I109" s="260" t="s">
        <v>491</v>
      </c>
      <c r="J109" s="260">
        <v>50</v>
      </c>
      <c r="K109" s="271"/>
    </row>
    <row r="110" spans="2:11" ht="15" customHeight="1">
      <c r="B110" s="280"/>
      <c r="C110" s="260" t="s">
        <v>514</v>
      </c>
      <c r="D110" s="260"/>
      <c r="E110" s="260"/>
      <c r="F110" s="279" t="s">
        <v>495</v>
      </c>
      <c r="G110" s="260"/>
      <c r="H110" s="260" t="s">
        <v>528</v>
      </c>
      <c r="I110" s="260" t="s">
        <v>491</v>
      </c>
      <c r="J110" s="260">
        <v>50</v>
      </c>
      <c r="K110" s="271"/>
    </row>
    <row r="111" spans="2:11" ht="15" customHeight="1">
      <c r="B111" s="280"/>
      <c r="C111" s="260" t="s">
        <v>52</v>
      </c>
      <c r="D111" s="260"/>
      <c r="E111" s="260"/>
      <c r="F111" s="279" t="s">
        <v>489</v>
      </c>
      <c r="G111" s="260"/>
      <c r="H111" s="260" t="s">
        <v>529</v>
      </c>
      <c r="I111" s="260" t="s">
        <v>491</v>
      </c>
      <c r="J111" s="260">
        <v>20</v>
      </c>
      <c r="K111" s="271"/>
    </row>
    <row r="112" spans="2:11" ht="15" customHeight="1">
      <c r="B112" s="280"/>
      <c r="C112" s="260" t="s">
        <v>530</v>
      </c>
      <c r="D112" s="260"/>
      <c r="E112" s="260"/>
      <c r="F112" s="279" t="s">
        <v>489</v>
      </c>
      <c r="G112" s="260"/>
      <c r="H112" s="260" t="s">
        <v>531</v>
      </c>
      <c r="I112" s="260" t="s">
        <v>491</v>
      </c>
      <c r="J112" s="260">
        <v>120</v>
      </c>
      <c r="K112" s="271"/>
    </row>
    <row r="113" spans="2:11" ht="15" customHeight="1">
      <c r="B113" s="280"/>
      <c r="C113" s="260" t="s">
        <v>37</v>
      </c>
      <c r="D113" s="260"/>
      <c r="E113" s="260"/>
      <c r="F113" s="279" t="s">
        <v>489</v>
      </c>
      <c r="G113" s="260"/>
      <c r="H113" s="260" t="s">
        <v>532</v>
      </c>
      <c r="I113" s="260" t="s">
        <v>523</v>
      </c>
      <c r="J113" s="260"/>
      <c r="K113" s="271"/>
    </row>
    <row r="114" spans="2:11" ht="15" customHeight="1">
      <c r="B114" s="280"/>
      <c r="C114" s="260" t="s">
        <v>47</v>
      </c>
      <c r="D114" s="260"/>
      <c r="E114" s="260"/>
      <c r="F114" s="279" t="s">
        <v>489</v>
      </c>
      <c r="G114" s="260"/>
      <c r="H114" s="260" t="s">
        <v>533</v>
      </c>
      <c r="I114" s="260" t="s">
        <v>523</v>
      </c>
      <c r="J114" s="260"/>
      <c r="K114" s="271"/>
    </row>
    <row r="115" spans="2:11" ht="15" customHeight="1">
      <c r="B115" s="280"/>
      <c r="C115" s="260" t="s">
        <v>56</v>
      </c>
      <c r="D115" s="260"/>
      <c r="E115" s="260"/>
      <c r="F115" s="279" t="s">
        <v>489</v>
      </c>
      <c r="G115" s="260"/>
      <c r="H115" s="260" t="s">
        <v>534</v>
      </c>
      <c r="I115" s="260" t="s">
        <v>535</v>
      </c>
      <c r="J115" s="260"/>
      <c r="K115" s="271"/>
    </row>
    <row r="116" spans="2:11" ht="15" customHeight="1">
      <c r="B116" s="283"/>
      <c r="C116" s="289"/>
      <c r="D116" s="289"/>
      <c r="E116" s="289"/>
      <c r="F116" s="289"/>
      <c r="G116" s="289"/>
      <c r="H116" s="289"/>
      <c r="I116" s="289"/>
      <c r="J116" s="289"/>
      <c r="K116" s="285"/>
    </row>
    <row r="117" spans="2:11" ht="18.75" customHeight="1">
      <c r="B117" s="290"/>
      <c r="C117" s="256"/>
      <c r="D117" s="256"/>
      <c r="E117" s="256"/>
      <c r="F117" s="291"/>
      <c r="G117" s="256"/>
      <c r="H117" s="256"/>
      <c r="I117" s="256"/>
      <c r="J117" s="256"/>
      <c r="K117" s="290"/>
    </row>
    <row r="118" spans="2:11" ht="18.75" customHeight="1">
      <c r="B118" s="266"/>
      <c r="C118" s="266"/>
      <c r="D118" s="266"/>
      <c r="E118" s="266"/>
      <c r="F118" s="266"/>
      <c r="G118" s="266"/>
      <c r="H118" s="266"/>
      <c r="I118" s="266"/>
      <c r="J118" s="266"/>
      <c r="K118" s="266"/>
    </row>
    <row r="119" spans="2:11" ht="7.5" customHeight="1">
      <c r="B119" s="292"/>
      <c r="C119" s="293"/>
      <c r="D119" s="293"/>
      <c r="E119" s="293"/>
      <c r="F119" s="293"/>
      <c r="G119" s="293"/>
      <c r="H119" s="293"/>
      <c r="I119" s="293"/>
      <c r="J119" s="293"/>
      <c r="K119" s="294"/>
    </row>
    <row r="120" spans="2:11" ht="45" customHeight="1">
      <c r="B120" s="295"/>
      <c r="C120" s="374" t="s">
        <v>536</v>
      </c>
      <c r="D120" s="374"/>
      <c r="E120" s="374"/>
      <c r="F120" s="374"/>
      <c r="G120" s="374"/>
      <c r="H120" s="374"/>
      <c r="I120" s="374"/>
      <c r="J120" s="374"/>
      <c r="K120" s="296"/>
    </row>
    <row r="121" spans="2:11" ht="17.25" customHeight="1">
      <c r="B121" s="297"/>
      <c r="C121" s="272" t="s">
        <v>483</v>
      </c>
      <c r="D121" s="272"/>
      <c r="E121" s="272"/>
      <c r="F121" s="272" t="s">
        <v>484</v>
      </c>
      <c r="G121" s="273"/>
      <c r="H121" s="272" t="s">
        <v>108</v>
      </c>
      <c r="I121" s="272" t="s">
        <v>56</v>
      </c>
      <c r="J121" s="272" t="s">
        <v>485</v>
      </c>
      <c r="K121" s="298"/>
    </row>
    <row r="122" spans="2:11" ht="17.25" customHeight="1">
      <c r="B122" s="297"/>
      <c r="C122" s="274" t="s">
        <v>486</v>
      </c>
      <c r="D122" s="274"/>
      <c r="E122" s="274"/>
      <c r="F122" s="275" t="s">
        <v>487</v>
      </c>
      <c r="G122" s="276"/>
      <c r="H122" s="274"/>
      <c r="I122" s="274"/>
      <c r="J122" s="274" t="s">
        <v>488</v>
      </c>
      <c r="K122" s="298"/>
    </row>
    <row r="123" spans="2:11" ht="5.25" customHeight="1">
      <c r="B123" s="299"/>
      <c r="C123" s="277"/>
      <c r="D123" s="277"/>
      <c r="E123" s="277"/>
      <c r="F123" s="277"/>
      <c r="G123" s="260"/>
      <c r="H123" s="277"/>
      <c r="I123" s="277"/>
      <c r="J123" s="277"/>
      <c r="K123" s="300"/>
    </row>
    <row r="124" spans="2:11" ht="15" customHeight="1">
      <c r="B124" s="299"/>
      <c r="C124" s="260" t="s">
        <v>492</v>
      </c>
      <c r="D124" s="277"/>
      <c r="E124" s="277"/>
      <c r="F124" s="279" t="s">
        <v>489</v>
      </c>
      <c r="G124" s="260"/>
      <c r="H124" s="260" t="s">
        <v>528</v>
      </c>
      <c r="I124" s="260" t="s">
        <v>491</v>
      </c>
      <c r="J124" s="260">
        <v>120</v>
      </c>
      <c r="K124" s="301"/>
    </row>
    <row r="125" spans="2:11" ht="15" customHeight="1">
      <c r="B125" s="299"/>
      <c r="C125" s="260" t="s">
        <v>537</v>
      </c>
      <c r="D125" s="260"/>
      <c r="E125" s="260"/>
      <c r="F125" s="279" t="s">
        <v>489</v>
      </c>
      <c r="G125" s="260"/>
      <c r="H125" s="260" t="s">
        <v>538</v>
      </c>
      <c r="I125" s="260" t="s">
        <v>491</v>
      </c>
      <c r="J125" s="260" t="s">
        <v>539</v>
      </c>
      <c r="K125" s="301"/>
    </row>
    <row r="126" spans="2:11" ht="15" customHeight="1">
      <c r="B126" s="299"/>
      <c r="C126" s="260" t="s">
        <v>438</v>
      </c>
      <c r="D126" s="260"/>
      <c r="E126" s="260"/>
      <c r="F126" s="279" t="s">
        <v>489</v>
      </c>
      <c r="G126" s="260"/>
      <c r="H126" s="260" t="s">
        <v>540</v>
      </c>
      <c r="I126" s="260" t="s">
        <v>491</v>
      </c>
      <c r="J126" s="260" t="s">
        <v>539</v>
      </c>
      <c r="K126" s="301"/>
    </row>
    <row r="127" spans="2:11" ht="15" customHeight="1">
      <c r="B127" s="299"/>
      <c r="C127" s="260" t="s">
        <v>500</v>
      </c>
      <c r="D127" s="260"/>
      <c r="E127" s="260"/>
      <c r="F127" s="279" t="s">
        <v>495</v>
      </c>
      <c r="G127" s="260"/>
      <c r="H127" s="260" t="s">
        <v>501</v>
      </c>
      <c r="I127" s="260" t="s">
        <v>491</v>
      </c>
      <c r="J127" s="260">
        <v>15</v>
      </c>
      <c r="K127" s="301"/>
    </row>
    <row r="128" spans="2:11" ht="15" customHeight="1">
      <c r="B128" s="299"/>
      <c r="C128" s="281" t="s">
        <v>502</v>
      </c>
      <c r="D128" s="281"/>
      <c r="E128" s="281"/>
      <c r="F128" s="282" t="s">
        <v>495</v>
      </c>
      <c r="G128" s="281"/>
      <c r="H128" s="281" t="s">
        <v>503</v>
      </c>
      <c r="I128" s="281" t="s">
        <v>491</v>
      </c>
      <c r="J128" s="281">
        <v>15</v>
      </c>
      <c r="K128" s="301"/>
    </row>
    <row r="129" spans="2:11" ht="15" customHeight="1">
      <c r="B129" s="299"/>
      <c r="C129" s="281" t="s">
        <v>504</v>
      </c>
      <c r="D129" s="281"/>
      <c r="E129" s="281"/>
      <c r="F129" s="282" t="s">
        <v>495</v>
      </c>
      <c r="G129" s="281"/>
      <c r="H129" s="281" t="s">
        <v>505</v>
      </c>
      <c r="I129" s="281" t="s">
        <v>491</v>
      </c>
      <c r="J129" s="281">
        <v>20</v>
      </c>
      <c r="K129" s="301"/>
    </row>
    <row r="130" spans="2:11" ht="15" customHeight="1">
      <c r="B130" s="299"/>
      <c r="C130" s="281" t="s">
        <v>506</v>
      </c>
      <c r="D130" s="281"/>
      <c r="E130" s="281"/>
      <c r="F130" s="282" t="s">
        <v>495</v>
      </c>
      <c r="G130" s="281"/>
      <c r="H130" s="281" t="s">
        <v>507</v>
      </c>
      <c r="I130" s="281" t="s">
        <v>491</v>
      </c>
      <c r="J130" s="281">
        <v>20</v>
      </c>
      <c r="K130" s="301"/>
    </row>
    <row r="131" spans="2:11" ht="15" customHeight="1">
      <c r="B131" s="299"/>
      <c r="C131" s="260" t="s">
        <v>494</v>
      </c>
      <c r="D131" s="260"/>
      <c r="E131" s="260"/>
      <c r="F131" s="279" t="s">
        <v>495</v>
      </c>
      <c r="G131" s="260"/>
      <c r="H131" s="260" t="s">
        <v>528</v>
      </c>
      <c r="I131" s="260" t="s">
        <v>491</v>
      </c>
      <c r="J131" s="260">
        <v>50</v>
      </c>
      <c r="K131" s="301"/>
    </row>
    <row r="132" spans="2:11" ht="15" customHeight="1">
      <c r="B132" s="299"/>
      <c r="C132" s="260" t="s">
        <v>508</v>
      </c>
      <c r="D132" s="260"/>
      <c r="E132" s="260"/>
      <c r="F132" s="279" t="s">
        <v>495</v>
      </c>
      <c r="G132" s="260"/>
      <c r="H132" s="260" t="s">
        <v>528</v>
      </c>
      <c r="I132" s="260" t="s">
        <v>491</v>
      </c>
      <c r="J132" s="260">
        <v>50</v>
      </c>
      <c r="K132" s="301"/>
    </row>
    <row r="133" spans="2:11" ht="15" customHeight="1">
      <c r="B133" s="299"/>
      <c r="C133" s="260" t="s">
        <v>514</v>
      </c>
      <c r="D133" s="260"/>
      <c r="E133" s="260"/>
      <c r="F133" s="279" t="s">
        <v>495</v>
      </c>
      <c r="G133" s="260"/>
      <c r="H133" s="260" t="s">
        <v>528</v>
      </c>
      <c r="I133" s="260" t="s">
        <v>491</v>
      </c>
      <c r="J133" s="260">
        <v>50</v>
      </c>
      <c r="K133" s="301"/>
    </row>
    <row r="134" spans="2:11" ht="15" customHeight="1">
      <c r="B134" s="299"/>
      <c r="C134" s="260" t="s">
        <v>516</v>
      </c>
      <c r="D134" s="260"/>
      <c r="E134" s="260"/>
      <c r="F134" s="279" t="s">
        <v>495</v>
      </c>
      <c r="G134" s="260"/>
      <c r="H134" s="260" t="s">
        <v>528</v>
      </c>
      <c r="I134" s="260" t="s">
        <v>491</v>
      </c>
      <c r="J134" s="260">
        <v>50</v>
      </c>
      <c r="K134" s="301"/>
    </row>
    <row r="135" spans="2:11" ht="15" customHeight="1">
      <c r="B135" s="299"/>
      <c r="C135" s="260" t="s">
        <v>113</v>
      </c>
      <c r="D135" s="260"/>
      <c r="E135" s="260"/>
      <c r="F135" s="279" t="s">
        <v>495</v>
      </c>
      <c r="G135" s="260"/>
      <c r="H135" s="260" t="s">
        <v>541</v>
      </c>
      <c r="I135" s="260" t="s">
        <v>491</v>
      </c>
      <c r="J135" s="260">
        <v>255</v>
      </c>
      <c r="K135" s="301"/>
    </row>
    <row r="136" spans="2:11" ht="15" customHeight="1">
      <c r="B136" s="299"/>
      <c r="C136" s="260" t="s">
        <v>518</v>
      </c>
      <c r="D136" s="260"/>
      <c r="E136" s="260"/>
      <c r="F136" s="279" t="s">
        <v>489</v>
      </c>
      <c r="G136" s="260"/>
      <c r="H136" s="260" t="s">
        <v>542</v>
      </c>
      <c r="I136" s="260" t="s">
        <v>520</v>
      </c>
      <c r="J136" s="260"/>
      <c r="K136" s="301"/>
    </row>
    <row r="137" spans="2:11" ht="15" customHeight="1">
      <c r="B137" s="299"/>
      <c r="C137" s="260" t="s">
        <v>521</v>
      </c>
      <c r="D137" s="260"/>
      <c r="E137" s="260"/>
      <c r="F137" s="279" t="s">
        <v>489</v>
      </c>
      <c r="G137" s="260"/>
      <c r="H137" s="260" t="s">
        <v>543</v>
      </c>
      <c r="I137" s="260" t="s">
        <v>523</v>
      </c>
      <c r="J137" s="260"/>
      <c r="K137" s="301"/>
    </row>
    <row r="138" spans="2:11" ht="15" customHeight="1">
      <c r="B138" s="299"/>
      <c r="C138" s="260" t="s">
        <v>524</v>
      </c>
      <c r="D138" s="260"/>
      <c r="E138" s="260"/>
      <c r="F138" s="279" t="s">
        <v>489</v>
      </c>
      <c r="G138" s="260"/>
      <c r="H138" s="260" t="s">
        <v>524</v>
      </c>
      <c r="I138" s="260" t="s">
        <v>523</v>
      </c>
      <c r="J138" s="260"/>
      <c r="K138" s="301"/>
    </row>
    <row r="139" spans="2:11" ht="15" customHeight="1">
      <c r="B139" s="299"/>
      <c r="C139" s="260" t="s">
        <v>37</v>
      </c>
      <c r="D139" s="260"/>
      <c r="E139" s="260"/>
      <c r="F139" s="279" t="s">
        <v>489</v>
      </c>
      <c r="G139" s="260"/>
      <c r="H139" s="260" t="s">
        <v>544</v>
      </c>
      <c r="I139" s="260" t="s">
        <v>523</v>
      </c>
      <c r="J139" s="260"/>
      <c r="K139" s="301"/>
    </row>
    <row r="140" spans="2:11" ht="15" customHeight="1">
      <c r="B140" s="299"/>
      <c r="C140" s="260" t="s">
        <v>545</v>
      </c>
      <c r="D140" s="260"/>
      <c r="E140" s="260"/>
      <c r="F140" s="279" t="s">
        <v>489</v>
      </c>
      <c r="G140" s="260"/>
      <c r="H140" s="260" t="s">
        <v>546</v>
      </c>
      <c r="I140" s="260" t="s">
        <v>523</v>
      </c>
      <c r="J140" s="260"/>
      <c r="K140" s="301"/>
    </row>
    <row r="141" spans="2:11" ht="15" customHeight="1">
      <c r="B141" s="302"/>
      <c r="C141" s="303"/>
      <c r="D141" s="303"/>
      <c r="E141" s="303"/>
      <c r="F141" s="303"/>
      <c r="G141" s="303"/>
      <c r="H141" s="303"/>
      <c r="I141" s="303"/>
      <c r="J141" s="303"/>
      <c r="K141" s="304"/>
    </row>
    <row r="142" spans="2:11" ht="18.75" customHeight="1">
      <c r="B142" s="256"/>
      <c r="C142" s="256"/>
      <c r="D142" s="256"/>
      <c r="E142" s="256"/>
      <c r="F142" s="291"/>
      <c r="G142" s="256"/>
      <c r="H142" s="256"/>
      <c r="I142" s="256"/>
      <c r="J142" s="256"/>
      <c r="K142" s="256"/>
    </row>
    <row r="143" spans="2:11" ht="18.75" customHeight="1">
      <c r="B143" s="266"/>
      <c r="C143" s="266"/>
      <c r="D143" s="266"/>
      <c r="E143" s="266"/>
      <c r="F143" s="266"/>
      <c r="G143" s="266"/>
      <c r="H143" s="266"/>
      <c r="I143" s="266"/>
      <c r="J143" s="266"/>
      <c r="K143" s="266"/>
    </row>
    <row r="144" spans="2:11" ht="7.5" customHeight="1">
      <c r="B144" s="267"/>
      <c r="C144" s="268"/>
      <c r="D144" s="268"/>
      <c r="E144" s="268"/>
      <c r="F144" s="268"/>
      <c r="G144" s="268"/>
      <c r="H144" s="268"/>
      <c r="I144" s="268"/>
      <c r="J144" s="268"/>
      <c r="K144" s="269"/>
    </row>
    <row r="145" spans="2:11" ht="45" customHeight="1">
      <c r="B145" s="270"/>
      <c r="C145" s="375" t="s">
        <v>547</v>
      </c>
      <c r="D145" s="375"/>
      <c r="E145" s="375"/>
      <c r="F145" s="375"/>
      <c r="G145" s="375"/>
      <c r="H145" s="375"/>
      <c r="I145" s="375"/>
      <c r="J145" s="375"/>
      <c r="K145" s="271"/>
    </row>
    <row r="146" spans="2:11" ht="17.25" customHeight="1">
      <c r="B146" s="270"/>
      <c r="C146" s="272" t="s">
        <v>483</v>
      </c>
      <c r="D146" s="272"/>
      <c r="E146" s="272"/>
      <c r="F146" s="272" t="s">
        <v>484</v>
      </c>
      <c r="G146" s="273"/>
      <c r="H146" s="272" t="s">
        <v>108</v>
      </c>
      <c r="I146" s="272" t="s">
        <v>56</v>
      </c>
      <c r="J146" s="272" t="s">
        <v>485</v>
      </c>
      <c r="K146" s="271"/>
    </row>
    <row r="147" spans="2:11" ht="17.25" customHeight="1">
      <c r="B147" s="270"/>
      <c r="C147" s="274" t="s">
        <v>486</v>
      </c>
      <c r="D147" s="274"/>
      <c r="E147" s="274"/>
      <c r="F147" s="275" t="s">
        <v>487</v>
      </c>
      <c r="G147" s="276"/>
      <c r="H147" s="274"/>
      <c r="I147" s="274"/>
      <c r="J147" s="274" t="s">
        <v>488</v>
      </c>
      <c r="K147" s="271"/>
    </row>
    <row r="148" spans="2:11" ht="5.25" customHeight="1">
      <c r="B148" s="280"/>
      <c r="C148" s="277"/>
      <c r="D148" s="277"/>
      <c r="E148" s="277"/>
      <c r="F148" s="277"/>
      <c r="G148" s="278"/>
      <c r="H148" s="277"/>
      <c r="I148" s="277"/>
      <c r="J148" s="277"/>
      <c r="K148" s="301"/>
    </row>
    <row r="149" spans="2:11" ht="15" customHeight="1">
      <c r="B149" s="280"/>
      <c r="C149" s="305" t="s">
        <v>492</v>
      </c>
      <c r="D149" s="260"/>
      <c r="E149" s="260"/>
      <c r="F149" s="306" t="s">
        <v>489</v>
      </c>
      <c r="G149" s="260"/>
      <c r="H149" s="305" t="s">
        <v>528</v>
      </c>
      <c r="I149" s="305" t="s">
        <v>491</v>
      </c>
      <c r="J149" s="305">
        <v>120</v>
      </c>
      <c r="K149" s="301"/>
    </row>
    <row r="150" spans="2:11" ht="15" customHeight="1">
      <c r="B150" s="280"/>
      <c r="C150" s="305" t="s">
        <v>537</v>
      </c>
      <c r="D150" s="260"/>
      <c r="E150" s="260"/>
      <c r="F150" s="306" t="s">
        <v>489</v>
      </c>
      <c r="G150" s="260"/>
      <c r="H150" s="305" t="s">
        <v>548</v>
      </c>
      <c r="I150" s="305" t="s">
        <v>491</v>
      </c>
      <c r="J150" s="305" t="s">
        <v>539</v>
      </c>
      <c r="K150" s="301"/>
    </row>
    <row r="151" spans="2:11" ht="15" customHeight="1">
      <c r="B151" s="280"/>
      <c r="C151" s="305" t="s">
        <v>438</v>
      </c>
      <c r="D151" s="260"/>
      <c r="E151" s="260"/>
      <c r="F151" s="306" t="s">
        <v>489</v>
      </c>
      <c r="G151" s="260"/>
      <c r="H151" s="305" t="s">
        <v>549</v>
      </c>
      <c r="I151" s="305" t="s">
        <v>491</v>
      </c>
      <c r="J151" s="305" t="s">
        <v>539</v>
      </c>
      <c r="K151" s="301"/>
    </row>
    <row r="152" spans="2:11" ht="15" customHeight="1">
      <c r="B152" s="280"/>
      <c r="C152" s="305" t="s">
        <v>494</v>
      </c>
      <c r="D152" s="260"/>
      <c r="E152" s="260"/>
      <c r="F152" s="306" t="s">
        <v>495</v>
      </c>
      <c r="G152" s="260"/>
      <c r="H152" s="305" t="s">
        <v>528</v>
      </c>
      <c r="I152" s="305" t="s">
        <v>491</v>
      </c>
      <c r="J152" s="305">
        <v>50</v>
      </c>
      <c r="K152" s="301"/>
    </row>
    <row r="153" spans="2:11" ht="15" customHeight="1">
      <c r="B153" s="280"/>
      <c r="C153" s="305" t="s">
        <v>497</v>
      </c>
      <c r="D153" s="260"/>
      <c r="E153" s="260"/>
      <c r="F153" s="306" t="s">
        <v>489</v>
      </c>
      <c r="G153" s="260"/>
      <c r="H153" s="305" t="s">
        <v>528</v>
      </c>
      <c r="I153" s="305" t="s">
        <v>499</v>
      </c>
      <c r="J153" s="305"/>
      <c r="K153" s="301"/>
    </row>
    <row r="154" spans="2:11" ht="15" customHeight="1">
      <c r="B154" s="280"/>
      <c r="C154" s="305" t="s">
        <v>508</v>
      </c>
      <c r="D154" s="260"/>
      <c r="E154" s="260"/>
      <c r="F154" s="306" t="s">
        <v>495</v>
      </c>
      <c r="G154" s="260"/>
      <c r="H154" s="305" t="s">
        <v>528</v>
      </c>
      <c r="I154" s="305" t="s">
        <v>491</v>
      </c>
      <c r="J154" s="305">
        <v>50</v>
      </c>
      <c r="K154" s="301"/>
    </row>
    <row r="155" spans="2:11" ht="15" customHeight="1">
      <c r="B155" s="280"/>
      <c r="C155" s="305" t="s">
        <v>516</v>
      </c>
      <c r="D155" s="260"/>
      <c r="E155" s="260"/>
      <c r="F155" s="306" t="s">
        <v>495</v>
      </c>
      <c r="G155" s="260"/>
      <c r="H155" s="305" t="s">
        <v>528</v>
      </c>
      <c r="I155" s="305" t="s">
        <v>491</v>
      </c>
      <c r="J155" s="305">
        <v>50</v>
      </c>
      <c r="K155" s="301"/>
    </row>
    <row r="156" spans="2:11" ht="15" customHeight="1">
      <c r="B156" s="280"/>
      <c r="C156" s="305" t="s">
        <v>514</v>
      </c>
      <c r="D156" s="260"/>
      <c r="E156" s="260"/>
      <c r="F156" s="306" t="s">
        <v>495</v>
      </c>
      <c r="G156" s="260"/>
      <c r="H156" s="305" t="s">
        <v>528</v>
      </c>
      <c r="I156" s="305" t="s">
        <v>491</v>
      </c>
      <c r="J156" s="305">
        <v>50</v>
      </c>
      <c r="K156" s="301"/>
    </row>
    <row r="157" spans="2:11" ht="15" customHeight="1">
      <c r="B157" s="280"/>
      <c r="C157" s="305" t="s">
        <v>94</v>
      </c>
      <c r="D157" s="260"/>
      <c r="E157" s="260"/>
      <c r="F157" s="306" t="s">
        <v>489</v>
      </c>
      <c r="G157" s="260"/>
      <c r="H157" s="305" t="s">
        <v>550</v>
      </c>
      <c r="I157" s="305" t="s">
        <v>491</v>
      </c>
      <c r="J157" s="305" t="s">
        <v>551</v>
      </c>
      <c r="K157" s="301"/>
    </row>
    <row r="158" spans="2:11" ht="15" customHeight="1">
      <c r="B158" s="280"/>
      <c r="C158" s="305" t="s">
        <v>552</v>
      </c>
      <c r="D158" s="260"/>
      <c r="E158" s="260"/>
      <c r="F158" s="306" t="s">
        <v>489</v>
      </c>
      <c r="G158" s="260"/>
      <c r="H158" s="305" t="s">
        <v>553</v>
      </c>
      <c r="I158" s="305" t="s">
        <v>523</v>
      </c>
      <c r="J158" s="305"/>
      <c r="K158" s="301"/>
    </row>
    <row r="159" spans="2:11" ht="15" customHeight="1">
      <c r="B159" s="307"/>
      <c r="C159" s="289"/>
      <c r="D159" s="289"/>
      <c r="E159" s="289"/>
      <c r="F159" s="289"/>
      <c r="G159" s="289"/>
      <c r="H159" s="289"/>
      <c r="I159" s="289"/>
      <c r="J159" s="289"/>
      <c r="K159" s="308"/>
    </row>
    <row r="160" spans="2:11" ht="18.75" customHeight="1">
      <c r="B160" s="256"/>
      <c r="C160" s="260"/>
      <c r="D160" s="260"/>
      <c r="E160" s="260"/>
      <c r="F160" s="279"/>
      <c r="G160" s="260"/>
      <c r="H160" s="260"/>
      <c r="I160" s="260"/>
      <c r="J160" s="260"/>
      <c r="K160" s="256"/>
    </row>
    <row r="161" spans="2:11" ht="18.75" customHeight="1">
      <c r="B161" s="266"/>
      <c r="C161" s="266"/>
      <c r="D161" s="266"/>
      <c r="E161" s="266"/>
      <c r="F161" s="266"/>
      <c r="G161" s="266"/>
      <c r="H161" s="266"/>
      <c r="I161" s="266"/>
      <c r="J161" s="266"/>
      <c r="K161" s="266"/>
    </row>
    <row r="162" spans="2:11" ht="7.5" customHeight="1">
      <c r="B162" s="248"/>
      <c r="C162" s="249"/>
      <c r="D162" s="249"/>
      <c r="E162" s="249"/>
      <c r="F162" s="249"/>
      <c r="G162" s="249"/>
      <c r="H162" s="249"/>
      <c r="I162" s="249"/>
      <c r="J162" s="249"/>
      <c r="K162" s="250"/>
    </row>
    <row r="163" spans="2:11" ht="45" customHeight="1">
      <c r="B163" s="251"/>
      <c r="C163" s="374" t="s">
        <v>554</v>
      </c>
      <c r="D163" s="374"/>
      <c r="E163" s="374"/>
      <c r="F163" s="374"/>
      <c r="G163" s="374"/>
      <c r="H163" s="374"/>
      <c r="I163" s="374"/>
      <c r="J163" s="374"/>
      <c r="K163" s="252"/>
    </row>
    <row r="164" spans="2:11" ht="17.25" customHeight="1">
      <c r="B164" s="251"/>
      <c r="C164" s="272" t="s">
        <v>483</v>
      </c>
      <c r="D164" s="272"/>
      <c r="E164" s="272"/>
      <c r="F164" s="272" t="s">
        <v>484</v>
      </c>
      <c r="G164" s="309"/>
      <c r="H164" s="310" t="s">
        <v>108</v>
      </c>
      <c r="I164" s="310" t="s">
        <v>56</v>
      </c>
      <c r="J164" s="272" t="s">
        <v>485</v>
      </c>
      <c r="K164" s="252"/>
    </row>
    <row r="165" spans="2:11" ht="17.25" customHeight="1">
      <c r="B165" s="253"/>
      <c r="C165" s="274" t="s">
        <v>486</v>
      </c>
      <c r="D165" s="274"/>
      <c r="E165" s="274"/>
      <c r="F165" s="275" t="s">
        <v>487</v>
      </c>
      <c r="G165" s="311"/>
      <c r="H165" s="312"/>
      <c r="I165" s="312"/>
      <c r="J165" s="274" t="s">
        <v>488</v>
      </c>
      <c r="K165" s="254"/>
    </row>
    <row r="166" spans="2:11" ht="5.25" customHeight="1">
      <c r="B166" s="280"/>
      <c r="C166" s="277"/>
      <c r="D166" s="277"/>
      <c r="E166" s="277"/>
      <c r="F166" s="277"/>
      <c r="G166" s="278"/>
      <c r="H166" s="277"/>
      <c r="I166" s="277"/>
      <c r="J166" s="277"/>
      <c r="K166" s="301"/>
    </row>
    <row r="167" spans="2:11" ht="15" customHeight="1">
      <c r="B167" s="280"/>
      <c r="C167" s="260" t="s">
        <v>492</v>
      </c>
      <c r="D167" s="260"/>
      <c r="E167" s="260"/>
      <c r="F167" s="279" t="s">
        <v>489</v>
      </c>
      <c r="G167" s="260"/>
      <c r="H167" s="260" t="s">
        <v>528</v>
      </c>
      <c r="I167" s="260" t="s">
        <v>491</v>
      </c>
      <c r="J167" s="260">
        <v>120</v>
      </c>
      <c r="K167" s="301"/>
    </row>
    <row r="168" spans="2:11" ht="15" customHeight="1">
      <c r="B168" s="280"/>
      <c r="C168" s="260" t="s">
        <v>537</v>
      </c>
      <c r="D168" s="260"/>
      <c r="E168" s="260"/>
      <c r="F168" s="279" t="s">
        <v>489</v>
      </c>
      <c r="G168" s="260"/>
      <c r="H168" s="260" t="s">
        <v>538</v>
      </c>
      <c r="I168" s="260" t="s">
        <v>491</v>
      </c>
      <c r="J168" s="260" t="s">
        <v>539</v>
      </c>
      <c r="K168" s="301"/>
    </row>
    <row r="169" spans="2:11" ht="15" customHeight="1">
      <c r="B169" s="280"/>
      <c r="C169" s="260" t="s">
        <v>438</v>
      </c>
      <c r="D169" s="260"/>
      <c r="E169" s="260"/>
      <c r="F169" s="279" t="s">
        <v>489</v>
      </c>
      <c r="G169" s="260"/>
      <c r="H169" s="260" t="s">
        <v>555</v>
      </c>
      <c r="I169" s="260" t="s">
        <v>491</v>
      </c>
      <c r="J169" s="260" t="s">
        <v>539</v>
      </c>
      <c r="K169" s="301"/>
    </row>
    <row r="170" spans="2:11" ht="15" customHeight="1">
      <c r="B170" s="280"/>
      <c r="C170" s="260" t="s">
        <v>494</v>
      </c>
      <c r="D170" s="260"/>
      <c r="E170" s="260"/>
      <c r="F170" s="279" t="s">
        <v>495</v>
      </c>
      <c r="G170" s="260"/>
      <c r="H170" s="260" t="s">
        <v>555</v>
      </c>
      <c r="I170" s="260" t="s">
        <v>491</v>
      </c>
      <c r="J170" s="260">
        <v>50</v>
      </c>
      <c r="K170" s="301"/>
    </row>
    <row r="171" spans="2:11" ht="15" customHeight="1">
      <c r="B171" s="280"/>
      <c r="C171" s="260" t="s">
        <v>497</v>
      </c>
      <c r="D171" s="260"/>
      <c r="E171" s="260"/>
      <c r="F171" s="279" t="s">
        <v>489</v>
      </c>
      <c r="G171" s="260"/>
      <c r="H171" s="260" t="s">
        <v>555</v>
      </c>
      <c r="I171" s="260" t="s">
        <v>499</v>
      </c>
      <c r="J171" s="260"/>
      <c r="K171" s="301"/>
    </row>
    <row r="172" spans="2:11" ht="15" customHeight="1">
      <c r="B172" s="280"/>
      <c r="C172" s="260" t="s">
        <v>508</v>
      </c>
      <c r="D172" s="260"/>
      <c r="E172" s="260"/>
      <c r="F172" s="279" t="s">
        <v>495</v>
      </c>
      <c r="G172" s="260"/>
      <c r="H172" s="260" t="s">
        <v>555</v>
      </c>
      <c r="I172" s="260" t="s">
        <v>491</v>
      </c>
      <c r="J172" s="260">
        <v>50</v>
      </c>
      <c r="K172" s="301"/>
    </row>
    <row r="173" spans="2:11" ht="15" customHeight="1">
      <c r="B173" s="280"/>
      <c r="C173" s="260" t="s">
        <v>516</v>
      </c>
      <c r="D173" s="260"/>
      <c r="E173" s="260"/>
      <c r="F173" s="279" t="s">
        <v>495</v>
      </c>
      <c r="G173" s="260"/>
      <c r="H173" s="260" t="s">
        <v>555</v>
      </c>
      <c r="I173" s="260" t="s">
        <v>491</v>
      </c>
      <c r="J173" s="260">
        <v>50</v>
      </c>
      <c r="K173" s="301"/>
    </row>
    <row r="174" spans="2:11" ht="15" customHeight="1">
      <c r="B174" s="280"/>
      <c r="C174" s="260" t="s">
        <v>514</v>
      </c>
      <c r="D174" s="260"/>
      <c r="E174" s="260"/>
      <c r="F174" s="279" t="s">
        <v>495</v>
      </c>
      <c r="G174" s="260"/>
      <c r="H174" s="260" t="s">
        <v>555</v>
      </c>
      <c r="I174" s="260" t="s">
        <v>491</v>
      </c>
      <c r="J174" s="260">
        <v>50</v>
      </c>
      <c r="K174" s="301"/>
    </row>
    <row r="175" spans="2:11" ht="15" customHeight="1">
      <c r="B175" s="280"/>
      <c r="C175" s="260" t="s">
        <v>107</v>
      </c>
      <c r="D175" s="260"/>
      <c r="E175" s="260"/>
      <c r="F175" s="279" t="s">
        <v>489</v>
      </c>
      <c r="G175" s="260"/>
      <c r="H175" s="260" t="s">
        <v>556</v>
      </c>
      <c r="I175" s="260" t="s">
        <v>557</v>
      </c>
      <c r="J175" s="260"/>
      <c r="K175" s="301"/>
    </row>
    <row r="176" spans="2:11" ht="15" customHeight="1">
      <c r="B176" s="280"/>
      <c r="C176" s="260" t="s">
        <v>56</v>
      </c>
      <c r="D176" s="260"/>
      <c r="E176" s="260"/>
      <c r="F176" s="279" t="s">
        <v>489</v>
      </c>
      <c r="G176" s="260"/>
      <c r="H176" s="260" t="s">
        <v>558</v>
      </c>
      <c r="I176" s="260" t="s">
        <v>559</v>
      </c>
      <c r="J176" s="260">
        <v>1</v>
      </c>
      <c r="K176" s="301"/>
    </row>
    <row r="177" spans="2:11" ht="15" customHeight="1">
      <c r="B177" s="280"/>
      <c r="C177" s="260" t="s">
        <v>52</v>
      </c>
      <c r="D177" s="260"/>
      <c r="E177" s="260"/>
      <c r="F177" s="279" t="s">
        <v>489</v>
      </c>
      <c r="G177" s="260"/>
      <c r="H177" s="260" t="s">
        <v>560</v>
      </c>
      <c r="I177" s="260" t="s">
        <v>491</v>
      </c>
      <c r="J177" s="260">
        <v>20</v>
      </c>
      <c r="K177" s="301"/>
    </row>
    <row r="178" spans="2:11" ht="15" customHeight="1">
      <c r="B178" s="280"/>
      <c r="C178" s="260" t="s">
        <v>108</v>
      </c>
      <c r="D178" s="260"/>
      <c r="E178" s="260"/>
      <c r="F178" s="279" t="s">
        <v>489</v>
      </c>
      <c r="G178" s="260"/>
      <c r="H178" s="260" t="s">
        <v>561</v>
      </c>
      <c r="I178" s="260" t="s">
        <v>491</v>
      </c>
      <c r="J178" s="260">
        <v>255</v>
      </c>
      <c r="K178" s="301"/>
    </row>
    <row r="179" spans="2:11" ht="15" customHeight="1">
      <c r="B179" s="280"/>
      <c r="C179" s="260" t="s">
        <v>109</v>
      </c>
      <c r="D179" s="260"/>
      <c r="E179" s="260"/>
      <c r="F179" s="279" t="s">
        <v>489</v>
      </c>
      <c r="G179" s="260"/>
      <c r="H179" s="260" t="s">
        <v>454</v>
      </c>
      <c r="I179" s="260" t="s">
        <v>491</v>
      </c>
      <c r="J179" s="260">
        <v>10</v>
      </c>
      <c r="K179" s="301"/>
    </row>
    <row r="180" spans="2:11" ht="15" customHeight="1">
      <c r="B180" s="280"/>
      <c r="C180" s="260" t="s">
        <v>110</v>
      </c>
      <c r="D180" s="260"/>
      <c r="E180" s="260"/>
      <c r="F180" s="279" t="s">
        <v>489</v>
      </c>
      <c r="G180" s="260"/>
      <c r="H180" s="260" t="s">
        <v>562</v>
      </c>
      <c r="I180" s="260" t="s">
        <v>523</v>
      </c>
      <c r="J180" s="260"/>
      <c r="K180" s="301"/>
    </row>
    <row r="181" spans="2:11" ht="15" customHeight="1">
      <c r="B181" s="280"/>
      <c r="C181" s="260" t="s">
        <v>563</v>
      </c>
      <c r="D181" s="260"/>
      <c r="E181" s="260"/>
      <c r="F181" s="279" t="s">
        <v>489</v>
      </c>
      <c r="G181" s="260"/>
      <c r="H181" s="260" t="s">
        <v>564</v>
      </c>
      <c r="I181" s="260" t="s">
        <v>523</v>
      </c>
      <c r="J181" s="260"/>
      <c r="K181" s="301"/>
    </row>
    <row r="182" spans="2:11" ht="15" customHeight="1">
      <c r="B182" s="280"/>
      <c r="C182" s="260" t="s">
        <v>552</v>
      </c>
      <c r="D182" s="260"/>
      <c r="E182" s="260"/>
      <c r="F182" s="279" t="s">
        <v>489</v>
      </c>
      <c r="G182" s="260"/>
      <c r="H182" s="260" t="s">
        <v>565</v>
      </c>
      <c r="I182" s="260" t="s">
        <v>523</v>
      </c>
      <c r="J182" s="260"/>
      <c r="K182" s="301"/>
    </row>
    <row r="183" spans="2:11" ht="15" customHeight="1">
      <c r="B183" s="280"/>
      <c r="C183" s="260" t="s">
        <v>112</v>
      </c>
      <c r="D183" s="260"/>
      <c r="E183" s="260"/>
      <c r="F183" s="279" t="s">
        <v>495</v>
      </c>
      <c r="G183" s="260"/>
      <c r="H183" s="260" t="s">
        <v>566</v>
      </c>
      <c r="I183" s="260" t="s">
        <v>491</v>
      </c>
      <c r="J183" s="260">
        <v>50</v>
      </c>
      <c r="K183" s="301"/>
    </row>
    <row r="184" spans="2:11" ht="15" customHeight="1">
      <c r="B184" s="280"/>
      <c r="C184" s="260" t="s">
        <v>567</v>
      </c>
      <c r="D184" s="260"/>
      <c r="E184" s="260"/>
      <c r="F184" s="279" t="s">
        <v>495</v>
      </c>
      <c r="G184" s="260"/>
      <c r="H184" s="260" t="s">
        <v>568</v>
      </c>
      <c r="I184" s="260" t="s">
        <v>569</v>
      </c>
      <c r="J184" s="260"/>
      <c r="K184" s="301"/>
    </row>
    <row r="185" spans="2:11" ht="15" customHeight="1">
      <c r="B185" s="280"/>
      <c r="C185" s="260" t="s">
        <v>570</v>
      </c>
      <c r="D185" s="260"/>
      <c r="E185" s="260"/>
      <c r="F185" s="279" t="s">
        <v>495</v>
      </c>
      <c r="G185" s="260"/>
      <c r="H185" s="260" t="s">
        <v>571</v>
      </c>
      <c r="I185" s="260" t="s">
        <v>569</v>
      </c>
      <c r="J185" s="260"/>
      <c r="K185" s="301"/>
    </row>
    <row r="186" spans="2:11" ht="15" customHeight="1">
      <c r="B186" s="280"/>
      <c r="C186" s="260" t="s">
        <v>572</v>
      </c>
      <c r="D186" s="260"/>
      <c r="E186" s="260"/>
      <c r="F186" s="279" t="s">
        <v>495</v>
      </c>
      <c r="G186" s="260"/>
      <c r="H186" s="260" t="s">
        <v>573</v>
      </c>
      <c r="I186" s="260" t="s">
        <v>569</v>
      </c>
      <c r="J186" s="260"/>
      <c r="K186" s="301"/>
    </row>
    <row r="187" spans="2:11" ht="15" customHeight="1">
      <c r="B187" s="280"/>
      <c r="C187" s="313" t="s">
        <v>574</v>
      </c>
      <c r="D187" s="260"/>
      <c r="E187" s="260"/>
      <c r="F187" s="279" t="s">
        <v>495</v>
      </c>
      <c r="G187" s="260"/>
      <c r="H187" s="260" t="s">
        <v>575</v>
      </c>
      <c r="I187" s="260" t="s">
        <v>576</v>
      </c>
      <c r="J187" s="314" t="s">
        <v>577</v>
      </c>
      <c r="K187" s="301"/>
    </row>
    <row r="188" spans="2:11" ht="15" customHeight="1">
      <c r="B188" s="280"/>
      <c r="C188" s="265" t="s">
        <v>41</v>
      </c>
      <c r="D188" s="260"/>
      <c r="E188" s="260"/>
      <c r="F188" s="279" t="s">
        <v>489</v>
      </c>
      <c r="G188" s="260"/>
      <c r="H188" s="256" t="s">
        <v>578</v>
      </c>
      <c r="I188" s="260" t="s">
        <v>579</v>
      </c>
      <c r="J188" s="260"/>
      <c r="K188" s="301"/>
    </row>
    <row r="189" spans="2:11" ht="15" customHeight="1">
      <c r="B189" s="280"/>
      <c r="C189" s="265" t="s">
        <v>580</v>
      </c>
      <c r="D189" s="260"/>
      <c r="E189" s="260"/>
      <c r="F189" s="279" t="s">
        <v>489</v>
      </c>
      <c r="G189" s="260"/>
      <c r="H189" s="260" t="s">
        <v>581</v>
      </c>
      <c r="I189" s="260" t="s">
        <v>523</v>
      </c>
      <c r="J189" s="260"/>
      <c r="K189" s="301"/>
    </row>
    <row r="190" spans="2:11" ht="15" customHeight="1">
      <c r="B190" s="280"/>
      <c r="C190" s="265" t="s">
        <v>582</v>
      </c>
      <c r="D190" s="260"/>
      <c r="E190" s="260"/>
      <c r="F190" s="279" t="s">
        <v>489</v>
      </c>
      <c r="G190" s="260"/>
      <c r="H190" s="260" t="s">
        <v>583</v>
      </c>
      <c r="I190" s="260" t="s">
        <v>523</v>
      </c>
      <c r="J190" s="260"/>
      <c r="K190" s="301"/>
    </row>
    <row r="191" spans="2:11" ht="15" customHeight="1">
      <c r="B191" s="280"/>
      <c r="C191" s="265" t="s">
        <v>584</v>
      </c>
      <c r="D191" s="260"/>
      <c r="E191" s="260"/>
      <c r="F191" s="279" t="s">
        <v>495</v>
      </c>
      <c r="G191" s="260"/>
      <c r="H191" s="260" t="s">
        <v>585</v>
      </c>
      <c r="I191" s="260" t="s">
        <v>523</v>
      </c>
      <c r="J191" s="260"/>
      <c r="K191" s="301"/>
    </row>
    <row r="192" spans="2:11" ht="15" customHeight="1">
      <c r="B192" s="307"/>
      <c r="C192" s="315"/>
      <c r="D192" s="289"/>
      <c r="E192" s="289"/>
      <c r="F192" s="289"/>
      <c r="G192" s="289"/>
      <c r="H192" s="289"/>
      <c r="I192" s="289"/>
      <c r="J192" s="289"/>
      <c r="K192" s="308"/>
    </row>
    <row r="193" spans="2:11" ht="18.75" customHeight="1">
      <c r="B193" s="256"/>
      <c r="C193" s="260"/>
      <c r="D193" s="260"/>
      <c r="E193" s="260"/>
      <c r="F193" s="279"/>
      <c r="G193" s="260"/>
      <c r="H193" s="260"/>
      <c r="I193" s="260"/>
      <c r="J193" s="260"/>
      <c r="K193" s="256"/>
    </row>
    <row r="194" spans="2:11" ht="18.75" customHeight="1">
      <c r="B194" s="256"/>
      <c r="C194" s="260"/>
      <c r="D194" s="260"/>
      <c r="E194" s="260"/>
      <c r="F194" s="279"/>
      <c r="G194" s="260"/>
      <c r="H194" s="260"/>
      <c r="I194" s="260"/>
      <c r="J194" s="260"/>
      <c r="K194" s="256"/>
    </row>
    <row r="195" spans="2:11" ht="18.75" customHeight="1">
      <c r="B195" s="266"/>
      <c r="C195" s="266"/>
      <c r="D195" s="266"/>
      <c r="E195" s="266"/>
      <c r="F195" s="266"/>
      <c r="G195" s="266"/>
      <c r="H195" s="266"/>
      <c r="I195" s="266"/>
      <c r="J195" s="266"/>
      <c r="K195" s="266"/>
    </row>
    <row r="196" spans="2:11">
      <c r="B196" s="248"/>
      <c r="C196" s="249"/>
      <c r="D196" s="249"/>
      <c r="E196" s="249"/>
      <c r="F196" s="249"/>
      <c r="G196" s="249"/>
      <c r="H196" s="249"/>
      <c r="I196" s="249"/>
      <c r="J196" s="249"/>
      <c r="K196" s="250"/>
    </row>
    <row r="197" spans="2:11" ht="21">
      <c r="B197" s="251"/>
      <c r="C197" s="374" t="s">
        <v>586</v>
      </c>
      <c r="D197" s="374"/>
      <c r="E197" s="374"/>
      <c r="F197" s="374"/>
      <c r="G197" s="374"/>
      <c r="H197" s="374"/>
      <c r="I197" s="374"/>
      <c r="J197" s="374"/>
      <c r="K197" s="252"/>
    </row>
    <row r="198" spans="2:11" ht="25.5" customHeight="1">
      <c r="B198" s="251"/>
      <c r="C198" s="316" t="s">
        <v>587</v>
      </c>
      <c r="D198" s="316"/>
      <c r="E198" s="316"/>
      <c r="F198" s="316" t="s">
        <v>588</v>
      </c>
      <c r="G198" s="317"/>
      <c r="H198" s="373" t="s">
        <v>589</v>
      </c>
      <c r="I198" s="373"/>
      <c r="J198" s="373"/>
      <c r="K198" s="252"/>
    </row>
    <row r="199" spans="2:11" ht="5.25" customHeight="1">
      <c r="B199" s="280"/>
      <c r="C199" s="277"/>
      <c r="D199" s="277"/>
      <c r="E199" s="277"/>
      <c r="F199" s="277"/>
      <c r="G199" s="260"/>
      <c r="H199" s="277"/>
      <c r="I199" s="277"/>
      <c r="J199" s="277"/>
      <c r="K199" s="301"/>
    </row>
    <row r="200" spans="2:11" ht="15" customHeight="1">
      <c r="B200" s="280"/>
      <c r="C200" s="260" t="s">
        <v>579</v>
      </c>
      <c r="D200" s="260"/>
      <c r="E200" s="260"/>
      <c r="F200" s="279" t="s">
        <v>42</v>
      </c>
      <c r="G200" s="260"/>
      <c r="H200" s="371" t="s">
        <v>590</v>
      </c>
      <c r="I200" s="371"/>
      <c r="J200" s="371"/>
      <c r="K200" s="301"/>
    </row>
    <row r="201" spans="2:11" ht="15" customHeight="1">
      <c r="B201" s="280"/>
      <c r="C201" s="286"/>
      <c r="D201" s="260"/>
      <c r="E201" s="260"/>
      <c r="F201" s="279" t="s">
        <v>43</v>
      </c>
      <c r="G201" s="260"/>
      <c r="H201" s="371" t="s">
        <v>591</v>
      </c>
      <c r="I201" s="371"/>
      <c r="J201" s="371"/>
      <c r="K201" s="301"/>
    </row>
    <row r="202" spans="2:11" ht="15" customHeight="1">
      <c r="B202" s="280"/>
      <c r="C202" s="286"/>
      <c r="D202" s="260"/>
      <c r="E202" s="260"/>
      <c r="F202" s="279" t="s">
        <v>46</v>
      </c>
      <c r="G202" s="260"/>
      <c r="H202" s="371" t="s">
        <v>592</v>
      </c>
      <c r="I202" s="371"/>
      <c r="J202" s="371"/>
      <c r="K202" s="301"/>
    </row>
    <row r="203" spans="2:11" ht="15" customHeight="1">
      <c r="B203" s="280"/>
      <c r="C203" s="260"/>
      <c r="D203" s="260"/>
      <c r="E203" s="260"/>
      <c r="F203" s="279" t="s">
        <v>44</v>
      </c>
      <c r="G203" s="260"/>
      <c r="H203" s="371" t="s">
        <v>593</v>
      </c>
      <c r="I203" s="371"/>
      <c r="J203" s="371"/>
      <c r="K203" s="301"/>
    </row>
    <row r="204" spans="2:11" ht="15" customHeight="1">
      <c r="B204" s="280"/>
      <c r="C204" s="260"/>
      <c r="D204" s="260"/>
      <c r="E204" s="260"/>
      <c r="F204" s="279" t="s">
        <v>45</v>
      </c>
      <c r="G204" s="260"/>
      <c r="H204" s="371" t="s">
        <v>594</v>
      </c>
      <c r="I204" s="371"/>
      <c r="J204" s="371"/>
      <c r="K204" s="301"/>
    </row>
    <row r="205" spans="2:11" ht="15" customHeight="1">
      <c r="B205" s="280"/>
      <c r="C205" s="260"/>
      <c r="D205" s="260"/>
      <c r="E205" s="260"/>
      <c r="F205" s="279"/>
      <c r="G205" s="260"/>
      <c r="H205" s="260"/>
      <c r="I205" s="260"/>
      <c r="J205" s="260"/>
      <c r="K205" s="301"/>
    </row>
    <row r="206" spans="2:11" ht="15" customHeight="1">
      <c r="B206" s="280"/>
      <c r="C206" s="260" t="s">
        <v>535</v>
      </c>
      <c r="D206" s="260"/>
      <c r="E206" s="260"/>
      <c r="F206" s="279" t="s">
        <v>78</v>
      </c>
      <c r="G206" s="260"/>
      <c r="H206" s="371" t="s">
        <v>595</v>
      </c>
      <c r="I206" s="371"/>
      <c r="J206" s="371"/>
      <c r="K206" s="301"/>
    </row>
    <row r="207" spans="2:11" ht="15" customHeight="1">
      <c r="B207" s="280"/>
      <c r="C207" s="286"/>
      <c r="D207" s="260"/>
      <c r="E207" s="260"/>
      <c r="F207" s="279" t="s">
        <v>432</v>
      </c>
      <c r="G207" s="260"/>
      <c r="H207" s="371" t="s">
        <v>433</v>
      </c>
      <c r="I207" s="371"/>
      <c r="J207" s="371"/>
      <c r="K207" s="301"/>
    </row>
    <row r="208" spans="2:11" ht="15" customHeight="1">
      <c r="B208" s="280"/>
      <c r="C208" s="260"/>
      <c r="D208" s="260"/>
      <c r="E208" s="260"/>
      <c r="F208" s="279" t="s">
        <v>430</v>
      </c>
      <c r="G208" s="260"/>
      <c r="H208" s="371" t="s">
        <v>596</v>
      </c>
      <c r="I208" s="371"/>
      <c r="J208" s="371"/>
      <c r="K208" s="301"/>
    </row>
    <row r="209" spans="2:11" ht="15" customHeight="1">
      <c r="B209" s="318"/>
      <c r="C209" s="286"/>
      <c r="D209" s="286"/>
      <c r="E209" s="286"/>
      <c r="F209" s="279" t="s">
        <v>434</v>
      </c>
      <c r="G209" s="265"/>
      <c r="H209" s="372" t="s">
        <v>435</v>
      </c>
      <c r="I209" s="372"/>
      <c r="J209" s="372"/>
      <c r="K209" s="319"/>
    </row>
    <row r="210" spans="2:11" ht="15" customHeight="1">
      <c r="B210" s="318"/>
      <c r="C210" s="286"/>
      <c r="D210" s="286"/>
      <c r="E210" s="286"/>
      <c r="F210" s="279" t="s">
        <v>436</v>
      </c>
      <c r="G210" s="265"/>
      <c r="H210" s="372" t="s">
        <v>597</v>
      </c>
      <c r="I210" s="372"/>
      <c r="J210" s="372"/>
      <c r="K210" s="319"/>
    </row>
    <row r="211" spans="2:11" ht="15" customHeight="1">
      <c r="B211" s="318"/>
      <c r="C211" s="286"/>
      <c r="D211" s="286"/>
      <c r="E211" s="286"/>
      <c r="F211" s="320"/>
      <c r="G211" s="265"/>
      <c r="H211" s="321"/>
      <c r="I211" s="321"/>
      <c r="J211" s="321"/>
      <c r="K211" s="319"/>
    </row>
    <row r="212" spans="2:11" ht="15" customHeight="1">
      <c r="B212" s="318"/>
      <c r="C212" s="260" t="s">
        <v>559</v>
      </c>
      <c r="D212" s="286"/>
      <c r="E212" s="286"/>
      <c r="F212" s="279">
        <v>1</v>
      </c>
      <c r="G212" s="265"/>
      <c r="H212" s="372" t="s">
        <v>598</v>
      </c>
      <c r="I212" s="372"/>
      <c r="J212" s="372"/>
      <c r="K212" s="319"/>
    </row>
    <row r="213" spans="2:11" ht="15" customHeight="1">
      <c r="B213" s="318"/>
      <c r="C213" s="286"/>
      <c r="D213" s="286"/>
      <c r="E213" s="286"/>
      <c r="F213" s="279">
        <v>2</v>
      </c>
      <c r="G213" s="265"/>
      <c r="H213" s="372" t="s">
        <v>599</v>
      </c>
      <c r="I213" s="372"/>
      <c r="J213" s="372"/>
      <c r="K213" s="319"/>
    </row>
    <row r="214" spans="2:11" ht="15" customHeight="1">
      <c r="B214" s="318"/>
      <c r="C214" s="286"/>
      <c r="D214" s="286"/>
      <c r="E214" s="286"/>
      <c r="F214" s="279">
        <v>3</v>
      </c>
      <c r="G214" s="265"/>
      <c r="H214" s="372" t="s">
        <v>600</v>
      </c>
      <c r="I214" s="372"/>
      <c r="J214" s="372"/>
      <c r="K214" s="319"/>
    </row>
    <row r="215" spans="2:11" ht="15" customHeight="1">
      <c r="B215" s="318"/>
      <c r="C215" s="286"/>
      <c r="D215" s="286"/>
      <c r="E215" s="286"/>
      <c r="F215" s="279">
        <v>4</v>
      </c>
      <c r="G215" s="265"/>
      <c r="H215" s="372" t="s">
        <v>601</v>
      </c>
      <c r="I215" s="372"/>
      <c r="J215" s="372"/>
      <c r="K215" s="319"/>
    </row>
    <row r="216" spans="2:11" ht="12.75" customHeight="1">
      <c r="B216" s="322"/>
      <c r="C216" s="323"/>
      <c r="D216" s="323"/>
      <c r="E216" s="323"/>
      <c r="F216" s="323"/>
      <c r="G216" s="323"/>
      <c r="H216" s="323"/>
      <c r="I216" s="323"/>
      <c r="J216" s="323"/>
      <c r="K216" s="324"/>
    </row>
  </sheetData>
  <sheetProtection algorithmName="SHA-512" hashValue="ZxSfzLLDCh8Z5tYOiCIn8ogXEmTS023JpjvKsIbNrEnhmvAWtIW/I8trtlzzxTltwXwtDq7bvtGX3KHXhxh6KQ==" saltValue="2W7qNzhFoQJJC+1etUYBsQ==" spinCount="100000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001 - Nové pochůzí plochy</vt:lpstr>
      <vt:lpstr>002 - Výměna  kabelu  veř...</vt:lpstr>
      <vt:lpstr>Pokyny pro vyplnění</vt:lpstr>
      <vt:lpstr>'001 - Nové pochůzí plochy'!Názvy_tisku</vt:lpstr>
      <vt:lpstr>'002 - Výměna  kabelu  veř...'!Názvy_tisku</vt:lpstr>
      <vt:lpstr>'Rekapitulace stavby'!Názvy_tisku</vt:lpstr>
      <vt:lpstr>'001 - Nové pochůzí plochy'!Oblast_tisku</vt:lpstr>
      <vt:lpstr>'002 - Výměna  kabelu  veř...'!Oblast_tisku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DESKTOP-G7PPC16\Martin</dc:creator>
  <cp:lastModifiedBy>Martin</cp:lastModifiedBy>
  <dcterms:created xsi:type="dcterms:W3CDTF">2017-09-14T09:55:03Z</dcterms:created>
  <dcterms:modified xsi:type="dcterms:W3CDTF">2017-09-14T09:55:10Z</dcterms:modified>
</cp:coreProperties>
</file>