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10" yWindow="390" windowWidth="18840" windowHeight="13470" activeTab="1"/>
  </bookViews>
  <sheets>
    <sheet name="Rekapitulace stavby" sheetId="1" r:id="rId1"/>
    <sheet name="0012017 - Rekonstrukce ka..." sheetId="2" r:id="rId2"/>
  </sheets>
  <definedNames>
    <definedName name="_xlnm.Print_Area" localSheetId="1">'0012017 - Rekonstrukce ka...'!$C$4:$Q$70,'0012017 - Rekonstrukce ka...'!$C$76:$Q$93,'0012017 - Rekonstrukce ka...'!$C$99:$Q$121</definedName>
    <definedName name="_xlnm.Print_Area" localSheetId="0">'Rekapitulace stavby'!$C$4:$AP$70,'Rekapitulace stavby'!$C$76:$AP$92</definedName>
    <definedName name="_xlnm.Print_Titles" localSheetId="0">'Rekapitulace stavby'!$85:$85</definedName>
    <definedName name="_xlnm.Print_Titles" localSheetId="1">'0012017 - Rekonstrukce ka...'!$108:$108</definedName>
  </definedNames>
  <calcPr calcId="145621"/>
</workbook>
</file>

<file path=xl/sharedStrings.xml><?xml version="1.0" encoding="utf-8"?>
<sst xmlns="http://schemas.openxmlformats.org/spreadsheetml/2006/main" count="407" uniqueCount="165">
  <si>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</si>
  <si>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</si>
  <si>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</si>
  <si>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</si>
  <si>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</si>
  <si>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</si>
  <si>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</si>
  <si>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</si>
  <si>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</si>
  <si>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</si>
  <si>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</si>
  <si>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</si>
  <si>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</si>
  <si>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</si>
  <si>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</si>
  <si>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</si>
  <si>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0012017</t>
  </si>
  <si>
    <t>Stavba:</t>
  </si>
  <si>
    <t>Rekonstrukce kanalizace Nový svět, Třinec-Dolní Líštná (vyvložkování-oprava)</t>
  </si>
  <si>
    <t>0,1</t>
  </si>
  <si>
    <t>JKSO:</t>
  </si>
  <si>
    <t>CC-CZ:</t>
  </si>
  <si>
    <t>1</t>
  </si>
  <si>
    <t>Místo:</t>
  </si>
  <si>
    <t>Třinec</t>
  </si>
  <si>
    <t>Datum:</t>
  </si>
  <si>
    <t>14. 3. 2017</t>
  </si>
  <si>
    <t>10</t>
  </si>
  <si>
    <t>100</t>
  </si>
  <si>
    <t>Objednatel:</t>
  </si>
  <si>
    <t>IČ:</t>
  </si>
  <si>
    <t>00297313</t>
  </si>
  <si>
    <t>Město Třinec</t>
  </si>
  <si>
    <t>DIČ:</t>
  </si>
  <si>
    <t>CZ00297313</t>
  </si>
  <si>
    <t>Zhotovitel:</t>
  </si>
  <si>
    <t xml:space="preserve"> 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</si>
  <si>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</si>
  <si>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</si>
  <si>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</si>
  <si>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</si>
  <si>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</si>
  <si>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</si>
  <si>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</si>
  <si>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</si>
  <si>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</si>
  <si>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</si>
  <si>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</si>
  <si>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</si>
  <si>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</si>
  <si>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</si>
  <si>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</si>
  <si>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</si>
  <si>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</si>
  <si>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</si>
  <si>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</si>
  <si>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</si>
  <si>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</si>
  <si>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</si>
  <si>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</si>
  <si>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</si>
  <si>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</si>
  <si>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</si>
  <si>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</si>
  <si>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</si>
  <si>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</si>
  <si>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</si>
  <si>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</si>
  <si>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</si>
  <si>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</si>
  <si>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</si>
  <si>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</si>
  <si>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</si>
  <si>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</si>
  <si>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</si>
  <si>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</si>
  <si>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</si>
  <si>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</si>
  <si>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</si>
  <si>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</si>
  <si>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</si>
  <si>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</si>
  <si>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{855c7c48-85a5-4a28-adc1-05d675896ffa}</t>
  </si>
  <si>
    <t>{00000000-0000-0000-0000-000000000000}</t>
  </si>
  <si>
    <t>/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</si>
  <si>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</si>
  <si>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</si>
  <si>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</si>
  <si>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</si>
  <si>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</si>
  <si>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</si>
  <si>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</si>
  <si>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</si>
  <si>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</si>
  <si>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</si>
  <si>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</si>
  <si>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</si>
  <si>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</si>
  <si>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</si>
  <si>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</si>
  <si>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</si>
  <si>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</si>
  <si>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</si>
  <si>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</si>
  <si>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</si>
  <si>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8 - Trubní vedení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</si>
  <si>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</si>
  <si>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</si>
  <si>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</si>
  <si>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</si>
  <si>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</si>
  <si>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</si>
  <si>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</si>
  <si>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</si>
  <si>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</si>
  <si>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</si>
  <si>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</si>
  <si>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</si>
  <si>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</si>
  <si>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</si>
  <si>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</si>
  <si>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</si>
  <si>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</si>
  <si>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89900001</t>
  </si>
  <si>
    <t>Vyčištění kanalizačního řadu DN 300</t>
  </si>
  <si>
    <t>m</t>
  </si>
  <si>
    <t>4</t>
  </si>
  <si>
    <t>1639879640</t>
  </si>
  <si>
    <t>89900002</t>
  </si>
  <si>
    <t>Monitoring kanalizačního řadu DN 300</t>
  </si>
  <si>
    <t>1386643118</t>
  </si>
  <si>
    <t>3</t>
  </si>
  <si>
    <t>89900003</t>
  </si>
  <si>
    <t>Osazení pružné polyesterepoxidové vystýlky-kan.řad DN 300</t>
  </si>
  <si>
    <t>1653427610</t>
  </si>
  <si>
    <t>89900004</t>
  </si>
  <si>
    <t>Prořezání vložky v místě zaústění přípojek</t>
  </si>
  <si>
    <t>kus</t>
  </si>
  <si>
    <t>-660510474</t>
  </si>
  <si>
    <t>5</t>
  </si>
  <si>
    <t>89900005</t>
  </si>
  <si>
    <t>Zatěsnění klobouk - přípojka</t>
  </si>
  <si>
    <t>1113515126</t>
  </si>
  <si>
    <t>6</t>
  </si>
  <si>
    <t>89900006</t>
  </si>
  <si>
    <t>-1793413507</t>
  </si>
  <si>
    <t>7</t>
  </si>
  <si>
    <t>89900007</t>
  </si>
  <si>
    <t>Přeprava technologického zařízení</t>
  </si>
  <si>
    <t>kpl</t>
  </si>
  <si>
    <t>1595948065</t>
  </si>
  <si>
    <t>8</t>
  </si>
  <si>
    <t>89900008</t>
  </si>
  <si>
    <t>Zkouška vodonepropustnosti</t>
  </si>
  <si>
    <t>1450006730</t>
  </si>
  <si>
    <t>9</t>
  </si>
  <si>
    <t>89900009</t>
  </si>
  <si>
    <t>Frézování kanalizačním robotem (přesazená hrdla, kořeny, atd.)</t>
  </si>
  <si>
    <t>hod</t>
  </si>
  <si>
    <t>-670521414</t>
  </si>
  <si>
    <t>89900010</t>
  </si>
  <si>
    <t>Snížení nadzemních kanalizačních šachet do úrovně terénu (šachty Š1 - Š7)</t>
  </si>
  <si>
    <t>-2147138081</t>
  </si>
  <si>
    <t>Rekonstrukce kanalizace Nový svět, Třinec-Dolní Líštná - 2. etapa (vyvložkování-oprava)</t>
  </si>
  <si>
    <t>Oprava stávajících šachet Š9, Š10, Š11, Š12, Š13,Š5, Š6, Š7, Š8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</si>
</sst>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166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1" xfId="0" applyNumberFormat="1" applyFont="1" applyBorder="1" applyAlignment="1">
      <alignment/>
    </xf>
    <xf numFmtId="166" fontId="31" fillId="0" borderId="12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4" fontId="23" fillId="4" borderId="0" xfId="0" applyNumberFormat="1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12" fillId="2" borderId="0" xfId="20" applyFont="1" applyFill="1" applyAlignment="1" applyProtection="1">
      <alignment horizontal="center" vertical="center"/>
      <protection/>
    </xf>
    <xf numFmtId="0" fontId="3" fillId="4" borderId="22" xfId="0" applyFont="1" applyFill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3"/>
  <sheetViews>
    <sheetView showGridLines="0" workbookViewId="0" topLeftCell="A1">
      <pane ySplit="1" topLeftCell="A84" activePane="bottomLeft" state="frozen"/>
      <selection pane="bottomLeft" activeCell="AG88" sqref="AG88:AM8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48" t="s">
        <v>7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R2" s="175" t="s">
        <v>8</v>
      </c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S2" s="17" t="s">
        <v>9</v>
      </c>
      <c r="BT2" s="17" t="s">
        <v>10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6.95" customHeight="1">
      <c r="B4" s="21"/>
      <c r="C4" s="150" t="s">
        <v>12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22"/>
      <c r="AS4" s="23" t="s">
        <v>13</v>
      </c>
      <c r="BS4" s="17" t="s">
        <v>14</v>
      </c>
    </row>
    <row r="5" spans="2:71" ht="14.45" customHeight="1">
      <c r="B5" s="21"/>
      <c r="C5" s="24"/>
      <c r="D5" s="25" t="s">
        <v>15</v>
      </c>
      <c r="E5" s="24"/>
      <c r="F5" s="24"/>
      <c r="G5" s="24"/>
      <c r="H5" s="24"/>
      <c r="I5" s="24"/>
      <c r="J5" s="24"/>
      <c r="K5" s="152" t="s">
        <v>16</v>
      </c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24"/>
      <c r="AQ5" s="22"/>
      <c r="BS5" s="17" t="s">
        <v>9</v>
      </c>
    </row>
    <row r="6" spans="2:71" ht="36.95" customHeight="1">
      <c r="B6" s="21"/>
      <c r="C6" s="24"/>
      <c r="D6" s="27" t="s">
        <v>17</v>
      </c>
      <c r="E6" s="24"/>
      <c r="F6" s="24"/>
      <c r="G6" s="24"/>
      <c r="H6" s="24"/>
      <c r="I6" s="24"/>
      <c r="J6" s="24"/>
      <c r="K6" s="154" t="s">
        <v>18</v>
      </c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24"/>
      <c r="AQ6" s="22"/>
      <c r="BS6" s="17" t="s">
        <v>19</v>
      </c>
    </row>
    <row r="7" spans="2:71" ht="14.45" customHeight="1">
      <c r="B7" s="21"/>
      <c r="C7" s="24"/>
      <c r="D7" s="28" t="s">
        <v>20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21</v>
      </c>
      <c r="AL7" s="24"/>
      <c r="AM7" s="24"/>
      <c r="AN7" s="26" t="s">
        <v>5</v>
      </c>
      <c r="AO7" s="24"/>
      <c r="AP7" s="24"/>
      <c r="AQ7" s="22"/>
      <c r="BS7" s="17" t="s">
        <v>22</v>
      </c>
    </row>
    <row r="8" spans="2:71" ht="14.45" customHeight="1">
      <c r="B8" s="21"/>
      <c r="C8" s="24"/>
      <c r="D8" s="28" t="s">
        <v>23</v>
      </c>
      <c r="E8" s="24"/>
      <c r="F8" s="24"/>
      <c r="G8" s="24"/>
      <c r="H8" s="24"/>
      <c r="I8" s="24"/>
      <c r="J8" s="24"/>
      <c r="K8" s="26" t="s">
        <v>24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25</v>
      </c>
      <c r="AL8" s="24"/>
      <c r="AM8" s="24"/>
      <c r="AN8" s="26" t="s">
        <v>26</v>
      </c>
      <c r="AO8" s="24"/>
      <c r="AP8" s="24"/>
      <c r="AQ8" s="22"/>
      <c r="BS8" s="17" t="s">
        <v>27</v>
      </c>
    </row>
    <row r="9" spans="2:71" ht="14.45" customHeight="1">
      <c r="B9" s="2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2"/>
      <c r="BS9" s="17" t="s">
        <v>28</v>
      </c>
    </row>
    <row r="10" spans="2:71" ht="14.45" customHeight="1">
      <c r="B10" s="21"/>
      <c r="C10" s="24"/>
      <c r="D10" s="28" t="s">
        <v>29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30</v>
      </c>
      <c r="AL10" s="24"/>
      <c r="AM10" s="24"/>
      <c r="AN10" s="26" t="s">
        <v>31</v>
      </c>
      <c r="AO10" s="24"/>
      <c r="AP10" s="24"/>
      <c r="AQ10" s="22"/>
      <c r="BS10" s="17" t="s">
        <v>19</v>
      </c>
    </row>
    <row r="11" spans="2:71" ht="18.4" customHeight="1">
      <c r="B11" s="21"/>
      <c r="C11" s="24"/>
      <c r="D11" s="24"/>
      <c r="E11" s="26" t="s">
        <v>32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33</v>
      </c>
      <c r="AL11" s="24"/>
      <c r="AM11" s="24"/>
      <c r="AN11" s="26" t="s">
        <v>34</v>
      </c>
      <c r="AO11" s="24"/>
      <c r="AP11" s="24"/>
      <c r="AQ11" s="22"/>
      <c r="BS11" s="17" t="s">
        <v>19</v>
      </c>
    </row>
    <row r="12" spans="2:71" ht="6.95" customHeight="1"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2"/>
      <c r="BS12" s="17" t="s">
        <v>19</v>
      </c>
    </row>
    <row r="13" spans="2:71" ht="14.45" customHeight="1">
      <c r="B13" s="21"/>
      <c r="C13" s="24"/>
      <c r="D13" s="28" t="s">
        <v>35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30</v>
      </c>
      <c r="AL13" s="24"/>
      <c r="AM13" s="24"/>
      <c r="AN13" s="26" t="s">
        <v>5</v>
      </c>
      <c r="AO13" s="24"/>
      <c r="AP13" s="24"/>
      <c r="AQ13" s="22"/>
      <c r="BS13" s="17" t="s">
        <v>19</v>
      </c>
    </row>
    <row r="14" spans="2:71" ht="15">
      <c r="B14" s="21"/>
      <c r="C14" s="24"/>
      <c r="D14" s="24"/>
      <c r="E14" s="26" t="s">
        <v>36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33</v>
      </c>
      <c r="AL14" s="24"/>
      <c r="AM14" s="24"/>
      <c r="AN14" s="26" t="s">
        <v>5</v>
      </c>
      <c r="AO14" s="24"/>
      <c r="AP14" s="24"/>
      <c r="AQ14" s="22"/>
      <c r="BS14" s="17" t="s">
        <v>19</v>
      </c>
    </row>
    <row r="15" spans="2:71" ht="6.95" customHeight="1"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2"/>
      <c r="BS15" s="17" t="s">
        <v>6</v>
      </c>
    </row>
    <row r="16" spans="2:71" ht="14.45" customHeight="1">
      <c r="B16" s="21"/>
      <c r="C16" s="24"/>
      <c r="D16" s="28" t="s">
        <v>37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30</v>
      </c>
      <c r="AL16" s="24"/>
      <c r="AM16" s="24"/>
      <c r="AN16" s="26" t="s">
        <v>5</v>
      </c>
      <c r="AO16" s="24"/>
      <c r="AP16" s="24"/>
      <c r="AQ16" s="22"/>
      <c r="BS16" s="17" t="s">
        <v>6</v>
      </c>
    </row>
    <row r="17" spans="2:71" ht="18.4" customHeight="1">
      <c r="B17" s="21"/>
      <c r="C17" s="24"/>
      <c r="D17" s="24"/>
      <c r="E17" s="26" t="s">
        <v>36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33</v>
      </c>
      <c r="AL17" s="24"/>
      <c r="AM17" s="24"/>
      <c r="AN17" s="26" t="s">
        <v>5</v>
      </c>
      <c r="AO17" s="24"/>
      <c r="AP17" s="24"/>
      <c r="AQ17" s="22"/>
      <c r="BS17" s="17" t="s">
        <v>38</v>
      </c>
    </row>
    <row r="18" spans="2:71" ht="6.95" customHeight="1">
      <c r="B18" s="2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2"/>
      <c r="BS18" s="17" t="s">
        <v>9</v>
      </c>
    </row>
    <row r="19" spans="2:71" ht="14.45" customHeight="1">
      <c r="B19" s="21"/>
      <c r="C19" s="24"/>
      <c r="D19" s="28" t="s">
        <v>39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30</v>
      </c>
      <c r="AL19" s="24"/>
      <c r="AM19" s="24"/>
      <c r="AN19" s="26" t="s">
        <v>5</v>
      </c>
      <c r="AO19" s="24"/>
      <c r="AP19" s="24"/>
      <c r="AQ19" s="22"/>
      <c r="BS19" s="17" t="s">
        <v>9</v>
      </c>
    </row>
    <row r="20" spans="2:43" ht="18.4" customHeight="1">
      <c r="B20" s="21"/>
      <c r="C20" s="24"/>
      <c r="D20" s="24"/>
      <c r="E20" s="26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33</v>
      </c>
      <c r="AL20" s="24"/>
      <c r="AM20" s="24"/>
      <c r="AN20" s="26" t="s">
        <v>5</v>
      </c>
      <c r="AO20" s="24"/>
      <c r="AP20" s="24"/>
      <c r="AQ20" s="22"/>
    </row>
    <row r="21" spans="2:43" ht="6.95" customHeight="1">
      <c r="B21" s="2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2"/>
    </row>
    <row r="22" spans="2:43" ht="15">
      <c r="B22" s="21"/>
      <c r="C22" s="24"/>
      <c r="D22" s="28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2"/>
    </row>
    <row r="23" spans="2:43" ht="22.5" customHeight="1">
      <c r="B23" s="21"/>
      <c r="C23" s="24"/>
      <c r="D23" s="24"/>
      <c r="E23" s="155" t="s">
        <v>5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24"/>
      <c r="AP23" s="24"/>
      <c r="AQ23" s="22"/>
    </row>
    <row r="24" spans="2:43" ht="6.95" customHeight="1"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2"/>
    </row>
    <row r="25" spans="2:43" ht="6.95" customHeight="1">
      <c r="B25" s="21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2"/>
    </row>
    <row r="26" spans="2:43" ht="14.45" customHeight="1">
      <c r="B26" s="21"/>
      <c r="C26" s="24"/>
      <c r="D26" s="30" t="s">
        <v>41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79">
        <f>ROUND(AG87,2)</f>
        <v>0</v>
      </c>
      <c r="AL26" s="153"/>
      <c r="AM26" s="153"/>
      <c r="AN26" s="153"/>
      <c r="AO26" s="153"/>
      <c r="AP26" s="24"/>
      <c r="AQ26" s="22"/>
    </row>
    <row r="27" spans="2:43" ht="14.45" customHeight="1">
      <c r="B27" s="21"/>
      <c r="C27" s="24"/>
      <c r="D27" s="30" t="s">
        <v>42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79">
        <f>ROUND(AG90,2)</f>
        <v>0</v>
      </c>
      <c r="AL27" s="179"/>
      <c r="AM27" s="179"/>
      <c r="AN27" s="179"/>
      <c r="AO27" s="179"/>
      <c r="AP27" s="24"/>
      <c r="AQ27" s="22"/>
    </row>
    <row r="28" spans="2:43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5.9" customHeight="1">
      <c r="B29" s="31"/>
      <c r="C29" s="32"/>
      <c r="D29" s="34" t="s">
        <v>43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80">
        <f>ROUND(AK26+AK27,2)</f>
        <v>0</v>
      </c>
      <c r="AL29" s="181"/>
      <c r="AM29" s="181"/>
      <c r="AN29" s="181"/>
      <c r="AO29" s="181"/>
      <c r="AP29" s="32"/>
      <c r="AQ29" s="33"/>
    </row>
    <row r="30" spans="2:43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45" customHeight="1">
      <c r="B31" s="36"/>
      <c r="C31" s="37"/>
      <c r="D31" s="38" t="s">
        <v>44</v>
      </c>
      <c r="E31" s="37"/>
      <c r="F31" s="38" t="s">
        <v>45</v>
      </c>
      <c r="G31" s="37"/>
      <c r="H31" s="37"/>
      <c r="I31" s="37"/>
      <c r="J31" s="37"/>
      <c r="K31" s="37"/>
      <c r="L31" s="145">
        <v>0.21</v>
      </c>
      <c r="M31" s="146"/>
      <c r="N31" s="146"/>
      <c r="O31" s="146"/>
      <c r="P31" s="37"/>
      <c r="Q31" s="37"/>
      <c r="R31" s="37"/>
      <c r="S31" s="37"/>
      <c r="T31" s="40" t="s">
        <v>46</v>
      </c>
      <c r="U31" s="37"/>
      <c r="V31" s="37"/>
      <c r="W31" s="147">
        <f>ROUND(AZ87+SUM(CD91),2)</f>
        <v>0</v>
      </c>
      <c r="X31" s="146"/>
      <c r="Y31" s="146"/>
      <c r="Z31" s="146"/>
      <c r="AA31" s="146"/>
      <c r="AB31" s="146"/>
      <c r="AC31" s="146"/>
      <c r="AD31" s="146"/>
      <c r="AE31" s="146"/>
      <c r="AF31" s="37"/>
      <c r="AG31" s="37"/>
      <c r="AH31" s="37"/>
      <c r="AI31" s="37"/>
      <c r="AJ31" s="37"/>
      <c r="AK31" s="147">
        <f>ROUND(AV87+SUM(BY91),2)</f>
        <v>0</v>
      </c>
      <c r="AL31" s="146"/>
      <c r="AM31" s="146"/>
      <c r="AN31" s="146"/>
      <c r="AO31" s="146"/>
      <c r="AP31" s="37"/>
      <c r="AQ31" s="41"/>
    </row>
    <row r="32" spans="2:43" s="2" customFormat="1" ht="14.45" customHeight="1">
      <c r="B32" s="36"/>
      <c r="C32" s="37"/>
      <c r="D32" s="37"/>
      <c r="E32" s="37"/>
      <c r="F32" s="38" t="s">
        <v>47</v>
      </c>
      <c r="G32" s="37"/>
      <c r="H32" s="37"/>
      <c r="I32" s="37"/>
      <c r="J32" s="37"/>
      <c r="K32" s="37"/>
      <c r="L32" s="145">
        <v>0.15</v>
      </c>
      <c r="M32" s="146"/>
      <c r="N32" s="146"/>
      <c r="O32" s="146"/>
      <c r="P32" s="37"/>
      <c r="Q32" s="37"/>
      <c r="R32" s="37"/>
      <c r="S32" s="37"/>
      <c r="T32" s="40" t="s">
        <v>46</v>
      </c>
      <c r="U32" s="37"/>
      <c r="V32" s="37"/>
      <c r="W32" s="147">
        <f>ROUND(BA87+SUM(CE91),2)</f>
        <v>0</v>
      </c>
      <c r="X32" s="146"/>
      <c r="Y32" s="146"/>
      <c r="Z32" s="146"/>
      <c r="AA32" s="146"/>
      <c r="AB32" s="146"/>
      <c r="AC32" s="146"/>
      <c r="AD32" s="146"/>
      <c r="AE32" s="146"/>
      <c r="AF32" s="37"/>
      <c r="AG32" s="37"/>
      <c r="AH32" s="37"/>
      <c r="AI32" s="37"/>
      <c r="AJ32" s="37"/>
      <c r="AK32" s="147">
        <f>ROUND(AW87+SUM(BZ91),2)</f>
        <v>0</v>
      </c>
      <c r="AL32" s="146"/>
      <c r="AM32" s="146"/>
      <c r="AN32" s="146"/>
      <c r="AO32" s="146"/>
      <c r="AP32" s="37"/>
      <c r="AQ32" s="41"/>
    </row>
    <row r="33" spans="2:43" s="2" customFormat="1" ht="14.45" customHeight="1" hidden="1">
      <c r="B33" s="36"/>
      <c r="C33" s="37"/>
      <c r="D33" s="37"/>
      <c r="E33" s="37"/>
      <c r="F33" s="38" t="s">
        <v>48</v>
      </c>
      <c r="G33" s="37"/>
      <c r="H33" s="37"/>
      <c r="I33" s="37"/>
      <c r="J33" s="37"/>
      <c r="K33" s="37"/>
      <c r="L33" s="145">
        <v>0.21</v>
      </c>
      <c r="M33" s="146"/>
      <c r="N33" s="146"/>
      <c r="O33" s="146"/>
      <c r="P33" s="37"/>
      <c r="Q33" s="37"/>
      <c r="R33" s="37"/>
      <c r="S33" s="37"/>
      <c r="T33" s="40" t="s">
        <v>46</v>
      </c>
      <c r="U33" s="37"/>
      <c r="V33" s="37"/>
      <c r="W33" s="147">
        <f>ROUND(BB87+SUM(CF91),2)</f>
        <v>0</v>
      </c>
      <c r="X33" s="146"/>
      <c r="Y33" s="146"/>
      <c r="Z33" s="146"/>
      <c r="AA33" s="146"/>
      <c r="AB33" s="146"/>
      <c r="AC33" s="146"/>
      <c r="AD33" s="146"/>
      <c r="AE33" s="146"/>
      <c r="AF33" s="37"/>
      <c r="AG33" s="37"/>
      <c r="AH33" s="37"/>
      <c r="AI33" s="37"/>
      <c r="AJ33" s="37"/>
      <c r="AK33" s="147">
        <v>0</v>
      </c>
      <c r="AL33" s="146"/>
      <c r="AM33" s="146"/>
      <c r="AN33" s="146"/>
      <c r="AO33" s="146"/>
      <c r="AP33" s="37"/>
      <c r="AQ33" s="41"/>
    </row>
    <row r="34" spans="2:43" s="2" customFormat="1" ht="14.45" customHeight="1" hidden="1">
      <c r="B34" s="36"/>
      <c r="C34" s="37"/>
      <c r="D34" s="37"/>
      <c r="E34" s="37"/>
      <c r="F34" s="38" t="s">
        <v>49</v>
      </c>
      <c r="G34" s="37"/>
      <c r="H34" s="37"/>
      <c r="I34" s="37"/>
      <c r="J34" s="37"/>
      <c r="K34" s="37"/>
      <c r="L34" s="145">
        <v>0.15</v>
      </c>
      <c r="M34" s="146"/>
      <c r="N34" s="146"/>
      <c r="O34" s="146"/>
      <c r="P34" s="37"/>
      <c r="Q34" s="37"/>
      <c r="R34" s="37"/>
      <c r="S34" s="37"/>
      <c r="T34" s="40" t="s">
        <v>46</v>
      </c>
      <c r="U34" s="37"/>
      <c r="V34" s="37"/>
      <c r="W34" s="147">
        <f>ROUND(BC87+SUM(CG91),2)</f>
        <v>0</v>
      </c>
      <c r="X34" s="146"/>
      <c r="Y34" s="146"/>
      <c r="Z34" s="146"/>
      <c r="AA34" s="146"/>
      <c r="AB34" s="146"/>
      <c r="AC34" s="146"/>
      <c r="AD34" s="146"/>
      <c r="AE34" s="146"/>
      <c r="AF34" s="37"/>
      <c r="AG34" s="37"/>
      <c r="AH34" s="37"/>
      <c r="AI34" s="37"/>
      <c r="AJ34" s="37"/>
      <c r="AK34" s="147">
        <v>0</v>
      </c>
      <c r="AL34" s="146"/>
      <c r="AM34" s="146"/>
      <c r="AN34" s="146"/>
      <c r="AO34" s="146"/>
      <c r="AP34" s="37"/>
      <c r="AQ34" s="41"/>
    </row>
    <row r="35" spans="2:43" s="2" customFormat="1" ht="14.45" customHeight="1" hidden="1">
      <c r="B35" s="36"/>
      <c r="C35" s="37"/>
      <c r="D35" s="37"/>
      <c r="E35" s="37"/>
      <c r="F35" s="38" t="s">
        <v>50</v>
      </c>
      <c r="G35" s="37"/>
      <c r="H35" s="37"/>
      <c r="I35" s="37"/>
      <c r="J35" s="37"/>
      <c r="K35" s="37"/>
      <c r="L35" s="145">
        <v>0</v>
      </c>
      <c r="M35" s="146"/>
      <c r="N35" s="146"/>
      <c r="O35" s="146"/>
      <c r="P35" s="37"/>
      <c r="Q35" s="37"/>
      <c r="R35" s="37"/>
      <c r="S35" s="37"/>
      <c r="T35" s="40" t="s">
        <v>46</v>
      </c>
      <c r="U35" s="37"/>
      <c r="V35" s="37"/>
      <c r="W35" s="147">
        <f>ROUND(BD87+SUM(CH91),2)</f>
        <v>0</v>
      </c>
      <c r="X35" s="146"/>
      <c r="Y35" s="146"/>
      <c r="Z35" s="146"/>
      <c r="AA35" s="146"/>
      <c r="AB35" s="146"/>
      <c r="AC35" s="146"/>
      <c r="AD35" s="146"/>
      <c r="AE35" s="146"/>
      <c r="AF35" s="37"/>
      <c r="AG35" s="37"/>
      <c r="AH35" s="37"/>
      <c r="AI35" s="37"/>
      <c r="AJ35" s="37"/>
      <c r="AK35" s="147">
        <v>0</v>
      </c>
      <c r="AL35" s="146"/>
      <c r="AM35" s="146"/>
      <c r="AN35" s="146"/>
      <c r="AO35" s="146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51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52</v>
      </c>
      <c r="U37" s="44"/>
      <c r="V37" s="44"/>
      <c r="W37" s="44"/>
      <c r="X37" s="156" t="s">
        <v>53</v>
      </c>
      <c r="Y37" s="157"/>
      <c r="Z37" s="157"/>
      <c r="AA37" s="157"/>
      <c r="AB37" s="157"/>
      <c r="AC37" s="44"/>
      <c r="AD37" s="44"/>
      <c r="AE37" s="44"/>
      <c r="AF37" s="44"/>
      <c r="AG37" s="44"/>
      <c r="AH37" s="44"/>
      <c r="AI37" s="44"/>
      <c r="AJ37" s="44"/>
      <c r="AK37" s="158">
        <f>SUM(AK29:AK35)</f>
        <v>0</v>
      </c>
      <c r="AL37" s="157"/>
      <c r="AM37" s="157"/>
      <c r="AN37" s="157"/>
      <c r="AO37" s="159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"/>
    </row>
    <row r="40" spans="2:43" ht="13.5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2"/>
    </row>
    <row r="41" spans="2:43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2"/>
    </row>
    <row r="42" spans="2:43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2"/>
    </row>
    <row r="43" spans="2:43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2"/>
    </row>
    <row r="44" spans="2:43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2"/>
    </row>
    <row r="45" spans="2:43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2"/>
    </row>
    <row r="46" spans="2:43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2"/>
    </row>
    <row r="47" spans="2:43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2"/>
    </row>
    <row r="48" spans="2:43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2"/>
    </row>
    <row r="49" spans="2:43" s="1" customFormat="1" ht="15">
      <c r="B49" s="31"/>
      <c r="C49" s="32"/>
      <c r="D49" s="46" t="s">
        <v>54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55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21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2"/>
    </row>
    <row r="51" spans="2:43" ht="13.5">
      <c r="B51" s="21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2"/>
    </row>
    <row r="52" spans="2:43" ht="13.5">
      <c r="B52" s="21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2"/>
    </row>
    <row r="53" spans="2:43" ht="13.5">
      <c r="B53" s="21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2"/>
    </row>
    <row r="54" spans="2:43" ht="13.5">
      <c r="B54" s="21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2"/>
    </row>
    <row r="55" spans="2:43" ht="13.5">
      <c r="B55" s="21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2"/>
    </row>
    <row r="56" spans="2:43" ht="13.5">
      <c r="B56" s="21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2"/>
    </row>
    <row r="57" spans="2:43" ht="13.5">
      <c r="B57" s="21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2"/>
    </row>
    <row r="58" spans="2:43" s="1" customFormat="1" ht="15">
      <c r="B58" s="31"/>
      <c r="C58" s="32"/>
      <c r="D58" s="51" t="s">
        <v>56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57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56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57</v>
      </c>
      <c r="AN58" s="52"/>
      <c r="AO58" s="54"/>
      <c r="AP58" s="32"/>
      <c r="AQ58" s="33"/>
    </row>
    <row r="59" spans="2:43" ht="13.5">
      <c r="B59" s="2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2"/>
    </row>
    <row r="60" spans="2:43" s="1" customFormat="1" ht="15">
      <c r="B60" s="31"/>
      <c r="C60" s="32"/>
      <c r="D60" s="46" t="s">
        <v>58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59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21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2"/>
    </row>
    <row r="62" spans="2:43" ht="13.5">
      <c r="B62" s="21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2"/>
    </row>
    <row r="63" spans="2:43" ht="13.5">
      <c r="B63" s="21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2"/>
    </row>
    <row r="64" spans="2:43" ht="13.5">
      <c r="B64" s="21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2"/>
    </row>
    <row r="65" spans="2:43" ht="13.5">
      <c r="B65" s="21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2"/>
    </row>
    <row r="66" spans="2:43" ht="13.5">
      <c r="B66" s="21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2"/>
    </row>
    <row r="67" spans="2:43" ht="13.5">
      <c r="B67" s="21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2"/>
    </row>
    <row r="68" spans="2:43" ht="13.5">
      <c r="B68" s="21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2"/>
    </row>
    <row r="69" spans="2:43" s="1" customFormat="1" ht="15">
      <c r="B69" s="31"/>
      <c r="C69" s="32"/>
      <c r="D69" s="51" t="s">
        <v>56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57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56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57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" customHeight="1">
      <c r="B76" s="31"/>
      <c r="C76" s="150" t="s">
        <v>60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33"/>
    </row>
    <row r="77" spans="2:43" s="3" customFormat="1" ht="14.45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0012017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160" t="str">
        <f>K6</f>
        <v>Rekonstrukce kanalizace Nový svět, Třinec-Dolní Líštná (vyvložkování-oprava)</v>
      </c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23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Třinec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25</v>
      </c>
      <c r="AJ80" s="32"/>
      <c r="AK80" s="32"/>
      <c r="AL80" s="32"/>
      <c r="AM80" s="69" t="str">
        <f>IF(AN8="","",AN8)</f>
        <v>14. 3. 2017</v>
      </c>
      <c r="AN80" s="32"/>
      <c r="AO80" s="32"/>
      <c r="AP80" s="32"/>
      <c r="AQ80" s="33"/>
    </row>
    <row r="81" spans="2:43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5">
      <c r="B82" s="31"/>
      <c r="C82" s="28" t="s">
        <v>29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>Město Třinec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37</v>
      </c>
      <c r="AJ82" s="32"/>
      <c r="AK82" s="32"/>
      <c r="AL82" s="32"/>
      <c r="AM82" s="162" t="str">
        <f>IF(E17="","",E17)</f>
        <v xml:space="preserve"> </v>
      </c>
      <c r="AN82" s="162"/>
      <c r="AO82" s="162"/>
      <c r="AP82" s="162"/>
      <c r="AQ82" s="33"/>
      <c r="AS82" s="166" t="s">
        <v>61</v>
      </c>
      <c r="AT82" s="167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1"/>
      <c r="C83" s="28" t="s">
        <v>35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39</v>
      </c>
      <c r="AJ83" s="32"/>
      <c r="AK83" s="32"/>
      <c r="AL83" s="32"/>
      <c r="AM83" s="162" t="str">
        <f>IF(E20="","",E20)</f>
        <v xml:space="preserve"> </v>
      </c>
      <c r="AN83" s="162"/>
      <c r="AO83" s="162"/>
      <c r="AP83" s="162"/>
      <c r="AQ83" s="33"/>
      <c r="AS83" s="168"/>
      <c r="AT83" s="169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2:5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68"/>
      <c r="AT84" s="169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2:56" s="1" customFormat="1" ht="29.25" customHeight="1">
      <c r="B85" s="31"/>
      <c r="C85" s="170" t="s">
        <v>62</v>
      </c>
      <c r="D85" s="171"/>
      <c r="E85" s="171"/>
      <c r="F85" s="171"/>
      <c r="G85" s="171"/>
      <c r="H85" s="71"/>
      <c r="I85" s="172" t="s">
        <v>63</v>
      </c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2" t="s">
        <v>64</v>
      </c>
      <c r="AH85" s="171"/>
      <c r="AI85" s="171"/>
      <c r="AJ85" s="171"/>
      <c r="AK85" s="171"/>
      <c r="AL85" s="171"/>
      <c r="AM85" s="171"/>
      <c r="AN85" s="172" t="s">
        <v>65</v>
      </c>
      <c r="AO85" s="171"/>
      <c r="AP85" s="173"/>
      <c r="AQ85" s="33"/>
      <c r="AS85" s="72" t="s">
        <v>66</v>
      </c>
      <c r="AT85" s="73" t="s">
        <v>67</v>
      </c>
      <c r="AU85" s="73" t="s">
        <v>68</v>
      </c>
      <c r="AV85" s="73" t="s">
        <v>69</v>
      </c>
      <c r="AW85" s="73" t="s">
        <v>70</v>
      </c>
      <c r="AX85" s="73" t="s">
        <v>71</v>
      </c>
      <c r="AY85" s="73" t="s">
        <v>72</v>
      </c>
      <c r="AZ85" s="73" t="s">
        <v>73</v>
      </c>
      <c r="BA85" s="73" t="s">
        <v>74</v>
      </c>
      <c r="BB85" s="73" t="s">
        <v>75</v>
      </c>
      <c r="BC85" s="73" t="s">
        <v>76</v>
      </c>
      <c r="BD85" s="74" t="s">
        <v>77</v>
      </c>
    </row>
    <row r="86" spans="2:5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45" customHeight="1">
      <c r="B87" s="64"/>
      <c r="C87" s="76" t="s">
        <v>78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64">
        <f>ROUND(AG88,2)</f>
        <v>0</v>
      </c>
      <c r="AH87" s="164"/>
      <c r="AI87" s="164"/>
      <c r="AJ87" s="164"/>
      <c r="AK87" s="164"/>
      <c r="AL87" s="164"/>
      <c r="AM87" s="164"/>
      <c r="AN87" s="165">
        <f>SUM(AG87,AT87)</f>
        <v>0</v>
      </c>
      <c r="AO87" s="165"/>
      <c r="AP87" s="165"/>
      <c r="AQ87" s="67"/>
      <c r="AS87" s="78">
        <f>ROUND(AS88,2)</f>
        <v>0</v>
      </c>
      <c r="AT87" s="79">
        <f>ROUND(SUM(AV87:AW87),2)</f>
        <v>0</v>
      </c>
      <c r="AU87" s="80">
        <f>ROUND(AU88,5)</f>
        <v>0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ROUND(AZ88,2)</f>
        <v>0</v>
      </c>
      <c r="BA87" s="79">
        <f>ROUND(BA88,2)</f>
        <v>0</v>
      </c>
      <c r="BB87" s="79">
        <f>ROUND(BB88,2)</f>
        <v>0</v>
      </c>
      <c r="BC87" s="79">
        <f>ROUND(BC88,2)</f>
        <v>0</v>
      </c>
      <c r="BD87" s="81">
        <f>ROUND(BD88,2)</f>
        <v>0</v>
      </c>
      <c r="BS87" s="82" t="s">
        <v>79</v>
      </c>
      <c r="BT87" s="82" t="s">
        <v>80</v>
      </c>
      <c r="BV87" s="82" t="s">
        <v>81</v>
      </c>
      <c r="BW87" s="82" t="s">
        <v>82</v>
      </c>
      <c r="BX87" s="82" t="s">
        <v>83</v>
      </c>
    </row>
    <row r="88" spans="1:76" s="5" customFormat="1" ht="37.5" customHeight="1">
      <c r="A88" s="83" t="s">
        <v>84</v>
      </c>
      <c r="B88" s="84"/>
      <c r="C88" s="85"/>
      <c r="D88" s="163" t="s">
        <v>16</v>
      </c>
      <c r="E88" s="163"/>
      <c r="F88" s="163"/>
      <c r="G88" s="163"/>
      <c r="H88" s="163"/>
      <c r="I88" s="86"/>
      <c r="J88" s="163" t="s">
        <v>18</v>
      </c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77">
        <f>'0012017 - Rekonstrukce ka...'!M29</f>
        <v>0</v>
      </c>
      <c r="AH88" s="178"/>
      <c r="AI88" s="178"/>
      <c r="AJ88" s="178"/>
      <c r="AK88" s="178"/>
      <c r="AL88" s="178"/>
      <c r="AM88" s="178"/>
      <c r="AN88" s="177">
        <f>SUM(AG88,AT88)</f>
        <v>0</v>
      </c>
      <c r="AO88" s="178"/>
      <c r="AP88" s="178"/>
      <c r="AQ88" s="87"/>
      <c r="AS88" s="88">
        <f>'0012017 - Rekonstrukce ka...'!M27</f>
        <v>0</v>
      </c>
      <c r="AT88" s="89">
        <f>ROUND(SUM(AV88:AW88),2)</f>
        <v>0</v>
      </c>
      <c r="AU88" s="90">
        <f>'0012017 - Rekonstrukce ka...'!W109</f>
        <v>0</v>
      </c>
      <c r="AV88" s="89">
        <f>'0012017 - Rekonstrukce ka...'!M31</f>
        <v>0</v>
      </c>
      <c r="AW88" s="89">
        <f>'0012017 - Rekonstrukce ka...'!M32</f>
        <v>0</v>
      </c>
      <c r="AX88" s="89">
        <f>'0012017 - Rekonstrukce ka...'!M33</f>
        <v>0</v>
      </c>
      <c r="AY88" s="89">
        <f>'0012017 - Rekonstrukce ka...'!M34</f>
        <v>0</v>
      </c>
      <c r="AZ88" s="89">
        <f>'0012017 - Rekonstrukce ka...'!H31</f>
        <v>0</v>
      </c>
      <c r="BA88" s="89">
        <f>'0012017 - Rekonstrukce ka...'!H32</f>
        <v>0</v>
      </c>
      <c r="BB88" s="89">
        <f>'0012017 - Rekonstrukce ka...'!H33</f>
        <v>0</v>
      </c>
      <c r="BC88" s="89">
        <f>'0012017 - Rekonstrukce ka...'!H34</f>
        <v>0</v>
      </c>
      <c r="BD88" s="91">
        <f>'0012017 - Rekonstrukce ka...'!H35</f>
        <v>0</v>
      </c>
      <c r="BT88" s="92" t="s">
        <v>22</v>
      </c>
      <c r="BU88" s="92" t="s">
        <v>85</v>
      </c>
      <c r="BV88" s="92" t="s">
        <v>81</v>
      </c>
      <c r="BW88" s="92" t="s">
        <v>82</v>
      </c>
      <c r="BX88" s="92" t="s">
        <v>83</v>
      </c>
    </row>
    <row r="89" spans="2:43" ht="13.5">
      <c r="B89" s="21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2"/>
    </row>
    <row r="90" spans="2:48" s="1" customFormat="1" ht="30" customHeight="1">
      <c r="B90" s="31"/>
      <c r="C90" s="76" t="s">
        <v>86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65">
        <v>0</v>
      </c>
      <c r="AH90" s="165"/>
      <c r="AI90" s="165"/>
      <c r="AJ90" s="165"/>
      <c r="AK90" s="165"/>
      <c r="AL90" s="165"/>
      <c r="AM90" s="165"/>
      <c r="AN90" s="165">
        <v>0</v>
      </c>
      <c r="AO90" s="165"/>
      <c r="AP90" s="165"/>
      <c r="AQ90" s="33"/>
      <c r="AS90" s="72" t="s">
        <v>87</v>
      </c>
      <c r="AT90" s="73" t="s">
        <v>88</v>
      </c>
      <c r="AU90" s="73" t="s">
        <v>44</v>
      </c>
      <c r="AV90" s="74" t="s">
        <v>67</v>
      </c>
    </row>
    <row r="91" spans="2:48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3"/>
      <c r="AT91" s="52"/>
      <c r="AU91" s="52"/>
      <c r="AV91" s="54"/>
    </row>
    <row r="92" spans="2:43" s="1" customFormat="1" ht="30" customHeight="1">
      <c r="B92" s="31"/>
      <c r="C92" s="94" t="s">
        <v>89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174">
        <f>ROUND(AG87+AG90,2)</f>
        <v>0</v>
      </c>
      <c r="AH92" s="174"/>
      <c r="AI92" s="174"/>
      <c r="AJ92" s="174"/>
      <c r="AK92" s="174"/>
      <c r="AL92" s="174"/>
      <c r="AM92" s="174"/>
      <c r="AN92" s="174">
        <f>AN87+AN90</f>
        <v>0</v>
      </c>
      <c r="AO92" s="174"/>
      <c r="AP92" s="174"/>
      <c r="AQ92" s="33"/>
    </row>
    <row r="93" spans="2:43" s="1" customFormat="1" ht="6.9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0012017 - Rekonstrukce ka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2"/>
  <sheetViews>
    <sheetView showGridLines="0" tabSelected="1" workbookViewId="0" topLeftCell="A1">
      <pane ySplit="1" topLeftCell="A99" activePane="bottomLeft" state="frozen"/>
      <selection pane="bottomLeft" activeCell="F118" sqref="F118:I11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96"/>
      <c r="B1" s="11"/>
      <c r="C1" s="11"/>
      <c r="D1" s="12" t="s">
        <v>1</v>
      </c>
      <c r="E1" s="11"/>
      <c r="F1" s="13" t="s">
        <v>90</v>
      </c>
      <c r="G1" s="13"/>
      <c r="H1" s="200" t="s">
        <v>91</v>
      </c>
      <c r="I1" s="200"/>
      <c r="J1" s="200"/>
      <c r="K1" s="200"/>
      <c r="L1" s="13" t="s">
        <v>92</v>
      </c>
      <c r="M1" s="11"/>
      <c r="N1" s="11"/>
      <c r="O1" s="12" t="s">
        <v>93</v>
      </c>
      <c r="P1" s="11"/>
      <c r="Q1" s="11"/>
      <c r="R1" s="11"/>
      <c r="S1" s="13" t="s">
        <v>94</v>
      </c>
      <c r="T1" s="13"/>
      <c r="U1" s="96"/>
      <c r="V1" s="9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48" t="s">
        <v>7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S2" s="175" t="s">
        <v>8</v>
      </c>
      <c r="T2" s="176"/>
      <c r="U2" s="176"/>
      <c r="V2" s="176"/>
      <c r="W2" s="176"/>
      <c r="X2" s="176"/>
      <c r="Y2" s="176"/>
      <c r="Z2" s="176"/>
      <c r="AA2" s="176"/>
      <c r="AB2" s="176"/>
      <c r="AC2" s="176"/>
      <c r="AT2" s="17" t="s">
        <v>82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95</v>
      </c>
    </row>
    <row r="4" spans="2:46" ht="36.95" customHeight="1">
      <c r="B4" s="21"/>
      <c r="C4" s="150" t="s">
        <v>96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s="1" customFormat="1" ht="32.85" customHeight="1">
      <c r="B6" s="31"/>
      <c r="C6" s="32"/>
      <c r="D6" s="27" t="s">
        <v>17</v>
      </c>
      <c r="E6" s="32"/>
      <c r="F6" s="154" t="s">
        <v>163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32"/>
      <c r="R6" s="33"/>
    </row>
    <row r="7" spans="2:18" s="1" customFormat="1" ht="14.45" customHeight="1">
      <c r="B7" s="31"/>
      <c r="C7" s="32"/>
      <c r="D7" s="28" t="s">
        <v>20</v>
      </c>
      <c r="E7" s="32"/>
      <c r="F7" s="26" t="s">
        <v>5</v>
      </c>
      <c r="G7" s="32"/>
      <c r="H7" s="32"/>
      <c r="I7" s="32"/>
      <c r="J7" s="32"/>
      <c r="K7" s="32"/>
      <c r="L7" s="32"/>
      <c r="M7" s="28" t="s">
        <v>21</v>
      </c>
      <c r="N7" s="32"/>
      <c r="O7" s="26" t="s">
        <v>5</v>
      </c>
      <c r="P7" s="32"/>
      <c r="Q7" s="32"/>
      <c r="R7" s="33"/>
    </row>
    <row r="8" spans="2:18" s="1" customFormat="1" ht="14.45" customHeight="1">
      <c r="B8" s="31"/>
      <c r="C8" s="32"/>
      <c r="D8" s="28" t="s">
        <v>23</v>
      </c>
      <c r="E8" s="32"/>
      <c r="F8" s="26" t="s">
        <v>24</v>
      </c>
      <c r="G8" s="32"/>
      <c r="H8" s="32"/>
      <c r="I8" s="32"/>
      <c r="J8" s="32"/>
      <c r="K8" s="32"/>
      <c r="L8" s="32"/>
      <c r="M8" s="28" t="s">
        <v>25</v>
      </c>
      <c r="N8" s="32"/>
      <c r="O8" s="183" t="str">
        <f>'Rekapitulace stavby'!AN8</f>
        <v>14. 3. 2017</v>
      </c>
      <c r="P8" s="183"/>
      <c r="Q8" s="32"/>
      <c r="R8" s="33"/>
    </row>
    <row r="9" spans="2:18" s="1" customFormat="1" ht="10.9" customHeight="1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2:18" s="1" customFormat="1" ht="14.45" customHeight="1">
      <c r="B10" s="31"/>
      <c r="C10" s="32"/>
      <c r="D10" s="28" t="s">
        <v>29</v>
      </c>
      <c r="E10" s="32"/>
      <c r="F10" s="32"/>
      <c r="G10" s="32"/>
      <c r="H10" s="32"/>
      <c r="I10" s="32"/>
      <c r="J10" s="32"/>
      <c r="K10" s="32"/>
      <c r="L10" s="32"/>
      <c r="M10" s="28" t="s">
        <v>30</v>
      </c>
      <c r="N10" s="32"/>
      <c r="O10" s="152" t="s">
        <v>31</v>
      </c>
      <c r="P10" s="152"/>
      <c r="Q10" s="32"/>
      <c r="R10" s="33"/>
    </row>
    <row r="11" spans="2:18" s="1" customFormat="1" ht="18" customHeight="1">
      <c r="B11" s="31"/>
      <c r="C11" s="32"/>
      <c r="D11" s="32"/>
      <c r="E11" s="26" t="s">
        <v>32</v>
      </c>
      <c r="F11" s="32"/>
      <c r="G11" s="32"/>
      <c r="H11" s="32"/>
      <c r="I11" s="32"/>
      <c r="J11" s="32"/>
      <c r="K11" s="32"/>
      <c r="L11" s="32"/>
      <c r="M11" s="28" t="s">
        <v>33</v>
      </c>
      <c r="N11" s="32"/>
      <c r="O11" s="152" t="s">
        <v>34</v>
      </c>
      <c r="P11" s="152"/>
      <c r="Q11" s="32"/>
      <c r="R11" s="33"/>
    </row>
    <row r="12" spans="2:18" s="1" customFormat="1" ht="6.95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2:18" s="1" customFormat="1" ht="14.45" customHeight="1">
      <c r="B13" s="31"/>
      <c r="C13" s="32"/>
      <c r="D13" s="28" t="s">
        <v>35</v>
      </c>
      <c r="E13" s="32"/>
      <c r="F13" s="32"/>
      <c r="G13" s="32"/>
      <c r="H13" s="32"/>
      <c r="I13" s="32"/>
      <c r="J13" s="32"/>
      <c r="K13" s="32"/>
      <c r="L13" s="32"/>
      <c r="M13" s="28" t="s">
        <v>30</v>
      </c>
      <c r="N13" s="32"/>
      <c r="O13" s="152" t="str">
        <f>IF('Rekapitulace stavby'!AN13="","",'Rekapitulace stavby'!AN13)</f>
        <v/>
      </c>
      <c r="P13" s="152"/>
      <c r="Q13" s="32"/>
      <c r="R13" s="33"/>
    </row>
    <row r="14" spans="2:18" s="1" customFormat="1" ht="18" customHeight="1">
      <c r="B14" s="31"/>
      <c r="C14" s="32"/>
      <c r="D14" s="32"/>
      <c r="E14" s="26" t="str">
        <f>IF('Rekapitulace stavby'!E14="","",'Rekapitulace stavby'!E14)</f>
        <v xml:space="preserve"> </v>
      </c>
      <c r="F14" s="32"/>
      <c r="G14" s="32"/>
      <c r="H14" s="32"/>
      <c r="I14" s="32"/>
      <c r="J14" s="32"/>
      <c r="K14" s="32"/>
      <c r="L14" s="32"/>
      <c r="M14" s="28" t="s">
        <v>33</v>
      </c>
      <c r="N14" s="32"/>
      <c r="O14" s="152" t="str">
        <f>IF('Rekapitulace stavby'!AN14="","",'Rekapitulace stavby'!AN14)</f>
        <v/>
      </c>
      <c r="P14" s="152"/>
      <c r="Q14" s="32"/>
      <c r="R14" s="33"/>
    </row>
    <row r="15" spans="2:18" s="1" customFormat="1" ht="6.95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2:18" s="1" customFormat="1" ht="14.45" customHeight="1">
      <c r="B16" s="31"/>
      <c r="C16" s="32"/>
      <c r="D16" s="28" t="s">
        <v>37</v>
      </c>
      <c r="E16" s="32"/>
      <c r="F16" s="32"/>
      <c r="G16" s="32"/>
      <c r="H16" s="32"/>
      <c r="I16" s="32"/>
      <c r="J16" s="32"/>
      <c r="K16" s="32"/>
      <c r="L16" s="32"/>
      <c r="M16" s="28" t="s">
        <v>30</v>
      </c>
      <c r="N16" s="32"/>
      <c r="O16" s="152" t="str">
        <f>IF('Rekapitulace stavby'!AN16="","",'Rekapitulace stavby'!AN16)</f>
        <v/>
      </c>
      <c r="P16" s="152"/>
      <c r="Q16" s="32"/>
      <c r="R16" s="33"/>
    </row>
    <row r="17" spans="2:18" s="1" customFormat="1" ht="18" customHeight="1">
      <c r="B17" s="31"/>
      <c r="C17" s="32"/>
      <c r="D17" s="32"/>
      <c r="E17" s="26" t="str">
        <f>IF('Rekapitulace stavby'!E17="","",'Rekapitulace stavby'!E17)</f>
        <v xml:space="preserve"> </v>
      </c>
      <c r="F17" s="32"/>
      <c r="G17" s="32"/>
      <c r="H17" s="32"/>
      <c r="I17" s="32"/>
      <c r="J17" s="32"/>
      <c r="K17" s="32"/>
      <c r="L17" s="32"/>
      <c r="M17" s="28" t="s">
        <v>33</v>
      </c>
      <c r="N17" s="32"/>
      <c r="O17" s="152" t="str">
        <f>IF('Rekapitulace stavby'!AN17="","",'Rekapitulace stavby'!AN17)</f>
        <v/>
      </c>
      <c r="P17" s="152"/>
      <c r="Q17" s="32"/>
      <c r="R17" s="33"/>
    </row>
    <row r="18" spans="2:18" s="1" customFormat="1" ht="6.95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>
      <c r="B19" s="31"/>
      <c r="C19" s="32"/>
      <c r="D19" s="28" t="s">
        <v>39</v>
      </c>
      <c r="E19" s="32"/>
      <c r="F19" s="32"/>
      <c r="G19" s="32"/>
      <c r="H19" s="32"/>
      <c r="I19" s="32"/>
      <c r="J19" s="32"/>
      <c r="K19" s="32"/>
      <c r="L19" s="32"/>
      <c r="M19" s="28" t="s">
        <v>30</v>
      </c>
      <c r="N19" s="32"/>
      <c r="O19" s="152" t="str">
        <f>IF('Rekapitulace stavby'!AN19="","",'Rekapitulace stavby'!AN19)</f>
        <v/>
      </c>
      <c r="P19" s="152"/>
      <c r="Q19" s="32"/>
      <c r="R19" s="33"/>
    </row>
    <row r="20" spans="2:18" s="1" customFormat="1" ht="18" customHeight="1">
      <c r="B20" s="31"/>
      <c r="C20" s="32"/>
      <c r="D20" s="32"/>
      <c r="E20" s="26" t="str">
        <f>IF('Rekapitulace stavby'!E20="","",'Rekapitulace stavby'!E20)</f>
        <v xml:space="preserve"> </v>
      </c>
      <c r="F20" s="32"/>
      <c r="G20" s="32"/>
      <c r="H20" s="32"/>
      <c r="I20" s="32"/>
      <c r="J20" s="32"/>
      <c r="K20" s="32"/>
      <c r="L20" s="32"/>
      <c r="M20" s="28" t="s">
        <v>33</v>
      </c>
      <c r="N20" s="32"/>
      <c r="O20" s="152" t="str">
        <f>IF('Rekapitulace stavby'!AN20="","",'Rekapitulace stavby'!AN20)</f>
        <v/>
      </c>
      <c r="P20" s="152"/>
      <c r="Q20" s="32"/>
      <c r="R20" s="33"/>
    </row>
    <row r="21" spans="2:18" s="1" customFormat="1" ht="6.95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>
      <c r="B22" s="31"/>
      <c r="C22" s="32"/>
      <c r="D22" s="28" t="s">
        <v>40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22.5" customHeight="1">
      <c r="B23" s="31"/>
      <c r="C23" s="32"/>
      <c r="D23" s="32"/>
      <c r="E23" s="155" t="s">
        <v>5</v>
      </c>
      <c r="F23" s="155"/>
      <c r="G23" s="155"/>
      <c r="H23" s="155"/>
      <c r="I23" s="155"/>
      <c r="J23" s="155"/>
      <c r="K23" s="155"/>
      <c r="L23" s="155"/>
      <c r="M23" s="32"/>
      <c r="N23" s="32"/>
      <c r="O23" s="32"/>
      <c r="P23" s="32"/>
      <c r="Q23" s="32"/>
      <c r="R23" s="33"/>
    </row>
    <row r="24" spans="2:18" s="1" customFormat="1" ht="6.9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2"/>
      <c r="R25" s="33"/>
    </row>
    <row r="26" spans="2:18" s="1" customFormat="1" ht="14.45" customHeight="1">
      <c r="B26" s="31"/>
      <c r="C26" s="32"/>
      <c r="D26" s="97" t="s">
        <v>97</v>
      </c>
      <c r="E26" s="32"/>
      <c r="F26" s="32"/>
      <c r="G26" s="32"/>
      <c r="H26" s="32"/>
      <c r="I26" s="32"/>
      <c r="J26" s="32"/>
      <c r="K26" s="32"/>
      <c r="L26" s="32"/>
      <c r="M26" s="179">
        <f>N87</f>
        <v>0</v>
      </c>
      <c r="N26" s="179"/>
      <c r="O26" s="179"/>
      <c r="P26" s="179"/>
      <c r="Q26" s="32"/>
      <c r="R26" s="33"/>
    </row>
    <row r="27" spans="2:18" s="1" customFormat="1" ht="14.45" customHeight="1">
      <c r="B27" s="31"/>
      <c r="C27" s="32"/>
      <c r="D27" s="30" t="s">
        <v>98</v>
      </c>
      <c r="E27" s="32"/>
      <c r="F27" s="32"/>
      <c r="G27" s="32"/>
      <c r="H27" s="32"/>
      <c r="I27" s="32"/>
      <c r="J27" s="32"/>
      <c r="K27" s="32"/>
      <c r="L27" s="32"/>
      <c r="M27" s="179">
        <f>N91</f>
        <v>0</v>
      </c>
      <c r="N27" s="179"/>
      <c r="O27" s="179"/>
      <c r="P27" s="179"/>
      <c r="Q27" s="32"/>
      <c r="R27" s="33"/>
    </row>
    <row r="28" spans="2:18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5.35" customHeight="1">
      <c r="B29" s="31"/>
      <c r="C29" s="32"/>
      <c r="D29" s="98" t="s">
        <v>43</v>
      </c>
      <c r="E29" s="32"/>
      <c r="F29" s="32"/>
      <c r="G29" s="32"/>
      <c r="H29" s="32"/>
      <c r="I29" s="32"/>
      <c r="J29" s="32"/>
      <c r="K29" s="32"/>
      <c r="L29" s="32"/>
      <c r="M29" s="184">
        <f>ROUND(M26+M27,2)</f>
        <v>0</v>
      </c>
      <c r="N29" s="182"/>
      <c r="O29" s="182"/>
      <c r="P29" s="182"/>
      <c r="Q29" s="32"/>
      <c r="R29" s="33"/>
    </row>
    <row r="30" spans="2:18" s="1" customFormat="1" ht="6.95" customHeight="1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45" customHeight="1">
      <c r="B31" s="31"/>
      <c r="C31" s="32"/>
      <c r="D31" s="38" t="s">
        <v>44</v>
      </c>
      <c r="E31" s="38" t="s">
        <v>45</v>
      </c>
      <c r="F31" s="39">
        <v>0.21</v>
      </c>
      <c r="G31" s="99" t="s">
        <v>46</v>
      </c>
      <c r="H31" s="185">
        <f>ROUND((SUM(BE91:BE92)+SUM(BE109:BE121)),2)</f>
        <v>0</v>
      </c>
      <c r="I31" s="182"/>
      <c r="J31" s="182"/>
      <c r="K31" s="32"/>
      <c r="L31" s="32"/>
      <c r="M31" s="185">
        <f>ROUND(ROUND((SUM(BE91:BE92)+SUM(BE109:BE121)),2)*F31,2)</f>
        <v>0</v>
      </c>
      <c r="N31" s="182"/>
      <c r="O31" s="182"/>
      <c r="P31" s="182"/>
      <c r="Q31" s="32"/>
      <c r="R31" s="33"/>
    </row>
    <row r="32" spans="2:18" s="1" customFormat="1" ht="14.45" customHeight="1">
      <c r="B32" s="31"/>
      <c r="C32" s="32"/>
      <c r="D32" s="32"/>
      <c r="E32" s="38" t="s">
        <v>47</v>
      </c>
      <c r="F32" s="39">
        <v>0.15</v>
      </c>
      <c r="G32" s="99" t="s">
        <v>46</v>
      </c>
      <c r="H32" s="185">
        <f>ROUND((SUM(BF91:BF92)+SUM(BF109:BF121)),2)</f>
        <v>0</v>
      </c>
      <c r="I32" s="182"/>
      <c r="J32" s="182"/>
      <c r="K32" s="32"/>
      <c r="L32" s="32"/>
      <c r="M32" s="185">
        <f>ROUND(ROUND((SUM(BF91:BF92)+SUM(BF109:BF121)),2)*F32,2)</f>
        <v>0</v>
      </c>
      <c r="N32" s="182"/>
      <c r="O32" s="182"/>
      <c r="P32" s="182"/>
      <c r="Q32" s="32"/>
      <c r="R32" s="33"/>
    </row>
    <row r="33" spans="2:18" s="1" customFormat="1" ht="14.45" customHeight="1" hidden="1">
      <c r="B33" s="31"/>
      <c r="C33" s="32"/>
      <c r="D33" s="32"/>
      <c r="E33" s="38" t="s">
        <v>48</v>
      </c>
      <c r="F33" s="39">
        <v>0.21</v>
      </c>
      <c r="G33" s="99" t="s">
        <v>46</v>
      </c>
      <c r="H33" s="185">
        <f>ROUND((SUM(BG91:BG92)+SUM(BG109:BG121)),2)</f>
        <v>0</v>
      </c>
      <c r="I33" s="182"/>
      <c r="J33" s="182"/>
      <c r="K33" s="32"/>
      <c r="L33" s="32"/>
      <c r="M33" s="185">
        <v>0</v>
      </c>
      <c r="N33" s="182"/>
      <c r="O33" s="182"/>
      <c r="P33" s="182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49</v>
      </c>
      <c r="F34" s="39">
        <v>0.15</v>
      </c>
      <c r="G34" s="99" t="s">
        <v>46</v>
      </c>
      <c r="H34" s="185">
        <f>ROUND((SUM(BH91:BH92)+SUM(BH109:BH121)),2)</f>
        <v>0</v>
      </c>
      <c r="I34" s="182"/>
      <c r="J34" s="182"/>
      <c r="K34" s="32"/>
      <c r="L34" s="32"/>
      <c r="M34" s="185">
        <v>0</v>
      </c>
      <c r="N34" s="182"/>
      <c r="O34" s="182"/>
      <c r="P34" s="182"/>
      <c r="Q34" s="32"/>
      <c r="R34" s="33"/>
    </row>
    <row r="35" spans="2:18" s="1" customFormat="1" ht="14.45" customHeight="1" hidden="1">
      <c r="B35" s="31"/>
      <c r="C35" s="32"/>
      <c r="D35" s="32"/>
      <c r="E35" s="38" t="s">
        <v>50</v>
      </c>
      <c r="F35" s="39">
        <v>0</v>
      </c>
      <c r="G35" s="99" t="s">
        <v>46</v>
      </c>
      <c r="H35" s="185">
        <f>ROUND((SUM(BI91:BI92)+SUM(BI109:BI121)),2)</f>
        <v>0</v>
      </c>
      <c r="I35" s="182"/>
      <c r="J35" s="182"/>
      <c r="K35" s="32"/>
      <c r="L35" s="32"/>
      <c r="M35" s="185">
        <v>0</v>
      </c>
      <c r="N35" s="182"/>
      <c r="O35" s="182"/>
      <c r="P35" s="182"/>
      <c r="Q35" s="32"/>
      <c r="R35" s="33"/>
    </row>
    <row r="36" spans="2:18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5.35" customHeight="1">
      <c r="B37" s="31"/>
      <c r="C37" s="95"/>
      <c r="D37" s="100" t="s">
        <v>51</v>
      </c>
      <c r="E37" s="71"/>
      <c r="F37" s="71"/>
      <c r="G37" s="101" t="s">
        <v>52</v>
      </c>
      <c r="H37" s="102" t="s">
        <v>53</v>
      </c>
      <c r="I37" s="71"/>
      <c r="J37" s="71"/>
      <c r="K37" s="71"/>
      <c r="L37" s="186">
        <f>SUM(M29:M35)</f>
        <v>0</v>
      </c>
      <c r="M37" s="186"/>
      <c r="N37" s="186"/>
      <c r="O37" s="186"/>
      <c r="P37" s="187"/>
      <c r="Q37" s="95"/>
      <c r="R37" s="33"/>
    </row>
    <row r="38" spans="2:18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ht="13.5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2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54</v>
      </c>
      <c r="E50" s="47"/>
      <c r="F50" s="47"/>
      <c r="G50" s="47"/>
      <c r="H50" s="48"/>
      <c r="I50" s="32"/>
      <c r="J50" s="46" t="s">
        <v>55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56</v>
      </c>
      <c r="E59" s="52"/>
      <c r="F59" s="52"/>
      <c r="G59" s="53" t="s">
        <v>57</v>
      </c>
      <c r="H59" s="54"/>
      <c r="I59" s="32"/>
      <c r="J59" s="51" t="s">
        <v>56</v>
      </c>
      <c r="K59" s="52"/>
      <c r="L59" s="52"/>
      <c r="M59" s="52"/>
      <c r="N59" s="53" t="s">
        <v>57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58</v>
      </c>
      <c r="E61" s="47"/>
      <c r="F61" s="47"/>
      <c r="G61" s="47"/>
      <c r="H61" s="48"/>
      <c r="I61" s="32"/>
      <c r="J61" s="46" t="s">
        <v>59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56</v>
      </c>
      <c r="E70" s="52"/>
      <c r="F70" s="52"/>
      <c r="G70" s="53" t="s">
        <v>57</v>
      </c>
      <c r="H70" s="54"/>
      <c r="I70" s="32"/>
      <c r="J70" s="51" t="s">
        <v>56</v>
      </c>
      <c r="K70" s="52"/>
      <c r="L70" s="52"/>
      <c r="M70" s="52"/>
      <c r="N70" s="53" t="s">
        <v>57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0" t="s">
        <v>99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6.95" customHeight="1">
      <c r="B78" s="31"/>
      <c r="C78" s="65" t="s">
        <v>17</v>
      </c>
      <c r="D78" s="32"/>
      <c r="E78" s="32"/>
      <c r="F78" s="160" t="str">
        <f>F6</f>
        <v>Rekonstrukce kanalizace Nový svět, Třinec-Dolní Líštná - 2. etapa (vyvložkování-oprava)</v>
      </c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32"/>
      <c r="R78" s="33"/>
    </row>
    <row r="79" spans="2:18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>
      <c r="B80" s="31"/>
      <c r="C80" s="28" t="s">
        <v>23</v>
      </c>
      <c r="D80" s="32"/>
      <c r="E80" s="32"/>
      <c r="F80" s="26" t="str">
        <f>F8</f>
        <v>Třinec</v>
      </c>
      <c r="G80" s="32"/>
      <c r="H80" s="32"/>
      <c r="I80" s="32"/>
      <c r="J80" s="32"/>
      <c r="K80" s="28" t="s">
        <v>25</v>
      </c>
      <c r="L80" s="32"/>
      <c r="M80" s="183" t="str">
        <f>IF(O8="","",O8)</f>
        <v>14. 3. 2017</v>
      </c>
      <c r="N80" s="183"/>
      <c r="O80" s="183"/>
      <c r="P80" s="183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5">
      <c r="B82" s="31"/>
      <c r="C82" s="28" t="s">
        <v>29</v>
      </c>
      <c r="D82" s="32"/>
      <c r="E82" s="32"/>
      <c r="F82" s="26" t="str">
        <f>E11</f>
        <v>Město Třinec</v>
      </c>
      <c r="G82" s="32"/>
      <c r="H82" s="32"/>
      <c r="I82" s="32"/>
      <c r="J82" s="32"/>
      <c r="K82" s="28" t="s">
        <v>37</v>
      </c>
      <c r="L82" s="32"/>
      <c r="M82" s="152" t="str">
        <f>E17</f>
        <v xml:space="preserve"> </v>
      </c>
      <c r="N82" s="152"/>
      <c r="O82" s="152"/>
      <c r="P82" s="152"/>
      <c r="Q82" s="152"/>
      <c r="R82" s="33"/>
    </row>
    <row r="83" spans="2:18" s="1" customFormat="1" ht="14.45" customHeight="1">
      <c r="B83" s="31"/>
      <c r="C83" s="28" t="s">
        <v>35</v>
      </c>
      <c r="D83" s="32"/>
      <c r="E83" s="32"/>
      <c r="F83" s="26" t="str">
        <f>IF(E14="","",E14)</f>
        <v xml:space="preserve"> </v>
      </c>
      <c r="G83" s="32"/>
      <c r="H83" s="32"/>
      <c r="I83" s="32"/>
      <c r="J83" s="32"/>
      <c r="K83" s="28" t="s">
        <v>39</v>
      </c>
      <c r="L83" s="32"/>
      <c r="M83" s="152" t="str">
        <f>E20</f>
        <v xml:space="preserve"> </v>
      </c>
      <c r="N83" s="152"/>
      <c r="O83" s="152"/>
      <c r="P83" s="152"/>
      <c r="Q83" s="152"/>
      <c r="R83" s="33"/>
    </row>
    <row r="84" spans="2:18" s="1" customFormat="1" ht="10.3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18" s="1" customFormat="1" ht="29.25" customHeight="1">
      <c r="B85" s="31"/>
      <c r="C85" s="188" t="s">
        <v>100</v>
      </c>
      <c r="D85" s="189"/>
      <c r="E85" s="189"/>
      <c r="F85" s="189"/>
      <c r="G85" s="189"/>
      <c r="H85" s="95"/>
      <c r="I85" s="95"/>
      <c r="J85" s="95"/>
      <c r="K85" s="95"/>
      <c r="L85" s="95"/>
      <c r="M85" s="95"/>
      <c r="N85" s="188" t="s">
        <v>101</v>
      </c>
      <c r="O85" s="189"/>
      <c r="P85" s="189"/>
      <c r="Q85" s="189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>
      <c r="B87" s="31"/>
      <c r="C87" s="103" t="s">
        <v>102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165">
        <f>N109</f>
        <v>0</v>
      </c>
      <c r="O87" s="190"/>
      <c r="P87" s="190"/>
      <c r="Q87" s="190"/>
      <c r="R87" s="33"/>
      <c r="AU87" s="17" t="s">
        <v>103</v>
      </c>
    </row>
    <row r="88" spans="2:18" s="6" customFormat="1" ht="24.95" customHeight="1">
      <c r="B88" s="104"/>
      <c r="C88" s="105"/>
      <c r="D88" s="106" t="s">
        <v>104</v>
      </c>
      <c r="E88" s="105"/>
      <c r="F88" s="105"/>
      <c r="G88" s="105"/>
      <c r="H88" s="105"/>
      <c r="I88" s="105"/>
      <c r="J88" s="105"/>
      <c r="K88" s="105"/>
      <c r="L88" s="105"/>
      <c r="M88" s="105"/>
      <c r="N88" s="191">
        <f>N110</f>
        <v>0</v>
      </c>
      <c r="O88" s="192"/>
      <c r="P88" s="192"/>
      <c r="Q88" s="192"/>
      <c r="R88" s="107"/>
    </row>
    <row r="89" spans="2:18" s="7" customFormat="1" ht="19.9" customHeight="1">
      <c r="B89" s="108"/>
      <c r="C89" s="109"/>
      <c r="D89" s="110" t="s">
        <v>105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04">
        <f>N111</f>
        <v>0</v>
      </c>
      <c r="O89" s="205"/>
      <c r="P89" s="205"/>
      <c r="Q89" s="205"/>
      <c r="R89" s="111"/>
    </row>
    <row r="90" spans="2:18" s="1" customFormat="1" ht="21.75" customHeight="1"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3"/>
    </row>
    <row r="91" spans="2:21" s="1" customFormat="1" ht="29.25" customHeight="1">
      <c r="B91" s="31"/>
      <c r="C91" s="103" t="s">
        <v>106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190">
        <v>0</v>
      </c>
      <c r="O91" s="206"/>
      <c r="P91" s="206"/>
      <c r="Q91" s="206"/>
      <c r="R91" s="33"/>
      <c r="T91" s="112"/>
      <c r="U91" s="113" t="s">
        <v>44</v>
      </c>
    </row>
    <row r="92" spans="2:18" s="1" customFormat="1" ht="18" customHeight="1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3"/>
    </row>
    <row r="93" spans="2:18" s="1" customFormat="1" ht="29.25" customHeight="1">
      <c r="B93" s="31"/>
      <c r="C93" s="94" t="s">
        <v>89</v>
      </c>
      <c r="D93" s="95"/>
      <c r="E93" s="95"/>
      <c r="F93" s="95"/>
      <c r="G93" s="95"/>
      <c r="H93" s="95"/>
      <c r="I93" s="95"/>
      <c r="J93" s="95"/>
      <c r="K93" s="95"/>
      <c r="L93" s="174">
        <f>ROUND(SUM(N87+N91),2)</f>
        <v>0</v>
      </c>
      <c r="M93" s="174"/>
      <c r="N93" s="174"/>
      <c r="O93" s="174"/>
      <c r="P93" s="174"/>
      <c r="Q93" s="174"/>
      <c r="R93" s="33"/>
    </row>
    <row r="94" spans="2:18" s="1" customFormat="1" ht="6.95" customHeight="1"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7"/>
    </row>
    <row r="98" spans="2:18" s="1" customFormat="1" ht="6.95" customHeight="1"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60"/>
    </row>
    <row r="99" spans="2:18" s="1" customFormat="1" ht="36.95" customHeight="1">
      <c r="B99" s="31"/>
      <c r="C99" s="150" t="s">
        <v>107</v>
      </c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33"/>
    </row>
    <row r="100" spans="2:18" s="1" customFormat="1" ht="6.95" customHeight="1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</row>
    <row r="101" spans="2:18" s="1" customFormat="1" ht="36.95" customHeight="1">
      <c r="B101" s="31"/>
      <c r="C101" s="65" t="s">
        <v>17</v>
      </c>
      <c r="D101" s="32"/>
      <c r="E101" s="32"/>
      <c r="F101" s="160" t="str">
        <f>F6</f>
        <v>Rekonstrukce kanalizace Nový svět, Třinec-Dolní Líštná - 2. etapa (vyvložkování-oprava)</v>
      </c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32"/>
      <c r="R101" s="33"/>
    </row>
    <row r="102" spans="2:18" s="1" customFormat="1" ht="6.95" customHeight="1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18" s="1" customFormat="1" ht="18" customHeight="1">
      <c r="B103" s="31"/>
      <c r="C103" s="28" t="s">
        <v>23</v>
      </c>
      <c r="D103" s="32"/>
      <c r="E103" s="32"/>
      <c r="F103" s="26" t="str">
        <f>F8</f>
        <v>Třinec</v>
      </c>
      <c r="G103" s="32"/>
      <c r="H103" s="32"/>
      <c r="I103" s="32"/>
      <c r="J103" s="32"/>
      <c r="K103" s="28" t="s">
        <v>25</v>
      </c>
      <c r="L103" s="32"/>
      <c r="M103" s="183" t="str">
        <f>IF(O8="","",O8)</f>
        <v>14. 3. 2017</v>
      </c>
      <c r="N103" s="183"/>
      <c r="O103" s="183"/>
      <c r="P103" s="183"/>
      <c r="Q103" s="32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15">
      <c r="B105" s="31"/>
      <c r="C105" s="28" t="s">
        <v>29</v>
      </c>
      <c r="D105" s="32"/>
      <c r="E105" s="32"/>
      <c r="F105" s="26" t="str">
        <f>E11</f>
        <v>Město Třinec</v>
      </c>
      <c r="G105" s="32"/>
      <c r="H105" s="32"/>
      <c r="I105" s="32"/>
      <c r="J105" s="32"/>
      <c r="K105" s="28" t="s">
        <v>37</v>
      </c>
      <c r="L105" s="32"/>
      <c r="M105" s="152" t="str">
        <f>E17</f>
        <v xml:space="preserve"> </v>
      </c>
      <c r="N105" s="152"/>
      <c r="O105" s="152"/>
      <c r="P105" s="152"/>
      <c r="Q105" s="152"/>
      <c r="R105" s="33"/>
    </row>
    <row r="106" spans="2:18" s="1" customFormat="1" ht="14.45" customHeight="1">
      <c r="B106" s="31"/>
      <c r="C106" s="28" t="s">
        <v>35</v>
      </c>
      <c r="D106" s="32"/>
      <c r="E106" s="32"/>
      <c r="F106" s="26" t="str">
        <f>IF(E14="","",E14)</f>
        <v xml:space="preserve"> </v>
      </c>
      <c r="G106" s="32"/>
      <c r="H106" s="32"/>
      <c r="I106" s="32"/>
      <c r="J106" s="32"/>
      <c r="K106" s="28" t="s">
        <v>39</v>
      </c>
      <c r="L106" s="32"/>
      <c r="M106" s="152" t="str">
        <f>E20</f>
        <v xml:space="preserve"> </v>
      </c>
      <c r="N106" s="152"/>
      <c r="O106" s="152"/>
      <c r="P106" s="152"/>
      <c r="Q106" s="152"/>
      <c r="R106" s="33"/>
    </row>
    <row r="107" spans="2:18" s="1" customFormat="1" ht="10.3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27" s="8" customFormat="1" ht="29.25" customHeight="1">
      <c r="B108" s="114"/>
      <c r="C108" s="115" t="s">
        <v>108</v>
      </c>
      <c r="D108" s="116" t="s">
        <v>109</v>
      </c>
      <c r="E108" s="116" t="s">
        <v>62</v>
      </c>
      <c r="F108" s="201" t="s">
        <v>110</v>
      </c>
      <c r="G108" s="201"/>
      <c r="H108" s="201"/>
      <c r="I108" s="201"/>
      <c r="J108" s="116" t="s">
        <v>111</v>
      </c>
      <c r="K108" s="116" t="s">
        <v>112</v>
      </c>
      <c r="L108" s="202" t="s">
        <v>113</v>
      </c>
      <c r="M108" s="202"/>
      <c r="N108" s="201" t="s">
        <v>101</v>
      </c>
      <c r="O108" s="201"/>
      <c r="P108" s="201"/>
      <c r="Q108" s="203"/>
      <c r="R108" s="117"/>
      <c r="T108" s="72" t="s">
        <v>114</v>
      </c>
      <c r="U108" s="73" t="s">
        <v>44</v>
      </c>
      <c r="V108" s="73" t="s">
        <v>115</v>
      </c>
      <c r="W108" s="73" t="s">
        <v>116</v>
      </c>
      <c r="X108" s="73" t="s">
        <v>117</v>
      </c>
      <c r="Y108" s="73" t="s">
        <v>118</v>
      </c>
      <c r="Z108" s="73" t="s">
        <v>119</v>
      </c>
      <c r="AA108" s="74" t="s">
        <v>120</v>
      </c>
    </row>
    <row r="109" spans="2:63" s="1" customFormat="1" ht="29.25" customHeight="1">
      <c r="B109" s="31"/>
      <c r="C109" s="76" t="s">
        <v>97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195">
        <f>BK109</f>
        <v>0</v>
      </c>
      <c r="O109" s="196"/>
      <c r="P109" s="196"/>
      <c r="Q109" s="196"/>
      <c r="R109" s="33"/>
      <c r="T109" s="75"/>
      <c r="U109" s="47"/>
      <c r="V109" s="47"/>
      <c r="W109" s="118">
        <f>W110</f>
        <v>0</v>
      </c>
      <c r="X109" s="47"/>
      <c r="Y109" s="118">
        <f>Y110</f>
        <v>0</v>
      </c>
      <c r="Z109" s="47"/>
      <c r="AA109" s="119">
        <f>AA110</f>
        <v>0</v>
      </c>
      <c r="AT109" s="17" t="s">
        <v>79</v>
      </c>
      <c r="AU109" s="17" t="s">
        <v>103</v>
      </c>
      <c r="BK109" s="120">
        <f>BK110</f>
        <v>0</v>
      </c>
    </row>
    <row r="110" spans="2:63" s="9" customFormat="1" ht="37.35" customHeight="1">
      <c r="B110" s="121"/>
      <c r="C110" s="122"/>
      <c r="D110" s="123" t="s">
        <v>104</v>
      </c>
      <c r="E110" s="123"/>
      <c r="F110" s="123"/>
      <c r="G110" s="123"/>
      <c r="H110" s="123"/>
      <c r="I110" s="123"/>
      <c r="J110" s="123"/>
      <c r="K110" s="123"/>
      <c r="L110" s="123"/>
      <c r="M110" s="123"/>
      <c r="N110" s="197">
        <f>BK110</f>
        <v>0</v>
      </c>
      <c r="O110" s="191"/>
      <c r="P110" s="191"/>
      <c r="Q110" s="191"/>
      <c r="R110" s="124"/>
      <c r="T110" s="125"/>
      <c r="U110" s="122"/>
      <c r="V110" s="122"/>
      <c r="W110" s="126">
        <f>W111</f>
        <v>0</v>
      </c>
      <c r="X110" s="122"/>
      <c r="Y110" s="126">
        <f>Y111</f>
        <v>0</v>
      </c>
      <c r="Z110" s="122"/>
      <c r="AA110" s="127">
        <f>AA111</f>
        <v>0</v>
      </c>
      <c r="AR110" s="128" t="s">
        <v>22</v>
      </c>
      <c r="AT110" s="129" t="s">
        <v>79</v>
      </c>
      <c r="AU110" s="129" t="s">
        <v>80</v>
      </c>
      <c r="AY110" s="128" t="s">
        <v>121</v>
      </c>
      <c r="BK110" s="130">
        <f>BK111</f>
        <v>0</v>
      </c>
    </row>
    <row r="111" spans="2:63" s="9" customFormat="1" ht="19.9" customHeight="1">
      <c r="B111" s="121"/>
      <c r="C111" s="122"/>
      <c r="D111" s="131" t="s">
        <v>105</v>
      </c>
      <c r="E111" s="131"/>
      <c r="F111" s="131"/>
      <c r="G111" s="131"/>
      <c r="H111" s="131"/>
      <c r="I111" s="131"/>
      <c r="J111" s="131"/>
      <c r="K111" s="131"/>
      <c r="L111" s="131"/>
      <c r="M111" s="131"/>
      <c r="N111" s="198">
        <f>BK111</f>
        <v>0</v>
      </c>
      <c r="O111" s="199"/>
      <c r="P111" s="199"/>
      <c r="Q111" s="199"/>
      <c r="R111" s="124"/>
      <c r="T111" s="125"/>
      <c r="U111" s="122"/>
      <c r="V111" s="122"/>
      <c r="W111" s="126">
        <f>SUM(W112:W121)</f>
        <v>0</v>
      </c>
      <c r="X111" s="122"/>
      <c r="Y111" s="126">
        <f>SUM(Y112:Y121)</f>
        <v>0</v>
      </c>
      <c r="Z111" s="122"/>
      <c r="AA111" s="127">
        <f>SUM(AA112:AA121)</f>
        <v>0</v>
      </c>
      <c r="AR111" s="128" t="s">
        <v>22</v>
      </c>
      <c r="AT111" s="129" t="s">
        <v>79</v>
      </c>
      <c r="AU111" s="129" t="s">
        <v>22</v>
      </c>
      <c r="AY111" s="128" t="s">
        <v>121</v>
      </c>
      <c r="BK111" s="130">
        <f>SUM(BK112:BK121)</f>
        <v>0</v>
      </c>
    </row>
    <row r="112" spans="2:65" s="1" customFormat="1" ht="22.5" customHeight="1">
      <c r="B112" s="132"/>
      <c r="C112" s="133" t="s">
        <v>22</v>
      </c>
      <c r="D112" s="133" t="s">
        <v>122</v>
      </c>
      <c r="E112" s="134" t="s">
        <v>123</v>
      </c>
      <c r="F112" s="193" t="s">
        <v>124</v>
      </c>
      <c r="G112" s="193"/>
      <c r="H112" s="193"/>
      <c r="I112" s="193"/>
      <c r="J112" s="135" t="s">
        <v>125</v>
      </c>
      <c r="K112" s="136">
        <v>400</v>
      </c>
      <c r="L112" s="194"/>
      <c r="M112" s="194"/>
      <c r="N112" s="194">
        <f aca="true" t="shared" si="0" ref="N112:N121">ROUND(L112*K112,2)</f>
        <v>0</v>
      </c>
      <c r="O112" s="194"/>
      <c r="P112" s="194"/>
      <c r="Q112" s="194"/>
      <c r="R112" s="137"/>
      <c r="T112" s="138" t="s">
        <v>5</v>
      </c>
      <c r="U112" s="40" t="s">
        <v>45</v>
      </c>
      <c r="V112" s="139">
        <v>0</v>
      </c>
      <c r="W112" s="139">
        <f aca="true" t="shared" si="1" ref="W112:W121">V112*K112</f>
        <v>0</v>
      </c>
      <c r="X112" s="139">
        <v>0</v>
      </c>
      <c r="Y112" s="139">
        <f aca="true" t="shared" si="2" ref="Y112:Y121">X112*K112</f>
        <v>0</v>
      </c>
      <c r="Z112" s="139">
        <v>0</v>
      </c>
      <c r="AA112" s="140">
        <f aca="true" t="shared" si="3" ref="AA112:AA121">Z112*K112</f>
        <v>0</v>
      </c>
      <c r="AR112" s="17" t="s">
        <v>126</v>
      </c>
      <c r="AT112" s="17" t="s">
        <v>122</v>
      </c>
      <c r="AU112" s="17" t="s">
        <v>95</v>
      </c>
      <c r="AY112" s="17" t="s">
        <v>121</v>
      </c>
      <c r="BE112" s="141">
        <f aca="true" t="shared" si="4" ref="BE112:BE121">IF(U112="základní",N112,0)</f>
        <v>0</v>
      </c>
      <c r="BF112" s="141">
        <f aca="true" t="shared" si="5" ref="BF112:BF121">IF(U112="snížená",N112,0)</f>
        <v>0</v>
      </c>
      <c r="BG112" s="141">
        <f aca="true" t="shared" si="6" ref="BG112:BG121">IF(U112="zákl. přenesená",N112,0)</f>
        <v>0</v>
      </c>
      <c r="BH112" s="141">
        <f aca="true" t="shared" si="7" ref="BH112:BH121">IF(U112="sníž. přenesená",N112,0)</f>
        <v>0</v>
      </c>
      <c r="BI112" s="141">
        <f aca="true" t="shared" si="8" ref="BI112:BI121">IF(U112="nulová",N112,0)</f>
        <v>0</v>
      </c>
      <c r="BJ112" s="17" t="s">
        <v>22</v>
      </c>
      <c r="BK112" s="141">
        <f aca="true" t="shared" si="9" ref="BK112:BK121">ROUND(L112*K112,2)</f>
        <v>0</v>
      </c>
      <c r="BL112" s="17" t="s">
        <v>126</v>
      </c>
      <c r="BM112" s="17" t="s">
        <v>127</v>
      </c>
    </row>
    <row r="113" spans="2:65" s="1" customFormat="1" ht="22.5" customHeight="1">
      <c r="B113" s="132"/>
      <c r="C113" s="133" t="s">
        <v>95</v>
      </c>
      <c r="D113" s="133" t="s">
        <v>122</v>
      </c>
      <c r="E113" s="134" t="s">
        <v>128</v>
      </c>
      <c r="F113" s="193" t="s">
        <v>129</v>
      </c>
      <c r="G113" s="193"/>
      <c r="H113" s="193"/>
      <c r="I113" s="193"/>
      <c r="J113" s="135" t="s">
        <v>125</v>
      </c>
      <c r="K113" s="136">
        <v>800</v>
      </c>
      <c r="L113" s="194"/>
      <c r="M113" s="194"/>
      <c r="N113" s="194">
        <f t="shared" si="0"/>
        <v>0</v>
      </c>
      <c r="O113" s="194"/>
      <c r="P113" s="194"/>
      <c r="Q113" s="194"/>
      <c r="R113" s="137"/>
      <c r="T113" s="138" t="s">
        <v>5</v>
      </c>
      <c r="U113" s="40" t="s">
        <v>45</v>
      </c>
      <c r="V113" s="139">
        <v>0</v>
      </c>
      <c r="W113" s="139">
        <f t="shared" si="1"/>
        <v>0</v>
      </c>
      <c r="X113" s="139">
        <v>0</v>
      </c>
      <c r="Y113" s="139">
        <f t="shared" si="2"/>
        <v>0</v>
      </c>
      <c r="Z113" s="139">
        <v>0</v>
      </c>
      <c r="AA113" s="140">
        <f t="shared" si="3"/>
        <v>0</v>
      </c>
      <c r="AR113" s="17" t="s">
        <v>126</v>
      </c>
      <c r="AT113" s="17" t="s">
        <v>122</v>
      </c>
      <c r="AU113" s="17" t="s">
        <v>95</v>
      </c>
      <c r="AY113" s="17" t="s">
        <v>121</v>
      </c>
      <c r="BE113" s="141">
        <f t="shared" si="4"/>
        <v>0</v>
      </c>
      <c r="BF113" s="141">
        <f t="shared" si="5"/>
        <v>0</v>
      </c>
      <c r="BG113" s="141">
        <f t="shared" si="6"/>
        <v>0</v>
      </c>
      <c r="BH113" s="141">
        <f t="shared" si="7"/>
        <v>0</v>
      </c>
      <c r="BI113" s="141">
        <f t="shared" si="8"/>
        <v>0</v>
      </c>
      <c r="BJ113" s="17" t="s">
        <v>22</v>
      </c>
      <c r="BK113" s="141">
        <f t="shared" si="9"/>
        <v>0</v>
      </c>
      <c r="BL113" s="17" t="s">
        <v>126</v>
      </c>
      <c r="BM113" s="17" t="s">
        <v>130</v>
      </c>
    </row>
    <row r="114" spans="2:65" s="1" customFormat="1" ht="31.5" customHeight="1">
      <c r="B114" s="132"/>
      <c r="C114" s="133" t="s">
        <v>131</v>
      </c>
      <c r="D114" s="133" t="s">
        <v>122</v>
      </c>
      <c r="E114" s="134" t="s">
        <v>132</v>
      </c>
      <c r="F114" s="193" t="s">
        <v>133</v>
      </c>
      <c r="G114" s="193"/>
      <c r="H114" s="193"/>
      <c r="I114" s="193"/>
      <c r="J114" s="135" t="s">
        <v>125</v>
      </c>
      <c r="K114" s="136">
        <v>400</v>
      </c>
      <c r="L114" s="194"/>
      <c r="M114" s="194"/>
      <c r="N114" s="194">
        <f t="shared" si="0"/>
        <v>0</v>
      </c>
      <c r="O114" s="194"/>
      <c r="P114" s="194"/>
      <c r="Q114" s="194"/>
      <c r="R114" s="137"/>
      <c r="T114" s="138" t="s">
        <v>5</v>
      </c>
      <c r="U114" s="40" t="s">
        <v>45</v>
      </c>
      <c r="V114" s="139">
        <v>0</v>
      </c>
      <c r="W114" s="139">
        <f t="shared" si="1"/>
        <v>0</v>
      </c>
      <c r="X114" s="139">
        <v>0</v>
      </c>
      <c r="Y114" s="139">
        <f t="shared" si="2"/>
        <v>0</v>
      </c>
      <c r="Z114" s="139">
        <v>0</v>
      </c>
      <c r="AA114" s="140">
        <f t="shared" si="3"/>
        <v>0</v>
      </c>
      <c r="AR114" s="17" t="s">
        <v>126</v>
      </c>
      <c r="AT114" s="17" t="s">
        <v>122</v>
      </c>
      <c r="AU114" s="17" t="s">
        <v>95</v>
      </c>
      <c r="AY114" s="17" t="s">
        <v>121</v>
      </c>
      <c r="BE114" s="141">
        <f t="shared" si="4"/>
        <v>0</v>
      </c>
      <c r="BF114" s="141">
        <f t="shared" si="5"/>
        <v>0</v>
      </c>
      <c r="BG114" s="141">
        <f t="shared" si="6"/>
        <v>0</v>
      </c>
      <c r="BH114" s="141">
        <f t="shared" si="7"/>
        <v>0</v>
      </c>
      <c r="BI114" s="141">
        <f t="shared" si="8"/>
        <v>0</v>
      </c>
      <c r="BJ114" s="17" t="s">
        <v>22</v>
      </c>
      <c r="BK114" s="141">
        <f t="shared" si="9"/>
        <v>0</v>
      </c>
      <c r="BL114" s="17" t="s">
        <v>126</v>
      </c>
      <c r="BM114" s="17" t="s">
        <v>134</v>
      </c>
    </row>
    <row r="115" spans="2:65" s="1" customFormat="1" ht="22.5" customHeight="1">
      <c r="B115" s="132"/>
      <c r="C115" s="133" t="s">
        <v>126</v>
      </c>
      <c r="D115" s="133" t="s">
        <v>122</v>
      </c>
      <c r="E115" s="134" t="s">
        <v>135</v>
      </c>
      <c r="F115" s="193" t="s">
        <v>136</v>
      </c>
      <c r="G115" s="193"/>
      <c r="H115" s="193"/>
      <c r="I115" s="193"/>
      <c r="J115" s="135" t="s">
        <v>137</v>
      </c>
      <c r="K115" s="136">
        <v>12</v>
      </c>
      <c r="L115" s="194"/>
      <c r="M115" s="194"/>
      <c r="N115" s="194">
        <f t="shared" si="0"/>
        <v>0</v>
      </c>
      <c r="O115" s="194"/>
      <c r="P115" s="194"/>
      <c r="Q115" s="194"/>
      <c r="R115" s="137"/>
      <c r="T115" s="138" t="s">
        <v>5</v>
      </c>
      <c r="U115" s="40" t="s">
        <v>45</v>
      </c>
      <c r="V115" s="139">
        <v>0</v>
      </c>
      <c r="W115" s="139">
        <f t="shared" si="1"/>
        <v>0</v>
      </c>
      <c r="X115" s="139">
        <v>0</v>
      </c>
      <c r="Y115" s="139">
        <f t="shared" si="2"/>
        <v>0</v>
      </c>
      <c r="Z115" s="139">
        <v>0</v>
      </c>
      <c r="AA115" s="140">
        <f t="shared" si="3"/>
        <v>0</v>
      </c>
      <c r="AR115" s="17" t="s">
        <v>126</v>
      </c>
      <c r="AT115" s="17" t="s">
        <v>122</v>
      </c>
      <c r="AU115" s="17" t="s">
        <v>95</v>
      </c>
      <c r="AY115" s="17" t="s">
        <v>121</v>
      </c>
      <c r="BE115" s="141">
        <f t="shared" si="4"/>
        <v>0</v>
      </c>
      <c r="BF115" s="141">
        <f t="shared" si="5"/>
        <v>0</v>
      </c>
      <c r="BG115" s="141">
        <f t="shared" si="6"/>
        <v>0</v>
      </c>
      <c r="BH115" s="141">
        <f t="shared" si="7"/>
        <v>0</v>
      </c>
      <c r="BI115" s="141">
        <f t="shared" si="8"/>
        <v>0</v>
      </c>
      <c r="BJ115" s="17" t="s">
        <v>22</v>
      </c>
      <c r="BK115" s="141">
        <f t="shared" si="9"/>
        <v>0</v>
      </c>
      <c r="BL115" s="17" t="s">
        <v>126</v>
      </c>
      <c r="BM115" s="17" t="s">
        <v>138</v>
      </c>
    </row>
    <row r="116" spans="2:65" s="1" customFormat="1" ht="22.5" customHeight="1">
      <c r="B116" s="132"/>
      <c r="C116" s="133" t="s">
        <v>139</v>
      </c>
      <c r="D116" s="133" t="s">
        <v>122</v>
      </c>
      <c r="E116" s="134" t="s">
        <v>140</v>
      </c>
      <c r="F116" s="193" t="s">
        <v>141</v>
      </c>
      <c r="G116" s="193"/>
      <c r="H116" s="193"/>
      <c r="I116" s="193"/>
      <c r="J116" s="135" t="s">
        <v>137</v>
      </c>
      <c r="K116" s="136">
        <v>12</v>
      </c>
      <c r="L116" s="194"/>
      <c r="M116" s="194"/>
      <c r="N116" s="194">
        <f t="shared" si="0"/>
        <v>0</v>
      </c>
      <c r="O116" s="194"/>
      <c r="P116" s="194"/>
      <c r="Q116" s="194"/>
      <c r="R116" s="137"/>
      <c r="T116" s="138" t="s">
        <v>5</v>
      </c>
      <c r="U116" s="40" t="s">
        <v>45</v>
      </c>
      <c r="V116" s="139">
        <v>0</v>
      </c>
      <c r="W116" s="139">
        <f t="shared" si="1"/>
        <v>0</v>
      </c>
      <c r="X116" s="139">
        <v>0</v>
      </c>
      <c r="Y116" s="139">
        <f t="shared" si="2"/>
        <v>0</v>
      </c>
      <c r="Z116" s="139">
        <v>0</v>
      </c>
      <c r="AA116" s="140">
        <f t="shared" si="3"/>
        <v>0</v>
      </c>
      <c r="AR116" s="17" t="s">
        <v>126</v>
      </c>
      <c r="AT116" s="17" t="s">
        <v>122</v>
      </c>
      <c r="AU116" s="17" t="s">
        <v>95</v>
      </c>
      <c r="AY116" s="17" t="s">
        <v>121</v>
      </c>
      <c r="BE116" s="141">
        <f t="shared" si="4"/>
        <v>0</v>
      </c>
      <c r="BF116" s="141">
        <f t="shared" si="5"/>
        <v>0</v>
      </c>
      <c r="BG116" s="141">
        <f t="shared" si="6"/>
        <v>0</v>
      </c>
      <c r="BH116" s="141">
        <f t="shared" si="7"/>
        <v>0</v>
      </c>
      <c r="BI116" s="141">
        <f t="shared" si="8"/>
        <v>0</v>
      </c>
      <c r="BJ116" s="17" t="s">
        <v>22</v>
      </c>
      <c r="BK116" s="141">
        <f t="shared" si="9"/>
        <v>0</v>
      </c>
      <c r="BL116" s="17" t="s">
        <v>126</v>
      </c>
      <c r="BM116" s="17" t="s">
        <v>142</v>
      </c>
    </row>
    <row r="117" spans="2:65" s="1" customFormat="1" ht="31.5" customHeight="1">
      <c r="B117" s="132"/>
      <c r="C117" s="133" t="s">
        <v>143</v>
      </c>
      <c r="D117" s="133" t="s">
        <v>122</v>
      </c>
      <c r="E117" s="134" t="s">
        <v>144</v>
      </c>
      <c r="F117" s="193" t="s">
        <v>164</v>
      </c>
      <c r="G117" s="193"/>
      <c r="H117" s="193"/>
      <c r="I117" s="193"/>
      <c r="J117" s="135" t="s">
        <v>137</v>
      </c>
      <c r="K117" s="136">
        <v>9</v>
      </c>
      <c r="L117" s="194"/>
      <c r="M117" s="194"/>
      <c r="N117" s="194">
        <f t="shared" si="0"/>
        <v>0</v>
      </c>
      <c r="O117" s="194"/>
      <c r="P117" s="194"/>
      <c r="Q117" s="194"/>
      <c r="R117" s="137"/>
      <c r="T117" s="138" t="s">
        <v>5</v>
      </c>
      <c r="U117" s="40" t="s">
        <v>45</v>
      </c>
      <c r="V117" s="139">
        <v>0</v>
      </c>
      <c r="W117" s="139">
        <f t="shared" si="1"/>
        <v>0</v>
      </c>
      <c r="X117" s="139">
        <v>0</v>
      </c>
      <c r="Y117" s="139">
        <f t="shared" si="2"/>
        <v>0</v>
      </c>
      <c r="Z117" s="139">
        <v>0</v>
      </c>
      <c r="AA117" s="140">
        <f t="shared" si="3"/>
        <v>0</v>
      </c>
      <c r="AR117" s="17" t="s">
        <v>126</v>
      </c>
      <c r="AT117" s="17" t="s">
        <v>122</v>
      </c>
      <c r="AU117" s="17" t="s">
        <v>95</v>
      </c>
      <c r="AY117" s="17" t="s">
        <v>121</v>
      </c>
      <c r="BE117" s="141">
        <f t="shared" si="4"/>
        <v>0</v>
      </c>
      <c r="BF117" s="141">
        <f t="shared" si="5"/>
        <v>0</v>
      </c>
      <c r="BG117" s="141">
        <f t="shared" si="6"/>
        <v>0</v>
      </c>
      <c r="BH117" s="141">
        <f t="shared" si="7"/>
        <v>0</v>
      </c>
      <c r="BI117" s="141">
        <f t="shared" si="8"/>
        <v>0</v>
      </c>
      <c r="BJ117" s="17" t="s">
        <v>22</v>
      </c>
      <c r="BK117" s="141">
        <f t="shared" si="9"/>
        <v>0</v>
      </c>
      <c r="BL117" s="17" t="s">
        <v>126</v>
      </c>
      <c r="BM117" s="17" t="s">
        <v>145</v>
      </c>
    </row>
    <row r="118" spans="2:65" s="1" customFormat="1" ht="22.5" customHeight="1">
      <c r="B118" s="132"/>
      <c r="C118" s="133" t="s">
        <v>146</v>
      </c>
      <c r="D118" s="133" t="s">
        <v>122</v>
      </c>
      <c r="E118" s="134" t="s">
        <v>147</v>
      </c>
      <c r="F118" s="193" t="s">
        <v>148</v>
      </c>
      <c r="G118" s="193"/>
      <c r="H118" s="193"/>
      <c r="I118" s="193"/>
      <c r="J118" s="135" t="s">
        <v>149</v>
      </c>
      <c r="K118" s="136">
        <v>1</v>
      </c>
      <c r="L118" s="194"/>
      <c r="M118" s="194"/>
      <c r="N118" s="194">
        <f t="shared" si="0"/>
        <v>0</v>
      </c>
      <c r="O118" s="194"/>
      <c r="P118" s="194"/>
      <c r="Q118" s="194"/>
      <c r="R118" s="137"/>
      <c r="T118" s="138" t="s">
        <v>5</v>
      </c>
      <c r="U118" s="40" t="s">
        <v>45</v>
      </c>
      <c r="V118" s="139">
        <v>0</v>
      </c>
      <c r="W118" s="139">
        <f t="shared" si="1"/>
        <v>0</v>
      </c>
      <c r="X118" s="139">
        <v>0</v>
      </c>
      <c r="Y118" s="139">
        <f t="shared" si="2"/>
        <v>0</v>
      </c>
      <c r="Z118" s="139">
        <v>0</v>
      </c>
      <c r="AA118" s="140">
        <f t="shared" si="3"/>
        <v>0</v>
      </c>
      <c r="AR118" s="17" t="s">
        <v>126</v>
      </c>
      <c r="AT118" s="17" t="s">
        <v>122</v>
      </c>
      <c r="AU118" s="17" t="s">
        <v>95</v>
      </c>
      <c r="AY118" s="17" t="s">
        <v>121</v>
      </c>
      <c r="BE118" s="141">
        <f t="shared" si="4"/>
        <v>0</v>
      </c>
      <c r="BF118" s="141">
        <f t="shared" si="5"/>
        <v>0</v>
      </c>
      <c r="BG118" s="141">
        <f t="shared" si="6"/>
        <v>0</v>
      </c>
      <c r="BH118" s="141">
        <f t="shared" si="7"/>
        <v>0</v>
      </c>
      <c r="BI118" s="141">
        <f t="shared" si="8"/>
        <v>0</v>
      </c>
      <c r="BJ118" s="17" t="s">
        <v>22</v>
      </c>
      <c r="BK118" s="141">
        <f t="shared" si="9"/>
        <v>0</v>
      </c>
      <c r="BL118" s="17" t="s">
        <v>126</v>
      </c>
      <c r="BM118" s="17" t="s">
        <v>150</v>
      </c>
    </row>
    <row r="119" spans="2:65" s="1" customFormat="1" ht="22.5" customHeight="1">
      <c r="B119" s="132"/>
      <c r="C119" s="133" t="s">
        <v>151</v>
      </c>
      <c r="D119" s="133" t="s">
        <v>122</v>
      </c>
      <c r="E119" s="134" t="s">
        <v>152</v>
      </c>
      <c r="F119" s="193" t="s">
        <v>153</v>
      </c>
      <c r="G119" s="193"/>
      <c r="H119" s="193"/>
      <c r="I119" s="193"/>
      <c r="J119" s="135" t="s">
        <v>125</v>
      </c>
      <c r="K119" s="136">
        <v>400</v>
      </c>
      <c r="L119" s="194"/>
      <c r="M119" s="194"/>
      <c r="N119" s="194">
        <f t="shared" si="0"/>
        <v>0</v>
      </c>
      <c r="O119" s="194"/>
      <c r="P119" s="194"/>
      <c r="Q119" s="194"/>
      <c r="R119" s="137"/>
      <c r="T119" s="138" t="s">
        <v>5</v>
      </c>
      <c r="U119" s="40" t="s">
        <v>45</v>
      </c>
      <c r="V119" s="139">
        <v>0</v>
      </c>
      <c r="W119" s="139">
        <f t="shared" si="1"/>
        <v>0</v>
      </c>
      <c r="X119" s="139">
        <v>0</v>
      </c>
      <c r="Y119" s="139">
        <f t="shared" si="2"/>
        <v>0</v>
      </c>
      <c r="Z119" s="139">
        <v>0</v>
      </c>
      <c r="AA119" s="140">
        <f t="shared" si="3"/>
        <v>0</v>
      </c>
      <c r="AR119" s="17" t="s">
        <v>126</v>
      </c>
      <c r="AT119" s="17" t="s">
        <v>122</v>
      </c>
      <c r="AU119" s="17" t="s">
        <v>95</v>
      </c>
      <c r="AY119" s="17" t="s">
        <v>121</v>
      </c>
      <c r="BE119" s="141">
        <f t="shared" si="4"/>
        <v>0</v>
      </c>
      <c r="BF119" s="141">
        <f t="shared" si="5"/>
        <v>0</v>
      </c>
      <c r="BG119" s="141">
        <f t="shared" si="6"/>
        <v>0</v>
      </c>
      <c r="BH119" s="141">
        <f t="shared" si="7"/>
        <v>0</v>
      </c>
      <c r="BI119" s="141">
        <f t="shared" si="8"/>
        <v>0</v>
      </c>
      <c r="BJ119" s="17" t="s">
        <v>22</v>
      </c>
      <c r="BK119" s="141">
        <f t="shared" si="9"/>
        <v>0</v>
      </c>
      <c r="BL119" s="17" t="s">
        <v>126</v>
      </c>
      <c r="BM119" s="17" t="s">
        <v>154</v>
      </c>
    </row>
    <row r="120" spans="2:65" s="1" customFormat="1" ht="31.5" customHeight="1">
      <c r="B120" s="132"/>
      <c r="C120" s="133" t="s">
        <v>155</v>
      </c>
      <c r="D120" s="133" t="s">
        <v>122</v>
      </c>
      <c r="E120" s="134" t="s">
        <v>156</v>
      </c>
      <c r="F120" s="193" t="s">
        <v>157</v>
      </c>
      <c r="G120" s="193"/>
      <c r="H120" s="193"/>
      <c r="I120" s="193"/>
      <c r="J120" s="135" t="s">
        <v>158</v>
      </c>
      <c r="K120" s="136">
        <v>40</v>
      </c>
      <c r="L120" s="194"/>
      <c r="M120" s="194"/>
      <c r="N120" s="194">
        <f t="shared" si="0"/>
        <v>0</v>
      </c>
      <c r="O120" s="194"/>
      <c r="P120" s="194"/>
      <c r="Q120" s="194"/>
      <c r="R120" s="137"/>
      <c r="T120" s="138" t="s">
        <v>5</v>
      </c>
      <c r="U120" s="40" t="s">
        <v>45</v>
      </c>
      <c r="V120" s="139">
        <v>0</v>
      </c>
      <c r="W120" s="139">
        <f t="shared" si="1"/>
        <v>0</v>
      </c>
      <c r="X120" s="139">
        <v>0</v>
      </c>
      <c r="Y120" s="139">
        <f t="shared" si="2"/>
        <v>0</v>
      </c>
      <c r="Z120" s="139">
        <v>0</v>
      </c>
      <c r="AA120" s="140">
        <f t="shared" si="3"/>
        <v>0</v>
      </c>
      <c r="AR120" s="17" t="s">
        <v>126</v>
      </c>
      <c r="AT120" s="17" t="s">
        <v>122</v>
      </c>
      <c r="AU120" s="17" t="s">
        <v>95</v>
      </c>
      <c r="AY120" s="17" t="s">
        <v>121</v>
      </c>
      <c r="BE120" s="141">
        <f t="shared" si="4"/>
        <v>0</v>
      </c>
      <c r="BF120" s="141">
        <f t="shared" si="5"/>
        <v>0</v>
      </c>
      <c r="BG120" s="141">
        <f t="shared" si="6"/>
        <v>0</v>
      </c>
      <c r="BH120" s="141">
        <f t="shared" si="7"/>
        <v>0</v>
      </c>
      <c r="BI120" s="141">
        <f t="shared" si="8"/>
        <v>0</v>
      </c>
      <c r="BJ120" s="17" t="s">
        <v>22</v>
      </c>
      <c r="BK120" s="141">
        <f t="shared" si="9"/>
        <v>0</v>
      </c>
      <c r="BL120" s="17" t="s">
        <v>126</v>
      </c>
      <c r="BM120" s="17" t="s">
        <v>159</v>
      </c>
    </row>
    <row r="121" spans="2:65" s="1" customFormat="1" ht="31.5" customHeight="1">
      <c r="B121" s="132"/>
      <c r="C121" s="133" t="s">
        <v>27</v>
      </c>
      <c r="D121" s="133" t="s">
        <v>122</v>
      </c>
      <c r="E121" s="134" t="s">
        <v>160</v>
      </c>
      <c r="F121" s="193" t="s">
        <v>161</v>
      </c>
      <c r="G121" s="193"/>
      <c r="H121" s="193"/>
      <c r="I121" s="193"/>
      <c r="J121" s="135" t="s">
        <v>137</v>
      </c>
      <c r="K121" s="136">
        <v>7</v>
      </c>
      <c r="L121" s="194"/>
      <c r="M121" s="194"/>
      <c r="N121" s="194">
        <f t="shared" si="0"/>
        <v>0</v>
      </c>
      <c r="O121" s="194"/>
      <c r="P121" s="194"/>
      <c r="Q121" s="194"/>
      <c r="R121" s="137"/>
      <c r="T121" s="138" t="s">
        <v>5</v>
      </c>
      <c r="U121" s="142" t="s">
        <v>45</v>
      </c>
      <c r="V121" s="143">
        <v>0</v>
      </c>
      <c r="W121" s="143">
        <f t="shared" si="1"/>
        <v>0</v>
      </c>
      <c r="X121" s="143">
        <v>0</v>
      </c>
      <c r="Y121" s="143">
        <f t="shared" si="2"/>
        <v>0</v>
      </c>
      <c r="Z121" s="143">
        <v>0</v>
      </c>
      <c r="AA121" s="144">
        <f t="shared" si="3"/>
        <v>0</v>
      </c>
      <c r="AR121" s="17" t="s">
        <v>126</v>
      </c>
      <c r="AT121" s="17" t="s">
        <v>122</v>
      </c>
      <c r="AU121" s="17" t="s">
        <v>95</v>
      </c>
      <c r="AY121" s="17" t="s">
        <v>121</v>
      </c>
      <c r="BE121" s="141">
        <f t="shared" si="4"/>
        <v>0</v>
      </c>
      <c r="BF121" s="141">
        <f t="shared" si="5"/>
        <v>0</v>
      </c>
      <c r="BG121" s="141">
        <f t="shared" si="6"/>
        <v>0</v>
      </c>
      <c r="BH121" s="141">
        <f t="shared" si="7"/>
        <v>0</v>
      </c>
      <c r="BI121" s="141">
        <f t="shared" si="8"/>
        <v>0</v>
      </c>
      <c r="BJ121" s="17" t="s">
        <v>22</v>
      </c>
      <c r="BK121" s="141">
        <f t="shared" si="9"/>
        <v>0</v>
      </c>
      <c r="BL121" s="17" t="s">
        <v>126</v>
      </c>
      <c r="BM121" s="17" t="s">
        <v>162</v>
      </c>
    </row>
    <row r="122" spans="2:18" s="1" customFormat="1" ht="6.95" customHeight="1"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7"/>
    </row>
  </sheetData>
  <mergeCells count="82">
    <mergeCell ref="N109:Q109"/>
    <mergeCell ref="N110:Q110"/>
    <mergeCell ref="N111:Q111"/>
    <mergeCell ref="H1:K1"/>
    <mergeCell ref="S2:AC2"/>
    <mergeCell ref="M103:P103"/>
    <mergeCell ref="M105:Q105"/>
    <mergeCell ref="M106:Q106"/>
    <mergeCell ref="F108:I108"/>
    <mergeCell ref="L108:M108"/>
    <mergeCell ref="N108:Q108"/>
    <mergeCell ref="N89:Q89"/>
    <mergeCell ref="N91:Q91"/>
    <mergeCell ref="L93:Q93"/>
    <mergeCell ref="C99:Q99"/>
    <mergeCell ref="F101:P101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F116:I116"/>
    <mergeCell ref="L116:M116"/>
    <mergeCell ref="N116:Q116"/>
    <mergeCell ref="F117:I117"/>
    <mergeCell ref="L117:M117"/>
    <mergeCell ref="N117:Q117"/>
    <mergeCell ref="F114:I114"/>
    <mergeCell ref="L114:M114"/>
    <mergeCell ref="N114:Q114"/>
    <mergeCell ref="F115:I115"/>
    <mergeCell ref="L115:M115"/>
    <mergeCell ref="N115:Q115"/>
    <mergeCell ref="F112:I112"/>
    <mergeCell ref="L112:M112"/>
    <mergeCell ref="N112:Q112"/>
    <mergeCell ref="F113:I113"/>
    <mergeCell ref="L113:M113"/>
    <mergeCell ref="N113:Q113"/>
    <mergeCell ref="M83:Q83"/>
    <mergeCell ref="C85:G85"/>
    <mergeCell ref="N85:Q85"/>
    <mergeCell ref="N87:Q87"/>
    <mergeCell ref="N88:Q88"/>
    <mergeCell ref="L37:P37"/>
    <mergeCell ref="C76:Q76"/>
    <mergeCell ref="F78:P78"/>
    <mergeCell ref="M80:P80"/>
    <mergeCell ref="M82:Q82"/>
    <mergeCell ref="H33:J33"/>
    <mergeCell ref="M33:P33"/>
    <mergeCell ref="H34:J34"/>
    <mergeCell ref="M34:P34"/>
    <mergeCell ref="H35:J35"/>
    <mergeCell ref="M35:P35"/>
    <mergeCell ref="M29:P29"/>
    <mergeCell ref="H31:J31"/>
    <mergeCell ref="M31:P31"/>
    <mergeCell ref="H32:J32"/>
    <mergeCell ref="M32:P32"/>
    <mergeCell ref="O19:P19"/>
    <mergeCell ref="O20:P20"/>
    <mergeCell ref="E23:L23"/>
    <mergeCell ref="M26:P26"/>
    <mergeCell ref="M27:P27"/>
    <mergeCell ref="O11:P11"/>
    <mergeCell ref="O13:P13"/>
    <mergeCell ref="O14:P14"/>
    <mergeCell ref="O16:P16"/>
    <mergeCell ref="O17:P17"/>
    <mergeCell ref="C2:Q2"/>
    <mergeCell ref="C4:Q4"/>
    <mergeCell ref="F6:P6"/>
    <mergeCell ref="O8:P8"/>
    <mergeCell ref="O10:P10"/>
  </mergeCells>
  <hyperlinks>
    <hyperlink ref="F1:G1" location="C2" display="1) Krycí list rozpočtu"/>
    <hyperlink ref="H1:K1" location="C85" display="2) Rekapitulace rozpočtu"/>
    <hyperlink ref="L1" location="C10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Lipowská</dc:creator>
  <cp:keywords/>
  <dc:description/>
  <cp:lastModifiedBy>Alexandra Lipowská</cp:lastModifiedBy>
  <dcterms:created xsi:type="dcterms:W3CDTF">2017-04-06T11:26:15Z</dcterms:created>
  <dcterms:modified xsi:type="dcterms:W3CDTF">2017-08-24T07:37:02Z</dcterms:modified>
  <cp:category/>
  <cp:version/>
  <cp:contentType/>
  <cp:contentStatus/>
</cp:coreProperties>
</file>