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01 - Stavební část" sheetId="2" r:id="rId2"/>
    <sheet name="02 - Elektroinstalace - B..." sheetId="3" r:id="rId3"/>
    <sheet name="03 - VRN_Vedlejší rozpočt..." sheetId="4" r:id="rId4"/>
    <sheet name="Pokyny pro vyplnění" sheetId="5" r:id="rId5"/>
  </sheets>
  <definedNames>
    <definedName name="_xlnm._FilterDatabase" localSheetId="1" hidden="1">'01 - Stavební část'!$C$99:$K$99</definedName>
    <definedName name="_xlnm._FilterDatabase" localSheetId="2" hidden="1">'02 - Elektroinstalace - B...'!$C$77:$K$77</definedName>
    <definedName name="_xlnm._FilterDatabase" localSheetId="3" hidden="1">'03 - VRN_Vedlejší rozpočt...'!$C$77:$K$77</definedName>
    <definedName name="_xlnm.Print_Titles" localSheetId="1">'01 - Stavební část'!$99:$99</definedName>
    <definedName name="_xlnm.Print_Titles" localSheetId="2">'02 - Elektroinstalace - B...'!$77:$77</definedName>
    <definedName name="_xlnm.Print_Titles" localSheetId="3">'03 - VRN_Vedlejší rozpočt...'!$77:$77</definedName>
    <definedName name="_xlnm.Print_Titles" localSheetId="0">'Rekapitulace stavby'!$49:$49</definedName>
    <definedName name="_xlnm.Print_Area" localSheetId="1">'01 - Stavební část'!$C$4:$J$36,'01 - Stavební část'!$C$42:$J$81,'01 - Stavební část'!$C$87:$K$813</definedName>
    <definedName name="_xlnm.Print_Area" localSheetId="2">'02 - Elektroinstalace - B...'!$C$4:$J$36,'02 - Elektroinstalace - B...'!$C$42:$J$59,'02 - Elektroinstalace - B...'!$C$65:$K$122</definedName>
    <definedName name="_xlnm.Print_Area" localSheetId="3">'03 - VRN_Vedlejší rozpočt...'!$C$4:$J$36,'03 - VRN_Vedlejší rozpočt...'!$C$42:$J$59,'03 - VRN_Vedlejší rozpočt...'!$C$65:$K$103</definedName>
    <definedName name="_xlnm.Print_Area" localSheetId="4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stavby'!$C$39:$AQ$55</definedName>
  </definedNames>
  <calcPr fullCalcOnLoad="1"/>
</workbook>
</file>

<file path=xl/sharedStrings.xml><?xml version="1.0" encoding="utf-8"?>
<sst xmlns="http://schemas.openxmlformats.org/spreadsheetml/2006/main" count="8161" uniqueCount="1598">
  <si>
    <t>Export VZ</t>
  </si>
  <si>
    <t>List obsahuje:</t>
  </si>
  <si>
    <t>3.0</t>
  </si>
  <si>
    <t>ZAMOK</t>
  </si>
  <si>
    <t>False</t>
  </si>
  <si>
    <t>{01000983-84b1-481e-a2c1-d3e0e4db0cb4}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</si>
  <si>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</si>
  <si>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</si>
  <si>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</si>
  <si>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</si>
  <si>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</si>
  <si>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</si>
  <si>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</si>
  <si>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</si>
  <si>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L2013-85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</si>
  <si>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</si>
  <si>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</si>
  <si>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Udržovací práce Hřbitovní kaple Tyra</t>
  </si>
  <si>
    <t>0,1</t>
  </si>
  <si>
    <t>KSO:</t>
  </si>
  <si>
    <t/>
  </si>
  <si>
    <t>CC-CZ:</t>
  </si>
  <si>
    <t>1</t>
  </si>
  <si>
    <t>Místo:</t>
  </si>
  <si>
    <t>Třinec - Tyra</t>
  </si>
  <si>
    <t>Datum:</t>
  </si>
  <si>
    <t>10.12.2013</t>
  </si>
  <si>
    <t>10</t>
  </si>
  <si>
    <t>100</t>
  </si>
  <si>
    <t>Zadavatel:</t>
  </si>
  <si>
    <t>IČ:</t>
  </si>
  <si>
    <t>Město Třinec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</si>
  <si>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</si>
  <si>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</si>
  <si>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</si>
  <si>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</si>
  <si>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</si>
  <si>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</si>
  <si>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</si>
  <si>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</si>
  <si>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</si>
  <si>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</si>
  <si>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</si>
  <si>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</si>
  <si>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</si>
  <si>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</si>
  <si>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</si>
  <si>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</si>
  <si>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</si>
  <si>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</si>
  <si>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</si>
  <si>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</si>
  <si>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</si>
  <si>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</si>
  <si>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</si>
  <si>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</si>
  <si>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</si>
  <si>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</si>
  <si>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</si>
  <si>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</si>
  <si>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</si>
  <si>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</si>
  <si>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</si>
  <si>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</si>
  <si>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</si>
  <si>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</si>
  <si>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</si>
  <si>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</si>
  <si>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</si>
  <si>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</si>
  <si>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</si>
  <si>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</si>
  <si>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</si>
  <si>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</si>
  <si>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</si>
  <si>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</si>
  <si>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</si>
  <si>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</si>
  <si>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Stavební část</t>
  </si>
  <si>
    <t>STA</t>
  </si>
  <si>
    <t>{80d1339e-06d6-4db6-8829-48e872074f7b}</t>
  </si>
  <si>
    <t>2</t>
  </si>
  <si>
    <t>02</t>
  </si>
  <si>
    <t>Elektroinstalace - Bleskosvod</t>
  </si>
  <si>
    <t>{c27048ed-6c2b-4d77-be42-0b6bb699ea9f}</t>
  </si>
  <si>
    <t>03</t>
  </si>
  <si>
    <t>VRN_Vedlejší rozpočtové náklady</t>
  </si>
  <si>
    <t>{294c95e7-a769-473b-9e11-0de739d74208}</t>
  </si>
  <si>
    <t>Zpět na list:</t>
  </si>
  <si>
    <t>fasádníomítka</t>
  </si>
  <si>
    <t>Fasádní omítka</t>
  </si>
  <si>
    <t>m2</t>
  </si>
  <si>
    <t>250,754</t>
  </si>
  <si>
    <t>Strop</t>
  </si>
  <si>
    <t>Plocha stropu 1.NP</t>
  </si>
  <si>
    <t>32,72</t>
  </si>
  <si>
    <t>KRYCÍ LIST SOUPISU</t>
  </si>
  <si>
    <t>vnitřníomítka</t>
  </si>
  <si>
    <t>Vnitřní omítky stěn</t>
  </si>
  <si>
    <t>176,697</t>
  </si>
  <si>
    <t>Vnitřníplochastěn</t>
  </si>
  <si>
    <t>Vnitřní omítka malba atd</t>
  </si>
  <si>
    <t>167,627</t>
  </si>
  <si>
    <t>Objekt:</t>
  </si>
  <si>
    <t>01 -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</si>
  <si>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</si>
  <si>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</si>
  <si>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</si>
  <si>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</si>
  <si>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</si>
  <si>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</si>
  <si>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</si>
  <si>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</si>
  <si>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</si>
  <si>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</si>
  <si>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</si>
  <si>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</si>
  <si>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</si>
  <si>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</si>
  <si>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</si>
  <si>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</si>
  <si>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</si>
  <si>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</si>
  <si>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</si>
  <si>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</si>
  <si>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</si>
  <si>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</si>
  <si>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</si>
  <si>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</si>
  <si>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</si>
  <si>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</si>
  <si>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46-M - Zemní práce při extr.mont.pracích</t>
  </si>
  <si>
    <t>N00 - Nepojmenované práce</t>
  </si>
  <si>
    <t xml:space="preserve">    N01 - Nepojmenovaný díl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</si>
  <si>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</si>
  <si>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</si>
  <si>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</si>
  <si>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</si>
  <si>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</si>
  <si>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</si>
  <si>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</si>
  <si>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</si>
  <si>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</si>
  <si>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</si>
  <si>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</si>
  <si>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</si>
  <si>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</si>
  <si>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</si>
  <si>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</si>
  <si>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</si>
  <si>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</si>
  <si>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</si>
  <si>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</si>
  <si>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</si>
  <si>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</t>
  </si>
  <si>
    <t>CS ÚRS 2013 01</t>
  </si>
  <si>
    <t>4</t>
  </si>
  <si>
    <t>-39517690</t>
  </si>
  <si>
    <t>PP</t>
  </si>
  <si>
    <t>VV</t>
  </si>
  <si>
    <t>40"viz. výkres č. 8</t>
  </si>
  <si>
    <t>113107042</t>
  </si>
  <si>
    <t>Odstranění podkladu plochy do 15 m2 živičných tl 100 mm při překopech inž sítí</t>
  </si>
  <si>
    <t>CS ÚRS 2016 01</t>
  </si>
  <si>
    <t>1556626220</t>
  </si>
  <si>
    <t>3,2*1+1,5*3"viz výkres č. 3,15</t>
  </si>
  <si>
    <t>3</t>
  </si>
  <si>
    <t>113202111</t>
  </si>
  <si>
    <t>Vytrhání obrub krajníků obrubníků stojatých</t>
  </si>
  <si>
    <t>m</t>
  </si>
  <si>
    <t>-840970446</t>
  </si>
  <si>
    <t>25"chodníkové obruby viz. výkres č. 3</t>
  </si>
  <si>
    <t>(2+2,5)*2"silniční obruby viz. výkres č. 3</t>
  </si>
  <si>
    <t>Součet</t>
  </si>
  <si>
    <t>132412202</t>
  </si>
  <si>
    <t>Hloubení rýh š přes 600 do 2000 mm ručním nebo pneum nářadím v nesoudržných horninách tř. 5</t>
  </si>
  <si>
    <t>m3</t>
  </si>
  <si>
    <t>-550527475</t>
  </si>
  <si>
    <t>(42)*0,8*1,3"rýhy dešť. kanalizace</t>
  </si>
  <si>
    <t>1*5*1+1*1*1,5+2*3*1*1,5+10*1*0,8"vsak+šachta</t>
  </si>
  <si>
    <t>(3,3+2)*1*1,2"výkop patky schodiště viz. výkres č. 7</t>
  </si>
  <si>
    <t>(8,57+1,2)*2*1*1,7+7,1*2*1*1,7"Obkopání objektu viz výkres č. 3,11</t>
  </si>
  <si>
    <t>5</t>
  </si>
  <si>
    <t>151101101</t>
  </si>
  <si>
    <t>Zřízení příložného pažení a rozepření stěn rýh hl do 2 m</t>
  </si>
  <si>
    <t>-2139454727</t>
  </si>
  <si>
    <t>((8,57+2,4)*2+7,1*2+3,3+2*2)*1,7"viz. výkres č. 3,11</t>
  </si>
  <si>
    <t>6</t>
  </si>
  <si>
    <t>151101111</t>
  </si>
  <si>
    <t>Odstranění příložného pažení a rozepření stěn rýh hl do 2 m</t>
  </si>
  <si>
    <t>462918890</t>
  </si>
  <si>
    <t>73,848</t>
  </si>
  <si>
    <t>7</t>
  </si>
  <si>
    <t>155282211</t>
  </si>
  <si>
    <t>Očištění ploch stlačeným vzduchem</t>
  </si>
  <si>
    <t>-1751379821</t>
  </si>
  <si>
    <t>Očištění ploch stlačeným vzduchem - skalních</t>
  </si>
  <si>
    <t>(8,57+7,1)*2*(3,98+0,6)+2,289*(5,1+3,57)+3,57*(2,61+3,088)*4+2,331*2,87*2+(1,5*2+3,04*4+0,9*8+1,8*8)*0,4-1,5*3,04*2-0,9*1,8*8"viz. výkresy č. 3,8,9,11</t>
  </si>
  <si>
    <t>(12,78+17,66+12,78)*3,65+(1,5*2+1,2*2+2,05*4+3,04*4+0,9*8+1,8*8)*0,4"viz. výkresy č. 3,8,9,11</t>
  </si>
  <si>
    <t>8,5+15,67+8,55"viz. výkres č. 8</t>
  </si>
  <si>
    <t>8</t>
  </si>
  <si>
    <t>162701155</t>
  </si>
  <si>
    <t>Vodorovné přemístění do 10000 m výkopku/sypaniny z horniny tř. 5 až 7</t>
  </si>
  <si>
    <t>-1533237677</t>
  </si>
  <si>
    <t>Vodorovné přemístění výkopku nebo sypaniny po suchu na obvyklém dopravním prostředku, bez naložení výkopku, avšak se složením bez rozhrnutí z horniny tř. 5 až 7 na vzdálenost přes 9 0000 do 10 000 m</t>
  </si>
  <si>
    <t>130,898"výkopy</t>
  </si>
  <si>
    <t>-3,091"základy</t>
  </si>
  <si>
    <t>-129*0,15"zásypy rýhy</t>
  </si>
  <si>
    <t>82,198+15,12+3,6+0,297"dovoz kameniva pro zásypy</t>
  </si>
  <si>
    <t>9</t>
  </si>
  <si>
    <t>162701159</t>
  </si>
  <si>
    <t>Příplatek k vodorovnému přemístění výkopku/sypaniny z horniny tř. 5 až 7 ZKD 1000 m přes 10000 m</t>
  </si>
  <si>
    <t>-640856639</t>
  </si>
  <si>
    <t>Vodorovné přemístění výkopku nebo sypaniny po suchu na obvyklém dopravním prostředku, bez naložení výkopku, avšak se složením bez rozhrnutí z horniny tř. 5 až 7 na vzdálenost Příplatek k ceně za každých dalších i započatých 1 000 m</t>
  </si>
  <si>
    <t>209,672*10</t>
  </si>
  <si>
    <t>171201201</t>
  </si>
  <si>
    <t>Uložení sypaniny na skládky</t>
  </si>
  <si>
    <t>-1637943114</t>
  </si>
  <si>
    <t>209,672"výkopy</t>
  </si>
  <si>
    <t>11</t>
  </si>
  <si>
    <t>171201211</t>
  </si>
  <si>
    <t>Poplatek za uložení odpadu ze sypaniny na skládce (skládkovné)</t>
  </si>
  <si>
    <t>t</t>
  </si>
  <si>
    <t>-1104414399</t>
  </si>
  <si>
    <t>209,672*2,1"měrná hmotnost zeminy</t>
  </si>
  <si>
    <t>12</t>
  </si>
  <si>
    <t>174101101</t>
  </si>
  <si>
    <t>Zásyp jam, šachet rýh nebo kolem objektů sypaninou se zhutněním</t>
  </si>
  <si>
    <t>-1316764466</t>
  </si>
  <si>
    <t>63,718"obkop objektu</t>
  </si>
  <si>
    <t>42*0,8*0,55"zásyp rýhy dešť. kanalizace</t>
  </si>
  <si>
    <t>23,5"vsak</t>
  </si>
  <si>
    <t>13</t>
  </si>
  <si>
    <t>M</t>
  </si>
  <si>
    <t>583439300</t>
  </si>
  <si>
    <t>kamenivo drcené hrubé frakce 16-32</t>
  </si>
  <si>
    <t>677468676</t>
  </si>
  <si>
    <t>63,718"zásyp vně objektu</t>
  </si>
  <si>
    <t>25,3"Vsakovací polštář viz. výkres č. 15</t>
  </si>
  <si>
    <t>Mezisoučet</t>
  </si>
  <si>
    <t>89,018*1,9"měrná hmotnost strusky</t>
  </si>
  <si>
    <t>14</t>
  </si>
  <si>
    <t>175101101</t>
  </si>
  <si>
    <t>Obsypání potrubí bez prohození sypaniny z hornin tř. 1 až 4 uloženým do 3 m od kraje výkopu</t>
  </si>
  <si>
    <t>-1642031179</t>
  </si>
  <si>
    <t>42*0,8*0,45"viz. výkres č. 15+TZ</t>
  </si>
  <si>
    <t>583312810</t>
  </si>
  <si>
    <t>kamenivo těžené drobné frakce 0-1</t>
  </si>
  <si>
    <t>-1056954789</t>
  </si>
  <si>
    <t>15,12*1,6"měrná hotnost písku</t>
  </si>
  <si>
    <t>16</t>
  </si>
  <si>
    <t>180402113</t>
  </si>
  <si>
    <t>Založení parkového trávníku výsevem ve svahu do 1:1</t>
  </si>
  <si>
    <t>-1731439826</t>
  </si>
  <si>
    <t>57*1"oprava okolí výkopů</t>
  </si>
  <si>
    <t>24*3"oprava po provizorním chodníku</t>
  </si>
  <si>
    <t>17</t>
  </si>
  <si>
    <t>005724100</t>
  </si>
  <si>
    <t>osivo směs travní parková 2,5kg/100m2</t>
  </si>
  <si>
    <t>kg</t>
  </si>
  <si>
    <t>427671586</t>
  </si>
  <si>
    <t>129*0,025</t>
  </si>
  <si>
    <t>18</t>
  </si>
  <si>
    <t>181301101</t>
  </si>
  <si>
    <t>Rozprostření ornice tl vrstvy do 100 mm pl do 500 m2 v rovině nebo ve svahu do 1:5</t>
  </si>
  <si>
    <t>-258084587</t>
  </si>
  <si>
    <t>19</t>
  </si>
  <si>
    <t>103715000</t>
  </si>
  <si>
    <t>substrát pro trávníky A  VL</t>
  </si>
  <si>
    <t>-1745585392</t>
  </si>
  <si>
    <t>Hnojiva humusová substrát pro trávníky A      VL</t>
  </si>
  <si>
    <t>57*0,1</t>
  </si>
  <si>
    <t>20</t>
  </si>
  <si>
    <t>181951102</t>
  </si>
  <si>
    <t>Úprava pláně v hornině tř. 1 až 4 se zhutněním</t>
  </si>
  <si>
    <t>1881920380</t>
  </si>
  <si>
    <t>985131111</t>
  </si>
  <si>
    <t>Očištění ploch stěn, rubu kleneb a podlah tlakovou vodou od řas, mechů apod</t>
  </si>
  <si>
    <t>167520754</t>
  </si>
  <si>
    <t>Zakládání</t>
  </si>
  <si>
    <t>22</t>
  </si>
  <si>
    <t>211971110</t>
  </si>
  <si>
    <t>Zřízení opláštění žeber nebo trativodů geotextilií v rýze nebo zářezu sklonu do 1:2</t>
  </si>
  <si>
    <t>-1348490579</t>
  </si>
  <si>
    <t>2*3,14*0,05*56*1,2"viz. výkre č. 11, 15</t>
  </si>
  <si>
    <t>23</t>
  </si>
  <si>
    <t>693111420</t>
  </si>
  <si>
    <t>geotextilie 63/20 200 g/m2 do š 8,8 m</t>
  </si>
  <si>
    <t>1545193534</t>
  </si>
  <si>
    <t>21,101"+10% překrytí</t>
  </si>
  <si>
    <t>21,101*1,1 'Přepočtené koeficientem množství</t>
  </si>
  <si>
    <t>24</t>
  </si>
  <si>
    <t>212532111</t>
  </si>
  <si>
    <t>Lože pro trativody z kameniva hrubého drceného frakce 16 až 32 mm</t>
  </si>
  <si>
    <t>1997848520</t>
  </si>
  <si>
    <t>56*0,15*0,6"viz. výkres č. 11</t>
  </si>
  <si>
    <t>25</t>
  </si>
  <si>
    <t>212755214</t>
  </si>
  <si>
    <t>Trativody z drenážních trubek plastových flexibilních D 100 mm bez lože</t>
  </si>
  <si>
    <t>-383065861</t>
  </si>
  <si>
    <t>56"viz. výkres č. 15</t>
  </si>
  <si>
    <t>26</t>
  </si>
  <si>
    <t>213141121</t>
  </si>
  <si>
    <t>Zřízení vrstvy z geotextilie ve sklonu do 1:2 š do 3 m</t>
  </si>
  <si>
    <t>-361151298</t>
  </si>
  <si>
    <t>11*1,2+21,4*2*0,2"separace kačírku viz. výkres č. 8,11</t>
  </si>
  <si>
    <t>(((8,57+2,4)*2+7,1*2+3,3+2*2)*1,7)*2+40*0,6"separace výkopu od zásypu viz. výkres č. 3,11</t>
  </si>
  <si>
    <t>(1*1*2+5*1*2+3*1,5*2*2+3*1*2*2)*1,2"separace vsakovací rýhy viz. výkres č. 16</t>
  </si>
  <si>
    <t>(8,57+7,1)*2*1,77"separace výkopu od zásypu viz. výkres č. 3,11</t>
  </si>
  <si>
    <t>27</t>
  </si>
  <si>
    <t>693111460</t>
  </si>
  <si>
    <t>textilie GEOFILTEX 63 63/30 300 g/m2 do š 8,8 m</t>
  </si>
  <si>
    <t>-1649657895</t>
  </si>
  <si>
    <t>geotextilie geotextilie netkané GEOFILTEX 63 (polypropylenová vlákna) se základní ÚV stabilizací šíře do 8,8 m 63/ 30  300 g/m2</t>
  </si>
  <si>
    <t>299,328-55,472"+10% překrytí</t>
  </si>
  <si>
    <t>28</t>
  </si>
  <si>
    <t>693111490</t>
  </si>
  <si>
    <t>textilie GEOFILTEX 63 63/50 500 g/m2 do š 8,8 m</t>
  </si>
  <si>
    <t>-1564622407</t>
  </si>
  <si>
    <t>geotextilie geotextilie netkané GEOFILTEX 63 (polypropylenová vlákna) se základní ÚV stabilizací šíře do 8,8 m 63/ 50  500 g/m2</t>
  </si>
  <si>
    <t>55,472</t>
  </si>
  <si>
    <t>29</t>
  </si>
  <si>
    <t>213311113</t>
  </si>
  <si>
    <t>Polštáře zhutněné pod základy z kameniva drceného frakce 16 až 63 mm</t>
  </si>
  <si>
    <t>-112505000</t>
  </si>
  <si>
    <t>3,3*0,9*0,1"Polštář pod základovou patku</t>
  </si>
  <si>
    <t>8,5*0,05"m.č. 1.01</t>
  </si>
  <si>
    <t>30</t>
  </si>
  <si>
    <t>272351215</t>
  </si>
  <si>
    <t>Zřízení bednění stěn základových kleneb</t>
  </si>
  <si>
    <t>844318782</t>
  </si>
  <si>
    <t>Bednění základových stěn kleneb svislé nebo šikmé (odkloněné), půdorysně přímé nebo zalomené ve volných nebo zapažených jámách, rýhách, šachtách, včetně případných vzpěr zřízení</t>
  </si>
  <si>
    <t>31</t>
  </si>
  <si>
    <t>272351216</t>
  </si>
  <si>
    <t>Odstranění bednění stěn základových kleneb</t>
  </si>
  <si>
    <t>1134226636</t>
  </si>
  <si>
    <t>Bednění základových stěn kleneb svislé nebo šikmé (odkloněné), půdorysně přímé nebo zalomené ve volných nebo zapažených jámách, rýhách, šachtách, včetně případných vzpěr odstranění</t>
  </si>
  <si>
    <t>32</t>
  </si>
  <si>
    <t>274313611</t>
  </si>
  <si>
    <t>Základové pásy z betonu tř. C 16/20</t>
  </si>
  <si>
    <t>-610267619</t>
  </si>
  <si>
    <t>Základy z betonu prostého pasy betonu kamenem neprokládaného tř. C 16/20</t>
  </si>
  <si>
    <t>58,606*0,2*1,2"torkretáž základů</t>
  </si>
  <si>
    <t>33</t>
  </si>
  <si>
    <t>274361821</t>
  </si>
  <si>
    <t>Výztuž základových pásů betonářskou ocelí 10 505 (R)</t>
  </si>
  <si>
    <t>-545213438</t>
  </si>
  <si>
    <t>Výztuž základů pasů z betonářské oceli 10 505 (R) nebo BSt 500</t>
  </si>
  <si>
    <t>(0,1+0,4)*6*58,606*0,89*1,05/1000"kotvy do kamenných základů</t>
  </si>
  <si>
    <t>34</t>
  </si>
  <si>
    <t>274362021</t>
  </si>
  <si>
    <t>Výztuž základových pásů svařovanými sítěmi Kari</t>
  </si>
  <si>
    <t>-907202474</t>
  </si>
  <si>
    <t>58,606*1,2*4,5/1000"kari sítě 6x100/6x100</t>
  </si>
  <si>
    <t>35</t>
  </si>
  <si>
    <t>275321411</t>
  </si>
  <si>
    <t>Základové patky ze ŽB tř. C 20/25</t>
  </si>
  <si>
    <t>1197846040</t>
  </si>
  <si>
    <t>Základy z betonu železového (bez výztuže) patky z betonu bez zvláštních nároků na vliv prostředí (X0, XC) tř. C 20/25</t>
  </si>
  <si>
    <t>0,81*1,2*3,18"viz výkres č. 7</t>
  </si>
  <si>
    <t>36</t>
  </si>
  <si>
    <t>275351215</t>
  </si>
  <si>
    <t>Zřízení bednění stěn základových patek</t>
  </si>
  <si>
    <t>-1261397563</t>
  </si>
  <si>
    <t>0,81*1,2*2+3,18*1,2"viz. výkres č. 7</t>
  </si>
  <si>
    <t>37</t>
  </si>
  <si>
    <t>275351216</t>
  </si>
  <si>
    <t>Odstranění bednění stěn základových patek</t>
  </si>
  <si>
    <t>-755524244</t>
  </si>
  <si>
    <t>5,76</t>
  </si>
  <si>
    <t>Svislé a kompletní konstrukce</t>
  </si>
  <si>
    <t>38</t>
  </si>
  <si>
    <t>317235811</t>
  </si>
  <si>
    <t>Doplnění zdiva hlavních a kordónových říms cihlami pálenými na maltu</t>
  </si>
  <si>
    <t>1446902559</t>
  </si>
  <si>
    <t>(2,5+1+1+0,5+1,2)*1*0,15"viz. výkres č. 8,11</t>
  </si>
  <si>
    <t>39</t>
  </si>
  <si>
    <t>319201321</t>
  </si>
  <si>
    <t>Vyrovnání nerovného povrchu zdiva tl do 30 mm maltou</t>
  </si>
  <si>
    <t>912260696</t>
  </si>
  <si>
    <t>(8,57+7,1)*1,7"viz. výkres č. 8,11</t>
  </si>
  <si>
    <t>40</t>
  </si>
  <si>
    <t>348101210</t>
  </si>
  <si>
    <t>Osazení vrat a vrátek k oplocení na ocelové sloupky do 2 m2</t>
  </si>
  <si>
    <t>kus</t>
  </si>
  <si>
    <t>1337591813</t>
  </si>
  <si>
    <t>1"viz. výkres č. 8</t>
  </si>
  <si>
    <t>41</t>
  </si>
  <si>
    <t>348401120</t>
  </si>
  <si>
    <t>Osazení oplocení ze strojového pletiva s napínacími dráty výšky do 1,6 m do 15° sklonu svahu</t>
  </si>
  <si>
    <t>-612500618</t>
  </si>
  <si>
    <t>12+6,1"viz. výkres č. 2</t>
  </si>
  <si>
    <t>Vodorovné konstrukce</t>
  </si>
  <si>
    <t>42</t>
  </si>
  <si>
    <t>434191423</t>
  </si>
  <si>
    <t>Osazení schodišťových stupňů kamenných pemrlovaných na desku do tmele Caraflott NT</t>
  </si>
  <si>
    <t>-1334432794</t>
  </si>
  <si>
    <t>2,06+0,63*2+1,94+0,91*2+2,56"viz. výkres č. 7</t>
  </si>
  <si>
    <t>43</t>
  </si>
  <si>
    <t>434000R01</t>
  </si>
  <si>
    <t>Očištění kamenných stupňů od malty</t>
  </si>
  <si>
    <t>-942263408</t>
  </si>
  <si>
    <t>Očištění lomového kamene nebo betonových tvárnic získaných při rozebrání dlažeb, záhozů, rovnanin a soustřeďovacích staveb od malty</t>
  </si>
  <si>
    <t>(2,06+0,63*2+1,94+0,91*2+2,56)*(0,35+0,16)+0,35*0,16*12"viz. výkres č. 7</t>
  </si>
  <si>
    <t>44</t>
  </si>
  <si>
    <t>451572111</t>
  </si>
  <si>
    <t>Lože pod potrubí otevřený výkop z kameniva drobného těženého</t>
  </si>
  <si>
    <t>-1764199215</t>
  </si>
  <si>
    <t>42*0,8*0,1"viz. výkres č. 15</t>
  </si>
  <si>
    <t>Komunikace</t>
  </si>
  <si>
    <t>45</t>
  </si>
  <si>
    <t>564861111</t>
  </si>
  <si>
    <t>Podklad ze štěrkodrtě ŠD tl 200 mm</t>
  </si>
  <si>
    <t>1365094365</t>
  </si>
  <si>
    <t>Podklad ze štěrkodrti ŠD s rozprostřením a zhutněním, po zhutnění tl. 200 mm</t>
  </si>
  <si>
    <t>40+7,7"oprava chodníku a přístupových ploch viz. výkres č. 3,8,11</t>
  </si>
  <si>
    <t>46</t>
  </si>
  <si>
    <t>596211110</t>
  </si>
  <si>
    <t>Kladení zámkové dlažby komunikací pro pěší tl 60 mm skupiny A pl do 50 m2</t>
  </si>
  <si>
    <t>-1756234694</t>
  </si>
  <si>
    <t>47,7</t>
  </si>
  <si>
    <t>47</t>
  </si>
  <si>
    <t>592457370</t>
  </si>
  <si>
    <t>dlažba betonová na terasy STANDARD 40x60x4 cm</t>
  </si>
  <si>
    <t>-1653048391</t>
  </si>
  <si>
    <t>28"doplnění dlažby</t>
  </si>
  <si>
    <t>Úpravy povrchů, podlahy a osazování výplní</t>
  </si>
  <si>
    <t>48</t>
  </si>
  <si>
    <t>611121101</t>
  </si>
  <si>
    <t>Zatření spár cementovou maltou vnitřních stropů z cihel</t>
  </si>
  <si>
    <t>1040827006</t>
  </si>
  <si>
    <t>Zatření spár vnitřních povrchů cementovou maltou, ploch z cihel stropů</t>
  </si>
  <si>
    <t>49</t>
  </si>
  <si>
    <t>611131101</t>
  </si>
  <si>
    <t>Cementový postřik vnitřních stropů nanášený celoplošně ručně</t>
  </si>
  <si>
    <t>2091850234</t>
  </si>
  <si>
    <t>Podkladní a spojovací vrstva vnitřních omítaných ploch cementový postřik nanášený ručně celoplošně stropů</t>
  </si>
  <si>
    <t>50</t>
  </si>
  <si>
    <t>611131121</t>
  </si>
  <si>
    <t>Penetrace akrylát-silikonová vnitřních stropů nanášená ručně</t>
  </si>
  <si>
    <t>163509107</t>
  </si>
  <si>
    <t>Podkladní a spojovací vrstva vnitřních omítaných ploch penetrace akrylát-silikonová nanášená ručně stropů</t>
  </si>
  <si>
    <t>51</t>
  </si>
  <si>
    <t>611321111</t>
  </si>
  <si>
    <t>Vápenocementová omítka hrubá jednovrstvá zatřená vnitřních stropů rovných nanášená ručně</t>
  </si>
  <si>
    <t>-734116125</t>
  </si>
  <si>
    <t>Omítka vápenocementová vnitřních ploch nanášená ručně jednovrstvá, tloušťky do 10 mm hrubá zatřená vodorovných konstrukcí stropů rovných</t>
  </si>
  <si>
    <t>52</t>
  </si>
  <si>
    <t>611321141</t>
  </si>
  <si>
    <t>Vápenocementová omítka štuková dvouvrstvá vnitřních stropů rovných nanášená ručně</t>
  </si>
  <si>
    <t>1862449105</t>
  </si>
  <si>
    <t>Omítka vápenocementová vnitřních ploch nanášená ručně dvouvrstvá, tloušťky jádrové omítky do 10 mm štuková vodorovných konstrukcí stropů rovných</t>
  </si>
  <si>
    <t>53</t>
  </si>
  <si>
    <t>612121101</t>
  </si>
  <si>
    <t>Zatření spár cementovou maltou vnitřních stěn z cihel</t>
  </si>
  <si>
    <t>-14035390</t>
  </si>
  <si>
    <t>54</t>
  </si>
  <si>
    <t>612131101</t>
  </si>
  <si>
    <t>Cementový postřik vnitřních stěn nanášený celoplošně ručně</t>
  </si>
  <si>
    <t>-380889020</t>
  </si>
  <si>
    <t>55</t>
  </si>
  <si>
    <t>612131121</t>
  </si>
  <si>
    <t>Penetrace akrylát-silikonová vnitřních stěn nanášená ručně</t>
  </si>
  <si>
    <t>2127103907</t>
  </si>
  <si>
    <t>Podkladní a spojovací vrstva vnitřních omítaných ploch penetrace akrylát-silikonová nanášená ručně stěn</t>
  </si>
  <si>
    <t>56</t>
  </si>
  <si>
    <t>612321111</t>
  </si>
  <si>
    <t>Vápenocementová omítka hrubá jednovrstvá zatřená vnitřních stěn nanášená ručně</t>
  </si>
  <si>
    <t>1785493884</t>
  </si>
  <si>
    <t>Omítka vápenocementová vnitřních ploch nanášená ručně jednovrstvá, tloušťky do 10 mm hrubá zatřená svislých konstrukcí stěn</t>
  </si>
  <si>
    <t>57</t>
  </si>
  <si>
    <t>612321141</t>
  </si>
  <si>
    <t>Vápenocementová omítka štuková dvouvrstvá vnitřních stěn nanášená ručně</t>
  </si>
  <si>
    <t>942312423</t>
  </si>
  <si>
    <t>58</t>
  </si>
  <si>
    <t>619991011</t>
  </si>
  <si>
    <t>Obalení konstrukcí a prvků fólií přilepenou lepící páskou</t>
  </si>
  <si>
    <t>-1647515455</t>
  </si>
  <si>
    <t>(1,5*3,04*2+1,2*2,05*2+0,9*1,8*4)*2+1,03*1,93*4"viz. výkresy č. 8,9,11</t>
  </si>
  <si>
    <t>59</t>
  </si>
  <si>
    <t>621612152</t>
  </si>
  <si>
    <t>Ochranný nátěr cementovým mlékem dvojnásobný vnějších podhledů z pohledového betonu ručně</t>
  </si>
  <si>
    <t>76614163</t>
  </si>
  <si>
    <t>Nátěrpohled</t>
  </si>
  <si>
    <t>60</t>
  </si>
  <si>
    <t>622121101</t>
  </si>
  <si>
    <t>Zatření spár cementovou maltou vnějších stěn z cihel</t>
  </si>
  <si>
    <t>-1857489468</t>
  </si>
  <si>
    <t>61</t>
  </si>
  <si>
    <t>622131101</t>
  </si>
  <si>
    <t>Cementový postřik vnějších stěn nanášený celoplošně ručně</t>
  </si>
  <si>
    <t>752314003</t>
  </si>
  <si>
    <t>62</t>
  </si>
  <si>
    <t>622143003</t>
  </si>
  <si>
    <t>Montáž omítkových plastových nebo pozinkovaných rohových profilů</t>
  </si>
  <si>
    <t>741640391</t>
  </si>
  <si>
    <t>3,04*4+2,05*6+(0,9+1,8)*2*4"rohovníky vnitřní</t>
  </si>
  <si>
    <t>63</t>
  </si>
  <si>
    <t>553430400</t>
  </si>
  <si>
    <t>lišta ochranná rohová hliník lesklý 23/23 mm</t>
  </si>
  <si>
    <t>-1052839699</t>
  </si>
  <si>
    <t>46,06</t>
  </si>
  <si>
    <t>46,06*1,05 'Přepočtené koeficientem množství</t>
  </si>
  <si>
    <t>64</t>
  </si>
  <si>
    <t>1509328468</t>
  </si>
  <si>
    <t>3,98*4+0,9*2+1,1*2+0,6*2"vnější rohy viz výkres č. 8,11</t>
  </si>
  <si>
    <t>65</t>
  </si>
  <si>
    <t>553430270</t>
  </si>
  <si>
    <t>profil omítkový rohový pro omítky venkovní  14 mm</t>
  </si>
  <si>
    <t>-2018058014</t>
  </si>
  <si>
    <t>21,12</t>
  </si>
  <si>
    <t>21,12*1,05 'Přepočtené koeficientem množství</t>
  </si>
  <si>
    <t>66</t>
  </si>
  <si>
    <t>622321111</t>
  </si>
  <si>
    <t>Vápenocementová omítka hrubá jednovrstvá zatřená vnějších stěn nanášená ručně</t>
  </si>
  <si>
    <t>-1223268729</t>
  </si>
  <si>
    <t>Omítka vápenocementová vnějších ploch nanášená ručně jednovrstvá, tloušťky do 15 mm hrubá zatřená stěn</t>
  </si>
  <si>
    <t>67</t>
  </si>
  <si>
    <t>622325403</t>
  </si>
  <si>
    <t>Oprava vnější vápenné nebo vápenocementové štukové omítky složitosti 3 v rozsahu do 30%</t>
  </si>
  <si>
    <t>-1988592685</t>
  </si>
  <si>
    <t>3,04*4+3,14*1,8+1,8*2*4+1,6*4+1,93*4+3,57*4*2+2,5*4+7,1*2+3,43*4+2,86*4+2,23*8"viz. výkres č. 8,9,11,12,13</t>
  </si>
  <si>
    <t>68</t>
  </si>
  <si>
    <t>622531021</t>
  </si>
  <si>
    <t>Tenkovrstvá silikonová zrnitá omítka tl. 2,0 mm včetně penetrace vnějších stěn</t>
  </si>
  <si>
    <t>84464673</t>
  </si>
  <si>
    <t>Omítka tenkovrstvá silikonová vnějších ploch probarvená, včetně penetrace podkladu zrnitá, tloušťky 2,0 mm stěn</t>
  </si>
  <si>
    <t>69</t>
  </si>
  <si>
    <t>622611103</t>
  </si>
  <si>
    <t>Nátěr silikonový jednonásobný vnějších omítaných stěn bez penetrace provedený ručně</t>
  </si>
  <si>
    <t>1365477402</t>
  </si>
  <si>
    <t>Ochranný nátěr vnějších omítaných ploch nanášený ručně jednonásobný, bez penetrace hydrofobizační, transparentní silikonový stěn</t>
  </si>
  <si>
    <t>70</t>
  </si>
  <si>
    <t>629991001</t>
  </si>
  <si>
    <t>Zakrytí podélných ploch fólií volně položenou</t>
  </si>
  <si>
    <t>17594937</t>
  </si>
  <si>
    <t>(8,57+7,1)*2*1,5"zakrytí chodníků před omítkami Výkres č. 8</t>
  </si>
  <si>
    <t>71</t>
  </si>
  <si>
    <t>629999042</t>
  </si>
  <si>
    <t>Příplatek k úpravám vnějších povrchů za provádění prací v nadstřešní části</t>
  </si>
  <si>
    <t>-328231641</t>
  </si>
  <si>
    <t>Příplatky k cenám úprav vnějších povrchů za ztížené pracovní podmínky práce v nadstřešní části objektu</t>
  </si>
  <si>
    <t>3,57*(2,61+3,088)*4+2,331*2,87*2+(0,9*4+1,93*4)*0,4"viz. výkresy č. 9,11</t>
  </si>
  <si>
    <t>72</t>
  </si>
  <si>
    <t>631311124</t>
  </si>
  <si>
    <t>Mazanina tl do 120 mm z betonu prostého bez zvýšených nároků na prostředí tř. C 16/20</t>
  </si>
  <si>
    <t>1671861620</t>
  </si>
  <si>
    <t>Mazanina z betonu prostého bez zvýšených nároků na prostředí tl. přes 80 do 120 mm tř. C 16/20</t>
  </si>
  <si>
    <t>8,5*0,1"m.č. 1.01</t>
  </si>
  <si>
    <t>73</t>
  </si>
  <si>
    <t>637121112</t>
  </si>
  <si>
    <t>Okapový chodník z kačírku tl 150 mm s udusáním</t>
  </si>
  <si>
    <t>349557041</t>
  </si>
  <si>
    <t>11"viz. výkres č. 8,11</t>
  </si>
  <si>
    <t>74</t>
  </si>
  <si>
    <t>644941111</t>
  </si>
  <si>
    <t>Osazování ventilačních mřížek velikosti do 150 x 150 mm</t>
  </si>
  <si>
    <t>74266281</t>
  </si>
  <si>
    <t>75</t>
  </si>
  <si>
    <t>553414100</t>
  </si>
  <si>
    <t>průvětrník mřížový s klapkami 15x15 cm</t>
  </si>
  <si>
    <t>1928265178</t>
  </si>
  <si>
    <t>Trubní vedení</t>
  </si>
  <si>
    <t>76</t>
  </si>
  <si>
    <t>871275211</t>
  </si>
  <si>
    <t>Kanalizační potrubí z tvrdého PVC-systém KG tuhost třídy SN4 DN125</t>
  </si>
  <si>
    <t>-1655680399</t>
  </si>
  <si>
    <t>Kanalizační potrubí z tvrdého PVC systém KG v otevřeném výkopu ve sklonu do 20 %, tuhost třídy SN 4 DN 125</t>
  </si>
  <si>
    <t>34"viz. specifikace</t>
  </si>
  <si>
    <t>77</t>
  </si>
  <si>
    <t>286113560</t>
  </si>
  <si>
    <t>koleno kanalizace plastové KGB 125x45°</t>
  </si>
  <si>
    <t>619503443</t>
  </si>
  <si>
    <t>10"viz. specifikace</t>
  </si>
  <si>
    <t>78</t>
  </si>
  <si>
    <t>286114250R01</t>
  </si>
  <si>
    <t>odbočka kanalizační plastová s hrdlem KGEA-125/110/45°</t>
  </si>
  <si>
    <t>-1770100183</t>
  </si>
  <si>
    <t>trubky z polyvinylchloridu kanalizace domovní a uliční KG - Systém (PVC) odbočky KGEA 45° KGEA-125/110/45°</t>
  </si>
  <si>
    <t>1"viz. specifikace</t>
  </si>
  <si>
    <t>79</t>
  </si>
  <si>
    <t>286113890</t>
  </si>
  <si>
    <t>odbočka kanalizační plastová s hrdlem KGEA-125/125/45°</t>
  </si>
  <si>
    <t>-1434322093</t>
  </si>
  <si>
    <t>3"viz. specifikace</t>
  </si>
  <si>
    <t>80</t>
  </si>
  <si>
    <t>871315211</t>
  </si>
  <si>
    <t>Kanalizační potrubí z tvrdého PVC-systém KG tuhost třídy SN4 DN150</t>
  </si>
  <si>
    <t>-92594484</t>
  </si>
  <si>
    <t>Kanalizační potrubí z tvrdého PVC systém KG v otevřeném výkopu ve sklonu do 20 %, tuhost třídy SN 4 DN 150</t>
  </si>
  <si>
    <t>8"viz. specifikace</t>
  </si>
  <si>
    <t>81</t>
  </si>
  <si>
    <t>892351111</t>
  </si>
  <si>
    <t>Tlaková zkouška vodou potrubí DN 150 nebo 200</t>
  </si>
  <si>
    <t>-95565785</t>
  </si>
  <si>
    <t>42"viz. výkres č. 15</t>
  </si>
  <si>
    <t>82</t>
  </si>
  <si>
    <t>286113900</t>
  </si>
  <si>
    <t>odbočka kanalizační plastová s hrdlem KGEA-150/100/45°</t>
  </si>
  <si>
    <t>1885364664</t>
  </si>
  <si>
    <t>trubky z polyvinylchloridu kanalizace domovní a uliční KG - Systém (PVC) odbočky KGEA 45° KGEA-150/100/45°</t>
  </si>
  <si>
    <t>83</t>
  </si>
  <si>
    <t>286113610</t>
  </si>
  <si>
    <t>koleno kanalizace plastové KGB 150x45°</t>
  </si>
  <si>
    <t>1362174409</t>
  </si>
  <si>
    <t>trubky z polyvinylchloridu kanalizace domovní a uliční KG - Systém (PVC) kolena KGB KGB 150x45°</t>
  </si>
  <si>
    <t>2"viz. specifikace</t>
  </si>
  <si>
    <t>84</t>
  </si>
  <si>
    <t>286115040</t>
  </si>
  <si>
    <t>redukce kanalizace plastová KGR 160/110</t>
  </si>
  <si>
    <t>-44033354</t>
  </si>
  <si>
    <t>trubky z polyvinylchloridu kanalizace domovní a uliční KG - Systém (PVC) redukce nesouosá KGR KGR 160/110</t>
  </si>
  <si>
    <t>85</t>
  </si>
  <si>
    <t>892372111</t>
  </si>
  <si>
    <t>Zabezpečení konců potrubí DN do 300 při tlakových zkouškách vodou</t>
  </si>
  <si>
    <t>1089572346</t>
  </si>
  <si>
    <t>86</t>
  </si>
  <si>
    <t>894812213R01</t>
  </si>
  <si>
    <t>Revizní a čistící šachta z PP typ DN 425 - Šd</t>
  </si>
  <si>
    <t>1728453699</t>
  </si>
  <si>
    <t>Revizní a čistící šachta z PP typ DN 425 - Šd1, drenážní šachta</t>
  </si>
  <si>
    <t>87</t>
  </si>
  <si>
    <t>894812249</t>
  </si>
  <si>
    <t>Příplatek k rourám revizní a čistící šachty z PP DN 425 za uříznutí šachtové roury</t>
  </si>
  <si>
    <t>1634542532</t>
  </si>
  <si>
    <t>2" viz. specifikace</t>
  </si>
  <si>
    <t>Ostatní konstrukce a práce-bourání</t>
  </si>
  <si>
    <t>88</t>
  </si>
  <si>
    <t>916231213</t>
  </si>
  <si>
    <t>Osazení chodníkového obrubníku betonového stojatého s boční opěrou do lože z betonu prostého</t>
  </si>
  <si>
    <t>-2140043255</t>
  </si>
  <si>
    <t>2,5*2+1+2+1,8*2+(2,5+0,5)*2+1+5,1"obruba kačírku viz. výkres č. 8</t>
  </si>
  <si>
    <t>34"obnova původních obrub</t>
  </si>
  <si>
    <t>89</t>
  </si>
  <si>
    <t>592174650</t>
  </si>
  <si>
    <t>obrubník betonový silniční Standard 100x15x25 cm</t>
  </si>
  <si>
    <t>-220648055</t>
  </si>
  <si>
    <t>(2+2,5)*2"oprava silniční obruby</t>
  </si>
  <si>
    <t>90</t>
  </si>
  <si>
    <t>592173040</t>
  </si>
  <si>
    <t>obrubník betonový zahradní přírodní šedá 100x5x20 cm</t>
  </si>
  <si>
    <t>-1437334604</t>
  </si>
  <si>
    <t>obrubník betonový zahradní přírodní šedá 50x5x20 cm</t>
  </si>
  <si>
    <t>91</t>
  </si>
  <si>
    <t>919735111</t>
  </si>
  <si>
    <t>Řezání stávajícího živičného krytu hl do 50 mm</t>
  </si>
  <si>
    <t>1106604939</t>
  </si>
  <si>
    <t>3,2+1,5"viz. výkres č. 3</t>
  </si>
  <si>
    <t>92</t>
  </si>
  <si>
    <t>935113212</t>
  </si>
  <si>
    <t>Osazení odvodňovacího betonového žlabu s krycím roštem šířky přes 200 mm</t>
  </si>
  <si>
    <t>620189958</t>
  </si>
  <si>
    <t>2,5"viz.výkres č. 8</t>
  </si>
  <si>
    <t>93</t>
  </si>
  <si>
    <t>592271110</t>
  </si>
  <si>
    <t>žlab odvodňovací DN 100, typ 1, 100x16x16-16,6 cm, se spádem dna 0,6%</t>
  </si>
  <si>
    <t>-302642013</t>
  </si>
  <si>
    <t>94</t>
  </si>
  <si>
    <t>592271120</t>
  </si>
  <si>
    <t>žlab odvodňovací DN 100, typ 2, 100x16x16,6-17,2 cm, se spádem dna 0,6%</t>
  </si>
  <si>
    <t>-242718376</t>
  </si>
  <si>
    <t>95</t>
  </si>
  <si>
    <t>592271070</t>
  </si>
  <si>
    <t>žlab odvodňovací DN 100, typ 0105, 50x16x16 cm, bez spádu dna</t>
  </si>
  <si>
    <t>550661299</t>
  </si>
  <si>
    <t>96</t>
  </si>
  <si>
    <t>592271400</t>
  </si>
  <si>
    <t>pororošt pozinkovaný, tř. B125 DN 100, oka 30/10 mm, 100x14,9x2 cm</t>
  </si>
  <si>
    <t>29599930</t>
  </si>
  <si>
    <t>97</t>
  </si>
  <si>
    <t>592271410</t>
  </si>
  <si>
    <t>pororošt pozinkovaný, tř. B125 DN 100, oka 30/10 mm, 50x14,9x2 cm</t>
  </si>
  <si>
    <t>1286967452</t>
  </si>
  <si>
    <t>98</t>
  </si>
  <si>
    <t>941111121</t>
  </si>
  <si>
    <t>Montáž lešení řadového trubkového lehkého s podlahami zatížení do 200 kg/m2 š do 1,2 m v do 10 m</t>
  </si>
  <si>
    <t>45695147</t>
  </si>
  <si>
    <t>Montáž lešení řadového trubkového lehkého pracovního s podlahami s provozním zatížením tř. 3 do 200 kg/m2 šířky tř. W09 přes 0,9 do 1,2 m, výšky do 10 m</t>
  </si>
  <si>
    <t>(8,57+1,2*2+7,1)*2*(6,089+0,6)"viz. výkres č. 3,11</t>
  </si>
  <si>
    <t>((3,57+1,2*2)+5,5*2)*2*11,729"viz. výkres č. 5,8,11</t>
  </si>
  <si>
    <t>99</t>
  </si>
  <si>
    <t>941111211</t>
  </si>
  <si>
    <t>Příplatek k lešení řadovému trubkovému lehkému s podlahami š 0,9 m v 10 m za první a ZKD den použití</t>
  </si>
  <si>
    <t>950144132</t>
  </si>
  <si>
    <t>Montáž lešení řadového trubkového lehkého pracovního s podlahami s provozním zatížením tř. 3 do 200 kg/m2 Příplatek za první a každý další den použití lešení k ceně -1111</t>
  </si>
  <si>
    <t>639,822*60</t>
  </si>
  <si>
    <t>941111821</t>
  </si>
  <si>
    <t>Demontáž lešení řadového trubkového lehkého s podlahami zatížení do 200 kg/m2 š do 1,2 m v do 10 m</t>
  </si>
  <si>
    <t>1625000203</t>
  </si>
  <si>
    <t>Demontáž lešení řadového trubkového lehkého pracovního s podlahami s provozním zatížením tř. 3 do 200 kg/m2 šířky tř. W09 přes 0,9 do 1,2 m, výšky do 10 m</t>
  </si>
  <si>
    <t>101</t>
  </si>
  <si>
    <t>943211111</t>
  </si>
  <si>
    <t>Montáž lešení prostorového rámového lehkého s podlahami zatížení do 200 kg/m2 v do 10 m</t>
  </si>
  <si>
    <t>-1339429011</t>
  </si>
  <si>
    <t>Montáž lešení prostorového rámového lehkého pracovního s podlahami s provozním zatížením tř. 3 do 200 kg/m2, výšky do 10 m</t>
  </si>
  <si>
    <t>(8,5+15,67+8,55)*3"viz. výkres č. 8</t>
  </si>
  <si>
    <t>102</t>
  </si>
  <si>
    <t>943211211</t>
  </si>
  <si>
    <t>Příplatek k lešení prostorovému rámovému lehkému s podlahami v do 10 m za první a ZKD den použití</t>
  </si>
  <si>
    <t>-794983562</t>
  </si>
  <si>
    <t>Montáž lešení prostorového rámového lehkého pracovního s podlahami Příplatek za první a každý další den použití lešení k ceně -1111</t>
  </si>
  <si>
    <t>98,16*90</t>
  </si>
  <si>
    <t>103</t>
  </si>
  <si>
    <t>943211811</t>
  </si>
  <si>
    <t>Demontáž lešení prostorového rámového lehkého s podlahami zatížení do 200 kg/m2 v do 10 m</t>
  </si>
  <si>
    <t>2087543554</t>
  </si>
  <si>
    <t>Demontáž lešení prostorového rámového lehkého pracovního s podlahami s provozním zatížením tř. 3 do 200 kg/m2, výšky do 10 m</t>
  </si>
  <si>
    <t>104</t>
  </si>
  <si>
    <t>953312122</t>
  </si>
  <si>
    <t>Vložky do svislých dilatačních spár z extrudovaných polystyrénových desek tl 20 mm</t>
  </si>
  <si>
    <t>1021704994</t>
  </si>
  <si>
    <t>3,2*(0,9+0,16*2)"viz. výkres č. 7</t>
  </si>
  <si>
    <t>105</t>
  </si>
  <si>
    <t>961044111</t>
  </si>
  <si>
    <t>Bourání základů z betonu prostého</t>
  </si>
  <si>
    <t>-2119511348</t>
  </si>
  <si>
    <t>3,2*0,3*1,0"případný bet. základ schodiště</t>
  </si>
  <si>
    <t>0,9*0,95*0,15+(0,9+0,95)*0,25*1,6"bourání betonové jímky (žumpy)</t>
  </si>
  <si>
    <t>106</t>
  </si>
  <si>
    <t>964025111</t>
  </si>
  <si>
    <t>Demontáž kamenných stupňů jakéhokoliv průřezu</t>
  </si>
  <si>
    <t>1094976516</t>
  </si>
  <si>
    <t>2,06*0,33*0,16</t>
  </si>
  <si>
    <t>1,94*0,35*0,16</t>
  </si>
  <si>
    <t>0,63*0,35*0,16*2</t>
  </si>
  <si>
    <t>2,56*0,35*0,16</t>
  </si>
  <si>
    <t>0,91*0,35*0,16*2</t>
  </si>
  <si>
    <t>107</t>
  </si>
  <si>
    <t>965042141</t>
  </si>
  <si>
    <t>Bourání podkladů pod dlažby nebo mazanin betonových nebo z litého asfaltu tl do 100 mm pl přes 4 m2</t>
  </si>
  <si>
    <t>398086653</t>
  </si>
  <si>
    <t>Bourání podkladů pod dlažby nebo litých celistvých podlah a mazanin betonových nebo z litého asfaltu tl. do 100 mm, plochy přes 4 m2</t>
  </si>
  <si>
    <t>108</t>
  </si>
  <si>
    <t>966071821</t>
  </si>
  <si>
    <t>Rozebrání drátěného pletiva se čtvercovými oky výšky do 1,6 m</t>
  </si>
  <si>
    <t>-2130852176</t>
  </si>
  <si>
    <t>6,1+12"viz. výkres č. 2</t>
  </si>
  <si>
    <t>109</t>
  </si>
  <si>
    <t>966073810</t>
  </si>
  <si>
    <t>Rozebrání vrat a vrátek k oplocení plochy do 2 m2</t>
  </si>
  <si>
    <t>-1340647067</t>
  </si>
  <si>
    <t>110</t>
  </si>
  <si>
    <t>967031743</t>
  </si>
  <si>
    <t>Přisekání plošné zdiva z cihel pálených na MC tl do 150 mm</t>
  </si>
  <si>
    <t>-250030718</t>
  </si>
  <si>
    <t>(2,5+1+1+0,5+1,2)*1"viz. výkres č. 8,11</t>
  </si>
  <si>
    <t>111</t>
  </si>
  <si>
    <t>985111111</t>
  </si>
  <si>
    <t>Otlučení omítek stěn</t>
  </si>
  <si>
    <t>-51288547</t>
  </si>
  <si>
    <t>(8,57+7,1)*2*6,1"viz. výkres č. 3,11</t>
  </si>
  <si>
    <t>3,57*4*(2,61+3,088+2,31)"viz. výkres č. 5,11</t>
  </si>
  <si>
    <t>(1,5*2+3,04*4+1,2*2+2,05*2+(0,9+1,8)*2*4)*0,4"viz. výkres č. 3</t>
  </si>
  <si>
    <t>(12,78+17,66+12,78)*3,65"viz. výkres č. 3,11</t>
  </si>
  <si>
    <t>112</t>
  </si>
  <si>
    <t>985111121</t>
  </si>
  <si>
    <t>Otlučení omítek líce kleneb a podhledů</t>
  </si>
  <si>
    <t>1164237746</t>
  </si>
  <si>
    <t>113</t>
  </si>
  <si>
    <t>985231111</t>
  </si>
  <si>
    <t>Spárování zdiva aktivovanou maltou spára hl do 40 mm dl do 6 m/m2</t>
  </si>
  <si>
    <t>1432995537</t>
  </si>
  <si>
    <t>114</t>
  </si>
  <si>
    <t>985233111</t>
  </si>
  <si>
    <t>Úprava spár po spárování zdiva uhlazením spára dl do 6 m/m2</t>
  </si>
  <si>
    <t>-556552758</t>
  </si>
  <si>
    <t>115</t>
  </si>
  <si>
    <t>985311115</t>
  </si>
  <si>
    <t>Reprofilace stěn cementovými sanačními maltami tl 50 mm</t>
  </si>
  <si>
    <t>-1785530748</t>
  </si>
  <si>
    <t>Reprofilace betonu sanačními maltami na cementové bázi ručně stěn, tloušťky přes 40 do 50 mm</t>
  </si>
  <si>
    <t>(8,57+7,1)*2*1,77"vyrovnání základových KCI viz. výkres č. 8,11</t>
  </si>
  <si>
    <t>(3,04*4+3,14*1,8+1,8*2*4+1,6*4+1,93*4+3,57*4*2+2,5*4+7,1*2+3,43*4+2,86*4+2,23*8)*0,4" šambrány viz. výkres č. 8,9,11,12,13</t>
  </si>
  <si>
    <t>116</t>
  </si>
  <si>
    <t>985311215R01</t>
  </si>
  <si>
    <t>Reprofilace podlah cementovými sanačními maltami tl 50 mm</t>
  </si>
  <si>
    <t>1530120257</t>
  </si>
  <si>
    <t>Reprofilace líce kleneb a podhledů cementovými sanačními maltami tl 50 mm</t>
  </si>
  <si>
    <t>8,5"TZ+Výkres č. 8,11</t>
  </si>
  <si>
    <t>117</t>
  </si>
  <si>
    <t>985311912</t>
  </si>
  <si>
    <t>Příplatek při reprofilaci sanačními maltami za plochu do 10 m2 jednotlivě</t>
  </si>
  <si>
    <t>1237010862</t>
  </si>
  <si>
    <t>8,5</t>
  </si>
  <si>
    <t>118</t>
  </si>
  <si>
    <t>985311913</t>
  </si>
  <si>
    <t>Příplatek při reprofilaci sanačními maltami za větší členitost povrchu</t>
  </si>
  <si>
    <t>1445851510</t>
  </si>
  <si>
    <t>56,837</t>
  </si>
  <si>
    <t>119</t>
  </si>
  <si>
    <t>985312114</t>
  </si>
  <si>
    <t>Stěrka k vyrovnání betonových ploch stěn tl 5 mm</t>
  </si>
  <si>
    <t>1251801129</t>
  </si>
  <si>
    <t>Stěrka k vyrovnání ploch reprofilovaného betonu stěn, tloušťky do 5 mm</t>
  </si>
  <si>
    <t>(8,57+7,1)*2*(1,1+1,77)"viz. výkres č 8,11</t>
  </si>
  <si>
    <t>120</t>
  </si>
  <si>
    <t>985312124R01</t>
  </si>
  <si>
    <t>Stěrka k vyrovnání betonových ploch podlah tl 5 mm</t>
  </si>
  <si>
    <t>1637208609</t>
  </si>
  <si>
    <t>8,5+15,67+8,55"TZ+Výkres č. 8,11</t>
  </si>
  <si>
    <t>121</t>
  </si>
  <si>
    <t>985312192</t>
  </si>
  <si>
    <t>Příplatek ke stěrce pro vyrovnání betonových ploch za plochu do 10 m2 jednotlivě</t>
  </si>
  <si>
    <t>-1196618352</t>
  </si>
  <si>
    <t>8,5+8,55"viz. výkres č. 8</t>
  </si>
  <si>
    <t>122</t>
  </si>
  <si>
    <t>985324111R02</t>
  </si>
  <si>
    <t xml:space="preserve">Penetrační nátěr fasádních prvků </t>
  </si>
  <si>
    <t>216421536</t>
  </si>
  <si>
    <t>123</t>
  </si>
  <si>
    <t>985324111.1R01</t>
  </si>
  <si>
    <t>Penetrační nátěr betonu jednonásobný Epoxiground s vsypem křemičitého písku</t>
  </si>
  <si>
    <t>1787110767</t>
  </si>
  <si>
    <t>124</t>
  </si>
  <si>
    <t>581543000</t>
  </si>
  <si>
    <t>plnivo křemičité I - pro epoxidové malty</t>
  </si>
  <si>
    <t>-1812513541</t>
  </si>
  <si>
    <t>křemeny směs tříděných písků plnivo pro epoxidové malty balení pytel 25 kg křemičité plnivo I</t>
  </si>
  <si>
    <t>0,025</t>
  </si>
  <si>
    <t>Přesun hmot</t>
  </si>
  <si>
    <t>125</t>
  </si>
  <si>
    <t>997013214</t>
  </si>
  <si>
    <t>Vnitrostaveništní doprava suti a vybouraných hmot pro budovy v do 15 m ručně</t>
  </si>
  <si>
    <t>2101149302</t>
  </si>
  <si>
    <t>Vnitrostaveništní doprava suti a vybouraných hmot vodorovně do 50 m svisle ručně (nošením po schodech) pro budovy a haly výšky přes 12 do 15 m</t>
  </si>
  <si>
    <t>126</t>
  </si>
  <si>
    <t>997013219</t>
  </si>
  <si>
    <t>Příplatek k vnitrostaveništní dopravě suti a vybouraných hmot za zvětšenou dopravu suti ZKD 10 m</t>
  </si>
  <si>
    <t>-518732758</t>
  </si>
  <si>
    <t>61,868*5</t>
  </si>
  <si>
    <t>127</t>
  </si>
  <si>
    <t>997013501</t>
  </si>
  <si>
    <t>Odvoz suti na skládku a vybouraných hmot nebo meziskládku do 1 km se složením</t>
  </si>
  <si>
    <t>1961515195</t>
  </si>
  <si>
    <t>128</t>
  </si>
  <si>
    <t>997013509</t>
  </si>
  <si>
    <t>Příplatek k odvozu suti a vybouraných hmot na skládku ZKD 1 km přes 1 km</t>
  </si>
  <si>
    <t>347843109</t>
  </si>
  <si>
    <t>61,868*15</t>
  </si>
  <si>
    <t>129</t>
  </si>
  <si>
    <t>997013822</t>
  </si>
  <si>
    <t>Poplatek za uložení stavebního odpadu s oleji nebo ropnými látkami  na skládce (skládkovné)</t>
  </si>
  <si>
    <t>-171181852</t>
  </si>
  <si>
    <t>0,986"viz. hmotnost odstranění živičného povrchu</t>
  </si>
  <si>
    <t>130</t>
  </si>
  <si>
    <t>997013831</t>
  </si>
  <si>
    <t>Poplatek za uložení stavebního směsného odpadu na skládce (skládkovné)</t>
  </si>
  <si>
    <t>1555182584</t>
  </si>
  <si>
    <t>61,868-0,986</t>
  </si>
  <si>
    <t>131</t>
  </si>
  <si>
    <t>998011002</t>
  </si>
  <si>
    <t>Přesun hmot pro budovy zděné v do 12 m</t>
  </si>
  <si>
    <t>87419376</t>
  </si>
  <si>
    <t>PSV</t>
  </si>
  <si>
    <t>Práce a dodávky PSV</t>
  </si>
  <si>
    <t>711</t>
  </si>
  <si>
    <t>Izolace proti vodě, vlhkosti a plynům</t>
  </si>
  <si>
    <t>132</t>
  </si>
  <si>
    <t>711161303</t>
  </si>
  <si>
    <t>Izolace proti zemní vlhkosti stěn foliemi nopovými pro běžné podmínky  tl. 0,4 mm šířky 1,5 m</t>
  </si>
  <si>
    <t>-518864365</t>
  </si>
  <si>
    <t>(0,81*2+3,2)*1,2+(8,57+7,1)*2*1,7*1,1"viz. výkres č. 8 + 10% překrytí</t>
  </si>
  <si>
    <t>133</t>
  </si>
  <si>
    <t>711161573</t>
  </si>
  <si>
    <t xml:space="preserve">Provětrávací profil pro nopové fólie </t>
  </si>
  <si>
    <t>-156764170</t>
  </si>
  <si>
    <t>Provětrávací profil pro nopové fólie</t>
  </si>
  <si>
    <t>(8,57+7,1)*2-(2*2)"viz. výkres č. 8</t>
  </si>
  <si>
    <t>134</t>
  </si>
  <si>
    <t>711193131</t>
  </si>
  <si>
    <t>Izolace proti zemní vlhkosti na svislé ploše stěrkou 2K</t>
  </si>
  <si>
    <t>-220217364</t>
  </si>
  <si>
    <t>Izolace proti zemní vlhkosti na svislé ploše těsnicí kaší  2K</t>
  </si>
  <si>
    <t>(8,57+7,1)*2*1,7*1,1"viz. výkres č. 8 + 10% spotřeba materiálu</t>
  </si>
  <si>
    <t>135</t>
  </si>
  <si>
    <t>711493112R01</t>
  </si>
  <si>
    <t>Izolace proti podpovrchové a tlakové vodě vodorovná těsnicí stěrkou Epoxigrund 390</t>
  </si>
  <si>
    <t>5895888</t>
  </si>
  <si>
    <t>Izolace proti podpovrchové a tlakové vodě - ostatní na ploše vodorovné V těsnicí stěrkou Epoxigrund 390</t>
  </si>
  <si>
    <t>3,26*1,42"viz. výkres č. 7</t>
  </si>
  <si>
    <t>136</t>
  </si>
  <si>
    <t>711493122R01</t>
  </si>
  <si>
    <t>Izolace proti podpovrchové a tlakové vodě svislá těsnicí stěrkou Epoxigrund 390</t>
  </si>
  <si>
    <t>1528082756</t>
  </si>
  <si>
    <t>Izolace proti podpovrchové a tlakové vodě - ostatní na ploše svislé S těsnicí stěrkou Epoxigrund 390</t>
  </si>
  <si>
    <t>(3,26+0,91*2)*1,38"viz. výkres č. 7</t>
  </si>
  <si>
    <t>137</t>
  </si>
  <si>
    <t>998711101</t>
  </si>
  <si>
    <t>Přesun hmot tonážní pro izolace proti vodě, vlhkosti a plynům v objektech výšky do 6 m</t>
  </si>
  <si>
    <t>-510473319</t>
  </si>
  <si>
    <t>721</t>
  </si>
  <si>
    <t>Zdravotechnika - vnitřní kanalizace</t>
  </si>
  <si>
    <t>138</t>
  </si>
  <si>
    <t>721242115</t>
  </si>
  <si>
    <t>Lapač střešních splavenin z PP se zápachovou klapkou a lapacím košem DN 110</t>
  </si>
  <si>
    <t>1842608430</t>
  </si>
  <si>
    <t>4"viz. specifikace</t>
  </si>
  <si>
    <t>139</t>
  </si>
  <si>
    <t>721263103</t>
  </si>
  <si>
    <t>Klapka zpětná polypropylen PP DN 160</t>
  </si>
  <si>
    <t>-646377350</t>
  </si>
  <si>
    <t>Klapka zpětná polypropylen PP s automatickým uzávěrem DN 160</t>
  </si>
  <si>
    <t>140</t>
  </si>
  <si>
    <t>998721101</t>
  </si>
  <si>
    <t>Přesun hmot tonážní pro vnitřní kanalizace v objektech v do 6 m</t>
  </si>
  <si>
    <t>-1285121704</t>
  </si>
  <si>
    <t>762</t>
  </si>
  <si>
    <t>Konstrukce tesařské</t>
  </si>
  <si>
    <t>141</t>
  </si>
  <si>
    <t>762331812</t>
  </si>
  <si>
    <t>Demontáž vázaných kcí krovů z hranolů průřezové plochy do 224 cm2</t>
  </si>
  <si>
    <t>-218178783</t>
  </si>
  <si>
    <t>3,5*3+3*2"odhad případné opravy</t>
  </si>
  <si>
    <t>142</t>
  </si>
  <si>
    <t>762332132</t>
  </si>
  <si>
    <t>Montáž vázaných kcí krovů pravidelných z hraněného řeziva průřezové plochy do 224 cm2</t>
  </si>
  <si>
    <t>168782370</t>
  </si>
  <si>
    <t>143</t>
  </si>
  <si>
    <t>605120110</t>
  </si>
  <si>
    <t>řezivo jehličnaté hranol jakost I nad 120 cm2</t>
  </si>
  <si>
    <t>695090861</t>
  </si>
  <si>
    <t>(3,5*3+3*2)*0,12*0,16</t>
  </si>
  <si>
    <t>144</t>
  </si>
  <si>
    <t>762341210</t>
  </si>
  <si>
    <t>Montáž bednění střech rovných a šikmých sklonu do 60° z hrubých prken na sraz</t>
  </si>
  <si>
    <t>-327305755</t>
  </si>
  <si>
    <t>22"viz. specifikace</t>
  </si>
  <si>
    <t>145</t>
  </si>
  <si>
    <t>605111090</t>
  </si>
  <si>
    <t>řezivo jehličnaté SM 2 - 3,5 m tl. 24 mm jakost II</t>
  </si>
  <si>
    <t>-515915706</t>
  </si>
  <si>
    <t>22*0,025*1,1"+ rezerva 10%</t>
  </si>
  <si>
    <t>146</t>
  </si>
  <si>
    <t>762341811</t>
  </si>
  <si>
    <t>Demontáž bednění střech z prken</t>
  </si>
  <si>
    <t>-966014791</t>
  </si>
  <si>
    <t>147</t>
  </si>
  <si>
    <t>762395000</t>
  </si>
  <si>
    <t>Spojovací prostředky pro montáž krovu, bednění, laťování, světlíky, klíny</t>
  </si>
  <si>
    <t>1638091778</t>
  </si>
  <si>
    <t>0,317+0,605</t>
  </si>
  <si>
    <t>148</t>
  </si>
  <si>
    <t>783783312</t>
  </si>
  <si>
    <t>Nátěry tesařských kcí proti dřevokazným houbám, hmyzu a plísním preventivní dvojnásobné v exteriéru</t>
  </si>
  <si>
    <t>1883186569</t>
  </si>
  <si>
    <t>109,1*1,1"nátěr stávajícího bednění</t>
  </si>
  <si>
    <t>22*2*1,1"nátěr bednění</t>
  </si>
  <si>
    <t>(0,12+0,16)*2*(3,5*3+3*2)*1,1"nátěr nosných profilů</t>
  </si>
  <si>
    <t>149</t>
  </si>
  <si>
    <t>998762103</t>
  </si>
  <si>
    <t>Přesun hmot tonážní pro kce tesařské v objektech v do 24 m</t>
  </si>
  <si>
    <t>172339828</t>
  </si>
  <si>
    <t>764</t>
  </si>
  <si>
    <t>Konstrukce klempířské</t>
  </si>
  <si>
    <t>150</t>
  </si>
  <si>
    <t>764311269</t>
  </si>
  <si>
    <t>Krytina Pz tl 0,6 mm hladká ze svitků š 670 mm sklonu přes 45°, 2x stojatý spoj (falc)</t>
  </si>
  <si>
    <t>198485303</t>
  </si>
  <si>
    <t>109,1*1,1</t>
  </si>
  <si>
    <t>151</t>
  </si>
  <si>
    <t>764311842</t>
  </si>
  <si>
    <t>Demontáž krytina hladká tabule 2000x1000 mm sklon přes 45° plocha přes 25 m2</t>
  </si>
  <si>
    <t>1214913135</t>
  </si>
  <si>
    <t>109,1"viz. specifikace</t>
  </si>
  <si>
    <t>152</t>
  </si>
  <si>
    <t>764331250r01</t>
  </si>
  <si>
    <t>Lemování Pz plech zdí plechová krytina rš 500 mm</t>
  </si>
  <si>
    <t>-579407940</t>
  </si>
  <si>
    <t>Lemování Pz plech zdí tvrdá krytina rš 500 mm</t>
  </si>
  <si>
    <t>16,8"viz. specifikace</t>
  </si>
  <si>
    <t>153</t>
  </si>
  <si>
    <t>764331851</t>
  </si>
  <si>
    <t>Demontáž lemování zdí plechová krytina rš 500 mm do 45°</t>
  </si>
  <si>
    <t>-741987138</t>
  </si>
  <si>
    <t>Demontáž lemování zdí tvrdá krytina rš 500 mm do 45°</t>
  </si>
  <si>
    <t>154</t>
  </si>
  <si>
    <t>764342843</t>
  </si>
  <si>
    <t>Demontáž lemování trub průměr do 200 mm hladká krytina přes 45°</t>
  </si>
  <si>
    <t>-599114619</t>
  </si>
  <si>
    <t>155</t>
  </si>
  <si>
    <t>764391220</t>
  </si>
  <si>
    <t>Střešní prvky Pz - závětrná lišta rš 330 mm</t>
  </si>
  <si>
    <t>-1247051942</t>
  </si>
  <si>
    <t>46,8"viz. specifikace</t>
  </si>
  <si>
    <t>156</t>
  </si>
  <si>
    <t>764391821</t>
  </si>
  <si>
    <t>Demontáž závětrná lišta rš 330 mm do 45°</t>
  </si>
  <si>
    <t>1362698613</t>
  </si>
  <si>
    <t>157</t>
  </si>
  <si>
    <t>764392240</t>
  </si>
  <si>
    <t>Střešní prvky Pz - úžlabí rš 500 mm</t>
  </si>
  <si>
    <t>-1650598144</t>
  </si>
  <si>
    <t>21,6"viz. specifikace</t>
  </si>
  <si>
    <t>158</t>
  </si>
  <si>
    <t>764392260</t>
  </si>
  <si>
    <t>Střešní prvky Pz - úžlabí rš 750 mm</t>
  </si>
  <si>
    <t>788801504</t>
  </si>
  <si>
    <t>4,8"viz. specifikace</t>
  </si>
  <si>
    <t>159</t>
  </si>
  <si>
    <t>764392842</t>
  </si>
  <si>
    <t>Demontáž střešní úžlabí rš 500 mm přes 45°</t>
  </si>
  <si>
    <t>-1292804600</t>
  </si>
  <si>
    <t>160</t>
  </si>
  <si>
    <t>764392851</t>
  </si>
  <si>
    <t>Demontáž střešní úžlabí rš 700 mm do 45°</t>
  </si>
  <si>
    <t>438261626</t>
  </si>
  <si>
    <t>Demontáž střešní úžlabí rš 660 mm do 45°</t>
  </si>
  <si>
    <t>161</t>
  </si>
  <si>
    <t>764393240</t>
  </si>
  <si>
    <t>Střešní prvky Pz - hřeben střechy rš 500 mm</t>
  </si>
  <si>
    <t>-1967592274</t>
  </si>
  <si>
    <t>Ostatní prvky střešní z pozinkovaného Pz plechu hřeben střechy rš 500 mm</t>
  </si>
  <si>
    <t>13,8"viz. specifikace</t>
  </si>
  <si>
    <t>162</t>
  </si>
  <si>
    <t>764393831</t>
  </si>
  <si>
    <t>Demontáž střešní hřeben rš 400 mm do 45°</t>
  </si>
  <si>
    <t>24789414</t>
  </si>
  <si>
    <t>Demontáž ostatních prvků střešních hřebene rš 250 až 400 mm, sklonu přes 30 do 45 st.</t>
  </si>
  <si>
    <t>163</t>
  </si>
  <si>
    <t>764394230</t>
  </si>
  <si>
    <t>Střešní prvky Pz tl 0,6 mm - podkladní pás rš 333 mm</t>
  </si>
  <si>
    <t>-2040800409</t>
  </si>
  <si>
    <t>Střešní prvky Pz tl 0,6 mm - podkladní pás rš 250 mm</t>
  </si>
  <si>
    <t>18"viz. specifikace</t>
  </si>
  <si>
    <t>164</t>
  </si>
  <si>
    <t>764394811</t>
  </si>
  <si>
    <t>Demontáž podkladní pás rš 250 mm</t>
  </si>
  <si>
    <t>438007493</t>
  </si>
  <si>
    <t>165</t>
  </si>
  <si>
    <t>764410880</t>
  </si>
  <si>
    <t>Demontáž oplechování parapetu rš do 600 mm</t>
  </si>
  <si>
    <t>91433202</t>
  </si>
  <si>
    <t>10,8"viz. specifikace</t>
  </si>
  <si>
    <t>166</t>
  </si>
  <si>
    <t>764421270</t>
  </si>
  <si>
    <t>Oplechování říms Pz rš 500 mm</t>
  </si>
  <si>
    <t>2122689264</t>
  </si>
  <si>
    <t>26"viz. specifikace</t>
  </si>
  <si>
    <t>167</t>
  </si>
  <si>
    <t>764421870</t>
  </si>
  <si>
    <t>Demontáž oplechování říms rš do 500 mm</t>
  </si>
  <si>
    <t>1103570308</t>
  </si>
  <si>
    <t>168</t>
  </si>
  <si>
    <t>764711115</t>
  </si>
  <si>
    <t>Oplechování parapetu Lindab rš 330 mm</t>
  </si>
  <si>
    <t>2120453352</t>
  </si>
  <si>
    <t>0,8"viz. specifikace</t>
  </si>
  <si>
    <t>169</t>
  </si>
  <si>
    <t>764711117</t>
  </si>
  <si>
    <t>Oplechování parapetu Lindab rš 500 mm</t>
  </si>
  <si>
    <t>-361841812</t>
  </si>
  <si>
    <t>10,2"viz. specifikace</t>
  </si>
  <si>
    <t>170</t>
  </si>
  <si>
    <t>764751112</t>
  </si>
  <si>
    <t>Odpadní trouby  kruhové rovné SROR D 100 mm</t>
  </si>
  <si>
    <t>224432095</t>
  </si>
  <si>
    <t>18,4"viz. specifikace</t>
  </si>
  <si>
    <t>171</t>
  </si>
  <si>
    <t>764751122</t>
  </si>
  <si>
    <t>Odpadní trouby spodní díl BUTK D 100 mm</t>
  </si>
  <si>
    <t>599604450</t>
  </si>
  <si>
    <t>172</t>
  </si>
  <si>
    <t>764751132</t>
  </si>
  <si>
    <t>Odpadní trouby koleno BK D 100 mm</t>
  </si>
  <si>
    <t>-1097143165</t>
  </si>
  <si>
    <t>4*2"viz. specifikace</t>
  </si>
  <si>
    <t>173</t>
  </si>
  <si>
    <t>764761132</t>
  </si>
  <si>
    <t>Žlaby podokapní půlkruhové R velikost 150 mm s háky KFL 35</t>
  </si>
  <si>
    <t>-208445562</t>
  </si>
  <si>
    <t>14"viz. specifikace</t>
  </si>
  <si>
    <t>174</t>
  </si>
  <si>
    <t>764761172</t>
  </si>
  <si>
    <t>Žlaby čelo půlkruhové RGT velikost 150 mm</t>
  </si>
  <si>
    <t>485277693</t>
  </si>
  <si>
    <t>175</t>
  </si>
  <si>
    <t>764761222</t>
  </si>
  <si>
    <t>Žlaby suchá spojka půlkruhových žlabů s těsněním RSK velikost 150 mm</t>
  </si>
  <si>
    <t>1829685654</t>
  </si>
  <si>
    <t>176</t>
  </si>
  <si>
    <t>764761232</t>
  </si>
  <si>
    <t>Žlaby kotlík SOK k půlkruhovým žlabům velikost 150 mm</t>
  </si>
  <si>
    <t>1170880975</t>
  </si>
  <si>
    <t>177</t>
  </si>
  <si>
    <t>764761233R01</t>
  </si>
  <si>
    <t>Žlabový kout/roh RVI/RVY k půlkruhovým žlabům velikost 150 mm</t>
  </si>
  <si>
    <t>-1794686997</t>
  </si>
  <si>
    <t>178</t>
  </si>
  <si>
    <t>998764103</t>
  </si>
  <si>
    <t>Přesun hmot tonážní pro konstrukce klempířské v objektech v do 24 m</t>
  </si>
  <si>
    <t>-766970502</t>
  </si>
  <si>
    <t>765</t>
  </si>
  <si>
    <t>Konstrukce pokrývačské</t>
  </si>
  <si>
    <t>179</t>
  </si>
  <si>
    <t>765191023</t>
  </si>
  <si>
    <t>Montáž pojistné hydroizolační fólie kladené ve sklonu do 30° s lepenými spoji na bednění</t>
  </si>
  <si>
    <t>-1744857349</t>
  </si>
  <si>
    <t>109,1*1,1"viz. specifikace + 10% překrytí</t>
  </si>
  <si>
    <t>180</t>
  </si>
  <si>
    <t>283292230</t>
  </si>
  <si>
    <t>fólie strukturovaná DELTA - TRELA plus 1,5 x 30 m</t>
  </si>
  <si>
    <t>413333666</t>
  </si>
  <si>
    <t>120,010*1,1</t>
  </si>
  <si>
    <t>181</t>
  </si>
  <si>
    <t>998765103</t>
  </si>
  <si>
    <t>Přesun hmot tonážní pro krytiny skládané v objektech v do 24 m</t>
  </si>
  <si>
    <t>-1578952497</t>
  </si>
  <si>
    <t>766</t>
  </si>
  <si>
    <t>Konstrukce truhlářské</t>
  </si>
  <si>
    <t>182</t>
  </si>
  <si>
    <t>460680701</t>
  </si>
  <si>
    <t>Bourání podlah a mazanin betonových tloušťky do 15 cm</t>
  </si>
  <si>
    <t>538752708</t>
  </si>
  <si>
    <t>2,2*0,8"viz. výkres č. 3</t>
  </si>
  <si>
    <t>183</t>
  </si>
  <si>
    <t>766641161</t>
  </si>
  <si>
    <t>Montáž balkónových dveří zdvojených 2křídlových bez nadsvětlíku včetně rámu do zdiva</t>
  </si>
  <si>
    <t>-1672436570</t>
  </si>
  <si>
    <t>184</t>
  </si>
  <si>
    <t>611600550</t>
  </si>
  <si>
    <t>T02 - dveře dřevěné vnější plné 2křídlové 120 x 205 mm</t>
  </si>
  <si>
    <t>1287714763</t>
  </si>
  <si>
    <t>T02 - dveře dřevěné vnější plné 2křídlové 160 x 300 mm</t>
  </si>
  <si>
    <t>185</t>
  </si>
  <si>
    <t>766641163</t>
  </si>
  <si>
    <t>Montáž balkónových dveří zdvojených 2křídlových s nadsvětlíkem včetně rámu do zdiva</t>
  </si>
  <si>
    <t>-118605627</t>
  </si>
  <si>
    <t>186</t>
  </si>
  <si>
    <t>611600560</t>
  </si>
  <si>
    <t>T01 - dveře dřevěné vnější plné 2křídlové 150 x 304 mm</t>
  </si>
  <si>
    <t>-946479225</t>
  </si>
  <si>
    <t>T01 - dveře dřevěné vnější plné 2křídlové 180 x 300 mm</t>
  </si>
  <si>
    <t>2"viz specifikace</t>
  </si>
  <si>
    <t>187</t>
  </si>
  <si>
    <t>998766101</t>
  </si>
  <si>
    <t>Přesun hmot tonážní pro konstrukce truhlářské v objektech v do 6 m</t>
  </si>
  <si>
    <t>296847396</t>
  </si>
  <si>
    <t>767</t>
  </si>
  <si>
    <t>Konstrukce zámečnické</t>
  </si>
  <si>
    <t>188</t>
  </si>
  <si>
    <t>767220550</t>
  </si>
  <si>
    <t>Montáž a osazení samostatného sloupku oplocení</t>
  </si>
  <si>
    <t>1361265533</t>
  </si>
  <si>
    <t>189</t>
  </si>
  <si>
    <t>767191902</t>
  </si>
  <si>
    <t>Oprava větracího mechanizmu okna OK2</t>
  </si>
  <si>
    <t>1389234897</t>
  </si>
  <si>
    <t>Oprava a kontrola větracích mechanismů šnekového</t>
  </si>
  <si>
    <t>190</t>
  </si>
  <si>
    <t>767612911</t>
  </si>
  <si>
    <t>Promazání a seřízení kovového mechanismu hodin</t>
  </si>
  <si>
    <t>128912899</t>
  </si>
  <si>
    <t>4"viz. výkres č. 11</t>
  </si>
  <si>
    <t>191</t>
  </si>
  <si>
    <t>767613922</t>
  </si>
  <si>
    <t>Oprava oken - výměna pevného jednoskla přes 1 m2</t>
  </si>
  <si>
    <t>1604719256</t>
  </si>
  <si>
    <t>Oprava a údržba oken výměna izolačního dvojskla pevně zasklených oken, plochy přes 1 m2</t>
  </si>
  <si>
    <t>192</t>
  </si>
  <si>
    <t>634371040</t>
  </si>
  <si>
    <t>sklo bezpečnostní vrstvené CONNEX tl 6,4 mm</t>
  </si>
  <si>
    <t>1055966643</t>
  </si>
  <si>
    <t>sklo bezpečnostní vícevrstvé sklo ploché, vrstvené ze dvou nebo více tabulí s vloženou fólií z PVB tl. 0,38, 0,76, 1,52mm rozměr tabule 321 x 200, 321 x 225 cm tl. 6,4 mm (3+3+0,4)</t>
  </si>
  <si>
    <t>0,93*1,8*4"OK1 viz. specifikace</t>
  </si>
  <si>
    <t>1,03*1*4"OK1 viz. specifikace</t>
  </si>
  <si>
    <t>193</t>
  </si>
  <si>
    <t>767621901</t>
  </si>
  <si>
    <t>Oprava oken pevných kovových OK1, OK2</t>
  </si>
  <si>
    <t>-1908971415</t>
  </si>
  <si>
    <t>Údržba oken otvíravých jednokřídlových</t>
  </si>
  <si>
    <t>194</t>
  </si>
  <si>
    <t>767995111R01</t>
  </si>
  <si>
    <t>Montáž a oprava ciferníku fasádních hodin</t>
  </si>
  <si>
    <t>-12769665</t>
  </si>
  <si>
    <t>Montáž atypických zámečnických konstrukcí hmotnosti do 5 kg</t>
  </si>
  <si>
    <t>4"oprava fasádních hodin</t>
  </si>
  <si>
    <t>195</t>
  </si>
  <si>
    <t>767996801RD01</t>
  </si>
  <si>
    <t>Demontáž ciferníku hodin</t>
  </si>
  <si>
    <t>-1687873364</t>
  </si>
  <si>
    <t>Demontáž atypických zámečnických konstrukcí rozebráním hmotnosti jednotlivých dílů do 50 kg</t>
  </si>
  <si>
    <t>196</t>
  </si>
  <si>
    <t>998767103</t>
  </si>
  <si>
    <t>Přesun hmot tonážní pro zámečnické konstrukce v objektech v do 24 m</t>
  </si>
  <si>
    <t>-655421097</t>
  </si>
  <si>
    <t>783</t>
  </si>
  <si>
    <t>Dokončovací práce - nátěry</t>
  </si>
  <si>
    <t>197</t>
  </si>
  <si>
    <t>783221118</t>
  </si>
  <si>
    <t>Nátěry syntetické KDK barva dražší lesklý povrch 3x antikorozní, 1x základní, 2x email</t>
  </si>
  <si>
    <t>540046308</t>
  </si>
  <si>
    <t>Nátěry kovových stavebních doplňkových konstrukcí syntetické na vzduchu schnoucí dražšími barvami (např. Düfa, …) lesklý povrch 3x antikorozní, 1x základní 2x email</t>
  </si>
  <si>
    <t>1,03*1,93*4"OK2 viz. specifikace</t>
  </si>
  <si>
    <t>198</t>
  </si>
  <si>
    <t>783301303</t>
  </si>
  <si>
    <t>Bezoplachové odrezivění zámečnických konstrukcí</t>
  </si>
  <si>
    <t>-16210257</t>
  </si>
  <si>
    <t>Příprava podkladu zámečnických konstrukcí před provedením nátěru odrezivění odrezovačem bezoplachovým</t>
  </si>
  <si>
    <t>2,49"ochrana stropních nosníků</t>
  </si>
  <si>
    <t>199</t>
  </si>
  <si>
    <t>783314201</t>
  </si>
  <si>
    <t>Základní antikorozní jednonásobný syntetický standardní nátěr zámečnických konstrukcí</t>
  </si>
  <si>
    <t>-793703575</t>
  </si>
  <si>
    <t>Základní antikorozní nátěr zámečnických konstrukcí jednonásobný syntetický standardní</t>
  </si>
  <si>
    <t>2,49*2</t>
  </si>
  <si>
    <t>200</t>
  </si>
  <si>
    <t>783315101</t>
  </si>
  <si>
    <t>Jednonásobný syntetický standardní mezinátěr zámečnických konstrukcí</t>
  </si>
  <si>
    <t>-1782595697</t>
  </si>
  <si>
    <t>Mezinátěr zámečnických konstrukcí jednonásobný syntetický standardní</t>
  </si>
  <si>
    <t>201</t>
  </si>
  <si>
    <t>783721113</t>
  </si>
  <si>
    <t>Nátěry syntetické tesařských konstrukcí barva dražší lazurovacím lakem 3x lakování</t>
  </si>
  <si>
    <t>-1186670648</t>
  </si>
  <si>
    <t>(2,5+1)*4*0,2+3,43*2*0,2+2,86*2*0,2"nátěr viditelných části bednění</t>
  </si>
  <si>
    <t>202</t>
  </si>
  <si>
    <t>783812100</t>
  </si>
  <si>
    <t>Nátěry olejové omítek stěn dvojnásobné a 1x email</t>
  </si>
  <si>
    <t>66626491</t>
  </si>
  <si>
    <t>12,78+17,66+12,78*0,1"viz. výkres č. 8</t>
  </si>
  <si>
    <t>203</t>
  </si>
  <si>
    <t>783814120</t>
  </si>
  <si>
    <t>Nátěry olejové betonových povrchů dvojnásobné a 1x email</t>
  </si>
  <si>
    <t>1193120781</t>
  </si>
  <si>
    <t>784</t>
  </si>
  <si>
    <t>Dokončovací práce - malby a tapety</t>
  </si>
  <si>
    <t>204</t>
  </si>
  <si>
    <t>784111001</t>
  </si>
  <si>
    <t>Oprášení (ometení ) podkladu v místnostech výšky do 3,80 m</t>
  </si>
  <si>
    <t>-1145797278</t>
  </si>
  <si>
    <t>(12,78+17,66+1,78)*3,65"viz. výkres č. 8</t>
  </si>
  <si>
    <t>(1,5*2+3,04*4+1,2*2+2,05*2+(0,9+1,8)*2*4)*0,4"viz. výkres č. 8</t>
  </si>
  <si>
    <t>205</t>
  </si>
  <si>
    <t>784171101</t>
  </si>
  <si>
    <t>Zakrytí vnitřních podlah včetně pozdějšího odkrytí</t>
  </si>
  <si>
    <t>859525441</t>
  </si>
  <si>
    <t>206</t>
  </si>
  <si>
    <t>581248470</t>
  </si>
  <si>
    <t>fólie pro malířské potřeby textilní, PG 4030-10, 1 x 10 m</t>
  </si>
  <si>
    <t>969223530</t>
  </si>
  <si>
    <t>32,72*1,1 'Přepočtené koeficientem množství</t>
  </si>
  <si>
    <t>207</t>
  </si>
  <si>
    <t>784181001</t>
  </si>
  <si>
    <t>Jednonásobné pačokování v místnostech výšky do 3,80 m</t>
  </si>
  <si>
    <t>40420213</t>
  </si>
  <si>
    <t>208</t>
  </si>
  <si>
    <t>784181011</t>
  </si>
  <si>
    <t>Dvojnásobné pačokování v místnostech výšky do 3,80 m</t>
  </si>
  <si>
    <t>-31277411</t>
  </si>
  <si>
    <t>Pačokování dvojnásobné v místnostech výšky do 3,80 m</t>
  </si>
  <si>
    <t>(12,78+17,66+12,78)*3,65+8,5+15,67+8,55"viz. výkres č. 8,11</t>
  </si>
  <si>
    <t>209</t>
  </si>
  <si>
    <t>784181101</t>
  </si>
  <si>
    <t>Základní akrylátová jednonásobná penetrace podkladu v místnostech výšky do 3,80m</t>
  </si>
  <si>
    <t>-438646320</t>
  </si>
  <si>
    <t>210</t>
  </si>
  <si>
    <t>784181111</t>
  </si>
  <si>
    <t>Základní silikátová jednonásobná penetrace podkladu v místnostech výšky do 3,80m</t>
  </si>
  <si>
    <t>-835984049</t>
  </si>
  <si>
    <t>Penetrace podkladu jednonásobná základní silikátová v místnostech výšky do 3,80 m</t>
  </si>
  <si>
    <t>211</t>
  </si>
  <si>
    <t>784191003</t>
  </si>
  <si>
    <t>Čištění vnitřních ploch oken dvojitých nebo zdvojených po provedení malířských prací</t>
  </si>
  <si>
    <t>1674605164</t>
  </si>
  <si>
    <t>0,9*1,8*4"viz. výkres č. 8</t>
  </si>
  <si>
    <t>212</t>
  </si>
  <si>
    <t>784191005</t>
  </si>
  <si>
    <t>Čištění vnitřních ploch dveří nebo vrat po provedení malířských prací</t>
  </si>
  <si>
    <t>-1470164944</t>
  </si>
  <si>
    <t>1,5*3,04*2+1,2*2,05*2"viz. výkres č. 8</t>
  </si>
  <si>
    <t>213</t>
  </si>
  <si>
    <t>784211101</t>
  </si>
  <si>
    <t>Dvojnásobné bílé malby ze směsí za mokra výborně otěruvzdorných v místnostech výšky do 3,80 m</t>
  </si>
  <si>
    <t>-371934937</t>
  </si>
  <si>
    <t>214</t>
  </si>
  <si>
    <t>784321035R01</t>
  </si>
  <si>
    <t>Dvojnásobné silikátové žluté malby dekorativních prvků fasády</t>
  </si>
  <si>
    <t>543834315</t>
  </si>
  <si>
    <t>(3,04*4+3,14*1,8+1,8*2*4+1,6*4+1,93*4+3,57*4*2+2,5*4+7,1*2+3,43*4+2,86*4+2,23*8)*0,4*1,1" šambrány viz. výkres č. 8,9,11,12,13</t>
  </si>
  <si>
    <t>Práce a dodávky M</t>
  </si>
  <si>
    <t>46-M</t>
  </si>
  <si>
    <t>Zemní práce při extr.mont.pracích</t>
  </si>
  <si>
    <t>215</t>
  </si>
  <si>
    <t>460030024</t>
  </si>
  <si>
    <t>Odstranění dřevitého porostu z křovin a stromů tvrdého hustého</t>
  </si>
  <si>
    <t>1043237786</t>
  </si>
  <si>
    <t>Přípravné terénní práce odstranění dřevitého porostu z keřů nebo stromků průměru kmenů do 5 cm včetně odstranění kořenů a složení do hromad nebo naložení na dopravní prostředek tvrdého hustého</t>
  </si>
  <si>
    <t>2,5*5</t>
  </si>
  <si>
    <t>216</t>
  </si>
  <si>
    <t>460030028</t>
  </si>
  <si>
    <t>Ostatní práce štěpkování netěžitelného porostu s odvozem</t>
  </si>
  <si>
    <t>prms</t>
  </si>
  <si>
    <t>2000219441</t>
  </si>
  <si>
    <t>Přípravné terénní práce štěpkování netěžitelného porostu s odvozem</t>
  </si>
  <si>
    <t>N00</t>
  </si>
  <si>
    <t>Nepojmenované práce</t>
  </si>
  <si>
    <t>N01</t>
  </si>
  <si>
    <t>Nepojmenovaný díl</t>
  </si>
  <si>
    <t>217</t>
  </si>
  <si>
    <t>HZS2322</t>
  </si>
  <si>
    <t>Hodinová zúčtovací sazba - kamenník</t>
  </si>
  <si>
    <t>hod</t>
  </si>
  <si>
    <t>512</t>
  </si>
  <si>
    <t>-1500236364</t>
  </si>
  <si>
    <t>40"odhad opravy a očištění kamenných stupňů</t>
  </si>
  <si>
    <t>02 - Elektroinstalace - Bleskosvod</t>
  </si>
  <si>
    <t>M21 - Elektromontáže</t>
  </si>
  <si>
    <t xml:space="preserve">    D1 - Dodávka</t>
  </si>
  <si>
    <t>M21</t>
  </si>
  <si>
    <t>Elektromontáže</t>
  </si>
  <si>
    <t>210 22-0022.R00</t>
  </si>
  <si>
    <t>Vedení uzemňovací v zemi FeZn, D 8 - 10 mm</t>
  </si>
  <si>
    <t>-575520352</t>
  </si>
  <si>
    <t>10"viz výkres č. 17 a TZ</t>
  </si>
  <si>
    <t>210 22-0101.R00</t>
  </si>
  <si>
    <t>Vodiče svodové FeZn D do 10,Al 10,Cu 8 +podpěry</t>
  </si>
  <si>
    <t>2125982929</t>
  </si>
  <si>
    <t>55"viz výkres č. 17 a TZ</t>
  </si>
  <si>
    <t>210 22-0301.R00</t>
  </si>
  <si>
    <t>Svorka hromosvodová do 2 šroubů /SS, SZ, SO/</t>
  </si>
  <si>
    <t>1237271560</t>
  </si>
  <si>
    <t>12"viz výkres č. 17 a TZ</t>
  </si>
  <si>
    <t>210 22-0372.R00</t>
  </si>
  <si>
    <t>Úhelník ochranný nebo trubka s držáky do zdiva</t>
  </si>
  <si>
    <t>-1665970288</t>
  </si>
  <si>
    <t>2"viz výkres č. 17 a TZ</t>
  </si>
  <si>
    <t>210 29-0042.R01</t>
  </si>
  <si>
    <t>Revize</t>
  </si>
  <si>
    <t>1031401167</t>
  </si>
  <si>
    <t>6"viz výkres č. 17 a TZ</t>
  </si>
  <si>
    <t>R1</t>
  </si>
  <si>
    <t>Demontáže, úprava instalace</t>
  </si>
  <si>
    <t>-1377476774</t>
  </si>
  <si>
    <t>8"odhad</t>
  </si>
  <si>
    <t>R3</t>
  </si>
  <si>
    <t>Měření zem. odporu, demontáž/montáž svorky</t>
  </si>
  <si>
    <t>1079342459</t>
  </si>
  <si>
    <t>4"viz výkres č. 17 a TZ</t>
  </si>
  <si>
    <t>D1</t>
  </si>
  <si>
    <t>Dodávka</t>
  </si>
  <si>
    <t>341-95.1</t>
  </si>
  <si>
    <t>FeZn d8 +podpěry</t>
  </si>
  <si>
    <t>-966158163</t>
  </si>
  <si>
    <t>30"viz výkres č. 17 a TZ</t>
  </si>
  <si>
    <t>354-41020</t>
  </si>
  <si>
    <t>Tyč jímací JV 1,5 1500 mm s vrutem, podstavec, montáž</t>
  </si>
  <si>
    <t>-428526476</t>
  </si>
  <si>
    <t>3"viz výkres č. 17 a TZ</t>
  </si>
  <si>
    <t>354-41830</t>
  </si>
  <si>
    <t>Úhelník ochranný OU-2 pro vodič d 6-12 mm</t>
  </si>
  <si>
    <t>-384804353</t>
  </si>
  <si>
    <t>354-41885</t>
  </si>
  <si>
    <t>Svorka spojovací SS pro lano d 8-10 mm</t>
  </si>
  <si>
    <t>-2010253906</t>
  </si>
  <si>
    <t>5"viz výkres č. 17 a TZ</t>
  </si>
  <si>
    <t>354-41895</t>
  </si>
  <si>
    <t>Svorka připojovací SP  kovových částí d 6-12 mm</t>
  </si>
  <si>
    <t>366916880</t>
  </si>
  <si>
    <t>354-41925</t>
  </si>
  <si>
    <t>Svorka zkušební SZ pro lano d 6-12 mm</t>
  </si>
  <si>
    <t>270290167</t>
  </si>
  <si>
    <t>R4</t>
  </si>
  <si>
    <t>zemnííc tyč 2m</t>
  </si>
  <si>
    <t>-875479725</t>
  </si>
  <si>
    <t>03 - VRN_Vedlejší rozpočtové náklady</t>
  </si>
  <si>
    <t>VRN - Vedlejší rozpočtové náklady</t>
  </si>
  <si>
    <t xml:space="preserve">    0 - Vedlejší rozpočtové náklady</t>
  </si>
  <si>
    <t>VRN</t>
  </si>
  <si>
    <t>Vedlejší rozpočtové náklady</t>
  </si>
  <si>
    <t>013254000</t>
  </si>
  <si>
    <t>Dokumentace skutečného provedení stavby</t>
  </si>
  <si>
    <t>paré</t>
  </si>
  <si>
    <t>8192</t>
  </si>
  <si>
    <t>-461739492</t>
  </si>
  <si>
    <t>Dokumentace skutečného provedení stavby - tištěné paré</t>
  </si>
  <si>
    <t>034103000</t>
  </si>
  <si>
    <t>Energie pro zařízení staveniště a realizaci stavby</t>
  </si>
  <si>
    <t>komplet</t>
  </si>
  <si>
    <t>131072</t>
  </si>
  <si>
    <t>1809998908</t>
  </si>
  <si>
    <t>Energie pro zařízení staveniště a stavbu - zajištění mobilní elektrocentrály včetně pohonných hmot po celou dobu stavby, případně provizorní staveništní elektro přípojka z distribuční soustavy</t>
  </si>
  <si>
    <t>034103010</t>
  </si>
  <si>
    <t>Voda pro zařízení staveniště a realizaci stavby</t>
  </si>
  <si>
    <t>-228590046</t>
  </si>
  <si>
    <t>Voda pro zařízení staveniště - zajištění mobilní PVC nádoby (cca 1m3) pro vodu k zajištění provádění stavby, včetně doplnění po celou dobu stavby</t>
  </si>
  <si>
    <t>034203000</t>
  </si>
  <si>
    <t>Mobilní oplocení staveniště V=1,8 m</t>
  </si>
  <si>
    <t>-2028987463</t>
  </si>
  <si>
    <t>110"viz. Celková situace stavby</t>
  </si>
  <si>
    <t>034303000</t>
  </si>
  <si>
    <t>Opatření na ochranu náhrobku ve staveništi</t>
  </si>
  <si>
    <t>-675028957</t>
  </si>
  <si>
    <t>Opatření na ochranu náhrobku ve staveništi, ochranným bedněním a geotextilií</t>
  </si>
  <si>
    <t>100"viz. Celková situace stavby</t>
  </si>
  <si>
    <t>034303010</t>
  </si>
  <si>
    <t>Provizorní chodník pro veřejnost</t>
  </si>
  <si>
    <t>325150729</t>
  </si>
  <si>
    <t>Provizorní chodník pro veřejnost - geotextilie 500g/m2 uchycena PVC kolíky do zeminy</t>
  </si>
  <si>
    <t>32*1,2"+20% přeložení - viz. Celková situace stavby</t>
  </si>
  <si>
    <t>039103000</t>
  </si>
  <si>
    <t>Zřízení zázemí staveniště, odvoz a zrušení zařízení staveniště</t>
  </si>
  <si>
    <t>294019808</t>
  </si>
  <si>
    <t>Zřízení zázemí staveniště, odvoz a zrušení zařízení staveniště - staveništní buňky, suché WC, označení staveniště apod.</t>
  </si>
  <si>
    <t>039203000</t>
  </si>
  <si>
    <t>Mobilní dopravní značení staveniště</t>
  </si>
  <si>
    <t>-74283811</t>
  </si>
  <si>
    <t>Mobilní dopravní zančení staveniště po celou dobu stavby, včtně vyřízení povolení k umístění DDZ na odboru dopravy MěÚ Třinec</t>
  </si>
  <si>
    <t>063503000</t>
  </si>
  <si>
    <t>Práce na staveništi ve stísněném prostoru</t>
  </si>
  <si>
    <t>-1470149798</t>
  </si>
  <si>
    <t>Práce na staveništi ve stísněném prostoru - ztížené pracovní podmínky, omezení manipulace v prostoru hřbitova</t>
  </si>
  <si>
    <t>063703000</t>
  </si>
  <si>
    <t>Mimostaveništní doprava</t>
  </si>
  <si>
    <t>-1793866173</t>
  </si>
  <si>
    <t>Mimostaveništní doprava - materiálů, osob apod.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</si>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</sst>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4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 applyAlignment="0">
      <protection locked="0"/>
    </xf>
    <xf numFmtId="0" fontId="7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6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9" fillId="0" borderId="27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1" fillId="0" borderId="24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4" fillId="0" borderId="31" xfId="0" applyNumberFormat="1" applyFont="1" applyBorder="1" applyAlignment="1">
      <alignment vertical="center"/>
    </xf>
    <xf numFmtId="4" fontId="94" fillId="0" borderId="32" xfId="0" applyNumberFormat="1" applyFont="1" applyBorder="1" applyAlignment="1">
      <alignment vertical="center"/>
    </xf>
    <xf numFmtId="174" fontId="94" fillId="0" borderId="32" xfId="0" applyNumberFormat="1" applyFont="1" applyBorder="1" applyAlignment="1">
      <alignment vertical="center"/>
    </xf>
    <xf numFmtId="4" fontId="94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0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9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6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0" fillId="0" borderId="0" xfId="0" applyNumberFormat="1" applyFont="1" applyAlignment="1">
      <alignment/>
    </xf>
    <xf numFmtId="174" fontId="97" fillId="0" borderId="22" xfId="0" applyNumberFormat="1" applyFont="1" applyBorder="1" applyAlignment="1">
      <alignment/>
    </xf>
    <xf numFmtId="174" fontId="97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24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5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9" fillId="23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3" fillId="0" borderId="13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99" fillId="0" borderId="36" xfId="0" applyFont="1" applyBorder="1" applyAlignment="1" applyProtection="1">
      <alignment horizontal="center" vertical="center"/>
      <protection/>
    </xf>
    <xf numFmtId="49" fontId="99" fillId="0" borderId="36" xfId="0" applyNumberFormat="1" applyFont="1" applyBorder="1" applyAlignment="1" applyProtection="1">
      <alignment horizontal="left" vertical="center" wrapText="1"/>
      <protection/>
    </xf>
    <xf numFmtId="0" fontId="99" fillId="0" borderId="36" xfId="0" applyFont="1" applyBorder="1" applyAlignment="1" applyProtection="1">
      <alignment horizontal="left" vertical="center" wrapText="1"/>
      <protection/>
    </xf>
    <xf numFmtId="0" fontId="99" fillId="0" borderId="36" xfId="0" applyFont="1" applyBorder="1" applyAlignment="1" applyProtection="1">
      <alignment horizontal="center" vertical="center" wrapText="1"/>
      <protection/>
    </xf>
    <xf numFmtId="175" fontId="99" fillId="0" borderId="36" xfId="0" applyNumberFormat="1" applyFont="1" applyBorder="1" applyAlignment="1" applyProtection="1">
      <alignment vertical="center"/>
      <protection/>
    </xf>
    <xf numFmtId="4" fontId="99" fillId="23" borderId="36" xfId="0" applyNumberFormat="1" applyFont="1" applyFill="1" applyBorder="1" applyAlignment="1" applyProtection="1">
      <alignment vertical="center"/>
      <protection locked="0"/>
    </xf>
    <xf numFmtId="4" fontId="99" fillId="0" borderId="36" xfId="0" applyNumberFormat="1" applyFont="1" applyBorder="1" applyAlignment="1" applyProtection="1">
      <alignment vertical="center"/>
      <protection/>
    </xf>
    <xf numFmtId="0" fontId="99" fillId="0" borderId="13" xfId="0" applyFont="1" applyBorder="1" applyAlignment="1">
      <alignment vertical="center"/>
    </xf>
    <xf numFmtId="0" fontId="99" fillId="23" borderId="36" xfId="0" applyFont="1" applyFill="1" applyBorder="1" applyAlignment="1" applyProtection="1">
      <alignment horizontal="left" vertical="center"/>
      <protection locked="0"/>
    </xf>
    <xf numFmtId="0" fontId="99" fillId="0" borderId="0" xfId="0" applyFont="1" applyBorder="1" applyAlignment="1">
      <alignment horizontal="center"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83" fillId="0" borderId="31" xfId="0" applyFont="1" applyBorder="1" applyAlignment="1">
      <alignment vertical="center"/>
    </xf>
    <xf numFmtId="0" fontId="83" fillId="0" borderId="32" xfId="0" applyFont="1" applyBorder="1" applyAlignment="1">
      <alignment vertical="center"/>
    </xf>
    <xf numFmtId="0" fontId="83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63" fillId="33" borderId="0" xfId="36" applyFill="1" applyAlignment="1">
      <alignment/>
    </xf>
    <xf numFmtId="0" fontId="100" fillId="0" borderId="0" xfId="36" applyFont="1" applyAlignment="1">
      <alignment horizontal="center" vertical="center"/>
    </xf>
    <xf numFmtId="0" fontId="101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02" fillId="33" borderId="0" xfId="36" applyFont="1" applyFill="1" applyAlignment="1">
      <alignment vertical="center"/>
    </xf>
    <xf numFmtId="0" fontId="86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01" fillId="33" borderId="0" xfId="0" applyFont="1" applyFill="1" applyAlignment="1" applyProtection="1">
      <alignment horizontal="left" vertical="center"/>
      <protection/>
    </xf>
    <xf numFmtId="0" fontId="102" fillId="33" borderId="0" xfId="36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4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3" xfId="47" applyFont="1" applyBorder="1" applyAlignment="1">
      <alignment horizontal="left" vertical="center"/>
      <protection locked="0"/>
    </xf>
    <xf numFmtId="0" fontId="11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4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4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1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0" fillId="0" borderId="0" xfId="0" applyFont="1" applyAlignment="1">
      <alignment/>
    </xf>
    <xf numFmtId="4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0" fillId="0" borderId="0" xfId="0" applyNumberFormat="1" applyFont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1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0" fontId="103" fillId="0" borderId="0" xfId="0" applyFont="1" applyAlignment="1">
      <alignment horizontal="left" vertical="top" wrapText="1"/>
    </xf>
    <xf numFmtId="0" fontId="7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102" fillId="33" borderId="0" xfId="36" applyFont="1" applyFill="1" applyAlignment="1">
      <alignment vertical="center"/>
    </xf>
    <xf numFmtId="0" fontId="8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9" fillId="0" borderId="0" xfId="0" applyFont="1" applyAlignment="1">
      <alignment horizontal="left" vertical="center" wrapText="1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1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1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0BDD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FD00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DA4E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42BB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0BDDD.tmp" descr="C:\KrosData\System\Temp\rad0BDD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FD000.tmp" descr="C:\KrosData\System\Temp\radFD00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DA4EB.tmp" descr="C:\KrosData\System\Temp\radDA4E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42BB0.tmp" descr="C:\KrosData\System\Temp\rad42BB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3" t="s">
        <v>0</v>
      </c>
      <c r="B1" s="234"/>
      <c r="C1" s="234"/>
      <c r="D1" s="235" t="s">
        <v>1</v>
      </c>
      <c r="E1" s="234"/>
      <c r="F1" s="234"/>
      <c r="G1" s="234"/>
      <c r="H1" s="234"/>
      <c r="I1" s="234"/>
      <c r="J1" s="234"/>
      <c r="K1" s="236" t="s">
        <v>1415</v>
      </c>
      <c r="L1" s="236"/>
      <c r="M1" s="236"/>
      <c r="N1" s="236"/>
      <c r="O1" s="236"/>
      <c r="P1" s="236"/>
      <c r="Q1" s="236"/>
      <c r="R1" s="236"/>
      <c r="S1" s="236"/>
      <c r="T1" s="234"/>
      <c r="U1" s="234"/>
      <c r="V1" s="234"/>
      <c r="W1" s="236" t="s">
        <v>1416</v>
      </c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28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48" t="s">
        <v>14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22"/>
      <c r="AQ5" s="24"/>
      <c r="BE5" s="346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50" t="s">
        <v>17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22"/>
      <c r="AQ6" s="24"/>
      <c r="BE6" s="320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320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320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20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20</v>
      </c>
      <c r="AO10" s="22"/>
      <c r="AP10" s="22"/>
      <c r="AQ10" s="24"/>
      <c r="BE10" s="320"/>
      <c r="BS10" s="17" t="s">
        <v>18</v>
      </c>
    </row>
    <row r="11" spans="2:71" ht="18" customHeight="1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20</v>
      </c>
      <c r="AO11" s="22"/>
      <c r="AP11" s="22"/>
      <c r="AQ11" s="24"/>
      <c r="BE11" s="320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20"/>
      <c r="BS12" s="17" t="s">
        <v>18</v>
      </c>
    </row>
    <row r="13" spans="2:71" ht="14.25" customHeight="1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34</v>
      </c>
      <c r="AO13" s="22"/>
      <c r="AP13" s="22"/>
      <c r="AQ13" s="24"/>
      <c r="BE13" s="320"/>
      <c r="BS13" s="17" t="s">
        <v>18</v>
      </c>
    </row>
    <row r="14" spans="2:71" ht="15">
      <c r="B14" s="21"/>
      <c r="C14" s="22"/>
      <c r="D14" s="22"/>
      <c r="E14" s="351" t="s">
        <v>34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0" t="s">
        <v>32</v>
      </c>
      <c r="AL14" s="22"/>
      <c r="AM14" s="22"/>
      <c r="AN14" s="32" t="s">
        <v>34</v>
      </c>
      <c r="AO14" s="22"/>
      <c r="AP14" s="22"/>
      <c r="AQ14" s="24"/>
      <c r="BE14" s="320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20"/>
      <c r="BS15" s="17" t="s">
        <v>4</v>
      </c>
    </row>
    <row r="16" spans="2:71" ht="14.25" customHeight="1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20</v>
      </c>
      <c r="AO16" s="22"/>
      <c r="AP16" s="22"/>
      <c r="AQ16" s="24"/>
      <c r="BE16" s="320"/>
      <c r="BS16" s="17" t="s">
        <v>4</v>
      </c>
    </row>
    <row r="17" spans="2:71" ht="18" customHeight="1">
      <c r="B17" s="21"/>
      <c r="C17" s="22"/>
      <c r="D17" s="22"/>
      <c r="E17" s="28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20</v>
      </c>
      <c r="AO17" s="22"/>
      <c r="AP17" s="22"/>
      <c r="AQ17" s="24"/>
      <c r="BE17" s="320"/>
      <c r="BS17" s="17" t="s">
        <v>37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20"/>
      <c r="BS18" s="17" t="s">
        <v>6</v>
      </c>
    </row>
    <row r="19" spans="2:71" ht="14.25" customHeight="1">
      <c r="B19" s="21"/>
      <c r="C19" s="22"/>
      <c r="D19" s="30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20"/>
      <c r="BS19" s="17" t="s">
        <v>6</v>
      </c>
    </row>
    <row r="20" spans="2:71" ht="22.5" customHeight="1">
      <c r="B20" s="21"/>
      <c r="C20" s="22"/>
      <c r="D20" s="22"/>
      <c r="E20" s="352" t="s">
        <v>20</v>
      </c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22"/>
      <c r="AP20" s="22"/>
      <c r="AQ20" s="24"/>
      <c r="BE20" s="320"/>
      <c r="BS20" s="17" t="s">
        <v>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20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20"/>
    </row>
    <row r="23" spans="2:57" s="1" customFormat="1" ht="25.5" customHeight="1">
      <c r="B23" s="34"/>
      <c r="C23" s="35"/>
      <c r="D23" s="36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53">
        <f>ROUND(AG51,2)</f>
        <v>0</v>
      </c>
      <c r="AL23" s="354"/>
      <c r="AM23" s="354"/>
      <c r="AN23" s="354"/>
      <c r="AO23" s="354"/>
      <c r="AP23" s="35"/>
      <c r="AQ23" s="38"/>
      <c r="BE23" s="337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37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5" t="s">
        <v>40</v>
      </c>
      <c r="M25" s="342"/>
      <c r="N25" s="342"/>
      <c r="O25" s="342"/>
      <c r="P25" s="35"/>
      <c r="Q25" s="35"/>
      <c r="R25" s="35"/>
      <c r="S25" s="35"/>
      <c r="T25" s="35"/>
      <c r="U25" s="35"/>
      <c r="V25" s="35"/>
      <c r="W25" s="355" t="s">
        <v>41</v>
      </c>
      <c r="X25" s="342"/>
      <c r="Y25" s="342"/>
      <c r="Z25" s="342"/>
      <c r="AA25" s="342"/>
      <c r="AB25" s="342"/>
      <c r="AC25" s="342"/>
      <c r="AD25" s="342"/>
      <c r="AE25" s="342"/>
      <c r="AF25" s="35"/>
      <c r="AG25" s="35"/>
      <c r="AH25" s="35"/>
      <c r="AI25" s="35"/>
      <c r="AJ25" s="35"/>
      <c r="AK25" s="355" t="s">
        <v>42</v>
      </c>
      <c r="AL25" s="342"/>
      <c r="AM25" s="342"/>
      <c r="AN25" s="342"/>
      <c r="AO25" s="342"/>
      <c r="AP25" s="35"/>
      <c r="AQ25" s="38"/>
      <c r="BE25" s="337"/>
    </row>
    <row r="26" spans="2:57" s="2" customFormat="1" ht="14.25" customHeight="1">
      <c r="B26" s="40"/>
      <c r="C26" s="41"/>
      <c r="D26" s="42" t="s">
        <v>43</v>
      </c>
      <c r="E26" s="41"/>
      <c r="F26" s="42" t="s">
        <v>44</v>
      </c>
      <c r="G26" s="41"/>
      <c r="H26" s="41"/>
      <c r="I26" s="41"/>
      <c r="J26" s="41"/>
      <c r="K26" s="41"/>
      <c r="L26" s="343">
        <v>0.21</v>
      </c>
      <c r="M26" s="344"/>
      <c r="N26" s="344"/>
      <c r="O26" s="344"/>
      <c r="P26" s="41"/>
      <c r="Q26" s="41"/>
      <c r="R26" s="41"/>
      <c r="S26" s="41"/>
      <c r="T26" s="41"/>
      <c r="U26" s="41"/>
      <c r="V26" s="41"/>
      <c r="W26" s="345">
        <f>ROUND(AZ51,2)</f>
        <v>0</v>
      </c>
      <c r="X26" s="344"/>
      <c r="Y26" s="344"/>
      <c r="Z26" s="344"/>
      <c r="AA26" s="344"/>
      <c r="AB26" s="344"/>
      <c r="AC26" s="344"/>
      <c r="AD26" s="344"/>
      <c r="AE26" s="344"/>
      <c r="AF26" s="41"/>
      <c r="AG26" s="41"/>
      <c r="AH26" s="41"/>
      <c r="AI26" s="41"/>
      <c r="AJ26" s="41"/>
      <c r="AK26" s="345">
        <f>ROUND(AV51,2)</f>
        <v>0</v>
      </c>
      <c r="AL26" s="344"/>
      <c r="AM26" s="344"/>
      <c r="AN26" s="344"/>
      <c r="AO26" s="344"/>
      <c r="AP26" s="41"/>
      <c r="AQ26" s="43"/>
      <c r="BE26" s="347"/>
    </row>
    <row r="27" spans="2:57" s="2" customFormat="1" ht="14.25" customHeight="1">
      <c r="B27" s="40"/>
      <c r="C27" s="41"/>
      <c r="D27" s="41"/>
      <c r="E27" s="41"/>
      <c r="F27" s="42" t="s">
        <v>45</v>
      </c>
      <c r="G27" s="41"/>
      <c r="H27" s="41"/>
      <c r="I27" s="41"/>
      <c r="J27" s="41"/>
      <c r="K27" s="41"/>
      <c r="L27" s="343">
        <v>0.15</v>
      </c>
      <c r="M27" s="344"/>
      <c r="N27" s="344"/>
      <c r="O27" s="344"/>
      <c r="P27" s="41"/>
      <c r="Q27" s="41"/>
      <c r="R27" s="41"/>
      <c r="S27" s="41"/>
      <c r="T27" s="41"/>
      <c r="U27" s="41"/>
      <c r="V27" s="41"/>
      <c r="W27" s="345">
        <f>ROUND(BA51,2)</f>
        <v>0</v>
      </c>
      <c r="X27" s="344"/>
      <c r="Y27" s="344"/>
      <c r="Z27" s="344"/>
      <c r="AA27" s="344"/>
      <c r="AB27" s="344"/>
      <c r="AC27" s="344"/>
      <c r="AD27" s="344"/>
      <c r="AE27" s="344"/>
      <c r="AF27" s="41"/>
      <c r="AG27" s="41"/>
      <c r="AH27" s="41"/>
      <c r="AI27" s="41"/>
      <c r="AJ27" s="41"/>
      <c r="AK27" s="345">
        <f>ROUND(AW51,2)</f>
        <v>0</v>
      </c>
      <c r="AL27" s="344"/>
      <c r="AM27" s="344"/>
      <c r="AN27" s="344"/>
      <c r="AO27" s="344"/>
      <c r="AP27" s="41"/>
      <c r="AQ27" s="43"/>
      <c r="BE27" s="347"/>
    </row>
    <row r="28" spans="2:57" s="2" customFormat="1" ht="14.25" customHeight="1" hidden="1">
      <c r="B28" s="40"/>
      <c r="C28" s="41"/>
      <c r="D28" s="41"/>
      <c r="E28" s="41"/>
      <c r="F28" s="42" t="s">
        <v>46</v>
      </c>
      <c r="G28" s="41"/>
      <c r="H28" s="41"/>
      <c r="I28" s="41"/>
      <c r="J28" s="41"/>
      <c r="K28" s="41"/>
      <c r="L28" s="343">
        <v>0.21</v>
      </c>
      <c r="M28" s="344"/>
      <c r="N28" s="344"/>
      <c r="O28" s="344"/>
      <c r="P28" s="41"/>
      <c r="Q28" s="41"/>
      <c r="R28" s="41"/>
      <c r="S28" s="41"/>
      <c r="T28" s="41"/>
      <c r="U28" s="41"/>
      <c r="V28" s="41"/>
      <c r="W28" s="345">
        <f>ROUND(BB51,2)</f>
        <v>0</v>
      </c>
      <c r="X28" s="344"/>
      <c r="Y28" s="344"/>
      <c r="Z28" s="344"/>
      <c r="AA28" s="344"/>
      <c r="AB28" s="344"/>
      <c r="AC28" s="344"/>
      <c r="AD28" s="344"/>
      <c r="AE28" s="344"/>
      <c r="AF28" s="41"/>
      <c r="AG28" s="41"/>
      <c r="AH28" s="41"/>
      <c r="AI28" s="41"/>
      <c r="AJ28" s="41"/>
      <c r="AK28" s="345">
        <v>0</v>
      </c>
      <c r="AL28" s="344"/>
      <c r="AM28" s="344"/>
      <c r="AN28" s="344"/>
      <c r="AO28" s="344"/>
      <c r="AP28" s="41"/>
      <c r="AQ28" s="43"/>
      <c r="BE28" s="347"/>
    </row>
    <row r="29" spans="2:57" s="2" customFormat="1" ht="14.25" customHeight="1" hidden="1">
      <c r="B29" s="40"/>
      <c r="C29" s="41"/>
      <c r="D29" s="41"/>
      <c r="E29" s="41"/>
      <c r="F29" s="42" t="s">
        <v>47</v>
      </c>
      <c r="G29" s="41"/>
      <c r="H29" s="41"/>
      <c r="I29" s="41"/>
      <c r="J29" s="41"/>
      <c r="K29" s="41"/>
      <c r="L29" s="343">
        <v>0.15</v>
      </c>
      <c r="M29" s="344"/>
      <c r="N29" s="344"/>
      <c r="O29" s="344"/>
      <c r="P29" s="41"/>
      <c r="Q29" s="41"/>
      <c r="R29" s="41"/>
      <c r="S29" s="41"/>
      <c r="T29" s="41"/>
      <c r="U29" s="41"/>
      <c r="V29" s="41"/>
      <c r="W29" s="345">
        <f>ROUND(BC51,2)</f>
        <v>0</v>
      </c>
      <c r="X29" s="344"/>
      <c r="Y29" s="344"/>
      <c r="Z29" s="344"/>
      <c r="AA29" s="344"/>
      <c r="AB29" s="344"/>
      <c r="AC29" s="344"/>
      <c r="AD29" s="344"/>
      <c r="AE29" s="344"/>
      <c r="AF29" s="41"/>
      <c r="AG29" s="41"/>
      <c r="AH29" s="41"/>
      <c r="AI29" s="41"/>
      <c r="AJ29" s="41"/>
      <c r="AK29" s="345">
        <v>0</v>
      </c>
      <c r="AL29" s="344"/>
      <c r="AM29" s="344"/>
      <c r="AN29" s="344"/>
      <c r="AO29" s="344"/>
      <c r="AP29" s="41"/>
      <c r="AQ29" s="43"/>
      <c r="BE29" s="347"/>
    </row>
    <row r="30" spans="2:57" s="2" customFormat="1" ht="14.25" customHeight="1" hidden="1">
      <c r="B30" s="40"/>
      <c r="C30" s="41"/>
      <c r="D30" s="41"/>
      <c r="E30" s="41"/>
      <c r="F30" s="42" t="s">
        <v>48</v>
      </c>
      <c r="G30" s="41"/>
      <c r="H30" s="41"/>
      <c r="I30" s="41"/>
      <c r="J30" s="41"/>
      <c r="K30" s="41"/>
      <c r="L30" s="343">
        <v>0</v>
      </c>
      <c r="M30" s="344"/>
      <c r="N30" s="344"/>
      <c r="O30" s="344"/>
      <c r="P30" s="41"/>
      <c r="Q30" s="41"/>
      <c r="R30" s="41"/>
      <c r="S30" s="41"/>
      <c r="T30" s="41"/>
      <c r="U30" s="41"/>
      <c r="V30" s="41"/>
      <c r="W30" s="345">
        <f>ROUND(BD51,2)</f>
        <v>0</v>
      </c>
      <c r="X30" s="344"/>
      <c r="Y30" s="344"/>
      <c r="Z30" s="344"/>
      <c r="AA30" s="344"/>
      <c r="AB30" s="344"/>
      <c r="AC30" s="344"/>
      <c r="AD30" s="344"/>
      <c r="AE30" s="344"/>
      <c r="AF30" s="41"/>
      <c r="AG30" s="41"/>
      <c r="AH30" s="41"/>
      <c r="AI30" s="41"/>
      <c r="AJ30" s="41"/>
      <c r="AK30" s="345">
        <v>0</v>
      </c>
      <c r="AL30" s="344"/>
      <c r="AM30" s="344"/>
      <c r="AN30" s="344"/>
      <c r="AO30" s="344"/>
      <c r="AP30" s="41"/>
      <c r="AQ30" s="43"/>
      <c r="BE30" s="347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37"/>
    </row>
    <row r="32" spans="2:57" s="1" customFormat="1" ht="25.5" customHeight="1">
      <c r="B32" s="34"/>
      <c r="C32" s="44"/>
      <c r="D32" s="45" t="s">
        <v>49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50</v>
      </c>
      <c r="U32" s="46"/>
      <c r="V32" s="46"/>
      <c r="W32" s="46"/>
      <c r="X32" s="330" t="s">
        <v>51</v>
      </c>
      <c r="Y32" s="331"/>
      <c r="Z32" s="331"/>
      <c r="AA32" s="331"/>
      <c r="AB32" s="331"/>
      <c r="AC32" s="46"/>
      <c r="AD32" s="46"/>
      <c r="AE32" s="46"/>
      <c r="AF32" s="46"/>
      <c r="AG32" s="46"/>
      <c r="AH32" s="46"/>
      <c r="AI32" s="46"/>
      <c r="AJ32" s="46"/>
      <c r="AK32" s="332">
        <f>SUM(AK23:AK30)</f>
        <v>0</v>
      </c>
      <c r="AL32" s="331"/>
      <c r="AM32" s="331"/>
      <c r="AN32" s="331"/>
      <c r="AO32" s="333"/>
      <c r="AP32" s="44"/>
      <c r="AQ32" s="48"/>
      <c r="BE32" s="337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52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13</v>
      </c>
      <c r="L41" s="3" t="str">
        <f>K5</f>
        <v>L2013-85</v>
      </c>
      <c r="AR41" s="55"/>
    </row>
    <row r="42" spans="2:44" s="4" customFormat="1" ht="36.75" customHeight="1">
      <c r="B42" s="57"/>
      <c r="C42" s="58" t="s">
        <v>16</v>
      </c>
      <c r="L42" s="334" t="str">
        <f>K6</f>
        <v>Udržovací práce Hřbitovní kaple Tyra</v>
      </c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23</v>
      </c>
      <c r="L44" s="59" t="str">
        <f>IF(K8="","",K8)</f>
        <v>Třinec - Tyra</v>
      </c>
      <c r="AI44" s="56" t="s">
        <v>25</v>
      </c>
      <c r="AM44" s="336" t="str">
        <f>IF(AN8="","",AN8)</f>
        <v>10.12.2013</v>
      </c>
      <c r="AN44" s="337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29</v>
      </c>
      <c r="L46" s="3" t="str">
        <f>IF(E11="","",E11)</f>
        <v>Město Třinec</v>
      </c>
      <c r="AI46" s="56" t="s">
        <v>35</v>
      </c>
      <c r="AM46" s="338" t="str">
        <f>IF(E17="","",E17)</f>
        <v> </v>
      </c>
      <c r="AN46" s="337"/>
      <c r="AO46" s="337"/>
      <c r="AP46" s="337"/>
      <c r="AR46" s="34"/>
      <c r="AS46" s="339" t="s">
        <v>53</v>
      </c>
      <c r="AT46" s="340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33</v>
      </c>
      <c r="L47" s="3">
        <f>IF(E14="Vyplň údaj","",E14)</f>
      </c>
      <c r="AR47" s="34"/>
      <c r="AS47" s="341"/>
      <c r="AT47" s="342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341"/>
      <c r="AT48" s="342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324" t="s">
        <v>54</v>
      </c>
      <c r="D49" s="325"/>
      <c r="E49" s="325"/>
      <c r="F49" s="325"/>
      <c r="G49" s="325"/>
      <c r="H49" s="65"/>
      <c r="I49" s="326" t="s">
        <v>55</v>
      </c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7" t="s">
        <v>56</v>
      </c>
      <c r="AH49" s="325"/>
      <c r="AI49" s="325"/>
      <c r="AJ49" s="325"/>
      <c r="AK49" s="325"/>
      <c r="AL49" s="325"/>
      <c r="AM49" s="325"/>
      <c r="AN49" s="326" t="s">
        <v>57</v>
      </c>
      <c r="AO49" s="325"/>
      <c r="AP49" s="325"/>
      <c r="AQ49" s="66" t="s">
        <v>58</v>
      </c>
      <c r="AR49" s="34"/>
      <c r="AS49" s="67" t="s">
        <v>59</v>
      </c>
      <c r="AT49" s="68" t="s">
        <v>60</v>
      </c>
      <c r="AU49" s="68" t="s">
        <v>61</v>
      </c>
      <c r="AV49" s="68" t="s">
        <v>62</v>
      </c>
      <c r="AW49" s="68" t="s">
        <v>63</v>
      </c>
      <c r="AX49" s="68" t="s">
        <v>64</v>
      </c>
      <c r="AY49" s="68" t="s">
        <v>65</v>
      </c>
      <c r="AZ49" s="68" t="s">
        <v>66</v>
      </c>
      <c r="BA49" s="68" t="s">
        <v>67</v>
      </c>
      <c r="BB49" s="68" t="s">
        <v>68</v>
      </c>
      <c r="BC49" s="68" t="s">
        <v>69</v>
      </c>
      <c r="BD49" s="69" t="s">
        <v>70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71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328">
        <f>ROUND(SUM(AG52:AG54),2)</f>
        <v>0</v>
      </c>
      <c r="AH51" s="328"/>
      <c r="AI51" s="328"/>
      <c r="AJ51" s="328"/>
      <c r="AK51" s="328"/>
      <c r="AL51" s="328"/>
      <c r="AM51" s="328"/>
      <c r="AN51" s="329">
        <f>SUM(AG51,AT51)</f>
        <v>0</v>
      </c>
      <c r="AO51" s="329"/>
      <c r="AP51" s="329"/>
      <c r="AQ51" s="73" t="s">
        <v>20</v>
      </c>
      <c r="AR51" s="57"/>
      <c r="AS51" s="74">
        <f>ROUND(SUM(AS52:AS54),2)</f>
        <v>0</v>
      </c>
      <c r="AT51" s="75">
        <f>ROUND(SUM(AV51:AW51),2)</f>
        <v>0</v>
      </c>
      <c r="AU51" s="76">
        <f>ROUND(SUM(AU52:AU54),5)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ROUND(SUM(AZ52:AZ54),2)</f>
        <v>0</v>
      </c>
      <c r="BA51" s="75">
        <f>ROUND(SUM(BA52:BA54),2)</f>
        <v>0</v>
      </c>
      <c r="BB51" s="75">
        <f>ROUND(SUM(BB52:BB54),2)</f>
        <v>0</v>
      </c>
      <c r="BC51" s="75">
        <f>ROUND(SUM(BC52:BC54),2)</f>
        <v>0</v>
      </c>
      <c r="BD51" s="77">
        <f>ROUND(SUM(BD52:BD54),2)</f>
        <v>0</v>
      </c>
      <c r="BS51" s="58" t="s">
        <v>72</v>
      </c>
      <c r="BT51" s="58" t="s">
        <v>73</v>
      </c>
      <c r="BU51" s="78" t="s">
        <v>74</v>
      </c>
      <c r="BV51" s="58" t="s">
        <v>75</v>
      </c>
      <c r="BW51" s="58" t="s">
        <v>5</v>
      </c>
      <c r="BX51" s="58" t="s">
        <v>76</v>
      </c>
      <c r="CL51" s="58" t="s">
        <v>20</v>
      </c>
    </row>
    <row r="52" spans="1:91" s="5" customFormat="1" ht="27" customHeight="1">
      <c r="A52" s="229" t="s">
        <v>1417</v>
      </c>
      <c r="B52" s="79"/>
      <c r="C52" s="80"/>
      <c r="D52" s="323" t="s">
        <v>77</v>
      </c>
      <c r="E52" s="322"/>
      <c r="F52" s="322"/>
      <c r="G52" s="322"/>
      <c r="H52" s="322"/>
      <c r="I52" s="81"/>
      <c r="J52" s="323" t="s">
        <v>78</v>
      </c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1">
        <f>'01 - Stavební část'!J27</f>
        <v>0</v>
      </c>
      <c r="AH52" s="322"/>
      <c r="AI52" s="322"/>
      <c r="AJ52" s="322"/>
      <c r="AK52" s="322"/>
      <c r="AL52" s="322"/>
      <c r="AM52" s="322"/>
      <c r="AN52" s="321">
        <f>SUM(AG52,AT52)</f>
        <v>0</v>
      </c>
      <c r="AO52" s="322"/>
      <c r="AP52" s="322"/>
      <c r="AQ52" s="82" t="s">
        <v>79</v>
      </c>
      <c r="AR52" s="79"/>
      <c r="AS52" s="83">
        <v>0</v>
      </c>
      <c r="AT52" s="84">
        <f>ROUND(SUM(AV52:AW52),2)</f>
        <v>0</v>
      </c>
      <c r="AU52" s="85">
        <f>'01 - Stavební část'!P100</f>
        <v>0</v>
      </c>
      <c r="AV52" s="84">
        <f>'01 - Stavební část'!J30</f>
        <v>0</v>
      </c>
      <c r="AW52" s="84">
        <f>'01 - Stavební část'!J31</f>
        <v>0</v>
      </c>
      <c r="AX52" s="84">
        <f>'01 - Stavební část'!J32</f>
        <v>0</v>
      </c>
      <c r="AY52" s="84">
        <f>'01 - Stavební část'!J33</f>
        <v>0</v>
      </c>
      <c r="AZ52" s="84">
        <f>'01 - Stavební část'!F30</f>
        <v>0</v>
      </c>
      <c r="BA52" s="84">
        <f>'01 - Stavební část'!F31</f>
        <v>0</v>
      </c>
      <c r="BB52" s="84">
        <f>'01 - Stavební část'!F32</f>
        <v>0</v>
      </c>
      <c r="BC52" s="84">
        <f>'01 - Stavební část'!F33</f>
        <v>0</v>
      </c>
      <c r="BD52" s="86">
        <f>'01 - Stavební část'!F34</f>
        <v>0</v>
      </c>
      <c r="BT52" s="87" t="s">
        <v>22</v>
      </c>
      <c r="BV52" s="87" t="s">
        <v>75</v>
      </c>
      <c r="BW52" s="87" t="s">
        <v>80</v>
      </c>
      <c r="BX52" s="87" t="s">
        <v>5</v>
      </c>
      <c r="CL52" s="87" t="s">
        <v>20</v>
      </c>
      <c r="CM52" s="87" t="s">
        <v>81</v>
      </c>
    </row>
    <row r="53" spans="1:91" s="5" customFormat="1" ht="27" customHeight="1">
      <c r="A53" s="229" t="s">
        <v>1417</v>
      </c>
      <c r="B53" s="79"/>
      <c r="C53" s="80"/>
      <c r="D53" s="323" t="s">
        <v>82</v>
      </c>
      <c r="E53" s="322"/>
      <c r="F53" s="322"/>
      <c r="G53" s="322"/>
      <c r="H53" s="322"/>
      <c r="I53" s="81"/>
      <c r="J53" s="323" t="s">
        <v>83</v>
      </c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1">
        <f>'02 - Elektroinstalace - B...'!J27</f>
        <v>0</v>
      </c>
      <c r="AH53" s="322"/>
      <c r="AI53" s="322"/>
      <c r="AJ53" s="322"/>
      <c r="AK53" s="322"/>
      <c r="AL53" s="322"/>
      <c r="AM53" s="322"/>
      <c r="AN53" s="321">
        <f>SUM(AG53,AT53)</f>
        <v>0</v>
      </c>
      <c r="AO53" s="322"/>
      <c r="AP53" s="322"/>
      <c r="AQ53" s="82" t="s">
        <v>79</v>
      </c>
      <c r="AR53" s="79"/>
      <c r="AS53" s="83">
        <v>0</v>
      </c>
      <c r="AT53" s="84">
        <f>ROUND(SUM(AV53:AW53),2)</f>
        <v>0</v>
      </c>
      <c r="AU53" s="85">
        <f>'02 - Elektroinstalace - B...'!P78</f>
        <v>0</v>
      </c>
      <c r="AV53" s="84">
        <f>'02 - Elektroinstalace - B...'!J30</f>
        <v>0</v>
      </c>
      <c r="AW53" s="84">
        <f>'02 - Elektroinstalace - B...'!J31</f>
        <v>0</v>
      </c>
      <c r="AX53" s="84">
        <f>'02 - Elektroinstalace - B...'!J32</f>
        <v>0</v>
      </c>
      <c r="AY53" s="84">
        <f>'02 - Elektroinstalace - B...'!J33</f>
        <v>0</v>
      </c>
      <c r="AZ53" s="84">
        <f>'02 - Elektroinstalace - B...'!F30</f>
        <v>0</v>
      </c>
      <c r="BA53" s="84">
        <f>'02 - Elektroinstalace - B...'!F31</f>
        <v>0</v>
      </c>
      <c r="BB53" s="84">
        <f>'02 - Elektroinstalace - B...'!F32</f>
        <v>0</v>
      </c>
      <c r="BC53" s="84">
        <f>'02 - Elektroinstalace - B...'!F33</f>
        <v>0</v>
      </c>
      <c r="BD53" s="86">
        <f>'02 - Elektroinstalace - B...'!F34</f>
        <v>0</v>
      </c>
      <c r="BT53" s="87" t="s">
        <v>22</v>
      </c>
      <c r="BV53" s="87" t="s">
        <v>75</v>
      </c>
      <c r="BW53" s="87" t="s">
        <v>84</v>
      </c>
      <c r="BX53" s="87" t="s">
        <v>5</v>
      </c>
      <c r="CL53" s="87" t="s">
        <v>20</v>
      </c>
      <c r="CM53" s="87" t="s">
        <v>81</v>
      </c>
    </row>
    <row r="54" spans="1:91" s="5" customFormat="1" ht="27" customHeight="1">
      <c r="A54" s="229" t="s">
        <v>1417</v>
      </c>
      <c r="B54" s="79"/>
      <c r="C54" s="80"/>
      <c r="D54" s="323" t="s">
        <v>85</v>
      </c>
      <c r="E54" s="322"/>
      <c r="F54" s="322"/>
      <c r="G54" s="322"/>
      <c r="H54" s="322"/>
      <c r="I54" s="81"/>
      <c r="J54" s="323" t="s">
        <v>86</v>
      </c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1">
        <f>'03 - VRN_Vedlejší rozpočt...'!J27</f>
        <v>0</v>
      </c>
      <c r="AH54" s="322"/>
      <c r="AI54" s="322"/>
      <c r="AJ54" s="322"/>
      <c r="AK54" s="322"/>
      <c r="AL54" s="322"/>
      <c r="AM54" s="322"/>
      <c r="AN54" s="321">
        <f>SUM(AG54,AT54)</f>
        <v>0</v>
      </c>
      <c r="AO54" s="322"/>
      <c r="AP54" s="322"/>
      <c r="AQ54" s="82" t="s">
        <v>79</v>
      </c>
      <c r="AR54" s="79"/>
      <c r="AS54" s="88">
        <v>0</v>
      </c>
      <c r="AT54" s="89">
        <f>ROUND(SUM(AV54:AW54),2)</f>
        <v>0</v>
      </c>
      <c r="AU54" s="90">
        <f>'03 - VRN_Vedlejší rozpočt...'!P78</f>
        <v>0</v>
      </c>
      <c r="AV54" s="89">
        <f>'03 - VRN_Vedlejší rozpočt...'!J30</f>
        <v>0</v>
      </c>
      <c r="AW54" s="89">
        <f>'03 - VRN_Vedlejší rozpočt...'!J31</f>
        <v>0</v>
      </c>
      <c r="AX54" s="89">
        <f>'03 - VRN_Vedlejší rozpočt...'!J32</f>
        <v>0</v>
      </c>
      <c r="AY54" s="89">
        <f>'03 - VRN_Vedlejší rozpočt...'!J33</f>
        <v>0</v>
      </c>
      <c r="AZ54" s="89">
        <f>'03 - VRN_Vedlejší rozpočt...'!F30</f>
        <v>0</v>
      </c>
      <c r="BA54" s="89">
        <f>'03 - VRN_Vedlejší rozpočt...'!F31</f>
        <v>0</v>
      </c>
      <c r="BB54" s="89">
        <f>'03 - VRN_Vedlejší rozpočt...'!F32</f>
        <v>0</v>
      </c>
      <c r="BC54" s="89">
        <f>'03 - VRN_Vedlejší rozpočt...'!F33</f>
        <v>0</v>
      </c>
      <c r="BD54" s="91">
        <f>'03 - VRN_Vedlejší rozpočt...'!F34</f>
        <v>0</v>
      </c>
      <c r="BT54" s="87" t="s">
        <v>22</v>
      </c>
      <c r="BV54" s="87" t="s">
        <v>75</v>
      </c>
      <c r="BW54" s="87" t="s">
        <v>87</v>
      </c>
      <c r="BX54" s="87" t="s">
        <v>5</v>
      </c>
      <c r="CL54" s="87" t="s">
        <v>20</v>
      </c>
      <c r="CM54" s="87" t="s">
        <v>81</v>
      </c>
    </row>
    <row r="55" spans="2:44" s="1" customFormat="1" ht="30" customHeight="1">
      <c r="B55" s="34"/>
      <c r="AR55" s="34"/>
    </row>
    <row r="56" spans="2:44" s="1" customFormat="1" ht="6.75" customHeight="1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34"/>
    </row>
  </sheetData>
  <sheetProtection password="CC35" sheet="1" objects="1" scenarios="1" formatColumns="0" formatRows="0" sort="0" autoFilter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tavební část'!C2" tooltip="01 - Stavební část" display="/"/>
    <hyperlink ref="A53" location="'02 - Elektroinstalace - B...'!C2" tooltip="02 - Elektroinstalace - B..." display="/"/>
    <hyperlink ref="A54" location="'03 - VRN_Vedlejší rozpočt...'!C2" tooltip="03 - VRN_Vedlejší rozpočt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1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31"/>
      <c r="C1" s="231"/>
      <c r="D1" s="230" t="s">
        <v>1</v>
      </c>
      <c r="E1" s="231"/>
      <c r="F1" s="232" t="s">
        <v>1418</v>
      </c>
      <c r="G1" s="356" t="s">
        <v>1419</v>
      </c>
      <c r="H1" s="356"/>
      <c r="I1" s="237"/>
      <c r="J1" s="232" t="s">
        <v>1420</v>
      </c>
      <c r="K1" s="230" t="s">
        <v>88</v>
      </c>
      <c r="L1" s="232" t="s">
        <v>1421</v>
      </c>
      <c r="M1" s="232"/>
      <c r="N1" s="232"/>
      <c r="O1" s="232"/>
      <c r="P1" s="232"/>
      <c r="Q1" s="232"/>
      <c r="R1" s="232"/>
      <c r="S1" s="232"/>
      <c r="T1" s="232"/>
      <c r="U1" s="228"/>
      <c r="V1" s="22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56" ht="36.75" customHeight="1"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7" t="s">
        <v>80</v>
      </c>
      <c r="AZ2" s="17" t="s">
        <v>89</v>
      </c>
      <c r="BA2" s="17" t="s">
        <v>90</v>
      </c>
      <c r="BB2" s="17" t="s">
        <v>91</v>
      </c>
      <c r="BC2" s="17" t="s">
        <v>92</v>
      </c>
      <c r="BD2" s="17" t="s">
        <v>81</v>
      </c>
    </row>
    <row r="3" spans="2:5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  <c r="AZ3" s="17" t="s">
        <v>93</v>
      </c>
      <c r="BA3" s="17" t="s">
        <v>94</v>
      </c>
      <c r="BB3" s="17" t="s">
        <v>91</v>
      </c>
      <c r="BC3" s="17" t="s">
        <v>95</v>
      </c>
      <c r="BD3" s="17" t="s">
        <v>81</v>
      </c>
    </row>
    <row r="4" spans="2:56" ht="36.75" customHeight="1">
      <c r="B4" s="21"/>
      <c r="C4" s="22"/>
      <c r="D4" s="23" t="s">
        <v>96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  <c r="AZ4" s="17" t="s">
        <v>97</v>
      </c>
      <c r="BA4" s="17" t="s">
        <v>98</v>
      </c>
      <c r="BB4" s="17" t="s">
        <v>91</v>
      </c>
      <c r="BC4" s="17" t="s">
        <v>99</v>
      </c>
      <c r="BD4" s="17" t="s">
        <v>81</v>
      </c>
    </row>
    <row r="5" spans="2:56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  <c r="AZ5" s="17" t="s">
        <v>100</v>
      </c>
      <c r="BA5" s="17" t="s">
        <v>101</v>
      </c>
      <c r="BB5" s="17" t="s">
        <v>91</v>
      </c>
      <c r="BC5" s="17" t="s">
        <v>102</v>
      </c>
      <c r="BD5" s="17" t="s">
        <v>81</v>
      </c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57" t="str">
        <f>'Rekapitulace stavby'!K6</f>
        <v>Udržovací práce Hřbitovní kaple Tyra</v>
      </c>
      <c r="F7" s="349"/>
      <c r="G7" s="349"/>
      <c r="H7" s="349"/>
      <c r="I7" s="94"/>
      <c r="J7" s="22"/>
      <c r="K7" s="24"/>
    </row>
    <row r="8" spans="2:11" s="1" customFormat="1" ht="15">
      <c r="B8" s="34"/>
      <c r="C8" s="35"/>
      <c r="D8" s="30" t="s">
        <v>103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58" t="s">
        <v>104</v>
      </c>
      <c r="F9" s="342"/>
      <c r="G9" s="342"/>
      <c r="H9" s="342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10.12.2013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96" t="s">
        <v>32</v>
      </c>
      <c r="J15" s="28" t="s">
        <v>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32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52" t="s">
        <v>20</v>
      </c>
      <c r="F24" s="359"/>
      <c r="G24" s="359"/>
      <c r="H24" s="359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ROUND(J100,2)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ROUND(SUM(BE100:BE813),2)</f>
        <v>0</v>
      </c>
      <c r="G30" s="35"/>
      <c r="H30" s="35"/>
      <c r="I30" s="108">
        <v>0.21</v>
      </c>
      <c r="J30" s="107">
        <f>ROUND(ROUND((SUM(BE100:BE813)),2)*I30,2)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ROUND(SUM(BF100:BF813),2)</f>
        <v>0</v>
      </c>
      <c r="G31" s="35"/>
      <c r="H31" s="35"/>
      <c r="I31" s="108">
        <v>0.15</v>
      </c>
      <c r="J31" s="107">
        <f>ROUND(ROUND((SUM(BF100:BF813)),2)*I31,2)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ROUND(SUM(BG100:BG813),2)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ROUND(SUM(BH100:BH813),2)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ROUND(SUM(BI100:BI813),2)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105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57" t="str">
        <f>E7</f>
        <v>Udržovací práce Hřbitovní kaple Tyra</v>
      </c>
      <c r="F45" s="342"/>
      <c r="G45" s="342"/>
      <c r="H45" s="342"/>
      <c r="I45" s="95"/>
      <c r="J45" s="35"/>
      <c r="K45" s="38"/>
    </row>
    <row r="46" spans="2:11" s="1" customFormat="1" ht="14.25" customHeight="1">
      <c r="B46" s="34"/>
      <c r="C46" s="30" t="s">
        <v>103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58" t="str">
        <f>E9</f>
        <v>01 - Stavební část</v>
      </c>
      <c r="F47" s="342"/>
      <c r="G47" s="342"/>
      <c r="H47" s="342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Třinec - Tyra</v>
      </c>
      <c r="G49" s="35"/>
      <c r="H49" s="35"/>
      <c r="I49" s="96" t="s">
        <v>25</v>
      </c>
      <c r="J49" s="97" t="str">
        <f>IF(J12="","",J12)</f>
        <v>10.12.2013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Město Třinec</v>
      </c>
      <c r="G51" s="35"/>
      <c r="H51" s="35"/>
      <c r="I51" s="96" t="s">
        <v>35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106</v>
      </c>
      <c r="D54" s="109"/>
      <c r="E54" s="109"/>
      <c r="F54" s="109"/>
      <c r="G54" s="109"/>
      <c r="H54" s="109"/>
      <c r="I54" s="120"/>
      <c r="J54" s="121" t="s">
        <v>107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108</v>
      </c>
      <c r="D56" s="35"/>
      <c r="E56" s="35"/>
      <c r="F56" s="35"/>
      <c r="G56" s="35"/>
      <c r="H56" s="35"/>
      <c r="I56" s="95"/>
      <c r="J56" s="105">
        <f>J100</f>
        <v>0</v>
      </c>
      <c r="K56" s="38"/>
      <c r="AU56" s="17" t="s">
        <v>109</v>
      </c>
    </row>
    <row r="57" spans="2:11" s="7" customFormat="1" ht="24.75" customHeight="1">
      <c r="B57" s="124"/>
      <c r="C57" s="125"/>
      <c r="D57" s="126" t="s">
        <v>110</v>
      </c>
      <c r="E57" s="127"/>
      <c r="F57" s="127"/>
      <c r="G57" s="127"/>
      <c r="H57" s="127"/>
      <c r="I57" s="128"/>
      <c r="J57" s="129">
        <f>J101</f>
        <v>0</v>
      </c>
      <c r="K57" s="130"/>
    </row>
    <row r="58" spans="2:11" s="8" customFormat="1" ht="19.5" customHeight="1">
      <c r="B58" s="131"/>
      <c r="C58" s="132"/>
      <c r="D58" s="133" t="s">
        <v>111</v>
      </c>
      <c r="E58" s="134"/>
      <c r="F58" s="134"/>
      <c r="G58" s="134"/>
      <c r="H58" s="134"/>
      <c r="I58" s="135"/>
      <c r="J58" s="136">
        <f>J102</f>
        <v>0</v>
      </c>
      <c r="K58" s="137"/>
    </row>
    <row r="59" spans="2:11" s="8" customFormat="1" ht="19.5" customHeight="1">
      <c r="B59" s="131"/>
      <c r="C59" s="132"/>
      <c r="D59" s="133" t="s">
        <v>112</v>
      </c>
      <c r="E59" s="134"/>
      <c r="F59" s="134"/>
      <c r="G59" s="134"/>
      <c r="H59" s="134"/>
      <c r="I59" s="135"/>
      <c r="J59" s="136">
        <f>J185</f>
        <v>0</v>
      </c>
      <c r="K59" s="137"/>
    </row>
    <row r="60" spans="2:11" s="8" customFormat="1" ht="19.5" customHeight="1">
      <c r="B60" s="131"/>
      <c r="C60" s="132"/>
      <c r="D60" s="133" t="s">
        <v>113</v>
      </c>
      <c r="E60" s="134"/>
      <c r="F60" s="134"/>
      <c r="G60" s="134"/>
      <c r="H60" s="134"/>
      <c r="I60" s="135"/>
      <c r="J60" s="136">
        <f>J239</f>
        <v>0</v>
      </c>
      <c r="K60" s="137"/>
    </row>
    <row r="61" spans="2:11" s="8" customFormat="1" ht="19.5" customHeight="1">
      <c r="B61" s="131"/>
      <c r="C61" s="132"/>
      <c r="D61" s="133" t="s">
        <v>114</v>
      </c>
      <c r="E61" s="134"/>
      <c r="F61" s="134"/>
      <c r="G61" s="134"/>
      <c r="H61" s="134"/>
      <c r="I61" s="135"/>
      <c r="J61" s="136">
        <f>J252</f>
        <v>0</v>
      </c>
      <c r="K61" s="137"/>
    </row>
    <row r="62" spans="2:11" s="8" customFormat="1" ht="19.5" customHeight="1">
      <c r="B62" s="131"/>
      <c r="C62" s="132"/>
      <c r="D62" s="133" t="s">
        <v>115</v>
      </c>
      <c r="E62" s="134"/>
      <c r="F62" s="134"/>
      <c r="G62" s="134"/>
      <c r="H62" s="134"/>
      <c r="I62" s="135"/>
      <c r="J62" s="136">
        <f>J262</f>
        <v>0</v>
      </c>
      <c r="K62" s="137"/>
    </row>
    <row r="63" spans="2:11" s="8" customFormat="1" ht="19.5" customHeight="1">
      <c r="B63" s="131"/>
      <c r="C63" s="132"/>
      <c r="D63" s="133" t="s">
        <v>116</v>
      </c>
      <c r="E63" s="134"/>
      <c r="F63" s="134"/>
      <c r="G63" s="134"/>
      <c r="H63" s="134"/>
      <c r="I63" s="135"/>
      <c r="J63" s="136">
        <f>J272</f>
        <v>0</v>
      </c>
      <c r="K63" s="137"/>
    </row>
    <row r="64" spans="2:11" s="8" customFormat="1" ht="19.5" customHeight="1">
      <c r="B64" s="131"/>
      <c r="C64" s="132"/>
      <c r="D64" s="133" t="s">
        <v>117</v>
      </c>
      <c r="E64" s="134"/>
      <c r="F64" s="134"/>
      <c r="G64" s="134"/>
      <c r="H64" s="134"/>
      <c r="I64" s="135"/>
      <c r="J64" s="136">
        <f>J356</f>
        <v>0</v>
      </c>
      <c r="K64" s="137"/>
    </row>
    <row r="65" spans="2:11" s="8" customFormat="1" ht="19.5" customHeight="1">
      <c r="B65" s="131"/>
      <c r="C65" s="132"/>
      <c r="D65" s="133" t="s">
        <v>118</v>
      </c>
      <c r="E65" s="134"/>
      <c r="F65" s="134"/>
      <c r="G65" s="134"/>
      <c r="H65" s="134"/>
      <c r="I65" s="135"/>
      <c r="J65" s="136">
        <f>J393</f>
        <v>0</v>
      </c>
      <c r="K65" s="137"/>
    </row>
    <row r="66" spans="2:11" s="8" customFormat="1" ht="14.25" customHeight="1">
      <c r="B66" s="131"/>
      <c r="C66" s="132"/>
      <c r="D66" s="133" t="s">
        <v>119</v>
      </c>
      <c r="E66" s="134"/>
      <c r="F66" s="134"/>
      <c r="G66" s="134"/>
      <c r="H66" s="134"/>
      <c r="I66" s="135"/>
      <c r="J66" s="136">
        <f>J522</f>
        <v>0</v>
      </c>
      <c r="K66" s="137"/>
    </row>
    <row r="67" spans="2:11" s="7" customFormat="1" ht="24.75" customHeight="1">
      <c r="B67" s="124"/>
      <c r="C67" s="125"/>
      <c r="D67" s="126" t="s">
        <v>120</v>
      </c>
      <c r="E67" s="127"/>
      <c r="F67" s="127"/>
      <c r="G67" s="127"/>
      <c r="H67" s="127"/>
      <c r="I67" s="128"/>
      <c r="J67" s="129">
        <f>J541</f>
        <v>0</v>
      </c>
      <c r="K67" s="130"/>
    </row>
    <row r="68" spans="2:11" s="8" customFormat="1" ht="19.5" customHeight="1">
      <c r="B68" s="131"/>
      <c r="C68" s="132"/>
      <c r="D68" s="133" t="s">
        <v>121</v>
      </c>
      <c r="E68" s="134"/>
      <c r="F68" s="134"/>
      <c r="G68" s="134"/>
      <c r="H68" s="134"/>
      <c r="I68" s="135"/>
      <c r="J68" s="136">
        <f>J542</f>
        <v>0</v>
      </c>
      <c r="K68" s="137"/>
    </row>
    <row r="69" spans="2:11" s="8" customFormat="1" ht="19.5" customHeight="1">
      <c r="B69" s="131"/>
      <c r="C69" s="132"/>
      <c r="D69" s="133" t="s">
        <v>122</v>
      </c>
      <c r="E69" s="134"/>
      <c r="F69" s="134"/>
      <c r="G69" s="134"/>
      <c r="H69" s="134"/>
      <c r="I69" s="135"/>
      <c r="J69" s="136">
        <f>J560</f>
        <v>0</v>
      </c>
      <c r="K69" s="137"/>
    </row>
    <row r="70" spans="2:11" s="8" customFormat="1" ht="19.5" customHeight="1">
      <c r="B70" s="131"/>
      <c r="C70" s="132"/>
      <c r="D70" s="133" t="s">
        <v>123</v>
      </c>
      <c r="E70" s="134"/>
      <c r="F70" s="134"/>
      <c r="G70" s="134"/>
      <c r="H70" s="134"/>
      <c r="I70" s="135"/>
      <c r="J70" s="136">
        <f>J569</f>
        <v>0</v>
      </c>
      <c r="K70" s="137"/>
    </row>
    <row r="71" spans="2:11" s="8" customFormat="1" ht="19.5" customHeight="1">
      <c r="B71" s="131"/>
      <c r="C71" s="132"/>
      <c r="D71" s="133" t="s">
        <v>124</v>
      </c>
      <c r="E71" s="134"/>
      <c r="F71" s="134"/>
      <c r="G71" s="134"/>
      <c r="H71" s="134"/>
      <c r="I71" s="135"/>
      <c r="J71" s="136">
        <f>J599</f>
        <v>0</v>
      </c>
      <c r="K71" s="137"/>
    </row>
    <row r="72" spans="2:11" s="8" customFormat="1" ht="19.5" customHeight="1">
      <c r="B72" s="131"/>
      <c r="C72" s="132"/>
      <c r="D72" s="133" t="s">
        <v>125</v>
      </c>
      <c r="E72" s="134"/>
      <c r="F72" s="134"/>
      <c r="G72" s="134"/>
      <c r="H72" s="134"/>
      <c r="I72" s="135"/>
      <c r="J72" s="136">
        <f>J686</f>
        <v>0</v>
      </c>
      <c r="K72" s="137"/>
    </row>
    <row r="73" spans="2:11" s="8" customFormat="1" ht="19.5" customHeight="1">
      <c r="B73" s="131"/>
      <c r="C73" s="132"/>
      <c r="D73" s="133" t="s">
        <v>126</v>
      </c>
      <c r="E73" s="134"/>
      <c r="F73" s="134"/>
      <c r="G73" s="134"/>
      <c r="H73" s="134"/>
      <c r="I73" s="135"/>
      <c r="J73" s="136">
        <f>J695</f>
        <v>0</v>
      </c>
      <c r="K73" s="137"/>
    </row>
    <row r="74" spans="2:11" s="8" customFormat="1" ht="19.5" customHeight="1">
      <c r="B74" s="131"/>
      <c r="C74" s="132"/>
      <c r="D74" s="133" t="s">
        <v>127</v>
      </c>
      <c r="E74" s="134"/>
      <c r="F74" s="134"/>
      <c r="G74" s="134"/>
      <c r="H74" s="134"/>
      <c r="I74" s="135"/>
      <c r="J74" s="136">
        <f>J713</f>
        <v>0</v>
      </c>
      <c r="K74" s="137"/>
    </row>
    <row r="75" spans="2:11" s="8" customFormat="1" ht="19.5" customHeight="1">
      <c r="B75" s="131"/>
      <c r="C75" s="132"/>
      <c r="D75" s="133" t="s">
        <v>128</v>
      </c>
      <c r="E75" s="134"/>
      <c r="F75" s="134"/>
      <c r="G75" s="134"/>
      <c r="H75" s="134"/>
      <c r="I75" s="135"/>
      <c r="J75" s="136">
        <f>J742</f>
        <v>0</v>
      </c>
      <c r="K75" s="137"/>
    </row>
    <row r="76" spans="2:11" s="8" customFormat="1" ht="19.5" customHeight="1">
      <c r="B76" s="131"/>
      <c r="C76" s="132"/>
      <c r="D76" s="133" t="s">
        <v>129</v>
      </c>
      <c r="E76" s="134"/>
      <c r="F76" s="134"/>
      <c r="G76" s="134"/>
      <c r="H76" s="134"/>
      <c r="I76" s="135"/>
      <c r="J76" s="136">
        <f>J765</f>
        <v>0</v>
      </c>
      <c r="K76" s="137"/>
    </row>
    <row r="77" spans="2:11" s="7" customFormat="1" ht="24.75" customHeight="1">
      <c r="B77" s="124"/>
      <c r="C77" s="125"/>
      <c r="D77" s="126" t="s">
        <v>130</v>
      </c>
      <c r="E77" s="127"/>
      <c r="F77" s="127"/>
      <c r="G77" s="127"/>
      <c r="H77" s="127"/>
      <c r="I77" s="128"/>
      <c r="J77" s="129">
        <f>J802</f>
        <v>0</v>
      </c>
      <c r="K77" s="130"/>
    </row>
    <row r="78" spans="2:11" s="8" customFormat="1" ht="19.5" customHeight="1">
      <c r="B78" s="131"/>
      <c r="C78" s="132"/>
      <c r="D78" s="133" t="s">
        <v>131</v>
      </c>
      <c r="E78" s="134"/>
      <c r="F78" s="134"/>
      <c r="G78" s="134"/>
      <c r="H78" s="134"/>
      <c r="I78" s="135"/>
      <c r="J78" s="136">
        <f>J803</f>
        <v>0</v>
      </c>
      <c r="K78" s="137"/>
    </row>
    <row r="79" spans="2:11" s="7" customFormat="1" ht="24.75" customHeight="1">
      <c r="B79" s="124"/>
      <c r="C79" s="125"/>
      <c r="D79" s="126" t="s">
        <v>132</v>
      </c>
      <c r="E79" s="127"/>
      <c r="F79" s="127"/>
      <c r="G79" s="127"/>
      <c r="H79" s="127"/>
      <c r="I79" s="128"/>
      <c r="J79" s="129">
        <f>J809</f>
        <v>0</v>
      </c>
      <c r="K79" s="130"/>
    </row>
    <row r="80" spans="2:11" s="8" customFormat="1" ht="19.5" customHeight="1">
      <c r="B80" s="131"/>
      <c r="C80" s="132"/>
      <c r="D80" s="133" t="s">
        <v>133</v>
      </c>
      <c r="E80" s="134"/>
      <c r="F80" s="134"/>
      <c r="G80" s="134"/>
      <c r="H80" s="134"/>
      <c r="I80" s="135"/>
      <c r="J80" s="136">
        <f>J810</f>
        <v>0</v>
      </c>
      <c r="K80" s="137"/>
    </row>
    <row r="81" spans="2:11" s="1" customFormat="1" ht="21.75" customHeight="1">
      <c r="B81" s="34"/>
      <c r="C81" s="35"/>
      <c r="D81" s="35"/>
      <c r="E81" s="35"/>
      <c r="F81" s="35"/>
      <c r="G81" s="35"/>
      <c r="H81" s="35"/>
      <c r="I81" s="95"/>
      <c r="J81" s="35"/>
      <c r="K81" s="38"/>
    </row>
    <row r="82" spans="2:11" s="1" customFormat="1" ht="6.75" customHeight="1">
      <c r="B82" s="49"/>
      <c r="C82" s="50"/>
      <c r="D82" s="50"/>
      <c r="E82" s="50"/>
      <c r="F82" s="50"/>
      <c r="G82" s="50"/>
      <c r="H82" s="50"/>
      <c r="I82" s="116"/>
      <c r="J82" s="50"/>
      <c r="K82" s="51"/>
    </row>
    <row r="86" spans="2:12" s="1" customFormat="1" ht="6.75" customHeight="1">
      <c r="B86" s="52"/>
      <c r="C86" s="53"/>
      <c r="D86" s="53"/>
      <c r="E86" s="53"/>
      <c r="F86" s="53"/>
      <c r="G86" s="53"/>
      <c r="H86" s="53"/>
      <c r="I86" s="117"/>
      <c r="J86" s="53"/>
      <c r="K86" s="53"/>
      <c r="L86" s="34"/>
    </row>
    <row r="87" spans="2:12" s="1" customFormat="1" ht="36.75" customHeight="1">
      <c r="B87" s="34"/>
      <c r="C87" s="54" t="s">
        <v>134</v>
      </c>
      <c r="I87" s="138"/>
      <c r="L87" s="34"/>
    </row>
    <row r="88" spans="2:12" s="1" customFormat="1" ht="6.75" customHeight="1">
      <c r="B88" s="34"/>
      <c r="I88" s="138"/>
      <c r="L88" s="34"/>
    </row>
    <row r="89" spans="2:12" s="1" customFormat="1" ht="14.25" customHeight="1">
      <c r="B89" s="34"/>
      <c r="C89" s="56" t="s">
        <v>16</v>
      </c>
      <c r="I89" s="138"/>
      <c r="L89" s="34"/>
    </row>
    <row r="90" spans="2:12" s="1" customFormat="1" ht="22.5" customHeight="1">
      <c r="B90" s="34"/>
      <c r="E90" s="360" t="str">
        <f>E7</f>
        <v>Udržovací práce Hřbitovní kaple Tyra</v>
      </c>
      <c r="F90" s="337"/>
      <c r="G90" s="337"/>
      <c r="H90" s="337"/>
      <c r="I90" s="138"/>
      <c r="L90" s="34"/>
    </row>
    <row r="91" spans="2:12" s="1" customFormat="1" ht="14.25" customHeight="1">
      <c r="B91" s="34"/>
      <c r="C91" s="56" t="s">
        <v>103</v>
      </c>
      <c r="I91" s="138"/>
      <c r="L91" s="34"/>
    </row>
    <row r="92" spans="2:12" s="1" customFormat="1" ht="23.25" customHeight="1">
      <c r="B92" s="34"/>
      <c r="E92" s="334" t="str">
        <f>E9</f>
        <v>01 - Stavební část</v>
      </c>
      <c r="F92" s="337"/>
      <c r="G92" s="337"/>
      <c r="H92" s="337"/>
      <c r="I92" s="138"/>
      <c r="L92" s="34"/>
    </row>
    <row r="93" spans="2:12" s="1" customFormat="1" ht="6.75" customHeight="1">
      <c r="B93" s="34"/>
      <c r="I93" s="138"/>
      <c r="L93" s="34"/>
    </row>
    <row r="94" spans="2:12" s="1" customFormat="1" ht="18" customHeight="1">
      <c r="B94" s="34"/>
      <c r="C94" s="56" t="s">
        <v>23</v>
      </c>
      <c r="F94" s="139" t="str">
        <f>F12</f>
        <v>Třinec - Tyra</v>
      </c>
      <c r="I94" s="140" t="s">
        <v>25</v>
      </c>
      <c r="J94" s="60" t="str">
        <f>IF(J12="","",J12)</f>
        <v>10.12.2013</v>
      </c>
      <c r="L94" s="34"/>
    </row>
    <row r="95" spans="2:12" s="1" customFormat="1" ht="6.75" customHeight="1">
      <c r="B95" s="34"/>
      <c r="I95" s="138"/>
      <c r="L95" s="34"/>
    </row>
    <row r="96" spans="2:12" s="1" customFormat="1" ht="15">
      <c r="B96" s="34"/>
      <c r="C96" s="56" t="s">
        <v>29</v>
      </c>
      <c r="F96" s="139" t="str">
        <f>E15</f>
        <v>Město Třinec</v>
      </c>
      <c r="I96" s="140" t="s">
        <v>35</v>
      </c>
      <c r="J96" s="139" t="str">
        <f>E21</f>
        <v> </v>
      </c>
      <c r="L96" s="34"/>
    </row>
    <row r="97" spans="2:12" s="1" customFormat="1" ht="14.25" customHeight="1">
      <c r="B97" s="34"/>
      <c r="C97" s="56" t="s">
        <v>33</v>
      </c>
      <c r="F97" s="139">
        <f>IF(E18="","",E18)</f>
      </c>
      <c r="I97" s="138"/>
      <c r="L97" s="34"/>
    </row>
    <row r="98" spans="2:12" s="1" customFormat="1" ht="9.75" customHeight="1">
      <c r="B98" s="34"/>
      <c r="I98" s="138"/>
      <c r="L98" s="34"/>
    </row>
    <row r="99" spans="2:20" s="9" customFormat="1" ht="29.25" customHeight="1">
      <c r="B99" s="141"/>
      <c r="C99" s="142" t="s">
        <v>135</v>
      </c>
      <c r="D99" s="143" t="s">
        <v>58</v>
      </c>
      <c r="E99" s="143" t="s">
        <v>54</v>
      </c>
      <c r="F99" s="143" t="s">
        <v>136</v>
      </c>
      <c r="G99" s="143" t="s">
        <v>137</v>
      </c>
      <c r="H99" s="143" t="s">
        <v>138</v>
      </c>
      <c r="I99" s="144" t="s">
        <v>139</v>
      </c>
      <c r="J99" s="143" t="s">
        <v>107</v>
      </c>
      <c r="K99" s="145" t="s">
        <v>140</v>
      </c>
      <c r="L99" s="141"/>
      <c r="M99" s="67" t="s">
        <v>141</v>
      </c>
      <c r="N99" s="68" t="s">
        <v>43</v>
      </c>
      <c r="O99" s="68" t="s">
        <v>142</v>
      </c>
      <c r="P99" s="68" t="s">
        <v>143</v>
      </c>
      <c r="Q99" s="68" t="s">
        <v>144</v>
      </c>
      <c r="R99" s="68" t="s">
        <v>145</v>
      </c>
      <c r="S99" s="68" t="s">
        <v>146</v>
      </c>
      <c r="T99" s="69" t="s">
        <v>147</v>
      </c>
    </row>
    <row r="100" spans="2:63" s="1" customFormat="1" ht="29.25" customHeight="1">
      <c r="B100" s="34"/>
      <c r="C100" s="71" t="s">
        <v>108</v>
      </c>
      <c r="I100" s="138"/>
      <c r="J100" s="146">
        <f>BK100</f>
        <v>0</v>
      </c>
      <c r="L100" s="34"/>
      <c r="M100" s="70"/>
      <c r="N100" s="61"/>
      <c r="O100" s="61"/>
      <c r="P100" s="147">
        <f>P101+P541+P802+P809</f>
        <v>0</v>
      </c>
      <c r="Q100" s="61"/>
      <c r="R100" s="147">
        <f>R101+R541+R802+R809</f>
        <v>326.3291896399999</v>
      </c>
      <c r="S100" s="61"/>
      <c r="T100" s="148">
        <f>T101+T541+T802+T809</f>
        <v>61.867985</v>
      </c>
      <c r="AT100" s="17" t="s">
        <v>72</v>
      </c>
      <c r="AU100" s="17" t="s">
        <v>109</v>
      </c>
      <c r="BK100" s="149">
        <f>BK101+BK541+BK802+BK809</f>
        <v>0</v>
      </c>
    </row>
    <row r="101" spans="2:63" s="10" customFormat="1" ht="36.75" customHeight="1">
      <c r="B101" s="150"/>
      <c r="D101" s="151" t="s">
        <v>72</v>
      </c>
      <c r="E101" s="152" t="s">
        <v>148</v>
      </c>
      <c r="F101" s="152" t="s">
        <v>149</v>
      </c>
      <c r="I101" s="153"/>
      <c r="J101" s="154">
        <f>BK101</f>
        <v>0</v>
      </c>
      <c r="L101" s="150"/>
      <c r="M101" s="155"/>
      <c r="N101" s="156"/>
      <c r="O101" s="156"/>
      <c r="P101" s="157">
        <f>P102+P185+P239+P252+P262+P272+P356+P393</f>
        <v>0</v>
      </c>
      <c r="Q101" s="156"/>
      <c r="R101" s="157">
        <f>R102+R185+R239+R252+R262+R272+R356+R393</f>
        <v>323.11526188999994</v>
      </c>
      <c r="S101" s="156"/>
      <c r="T101" s="158">
        <f>T102+T185+T239+T252+T262+T272+T356+T393</f>
        <v>59.895753</v>
      </c>
      <c r="AR101" s="151" t="s">
        <v>22</v>
      </c>
      <c r="AT101" s="159" t="s">
        <v>72</v>
      </c>
      <c r="AU101" s="159" t="s">
        <v>73</v>
      </c>
      <c r="AY101" s="151" t="s">
        <v>150</v>
      </c>
      <c r="BK101" s="160">
        <f>BK102+BK185+BK239+BK252+BK262+BK272+BK356+BK393</f>
        <v>0</v>
      </c>
    </row>
    <row r="102" spans="2:63" s="10" customFormat="1" ht="19.5" customHeight="1">
      <c r="B102" s="150"/>
      <c r="D102" s="161" t="s">
        <v>72</v>
      </c>
      <c r="E102" s="162" t="s">
        <v>22</v>
      </c>
      <c r="F102" s="162" t="s">
        <v>151</v>
      </c>
      <c r="I102" s="153"/>
      <c r="J102" s="163">
        <f>BK102</f>
        <v>0</v>
      </c>
      <c r="L102" s="150"/>
      <c r="M102" s="155"/>
      <c r="N102" s="156"/>
      <c r="O102" s="156"/>
      <c r="P102" s="157">
        <f>SUM(P103:P184)</f>
        <v>0</v>
      </c>
      <c r="Q102" s="156"/>
      <c r="R102" s="157">
        <f>SUM(R103:R184)</f>
        <v>194.58825731999997</v>
      </c>
      <c r="S102" s="156"/>
      <c r="T102" s="158">
        <f>SUM(T103:T184)</f>
        <v>18.7637</v>
      </c>
      <c r="AR102" s="151" t="s">
        <v>22</v>
      </c>
      <c r="AT102" s="159" t="s">
        <v>72</v>
      </c>
      <c r="AU102" s="159" t="s">
        <v>22</v>
      </c>
      <c r="AY102" s="151" t="s">
        <v>150</v>
      </c>
      <c r="BK102" s="160">
        <f>SUM(BK103:BK184)</f>
        <v>0</v>
      </c>
    </row>
    <row r="103" spans="2:65" s="1" customFormat="1" ht="22.5" customHeight="1">
      <c r="B103" s="164"/>
      <c r="C103" s="165" t="s">
        <v>22</v>
      </c>
      <c r="D103" s="165" t="s">
        <v>152</v>
      </c>
      <c r="E103" s="166" t="s">
        <v>153</v>
      </c>
      <c r="F103" s="167" t="s">
        <v>154</v>
      </c>
      <c r="G103" s="168" t="s">
        <v>91</v>
      </c>
      <c r="H103" s="169">
        <v>40</v>
      </c>
      <c r="I103" s="170"/>
      <c r="J103" s="171">
        <f>ROUND(I103*H103,2)</f>
        <v>0</v>
      </c>
      <c r="K103" s="167" t="s">
        <v>155</v>
      </c>
      <c r="L103" s="34"/>
      <c r="M103" s="172" t="s">
        <v>20</v>
      </c>
      <c r="N103" s="173" t="s">
        <v>44</v>
      </c>
      <c r="O103" s="35"/>
      <c r="P103" s="174">
        <f>O103*H103</f>
        <v>0</v>
      </c>
      <c r="Q103" s="174">
        <v>0</v>
      </c>
      <c r="R103" s="174">
        <f>Q103*H103</f>
        <v>0</v>
      </c>
      <c r="S103" s="174">
        <v>0.26</v>
      </c>
      <c r="T103" s="175">
        <f>S103*H103</f>
        <v>10.4</v>
      </c>
      <c r="AR103" s="17" t="s">
        <v>156</v>
      </c>
      <c r="AT103" s="17" t="s">
        <v>152</v>
      </c>
      <c r="AU103" s="17" t="s">
        <v>81</v>
      </c>
      <c r="AY103" s="17" t="s">
        <v>150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7" t="s">
        <v>22</v>
      </c>
      <c r="BK103" s="176">
        <f>ROUND(I103*H103,2)</f>
        <v>0</v>
      </c>
      <c r="BL103" s="17" t="s">
        <v>156</v>
      </c>
      <c r="BM103" s="17" t="s">
        <v>157</v>
      </c>
    </row>
    <row r="104" spans="2:47" s="1" customFormat="1" ht="13.5">
      <c r="B104" s="34"/>
      <c r="D104" s="177" t="s">
        <v>158</v>
      </c>
      <c r="F104" s="178" t="s">
        <v>154</v>
      </c>
      <c r="I104" s="138"/>
      <c r="L104" s="34"/>
      <c r="M104" s="63"/>
      <c r="N104" s="35"/>
      <c r="O104" s="35"/>
      <c r="P104" s="35"/>
      <c r="Q104" s="35"/>
      <c r="R104" s="35"/>
      <c r="S104" s="35"/>
      <c r="T104" s="64"/>
      <c r="AT104" s="17" t="s">
        <v>158</v>
      </c>
      <c r="AU104" s="17" t="s">
        <v>81</v>
      </c>
    </row>
    <row r="105" spans="2:51" s="11" customFormat="1" ht="13.5">
      <c r="B105" s="179"/>
      <c r="D105" s="180" t="s">
        <v>159</v>
      </c>
      <c r="E105" s="181" t="s">
        <v>20</v>
      </c>
      <c r="F105" s="182" t="s">
        <v>160</v>
      </c>
      <c r="H105" s="183">
        <v>40</v>
      </c>
      <c r="I105" s="184"/>
      <c r="L105" s="179"/>
      <c r="M105" s="185"/>
      <c r="N105" s="186"/>
      <c r="O105" s="186"/>
      <c r="P105" s="186"/>
      <c r="Q105" s="186"/>
      <c r="R105" s="186"/>
      <c r="S105" s="186"/>
      <c r="T105" s="187"/>
      <c r="AT105" s="188" t="s">
        <v>159</v>
      </c>
      <c r="AU105" s="188" t="s">
        <v>81</v>
      </c>
      <c r="AV105" s="11" t="s">
        <v>81</v>
      </c>
      <c r="AW105" s="11" t="s">
        <v>37</v>
      </c>
      <c r="AX105" s="11" t="s">
        <v>22</v>
      </c>
      <c r="AY105" s="188" t="s">
        <v>150</v>
      </c>
    </row>
    <row r="106" spans="2:65" s="1" customFormat="1" ht="22.5" customHeight="1">
      <c r="B106" s="164"/>
      <c r="C106" s="165" t="s">
        <v>81</v>
      </c>
      <c r="D106" s="165" t="s">
        <v>152</v>
      </c>
      <c r="E106" s="166" t="s">
        <v>161</v>
      </c>
      <c r="F106" s="167" t="s">
        <v>162</v>
      </c>
      <c r="G106" s="168" t="s">
        <v>91</v>
      </c>
      <c r="H106" s="169">
        <v>7.7</v>
      </c>
      <c r="I106" s="170"/>
      <c r="J106" s="171">
        <f>ROUND(I106*H106,2)</f>
        <v>0</v>
      </c>
      <c r="K106" s="167" t="s">
        <v>163</v>
      </c>
      <c r="L106" s="34"/>
      <c r="M106" s="172" t="s">
        <v>20</v>
      </c>
      <c r="N106" s="173" t="s">
        <v>44</v>
      </c>
      <c r="O106" s="35"/>
      <c r="P106" s="174">
        <f>O106*H106</f>
        <v>0</v>
      </c>
      <c r="Q106" s="174">
        <v>0</v>
      </c>
      <c r="R106" s="174">
        <f>Q106*H106</f>
        <v>0</v>
      </c>
      <c r="S106" s="174">
        <v>0.181</v>
      </c>
      <c r="T106" s="175">
        <f>S106*H106</f>
        <v>1.3937</v>
      </c>
      <c r="AR106" s="17" t="s">
        <v>156</v>
      </c>
      <c r="AT106" s="17" t="s">
        <v>152</v>
      </c>
      <c r="AU106" s="17" t="s">
        <v>81</v>
      </c>
      <c r="AY106" s="17" t="s">
        <v>150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7" t="s">
        <v>22</v>
      </c>
      <c r="BK106" s="176">
        <f>ROUND(I106*H106,2)</f>
        <v>0</v>
      </c>
      <c r="BL106" s="17" t="s">
        <v>156</v>
      </c>
      <c r="BM106" s="17" t="s">
        <v>164</v>
      </c>
    </row>
    <row r="107" spans="2:51" s="11" customFormat="1" ht="13.5">
      <c r="B107" s="179"/>
      <c r="D107" s="180" t="s">
        <v>159</v>
      </c>
      <c r="E107" s="181" t="s">
        <v>20</v>
      </c>
      <c r="F107" s="182" t="s">
        <v>165</v>
      </c>
      <c r="H107" s="183">
        <v>7.7</v>
      </c>
      <c r="I107" s="184"/>
      <c r="L107" s="179"/>
      <c r="M107" s="185"/>
      <c r="N107" s="186"/>
      <c r="O107" s="186"/>
      <c r="P107" s="186"/>
      <c r="Q107" s="186"/>
      <c r="R107" s="186"/>
      <c r="S107" s="186"/>
      <c r="T107" s="187"/>
      <c r="AT107" s="188" t="s">
        <v>159</v>
      </c>
      <c r="AU107" s="188" t="s">
        <v>81</v>
      </c>
      <c r="AV107" s="11" t="s">
        <v>81</v>
      </c>
      <c r="AW107" s="11" t="s">
        <v>37</v>
      </c>
      <c r="AX107" s="11" t="s">
        <v>22</v>
      </c>
      <c r="AY107" s="188" t="s">
        <v>150</v>
      </c>
    </row>
    <row r="108" spans="2:65" s="1" customFormat="1" ht="22.5" customHeight="1">
      <c r="B108" s="164"/>
      <c r="C108" s="165" t="s">
        <v>166</v>
      </c>
      <c r="D108" s="165" t="s">
        <v>152</v>
      </c>
      <c r="E108" s="166" t="s">
        <v>167</v>
      </c>
      <c r="F108" s="167" t="s">
        <v>168</v>
      </c>
      <c r="G108" s="168" t="s">
        <v>169</v>
      </c>
      <c r="H108" s="169">
        <v>34</v>
      </c>
      <c r="I108" s="170"/>
      <c r="J108" s="171">
        <f>ROUND(I108*H108,2)</f>
        <v>0</v>
      </c>
      <c r="K108" s="167" t="s">
        <v>155</v>
      </c>
      <c r="L108" s="34"/>
      <c r="M108" s="172" t="s">
        <v>20</v>
      </c>
      <c r="N108" s="173" t="s">
        <v>44</v>
      </c>
      <c r="O108" s="35"/>
      <c r="P108" s="174">
        <f>O108*H108</f>
        <v>0</v>
      </c>
      <c r="Q108" s="174">
        <v>0</v>
      </c>
      <c r="R108" s="174">
        <f>Q108*H108</f>
        <v>0</v>
      </c>
      <c r="S108" s="174">
        <v>0.205</v>
      </c>
      <c r="T108" s="175">
        <f>S108*H108</f>
        <v>6.97</v>
      </c>
      <c r="AR108" s="17" t="s">
        <v>156</v>
      </c>
      <c r="AT108" s="17" t="s">
        <v>152</v>
      </c>
      <c r="AU108" s="17" t="s">
        <v>81</v>
      </c>
      <c r="AY108" s="17" t="s">
        <v>150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7" t="s">
        <v>22</v>
      </c>
      <c r="BK108" s="176">
        <f>ROUND(I108*H108,2)</f>
        <v>0</v>
      </c>
      <c r="BL108" s="17" t="s">
        <v>156</v>
      </c>
      <c r="BM108" s="17" t="s">
        <v>170</v>
      </c>
    </row>
    <row r="109" spans="2:47" s="1" customFormat="1" ht="13.5">
      <c r="B109" s="34"/>
      <c r="D109" s="177" t="s">
        <v>158</v>
      </c>
      <c r="F109" s="178" t="s">
        <v>168</v>
      </c>
      <c r="I109" s="138"/>
      <c r="L109" s="34"/>
      <c r="M109" s="63"/>
      <c r="N109" s="35"/>
      <c r="O109" s="35"/>
      <c r="P109" s="35"/>
      <c r="Q109" s="35"/>
      <c r="R109" s="35"/>
      <c r="S109" s="35"/>
      <c r="T109" s="64"/>
      <c r="AT109" s="17" t="s">
        <v>158</v>
      </c>
      <c r="AU109" s="17" t="s">
        <v>81</v>
      </c>
    </row>
    <row r="110" spans="2:51" s="11" customFormat="1" ht="13.5">
      <c r="B110" s="179"/>
      <c r="D110" s="177" t="s">
        <v>159</v>
      </c>
      <c r="E110" s="188" t="s">
        <v>20</v>
      </c>
      <c r="F110" s="189" t="s">
        <v>171</v>
      </c>
      <c r="H110" s="190">
        <v>25</v>
      </c>
      <c r="I110" s="184"/>
      <c r="L110" s="179"/>
      <c r="M110" s="185"/>
      <c r="N110" s="186"/>
      <c r="O110" s="186"/>
      <c r="P110" s="186"/>
      <c r="Q110" s="186"/>
      <c r="R110" s="186"/>
      <c r="S110" s="186"/>
      <c r="T110" s="187"/>
      <c r="AT110" s="188" t="s">
        <v>159</v>
      </c>
      <c r="AU110" s="188" t="s">
        <v>81</v>
      </c>
      <c r="AV110" s="11" t="s">
        <v>81</v>
      </c>
      <c r="AW110" s="11" t="s">
        <v>37</v>
      </c>
      <c r="AX110" s="11" t="s">
        <v>73</v>
      </c>
      <c r="AY110" s="188" t="s">
        <v>150</v>
      </c>
    </row>
    <row r="111" spans="2:51" s="11" customFormat="1" ht="13.5">
      <c r="B111" s="179"/>
      <c r="D111" s="177" t="s">
        <v>159</v>
      </c>
      <c r="E111" s="188" t="s">
        <v>20</v>
      </c>
      <c r="F111" s="189" t="s">
        <v>172</v>
      </c>
      <c r="H111" s="190">
        <v>9</v>
      </c>
      <c r="I111" s="184"/>
      <c r="L111" s="179"/>
      <c r="M111" s="185"/>
      <c r="N111" s="186"/>
      <c r="O111" s="186"/>
      <c r="P111" s="186"/>
      <c r="Q111" s="186"/>
      <c r="R111" s="186"/>
      <c r="S111" s="186"/>
      <c r="T111" s="187"/>
      <c r="AT111" s="188" t="s">
        <v>159</v>
      </c>
      <c r="AU111" s="188" t="s">
        <v>81</v>
      </c>
      <c r="AV111" s="11" t="s">
        <v>81</v>
      </c>
      <c r="AW111" s="11" t="s">
        <v>37</v>
      </c>
      <c r="AX111" s="11" t="s">
        <v>73</v>
      </c>
      <c r="AY111" s="188" t="s">
        <v>150</v>
      </c>
    </row>
    <row r="112" spans="2:51" s="12" customFormat="1" ht="13.5">
      <c r="B112" s="191"/>
      <c r="D112" s="180" t="s">
        <v>159</v>
      </c>
      <c r="E112" s="192" t="s">
        <v>20</v>
      </c>
      <c r="F112" s="193" t="s">
        <v>173</v>
      </c>
      <c r="H112" s="194">
        <v>34</v>
      </c>
      <c r="I112" s="195"/>
      <c r="L112" s="191"/>
      <c r="M112" s="196"/>
      <c r="N112" s="197"/>
      <c r="O112" s="197"/>
      <c r="P112" s="197"/>
      <c r="Q112" s="197"/>
      <c r="R112" s="197"/>
      <c r="S112" s="197"/>
      <c r="T112" s="198"/>
      <c r="AT112" s="199" t="s">
        <v>159</v>
      </c>
      <c r="AU112" s="199" t="s">
        <v>81</v>
      </c>
      <c r="AV112" s="12" t="s">
        <v>156</v>
      </c>
      <c r="AW112" s="12" t="s">
        <v>37</v>
      </c>
      <c r="AX112" s="12" t="s">
        <v>22</v>
      </c>
      <c r="AY112" s="199" t="s">
        <v>150</v>
      </c>
    </row>
    <row r="113" spans="2:65" s="1" customFormat="1" ht="31.5" customHeight="1">
      <c r="B113" s="164"/>
      <c r="C113" s="165" t="s">
        <v>156</v>
      </c>
      <c r="D113" s="165" t="s">
        <v>152</v>
      </c>
      <c r="E113" s="166" t="s">
        <v>174</v>
      </c>
      <c r="F113" s="167" t="s">
        <v>175</v>
      </c>
      <c r="G113" s="168" t="s">
        <v>176</v>
      </c>
      <c r="H113" s="169">
        <v>130.898</v>
      </c>
      <c r="I113" s="170"/>
      <c r="J113" s="171">
        <f>ROUND(I113*H113,2)</f>
        <v>0</v>
      </c>
      <c r="K113" s="167" t="s">
        <v>163</v>
      </c>
      <c r="L113" s="34"/>
      <c r="M113" s="172" t="s">
        <v>20</v>
      </c>
      <c r="N113" s="173" t="s">
        <v>44</v>
      </c>
      <c r="O113" s="35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7" t="s">
        <v>156</v>
      </c>
      <c r="AT113" s="17" t="s">
        <v>152</v>
      </c>
      <c r="AU113" s="17" t="s">
        <v>81</v>
      </c>
      <c r="AY113" s="17" t="s">
        <v>150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22</v>
      </c>
      <c r="BK113" s="176">
        <f>ROUND(I113*H113,2)</f>
        <v>0</v>
      </c>
      <c r="BL113" s="17" t="s">
        <v>156</v>
      </c>
      <c r="BM113" s="17" t="s">
        <v>177</v>
      </c>
    </row>
    <row r="114" spans="2:51" s="11" customFormat="1" ht="13.5">
      <c r="B114" s="179"/>
      <c r="D114" s="177" t="s">
        <v>159</v>
      </c>
      <c r="E114" s="188" t="s">
        <v>20</v>
      </c>
      <c r="F114" s="189" t="s">
        <v>178</v>
      </c>
      <c r="H114" s="190">
        <v>43.68</v>
      </c>
      <c r="I114" s="184"/>
      <c r="L114" s="179"/>
      <c r="M114" s="185"/>
      <c r="N114" s="186"/>
      <c r="O114" s="186"/>
      <c r="P114" s="186"/>
      <c r="Q114" s="186"/>
      <c r="R114" s="186"/>
      <c r="S114" s="186"/>
      <c r="T114" s="187"/>
      <c r="AT114" s="188" t="s">
        <v>159</v>
      </c>
      <c r="AU114" s="188" t="s">
        <v>81</v>
      </c>
      <c r="AV114" s="11" t="s">
        <v>81</v>
      </c>
      <c r="AW114" s="11" t="s">
        <v>37</v>
      </c>
      <c r="AX114" s="11" t="s">
        <v>73</v>
      </c>
      <c r="AY114" s="188" t="s">
        <v>150</v>
      </c>
    </row>
    <row r="115" spans="2:51" s="11" customFormat="1" ht="13.5">
      <c r="B115" s="179"/>
      <c r="D115" s="177" t="s">
        <v>159</v>
      </c>
      <c r="E115" s="188" t="s">
        <v>20</v>
      </c>
      <c r="F115" s="189" t="s">
        <v>179</v>
      </c>
      <c r="H115" s="190">
        <v>23.5</v>
      </c>
      <c r="I115" s="184"/>
      <c r="L115" s="179"/>
      <c r="M115" s="185"/>
      <c r="N115" s="186"/>
      <c r="O115" s="186"/>
      <c r="P115" s="186"/>
      <c r="Q115" s="186"/>
      <c r="R115" s="186"/>
      <c r="S115" s="186"/>
      <c r="T115" s="187"/>
      <c r="AT115" s="188" t="s">
        <v>159</v>
      </c>
      <c r="AU115" s="188" t="s">
        <v>81</v>
      </c>
      <c r="AV115" s="11" t="s">
        <v>81</v>
      </c>
      <c r="AW115" s="11" t="s">
        <v>37</v>
      </c>
      <c r="AX115" s="11" t="s">
        <v>73</v>
      </c>
      <c r="AY115" s="188" t="s">
        <v>150</v>
      </c>
    </row>
    <row r="116" spans="2:51" s="11" customFormat="1" ht="13.5">
      <c r="B116" s="179"/>
      <c r="D116" s="177" t="s">
        <v>159</v>
      </c>
      <c r="E116" s="188" t="s">
        <v>20</v>
      </c>
      <c r="F116" s="189" t="s">
        <v>180</v>
      </c>
      <c r="H116" s="190">
        <v>6.36</v>
      </c>
      <c r="I116" s="184"/>
      <c r="L116" s="179"/>
      <c r="M116" s="185"/>
      <c r="N116" s="186"/>
      <c r="O116" s="186"/>
      <c r="P116" s="186"/>
      <c r="Q116" s="186"/>
      <c r="R116" s="186"/>
      <c r="S116" s="186"/>
      <c r="T116" s="187"/>
      <c r="AT116" s="188" t="s">
        <v>159</v>
      </c>
      <c r="AU116" s="188" t="s">
        <v>81</v>
      </c>
      <c r="AV116" s="11" t="s">
        <v>81</v>
      </c>
      <c r="AW116" s="11" t="s">
        <v>37</v>
      </c>
      <c r="AX116" s="11" t="s">
        <v>73</v>
      </c>
      <c r="AY116" s="188" t="s">
        <v>150</v>
      </c>
    </row>
    <row r="117" spans="2:51" s="11" customFormat="1" ht="13.5">
      <c r="B117" s="179"/>
      <c r="D117" s="177" t="s">
        <v>159</v>
      </c>
      <c r="E117" s="188" t="s">
        <v>20</v>
      </c>
      <c r="F117" s="189" t="s">
        <v>181</v>
      </c>
      <c r="H117" s="190">
        <v>57.358</v>
      </c>
      <c r="I117" s="184"/>
      <c r="L117" s="179"/>
      <c r="M117" s="185"/>
      <c r="N117" s="186"/>
      <c r="O117" s="186"/>
      <c r="P117" s="186"/>
      <c r="Q117" s="186"/>
      <c r="R117" s="186"/>
      <c r="S117" s="186"/>
      <c r="T117" s="187"/>
      <c r="AT117" s="188" t="s">
        <v>159</v>
      </c>
      <c r="AU117" s="188" t="s">
        <v>81</v>
      </c>
      <c r="AV117" s="11" t="s">
        <v>81</v>
      </c>
      <c r="AW117" s="11" t="s">
        <v>37</v>
      </c>
      <c r="AX117" s="11" t="s">
        <v>73</v>
      </c>
      <c r="AY117" s="188" t="s">
        <v>150</v>
      </c>
    </row>
    <row r="118" spans="2:51" s="12" customFormat="1" ht="13.5">
      <c r="B118" s="191"/>
      <c r="D118" s="180" t="s">
        <v>159</v>
      </c>
      <c r="E118" s="192" t="s">
        <v>20</v>
      </c>
      <c r="F118" s="193" t="s">
        <v>173</v>
      </c>
      <c r="H118" s="194">
        <v>130.898</v>
      </c>
      <c r="I118" s="195"/>
      <c r="L118" s="191"/>
      <c r="M118" s="196"/>
      <c r="N118" s="197"/>
      <c r="O118" s="197"/>
      <c r="P118" s="197"/>
      <c r="Q118" s="197"/>
      <c r="R118" s="197"/>
      <c r="S118" s="197"/>
      <c r="T118" s="198"/>
      <c r="AT118" s="199" t="s">
        <v>159</v>
      </c>
      <c r="AU118" s="199" t="s">
        <v>81</v>
      </c>
      <c r="AV118" s="12" t="s">
        <v>156</v>
      </c>
      <c r="AW118" s="12" t="s">
        <v>37</v>
      </c>
      <c r="AX118" s="12" t="s">
        <v>22</v>
      </c>
      <c r="AY118" s="199" t="s">
        <v>150</v>
      </c>
    </row>
    <row r="119" spans="2:65" s="1" customFormat="1" ht="22.5" customHeight="1">
      <c r="B119" s="164"/>
      <c r="C119" s="165" t="s">
        <v>182</v>
      </c>
      <c r="D119" s="165" t="s">
        <v>152</v>
      </c>
      <c r="E119" s="166" t="s">
        <v>183</v>
      </c>
      <c r="F119" s="167" t="s">
        <v>184</v>
      </c>
      <c r="G119" s="168" t="s">
        <v>91</v>
      </c>
      <c r="H119" s="169">
        <v>73.848</v>
      </c>
      <c r="I119" s="170"/>
      <c r="J119" s="171">
        <f>ROUND(I119*H119,2)</f>
        <v>0</v>
      </c>
      <c r="K119" s="167" t="s">
        <v>155</v>
      </c>
      <c r="L119" s="34"/>
      <c r="M119" s="172" t="s">
        <v>20</v>
      </c>
      <c r="N119" s="173" t="s">
        <v>44</v>
      </c>
      <c r="O119" s="35"/>
      <c r="P119" s="174">
        <f>O119*H119</f>
        <v>0</v>
      </c>
      <c r="Q119" s="174">
        <v>0.00084</v>
      </c>
      <c r="R119" s="174">
        <f>Q119*H119</f>
        <v>0.06203232</v>
      </c>
      <c r="S119" s="174">
        <v>0</v>
      </c>
      <c r="T119" s="175">
        <f>S119*H119</f>
        <v>0</v>
      </c>
      <c r="AR119" s="17" t="s">
        <v>156</v>
      </c>
      <c r="AT119" s="17" t="s">
        <v>152</v>
      </c>
      <c r="AU119" s="17" t="s">
        <v>81</v>
      </c>
      <c r="AY119" s="17" t="s">
        <v>150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7" t="s">
        <v>22</v>
      </c>
      <c r="BK119" s="176">
        <f>ROUND(I119*H119,2)</f>
        <v>0</v>
      </c>
      <c r="BL119" s="17" t="s">
        <v>156</v>
      </c>
      <c r="BM119" s="17" t="s">
        <v>185</v>
      </c>
    </row>
    <row r="120" spans="2:47" s="1" customFormat="1" ht="13.5">
      <c r="B120" s="34"/>
      <c r="D120" s="177" t="s">
        <v>158</v>
      </c>
      <c r="F120" s="178" t="s">
        <v>184</v>
      </c>
      <c r="I120" s="138"/>
      <c r="L120" s="34"/>
      <c r="M120" s="63"/>
      <c r="N120" s="35"/>
      <c r="O120" s="35"/>
      <c r="P120" s="35"/>
      <c r="Q120" s="35"/>
      <c r="R120" s="35"/>
      <c r="S120" s="35"/>
      <c r="T120" s="64"/>
      <c r="AT120" s="17" t="s">
        <v>158</v>
      </c>
      <c r="AU120" s="17" t="s">
        <v>81</v>
      </c>
    </row>
    <row r="121" spans="2:51" s="11" customFormat="1" ht="13.5">
      <c r="B121" s="179"/>
      <c r="D121" s="180" t="s">
        <v>159</v>
      </c>
      <c r="E121" s="181" t="s">
        <v>20</v>
      </c>
      <c r="F121" s="182" t="s">
        <v>186</v>
      </c>
      <c r="H121" s="183">
        <v>73.848</v>
      </c>
      <c r="I121" s="184"/>
      <c r="L121" s="179"/>
      <c r="M121" s="185"/>
      <c r="N121" s="186"/>
      <c r="O121" s="186"/>
      <c r="P121" s="186"/>
      <c r="Q121" s="186"/>
      <c r="R121" s="186"/>
      <c r="S121" s="186"/>
      <c r="T121" s="187"/>
      <c r="AT121" s="188" t="s">
        <v>159</v>
      </c>
      <c r="AU121" s="188" t="s">
        <v>81</v>
      </c>
      <c r="AV121" s="11" t="s">
        <v>81</v>
      </c>
      <c r="AW121" s="11" t="s">
        <v>37</v>
      </c>
      <c r="AX121" s="11" t="s">
        <v>22</v>
      </c>
      <c r="AY121" s="188" t="s">
        <v>150</v>
      </c>
    </row>
    <row r="122" spans="2:65" s="1" customFormat="1" ht="22.5" customHeight="1">
      <c r="B122" s="164"/>
      <c r="C122" s="165" t="s">
        <v>187</v>
      </c>
      <c r="D122" s="165" t="s">
        <v>152</v>
      </c>
      <c r="E122" s="166" t="s">
        <v>188</v>
      </c>
      <c r="F122" s="167" t="s">
        <v>189</v>
      </c>
      <c r="G122" s="168" t="s">
        <v>91</v>
      </c>
      <c r="H122" s="169">
        <v>73.848</v>
      </c>
      <c r="I122" s="170"/>
      <c r="J122" s="171">
        <f>ROUND(I122*H122,2)</f>
        <v>0</v>
      </c>
      <c r="K122" s="167" t="s">
        <v>155</v>
      </c>
      <c r="L122" s="34"/>
      <c r="M122" s="172" t="s">
        <v>20</v>
      </c>
      <c r="N122" s="173" t="s">
        <v>44</v>
      </c>
      <c r="O122" s="35"/>
      <c r="P122" s="174">
        <f>O122*H122</f>
        <v>0</v>
      </c>
      <c r="Q122" s="174">
        <v>0</v>
      </c>
      <c r="R122" s="174">
        <f>Q122*H122</f>
        <v>0</v>
      </c>
      <c r="S122" s="174">
        <v>0</v>
      </c>
      <c r="T122" s="175">
        <f>S122*H122</f>
        <v>0</v>
      </c>
      <c r="AR122" s="17" t="s">
        <v>156</v>
      </c>
      <c r="AT122" s="17" t="s">
        <v>152</v>
      </c>
      <c r="AU122" s="17" t="s">
        <v>81</v>
      </c>
      <c r="AY122" s="17" t="s">
        <v>150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7" t="s">
        <v>22</v>
      </c>
      <c r="BK122" s="176">
        <f>ROUND(I122*H122,2)</f>
        <v>0</v>
      </c>
      <c r="BL122" s="17" t="s">
        <v>156</v>
      </c>
      <c r="BM122" s="17" t="s">
        <v>190</v>
      </c>
    </row>
    <row r="123" spans="2:47" s="1" customFormat="1" ht="13.5">
      <c r="B123" s="34"/>
      <c r="D123" s="177" t="s">
        <v>158</v>
      </c>
      <c r="F123" s="178" t="s">
        <v>189</v>
      </c>
      <c r="I123" s="138"/>
      <c r="L123" s="34"/>
      <c r="M123" s="63"/>
      <c r="N123" s="35"/>
      <c r="O123" s="35"/>
      <c r="P123" s="35"/>
      <c r="Q123" s="35"/>
      <c r="R123" s="35"/>
      <c r="S123" s="35"/>
      <c r="T123" s="64"/>
      <c r="AT123" s="17" t="s">
        <v>158</v>
      </c>
      <c r="AU123" s="17" t="s">
        <v>81</v>
      </c>
    </row>
    <row r="124" spans="2:51" s="11" customFormat="1" ht="13.5">
      <c r="B124" s="179"/>
      <c r="D124" s="180" t="s">
        <v>159</v>
      </c>
      <c r="E124" s="181" t="s">
        <v>20</v>
      </c>
      <c r="F124" s="182" t="s">
        <v>191</v>
      </c>
      <c r="H124" s="183">
        <v>73.848</v>
      </c>
      <c r="I124" s="184"/>
      <c r="L124" s="179"/>
      <c r="M124" s="185"/>
      <c r="N124" s="186"/>
      <c r="O124" s="186"/>
      <c r="P124" s="186"/>
      <c r="Q124" s="186"/>
      <c r="R124" s="186"/>
      <c r="S124" s="186"/>
      <c r="T124" s="187"/>
      <c r="AT124" s="188" t="s">
        <v>159</v>
      </c>
      <c r="AU124" s="188" t="s">
        <v>81</v>
      </c>
      <c r="AV124" s="11" t="s">
        <v>81</v>
      </c>
      <c r="AW124" s="11" t="s">
        <v>37</v>
      </c>
      <c r="AX124" s="11" t="s">
        <v>22</v>
      </c>
      <c r="AY124" s="188" t="s">
        <v>150</v>
      </c>
    </row>
    <row r="125" spans="2:65" s="1" customFormat="1" ht="22.5" customHeight="1">
      <c r="B125" s="164"/>
      <c r="C125" s="165" t="s">
        <v>192</v>
      </c>
      <c r="D125" s="165" t="s">
        <v>152</v>
      </c>
      <c r="E125" s="166" t="s">
        <v>193</v>
      </c>
      <c r="F125" s="167" t="s">
        <v>194</v>
      </c>
      <c r="G125" s="168" t="s">
        <v>91</v>
      </c>
      <c r="H125" s="169">
        <v>460.171</v>
      </c>
      <c r="I125" s="170"/>
      <c r="J125" s="171">
        <f>ROUND(I125*H125,2)</f>
        <v>0</v>
      </c>
      <c r="K125" s="167" t="s">
        <v>155</v>
      </c>
      <c r="L125" s="34"/>
      <c r="M125" s="172" t="s">
        <v>20</v>
      </c>
      <c r="N125" s="173" t="s">
        <v>44</v>
      </c>
      <c r="O125" s="35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AR125" s="17" t="s">
        <v>156</v>
      </c>
      <c r="AT125" s="17" t="s">
        <v>152</v>
      </c>
      <c r="AU125" s="17" t="s">
        <v>81</v>
      </c>
      <c r="AY125" s="17" t="s">
        <v>150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7" t="s">
        <v>22</v>
      </c>
      <c r="BK125" s="176">
        <f>ROUND(I125*H125,2)</f>
        <v>0</v>
      </c>
      <c r="BL125" s="17" t="s">
        <v>156</v>
      </c>
      <c r="BM125" s="17" t="s">
        <v>195</v>
      </c>
    </row>
    <row r="126" spans="2:47" s="1" customFormat="1" ht="13.5">
      <c r="B126" s="34"/>
      <c r="D126" s="177" t="s">
        <v>158</v>
      </c>
      <c r="F126" s="178" t="s">
        <v>196</v>
      </c>
      <c r="I126" s="138"/>
      <c r="L126" s="34"/>
      <c r="M126" s="63"/>
      <c r="N126" s="35"/>
      <c r="O126" s="35"/>
      <c r="P126" s="35"/>
      <c r="Q126" s="35"/>
      <c r="R126" s="35"/>
      <c r="S126" s="35"/>
      <c r="T126" s="64"/>
      <c r="AT126" s="17" t="s">
        <v>158</v>
      </c>
      <c r="AU126" s="17" t="s">
        <v>81</v>
      </c>
    </row>
    <row r="127" spans="2:51" s="11" customFormat="1" ht="27">
      <c r="B127" s="179"/>
      <c r="D127" s="177" t="s">
        <v>159</v>
      </c>
      <c r="E127" s="188" t="s">
        <v>89</v>
      </c>
      <c r="F127" s="189" t="s">
        <v>197</v>
      </c>
      <c r="H127" s="190">
        <v>250.754</v>
      </c>
      <c r="I127" s="184"/>
      <c r="L127" s="179"/>
      <c r="M127" s="185"/>
      <c r="N127" s="186"/>
      <c r="O127" s="186"/>
      <c r="P127" s="186"/>
      <c r="Q127" s="186"/>
      <c r="R127" s="186"/>
      <c r="S127" s="186"/>
      <c r="T127" s="187"/>
      <c r="AT127" s="188" t="s">
        <v>159</v>
      </c>
      <c r="AU127" s="188" t="s">
        <v>81</v>
      </c>
      <c r="AV127" s="11" t="s">
        <v>81</v>
      </c>
      <c r="AW127" s="11" t="s">
        <v>37</v>
      </c>
      <c r="AX127" s="11" t="s">
        <v>73</v>
      </c>
      <c r="AY127" s="188" t="s">
        <v>150</v>
      </c>
    </row>
    <row r="128" spans="2:51" s="11" customFormat="1" ht="27">
      <c r="B128" s="179"/>
      <c r="D128" s="177" t="s">
        <v>159</v>
      </c>
      <c r="E128" s="188" t="s">
        <v>97</v>
      </c>
      <c r="F128" s="189" t="s">
        <v>198</v>
      </c>
      <c r="H128" s="190">
        <v>176.697</v>
      </c>
      <c r="I128" s="184"/>
      <c r="L128" s="179"/>
      <c r="M128" s="185"/>
      <c r="N128" s="186"/>
      <c r="O128" s="186"/>
      <c r="P128" s="186"/>
      <c r="Q128" s="186"/>
      <c r="R128" s="186"/>
      <c r="S128" s="186"/>
      <c r="T128" s="187"/>
      <c r="AT128" s="188" t="s">
        <v>159</v>
      </c>
      <c r="AU128" s="188" t="s">
        <v>81</v>
      </c>
      <c r="AV128" s="11" t="s">
        <v>81</v>
      </c>
      <c r="AW128" s="11" t="s">
        <v>37</v>
      </c>
      <c r="AX128" s="11" t="s">
        <v>73</v>
      </c>
      <c r="AY128" s="188" t="s">
        <v>150</v>
      </c>
    </row>
    <row r="129" spans="2:51" s="11" customFormat="1" ht="13.5">
      <c r="B129" s="179"/>
      <c r="D129" s="177" t="s">
        <v>159</v>
      </c>
      <c r="E129" s="188" t="s">
        <v>93</v>
      </c>
      <c r="F129" s="189" t="s">
        <v>199</v>
      </c>
      <c r="H129" s="190">
        <v>32.72</v>
      </c>
      <c r="I129" s="184"/>
      <c r="L129" s="179"/>
      <c r="M129" s="185"/>
      <c r="N129" s="186"/>
      <c r="O129" s="186"/>
      <c r="P129" s="186"/>
      <c r="Q129" s="186"/>
      <c r="R129" s="186"/>
      <c r="S129" s="186"/>
      <c r="T129" s="187"/>
      <c r="AT129" s="188" t="s">
        <v>159</v>
      </c>
      <c r="AU129" s="188" t="s">
        <v>81</v>
      </c>
      <c r="AV129" s="11" t="s">
        <v>81</v>
      </c>
      <c r="AW129" s="11" t="s">
        <v>37</v>
      </c>
      <c r="AX129" s="11" t="s">
        <v>73</v>
      </c>
      <c r="AY129" s="188" t="s">
        <v>150</v>
      </c>
    </row>
    <row r="130" spans="2:51" s="12" customFormat="1" ht="13.5">
      <c r="B130" s="191"/>
      <c r="D130" s="180" t="s">
        <v>159</v>
      </c>
      <c r="E130" s="192" t="s">
        <v>20</v>
      </c>
      <c r="F130" s="193" t="s">
        <v>173</v>
      </c>
      <c r="H130" s="194">
        <v>460.171</v>
      </c>
      <c r="I130" s="195"/>
      <c r="L130" s="191"/>
      <c r="M130" s="196"/>
      <c r="N130" s="197"/>
      <c r="O130" s="197"/>
      <c r="P130" s="197"/>
      <c r="Q130" s="197"/>
      <c r="R130" s="197"/>
      <c r="S130" s="197"/>
      <c r="T130" s="198"/>
      <c r="AT130" s="199" t="s">
        <v>159</v>
      </c>
      <c r="AU130" s="199" t="s">
        <v>81</v>
      </c>
      <c r="AV130" s="12" t="s">
        <v>156</v>
      </c>
      <c r="AW130" s="12" t="s">
        <v>37</v>
      </c>
      <c r="AX130" s="12" t="s">
        <v>22</v>
      </c>
      <c r="AY130" s="199" t="s">
        <v>150</v>
      </c>
    </row>
    <row r="131" spans="2:65" s="1" customFormat="1" ht="22.5" customHeight="1">
      <c r="B131" s="164"/>
      <c r="C131" s="165" t="s">
        <v>200</v>
      </c>
      <c r="D131" s="165" t="s">
        <v>152</v>
      </c>
      <c r="E131" s="166" t="s">
        <v>201</v>
      </c>
      <c r="F131" s="167" t="s">
        <v>202</v>
      </c>
      <c r="G131" s="168" t="s">
        <v>176</v>
      </c>
      <c r="H131" s="169">
        <v>209.672</v>
      </c>
      <c r="I131" s="170"/>
      <c r="J131" s="171">
        <f>ROUND(I131*H131,2)</f>
        <v>0</v>
      </c>
      <c r="K131" s="167" t="s">
        <v>155</v>
      </c>
      <c r="L131" s="34"/>
      <c r="M131" s="172" t="s">
        <v>20</v>
      </c>
      <c r="N131" s="173" t="s">
        <v>44</v>
      </c>
      <c r="O131" s="35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AR131" s="17" t="s">
        <v>156</v>
      </c>
      <c r="AT131" s="17" t="s">
        <v>152</v>
      </c>
      <c r="AU131" s="17" t="s">
        <v>81</v>
      </c>
      <c r="AY131" s="17" t="s">
        <v>150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7" t="s">
        <v>22</v>
      </c>
      <c r="BK131" s="176">
        <f>ROUND(I131*H131,2)</f>
        <v>0</v>
      </c>
      <c r="BL131" s="17" t="s">
        <v>156</v>
      </c>
      <c r="BM131" s="17" t="s">
        <v>203</v>
      </c>
    </row>
    <row r="132" spans="2:47" s="1" customFormat="1" ht="40.5">
      <c r="B132" s="34"/>
      <c r="D132" s="177" t="s">
        <v>158</v>
      </c>
      <c r="F132" s="178" t="s">
        <v>204</v>
      </c>
      <c r="I132" s="138"/>
      <c r="L132" s="34"/>
      <c r="M132" s="63"/>
      <c r="N132" s="35"/>
      <c r="O132" s="35"/>
      <c r="P132" s="35"/>
      <c r="Q132" s="35"/>
      <c r="R132" s="35"/>
      <c r="S132" s="35"/>
      <c r="T132" s="64"/>
      <c r="AT132" s="17" t="s">
        <v>158</v>
      </c>
      <c r="AU132" s="17" t="s">
        <v>81</v>
      </c>
    </row>
    <row r="133" spans="2:51" s="11" customFormat="1" ht="13.5">
      <c r="B133" s="179"/>
      <c r="D133" s="177" t="s">
        <v>159</v>
      </c>
      <c r="E133" s="188" t="s">
        <v>20</v>
      </c>
      <c r="F133" s="189" t="s">
        <v>205</v>
      </c>
      <c r="H133" s="190">
        <v>130.898</v>
      </c>
      <c r="I133" s="184"/>
      <c r="L133" s="179"/>
      <c r="M133" s="185"/>
      <c r="N133" s="186"/>
      <c r="O133" s="186"/>
      <c r="P133" s="186"/>
      <c r="Q133" s="186"/>
      <c r="R133" s="186"/>
      <c r="S133" s="186"/>
      <c r="T133" s="187"/>
      <c r="AT133" s="188" t="s">
        <v>159</v>
      </c>
      <c r="AU133" s="188" t="s">
        <v>81</v>
      </c>
      <c r="AV133" s="11" t="s">
        <v>81</v>
      </c>
      <c r="AW133" s="11" t="s">
        <v>37</v>
      </c>
      <c r="AX133" s="11" t="s">
        <v>73</v>
      </c>
      <c r="AY133" s="188" t="s">
        <v>150</v>
      </c>
    </row>
    <row r="134" spans="2:51" s="11" customFormat="1" ht="13.5">
      <c r="B134" s="179"/>
      <c r="D134" s="177" t="s">
        <v>159</v>
      </c>
      <c r="E134" s="188" t="s">
        <v>20</v>
      </c>
      <c r="F134" s="189" t="s">
        <v>206</v>
      </c>
      <c r="H134" s="190">
        <v>-3.091</v>
      </c>
      <c r="I134" s="184"/>
      <c r="L134" s="179"/>
      <c r="M134" s="185"/>
      <c r="N134" s="186"/>
      <c r="O134" s="186"/>
      <c r="P134" s="186"/>
      <c r="Q134" s="186"/>
      <c r="R134" s="186"/>
      <c r="S134" s="186"/>
      <c r="T134" s="187"/>
      <c r="AT134" s="188" t="s">
        <v>159</v>
      </c>
      <c r="AU134" s="188" t="s">
        <v>81</v>
      </c>
      <c r="AV134" s="11" t="s">
        <v>81</v>
      </c>
      <c r="AW134" s="11" t="s">
        <v>37</v>
      </c>
      <c r="AX134" s="11" t="s">
        <v>73</v>
      </c>
      <c r="AY134" s="188" t="s">
        <v>150</v>
      </c>
    </row>
    <row r="135" spans="2:51" s="11" customFormat="1" ht="13.5">
      <c r="B135" s="179"/>
      <c r="D135" s="177" t="s">
        <v>159</v>
      </c>
      <c r="E135" s="188" t="s">
        <v>20</v>
      </c>
      <c r="F135" s="189" t="s">
        <v>207</v>
      </c>
      <c r="H135" s="190">
        <v>-19.35</v>
      </c>
      <c r="I135" s="184"/>
      <c r="L135" s="179"/>
      <c r="M135" s="185"/>
      <c r="N135" s="186"/>
      <c r="O135" s="186"/>
      <c r="P135" s="186"/>
      <c r="Q135" s="186"/>
      <c r="R135" s="186"/>
      <c r="S135" s="186"/>
      <c r="T135" s="187"/>
      <c r="AT135" s="188" t="s">
        <v>159</v>
      </c>
      <c r="AU135" s="188" t="s">
        <v>81</v>
      </c>
      <c r="AV135" s="11" t="s">
        <v>81</v>
      </c>
      <c r="AW135" s="11" t="s">
        <v>37</v>
      </c>
      <c r="AX135" s="11" t="s">
        <v>73</v>
      </c>
      <c r="AY135" s="188" t="s">
        <v>150</v>
      </c>
    </row>
    <row r="136" spans="2:51" s="11" customFormat="1" ht="13.5">
      <c r="B136" s="179"/>
      <c r="D136" s="177" t="s">
        <v>159</v>
      </c>
      <c r="E136" s="188" t="s">
        <v>20</v>
      </c>
      <c r="F136" s="189" t="s">
        <v>208</v>
      </c>
      <c r="H136" s="190">
        <v>101.215</v>
      </c>
      <c r="I136" s="184"/>
      <c r="L136" s="179"/>
      <c r="M136" s="185"/>
      <c r="N136" s="186"/>
      <c r="O136" s="186"/>
      <c r="P136" s="186"/>
      <c r="Q136" s="186"/>
      <c r="R136" s="186"/>
      <c r="S136" s="186"/>
      <c r="T136" s="187"/>
      <c r="AT136" s="188" t="s">
        <v>159</v>
      </c>
      <c r="AU136" s="188" t="s">
        <v>81</v>
      </c>
      <c r="AV136" s="11" t="s">
        <v>81</v>
      </c>
      <c r="AW136" s="11" t="s">
        <v>37</v>
      </c>
      <c r="AX136" s="11" t="s">
        <v>73</v>
      </c>
      <c r="AY136" s="188" t="s">
        <v>150</v>
      </c>
    </row>
    <row r="137" spans="2:51" s="12" customFormat="1" ht="13.5">
      <c r="B137" s="191"/>
      <c r="D137" s="180" t="s">
        <v>159</v>
      </c>
      <c r="E137" s="192" t="s">
        <v>20</v>
      </c>
      <c r="F137" s="193" t="s">
        <v>173</v>
      </c>
      <c r="H137" s="194">
        <v>209.672</v>
      </c>
      <c r="I137" s="195"/>
      <c r="L137" s="191"/>
      <c r="M137" s="196"/>
      <c r="N137" s="197"/>
      <c r="O137" s="197"/>
      <c r="P137" s="197"/>
      <c r="Q137" s="197"/>
      <c r="R137" s="197"/>
      <c r="S137" s="197"/>
      <c r="T137" s="198"/>
      <c r="AT137" s="199" t="s">
        <v>159</v>
      </c>
      <c r="AU137" s="199" t="s">
        <v>81</v>
      </c>
      <c r="AV137" s="12" t="s">
        <v>156</v>
      </c>
      <c r="AW137" s="12" t="s">
        <v>37</v>
      </c>
      <c r="AX137" s="12" t="s">
        <v>22</v>
      </c>
      <c r="AY137" s="199" t="s">
        <v>150</v>
      </c>
    </row>
    <row r="138" spans="2:65" s="1" customFormat="1" ht="31.5" customHeight="1">
      <c r="B138" s="164"/>
      <c r="C138" s="165" t="s">
        <v>209</v>
      </c>
      <c r="D138" s="165" t="s">
        <v>152</v>
      </c>
      <c r="E138" s="166" t="s">
        <v>210</v>
      </c>
      <c r="F138" s="167" t="s">
        <v>211</v>
      </c>
      <c r="G138" s="168" t="s">
        <v>176</v>
      </c>
      <c r="H138" s="169">
        <v>2096.72</v>
      </c>
      <c r="I138" s="170"/>
      <c r="J138" s="171">
        <f>ROUND(I138*H138,2)</f>
        <v>0</v>
      </c>
      <c r="K138" s="167" t="s">
        <v>155</v>
      </c>
      <c r="L138" s="34"/>
      <c r="M138" s="172" t="s">
        <v>20</v>
      </c>
      <c r="N138" s="173" t="s">
        <v>44</v>
      </c>
      <c r="O138" s="35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AR138" s="17" t="s">
        <v>156</v>
      </c>
      <c r="AT138" s="17" t="s">
        <v>152</v>
      </c>
      <c r="AU138" s="17" t="s">
        <v>81</v>
      </c>
      <c r="AY138" s="17" t="s">
        <v>150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7" t="s">
        <v>22</v>
      </c>
      <c r="BK138" s="176">
        <f>ROUND(I138*H138,2)</f>
        <v>0</v>
      </c>
      <c r="BL138" s="17" t="s">
        <v>156</v>
      </c>
      <c r="BM138" s="17" t="s">
        <v>212</v>
      </c>
    </row>
    <row r="139" spans="2:47" s="1" customFormat="1" ht="40.5">
      <c r="B139" s="34"/>
      <c r="D139" s="177" t="s">
        <v>158</v>
      </c>
      <c r="F139" s="178" t="s">
        <v>213</v>
      </c>
      <c r="I139" s="138"/>
      <c r="L139" s="34"/>
      <c r="M139" s="63"/>
      <c r="N139" s="35"/>
      <c r="O139" s="35"/>
      <c r="P139" s="35"/>
      <c r="Q139" s="35"/>
      <c r="R139" s="35"/>
      <c r="S139" s="35"/>
      <c r="T139" s="64"/>
      <c r="AT139" s="17" t="s">
        <v>158</v>
      </c>
      <c r="AU139" s="17" t="s">
        <v>81</v>
      </c>
    </row>
    <row r="140" spans="2:51" s="11" customFormat="1" ht="13.5">
      <c r="B140" s="179"/>
      <c r="D140" s="180" t="s">
        <v>159</v>
      </c>
      <c r="E140" s="181" t="s">
        <v>20</v>
      </c>
      <c r="F140" s="182" t="s">
        <v>214</v>
      </c>
      <c r="H140" s="183">
        <v>2096.72</v>
      </c>
      <c r="I140" s="184"/>
      <c r="L140" s="179"/>
      <c r="M140" s="185"/>
      <c r="N140" s="186"/>
      <c r="O140" s="186"/>
      <c r="P140" s="186"/>
      <c r="Q140" s="186"/>
      <c r="R140" s="186"/>
      <c r="S140" s="186"/>
      <c r="T140" s="187"/>
      <c r="AT140" s="188" t="s">
        <v>159</v>
      </c>
      <c r="AU140" s="188" t="s">
        <v>81</v>
      </c>
      <c r="AV140" s="11" t="s">
        <v>81</v>
      </c>
      <c r="AW140" s="11" t="s">
        <v>37</v>
      </c>
      <c r="AX140" s="11" t="s">
        <v>22</v>
      </c>
      <c r="AY140" s="188" t="s">
        <v>150</v>
      </c>
    </row>
    <row r="141" spans="2:65" s="1" customFormat="1" ht="22.5" customHeight="1">
      <c r="B141" s="164"/>
      <c r="C141" s="165" t="s">
        <v>27</v>
      </c>
      <c r="D141" s="165" t="s">
        <v>152</v>
      </c>
      <c r="E141" s="166" t="s">
        <v>215</v>
      </c>
      <c r="F141" s="167" t="s">
        <v>216</v>
      </c>
      <c r="G141" s="168" t="s">
        <v>176</v>
      </c>
      <c r="H141" s="169">
        <v>209.672</v>
      </c>
      <c r="I141" s="170"/>
      <c r="J141" s="171">
        <f>ROUND(I141*H141,2)</f>
        <v>0</v>
      </c>
      <c r="K141" s="167" t="s">
        <v>155</v>
      </c>
      <c r="L141" s="34"/>
      <c r="M141" s="172" t="s">
        <v>20</v>
      </c>
      <c r="N141" s="173" t="s">
        <v>44</v>
      </c>
      <c r="O141" s="35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AR141" s="17" t="s">
        <v>156</v>
      </c>
      <c r="AT141" s="17" t="s">
        <v>152</v>
      </c>
      <c r="AU141" s="17" t="s">
        <v>81</v>
      </c>
      <c r="AY141" s="17" t="s">
        <v>150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7" t="s">
        <v>22</v>
      </c>
      <c r="BK141" s="176">
        <f>ROUND(I141*H141,2)</f>
        <v>0</v>
      </c>
      <c r="BL141" s="17" t="s">
        <v>156</v>
      </c>
      <c r="BM141" s="17" t="s">
        <v>217</v>
      </c>
    </row>
    <row r="142" spans="2:47" s="1" customFormat="1" ht="13.5">
      <c r="B142" s="34"/>
      <c r="D142" s="177" t="s">
        <v>158</v>
      </c>
      <c r="F142" s="178" t="s">
        <v>216</v>
      </c>
      <c r="I142" s="138"/>
      <c r="L142" s="34"/>
      <c r="M142" s="63"/>
      <c r="N142" s="35"/>
      <c r="O142" s="35"/>
      <c r="P142" s="35"/>
      <c r="Q142" s="35"/>
      <c r="R142" s="35"/>
      <c r="S142" s="35"/>
      <c r="T142" s="64"/>
      <c r="AT142" s="17" t="s">
        <v>158</v>
      </c>
      <c r="AU142" s="17" t="s">
        <v>81</v>
      </c>
    </row>
    <row r="143" spans="2:51" s="11" customFormat="1" ht="13.5">
      <c r="B143" s="179"/>
      <c r="D143" s="180" t="s">
        <v>159</v>
      </c>
      <c r="E143" s="181" t="s">
        <v>20</v>
      </c>
      <c r="F143" s="182" t="s">
        <v>218</v>
      </c>
      <c r="H143" s="183">
        <v>209.672</v>
      </c>
      <c r="I143" s="184"/>
      <c r="L143" s="179"/>
      <c r="M143" s="185"/>
      <c r="N143" s="186"/>
      <c r="O143" s="186"/>
      <c r="P143" s="186"/>
      <c r="Q143" s="186"/>
      <c r="R143" s="186"/>
      <c r="S143" s="186"/>
      <c r="T143" s="187"/>
      <c r="AT143" s="188" t="s">
        <v>159</v>
      </c>
      <c r="AU143" s="188" t="s">
        <v>81</v>
      </c>
      <c r="AV143" s="11" t="s">
        <v>81</v>
      </c>
      <c r="AW143" s="11" t="s">
        <v>37</v>
      </c>
      <c r="AX143" s="11" t="s">
        <v>22</v>
      </c>
      <c r="AY143" s="188" t="s">
        <v>150</v>
      </c>
    </row>
    <row r="144" spans="2:65" s="1" customFormat="1" ht="22.5" customHeight="1">
      <c r="B144" s="164"/>
      <c r="C144" s="165" t="s">
        <v>219</v>
      </c>
      <c r="D144" s="165" t="s">
        <v>152</v>
      </c>
      <c r="E144" s="166" t="s">
        <v>220</v>
      </c>
      <c r="F144" s="167" t="s">
        <v>221</v>
      </c>
      <c r="G144" s="168" t="s">
        <v>222</v>
      </c>
      <c r="H144" s="169">
        <v>440.311</v>
      </c>
      <c r="I144" s="170"/>
      <c r="J144" s="171">
        <f>ROUND(I144*H144,2)</f>
        <v>0</v>
      </c>
      <c r="K144" s="167" t="s">
        <v>20</v>
      </c>
      <c r="L144" s="34"/>
      <c r="M144" s="172" t="s">
        <v>20</v>
      </c>
      <c r="N144" s="173" t="s">
        <v>44</v>
      </c>
      <c r="O144" s="35"/>
      <c r="P144" s="174">
        <f>O144*H144</f>
        <v>0</v>
      </c>
      <c r="Q144" s="174">
        <v>0</v>
      </c>
      <c r="R144" s="174">
        <f>Q144*H144</f>
        <v>0</v>
      </c>
      <c r="S144" s="174">
        <v>0</v>
      </c>
      <c r="T144" s="175">
        <f>S144*H144</f>
        <v>0</v>
      </c>
      <c r="AR144" s="17" t="s">
        <v>156</v>
      </c>
      <c r="AT144" s="17" t="s">
        <v>152</v>
      </c>
      <c r="AU144" s="17" t="s">
        <v>81</v>
      </c>
      <c r="AY144" s="17" t="s">
        <v>150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7" t="s">
        <v>22</v>
      </c>
      <c r="BK144" s="176">
        <f>ROUND(I144*H144,2)</f>
        <v>0</v>
      </c>
      <c r="BL144" s="17" t="s">
        <v>156</v>
      </c>
      <c r="BM144" s="17" t="s">
        <v>223</v>
      </c>
    </row>
    <row r="145" spans="2:47" s="1" customFormat="1" ht="13.5">
      <c r="B145" s="34"/>
      <c r="D145" s="177" t="s">
        <v>158</v>
      </c>
      <c r="F145" s="178" t="s">
        <v>221</v>
      </c>
      <c r="I145" s="138"/>
      <c r="L145" s="34"/>
      <c r="M145" s="63"/>
      <c r="N145" s="35"/>
      <c r="O145" s="35"/>
      <c r="P145" s="35"/>
      <c r="Q145" s="35"/>
      <c r="R145" s="35"/>
      <c r="S145" s="35"/>
      <c r="T145" s="64"/>
      <c r="AT145" s="17" t="s">
        <v>158</v>
      </c>
      <c r="AU145" s="17" t="s">
        <v>81</v>
      </c>
    </row>
    <row r="146" spans="2:51" s="11" customFormat="1" ht="13.5">
      <c r="B146" s="179"/>
      <c r="D146" s="180" t="s">
        <v>159</v>
      </c>
      <c r="E146" s="181" t="s">
        <v>20</v>
      </c>
      <c r="F146" s="182" t="s">
        <v>224</v>
      </c>
      <c r="H146" s="183">
        <v>440.311</v>
      </c>
      <c r="I146" s="184"/>
      <c r="L146" s="179"/>
      <c r="M146" s="185"/>
      <c r="N146" s="186"/>
      <c r="O146" s="186"/>
      <c r="P146" s="186"/>
      <c r="Q146" s="186"/>
      <c r="R146" s="186"/>
      <c r="S146" s="186"/>
      <c r="T146" s="187"/>
      <c r="AT146" s="188" t="s">
        <v>159</v>
      </c>
      <c r="AU146" s="188" t="s">
        <v>81</v>
      </c>
      <c r="AV146" s="11" t="s">
        <v>81</v>
      </c>
      <c r="AW146" s="11" t="s">
        <v>37</v>
      </c>
      <c r="AX146" s="11" t="s">
        <v>22</v>
      </c>
      <c r="AY146" s="188" t="s">
        <v>150</v>
      </c>
    </row>
    <row r="147" spans="2:65" s="1" customFormat="1" ht="22.5" customHeight="1">
      <c r="B147" s="164"/>
      <c r="C147" s="165" t="s">
        <v>225</v>
      </c>
      <c r="D147" s="165" t="s">
        <v>152</v>
      </c>
      <c r="E147" s="166" t="s">
        <v>226</v>
      </c>
      <c r="F147" s="167" t="s">
        <v>227</v>
      </c>
      <c r="G147" s="168" t="s">
        <v>176</v>
      </c>
      <c r="H147" s="169">
        <v>105.698</v>
      </c>
      <c r="I147" s="170"/>
      <c r="J147" s="171">
        <f>ROUND(I147*H147,2)</f>
        <v>0</v>
      </c>
      <c r="K147" s="167" t="s">
        <v>155</v>
      </c>
      <c r="L147" s="34"/>
      <c r="M147" s="172" t="s">
        <v>20</v>
      </c>
      <c r="N147" s="173" t="s">
        <v>44</v>
      </c>
      <c r="O147" s="35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AR147" s="17" t="s">
        <v>156</v>
      </c>
      <c r="AT147" s="17" t="s">
        <v>152</v>
      </c>
      <c r="AU147" s="17" t="s">
        <v>81</v>
      </c>
      <c r="AY147" s="17" t="s">
        <v>150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7" t="s">
        <v>22</v>
      </c>
      <c r="BK147" s="176">
        <f>ROUND(I147*H147,2)</f>
        <v>0</v>
      </c>
      <c r="BL147" s="17" t="s">
        <v>156</v>
      </c>
      <c r="BM147" s="17" t="s">
        <v>228</v>
      </c>
    </row>
    <row r="148" spans="2:47" s="1" customFormat="1" ht="13.5">
      <c r="B148" s="34"/>
      <c r="D148" s="177" t="s">
        <v>158</v>
      </c>
      <c r="F148" s="178" t="s">
        <v>227</v>
      </c>
      <c r="I148" s="138"/>
      <c r="L148" s="34"/>
      <c r="M148" s="63"/>
      <c r="N148" s="35"/>
      <c r="O148" s="35"/>
      <c r="P148" s="35"/>
      <c r="Q148" s="35"/>
      <c r="R148" s="35"/>
      <c r="S148" s="35"/>
      <c r="T148" s="64"/>
      <c r="AT148" s="17" t="s">
        <v>158</v>
      </c>
      <c r="AU148" s="17" t="s">
        <v>81</v>
      </c>
    </row>
    <row r="149" spans="2:51" s="11" customFormat="1" ht="13.5">
      <c r="B149" s="179"/>
      <c r="D149" s="177" t="s">
        <v>159</v>
      </c>
      <c r="E149" s="188" t="s">
        <v>20</v>
      </c>
      <c r="F149" s="189" t="s">
        <v>229</v>
      </c>
      <c r="H149" s="190">
        <v>63.718</v>
      </c>
      <c r="I149" s="184"/>
      <c r="L149" s="179"/>
      <c r="M149" s="185"/>
      <c r="N149" s="186"/>
      <c r="O149" s="186"/>
      <c r="P149" s="186"/>
      <c r="Q149" s="186"/>
      <c r="R149" s="186"/>
      <c r="S149" s="186"/>
      <c r="T149" s="187"/>
      <c r="AT149" s="188" t="s">
        <v>159</v>
      </c>
      <c r="AU149" s="188" t="s">
        <v>81</v>
      </c>
      <c r="AV149" s="11" t="s">
        <v>81</v>
      </c>
      <c r="AW149" s="11" t="s">
        <v>37</v>
      </c>
      <c r="AX149" s="11" t="s">
        <v>73</v>
      </c>
      <c r="AY149" s="188" t="s">
        <v>150</v>
      </c>
    </row>
    <row r="150" spans="2:51" s="11" customFormat="1" ht="13.5">
      <c r="B150" s="179"/>
      <c r="D150" s="177" t="s">
        <v>159</v>
      </c>
      <c r="E150" s="188" t="s">
        <v>20</v>
      </c>
      <c r="F150" s="189" t="s">
        <v>230</v>
      </c>
      <c r="H150" s="190">
        <v>18.48</v>
      </c>
      <c r="I150" s="184"/>
      <c r="L150" s="179"/>
      <c r="M150" s="185"/>
      <c r="N150" s="186"/>
      <c r="O150" s="186"/>
      <c r="P150" s="186"/>
      <c r="Q150" s="186"/>
      <c r="R150" s="186"/>
      <c r="S150" s="186"/>
      <c r="T150" s="187"/>
      <c r="AT150" s="188" t="s">
        <v>159</v>
      </c>
      <c r="AU150" s="188" t="s">
        <v>81</v>
      </c>
      <c r="AV150" s="11" t="s">
        <v>81</v>
      </c>
      <c r="AW150" s="11" t="s">
        <v>37</v>
      </c>
      <c r="AX150" s="11" t="s">
        <v>73</v>
      </c>
      <c r="AY150" s="188" t="s">
        <v>150</v>
      </c>
    </row>
    <row r="151" spans="2:51" s="11" customFormat="1" ht="13.5">
      <c r="B151" s="179"/>
      <c r="D151" s="177" t="s">
        <v>159</v>
      </c>
      <c r="E151" s="188" t="s">
        <v>20</v>
      </c>
      <c r="F151" s="189" t="s">
        <v>231</v>
      </c>
      <c r="H151" s="190">
        <v>23.5</v>
      </c>
      <c r="I151" s="184"/>
      <c r="L151" s="179"/>
      <c r="M151" s="185"/>
      <c r="N151" s="186"/>
      <c r="O151" s="186"/>
      <c r="P151" s="186"/>
      <c r="Q151" s="186"/>
      <c r="R151" s="186"/>
      <c r="S151" s="186"/>
      <c r="T151" s="187"/>
      <c r="AT151" s="188" t="s">
        <v>159</v>
      </c>
      <c r="AU151" s="188" t="s">
        <v>81</v>
      </c>
      <c r="AV151" s="11" t="s">
        <v>81</v>
      </c>
      <c r="AW151" s="11" t="s">
        <v>37</v>
      </c>
      <c r="AX151" s="11" t="s">
        <v>73</v>
      </c>
      <c r="AY151" s="188" t="s">
        <v>150</v>
      </c>
    </row>
    <row r="152" spans="2:51" s="12" customFormat="1" ht="13.5">
      <c r="B152" s="191"/>
      <c r="D152" s="180" t="s">
        <v>159</v>
      </c>
      <c r="E152" s="192" t="s">
        <v>20</v>
      </c>
      <c r="F152" s="193" t="s">
        <v>173</v>
      </c>
      <c r="H152" s="194">
        <v>105.698</v>
      </c>
      <c r="I152" s="195"/>
      <c r="L152" s="191"/>
      <c r="M152" s="196"/>
      <c r="N152" s="197"/>
      <c r="O152" s="197"/>
      <c r="P152" s="197"/>
      <c r="Q152" s="197"/>
      <c r="R152" s="197"/>
      <c r="S152" s="197"/>
      <c r="T152" s="198"/>
      <c r="AT152" s="199" t="s">
        <v>159</v>
      </c>
      <c r="AU152" s="199" t="s">
        <v>81</v>
      </c>
      <c r="AV152" s="12" t="s">
        <v>156</v>
      </c>
      <c r="AW152" s="12" t="s">
        <v>37</v>
      </c>
      <c r="AX152" s="12" t="s">
        <v>22</v>
      </c>
      <c r="AY152" s="199" t="s">
        <v>150</v>
      </c>
    </row>
    <row r="153" spans="2:65" s="1" customFormat="1" ht="22.5" customHeight="1">
      <c r="B153" s="164"/>
      <c r="C153" s="200" t="s">
        <v>232</v>
      </c>
      <c r="D153" s="200" t="s">
        <v>233</v>
      </c>
      <c r="E153" s="201" t="s">
        <v>234</v>
      </c>
      <c r="F153" s="202" t="s">
        <v>235</v>
      </c>
      <c r="G153" s="203" t="s">
        <v>222</v>
      </c>
      <c r="H153" s="204">
        <v>169.134</v>
      </c>
      <c r="I153" s="205"/>
      <c r="J153" s="206">
        <f>ROUND(I153*H153,2)</f>
        <v>0</v>
      </c>
      <c r="K153" s="202" t="s">
        <v>155</v>
      </c>
      <c r="L153" s="207"/>
      <c r="M153" s="208" t="s">
        <v>20</v>
      </c>
      <c r="N153" s="209" t="s">
        <v>44</v>
      </c>
      <c r="O153" s="35"/>
      <c r="P153" s="174">
        <f>O153*H153</f>
        <v>0</v>
      </c>
      <c r="Q153" s="174">
        <v>1</v>
      </c>
      <c r="R153" s="174">
        <f>Q153*H153</f>
        <v>169.134</v>
      </c>
      <c r="S153" s="174">
        <v>0</v>
      </c>
      <c r="T153" s="175">
        <f>S153*H153</f>
        <v>0</v>
      </c>
      <c r="AR153" s="17" t="s">
        <v>200</v>
      </c>
      <c r="AT153" s="17" t="s">
        <v>233</v>
      </c>
      <c r="AU153" s="17" t="s">
        <v>81</v>
      </c>
      <c r="AY153" s="17" t="s">
        <v>150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7" t="s">
        <v>22</v>
      </c>
      <c r="BK153" s="176">
        <f>ROUND(I153*H153,2)</f>
        <v>0</v>
      </c>
      <c r="BL153" s="17" t="s">
        <v>156</v>
      </c>
      <c r="BM153" s="17" t="s">
        <v>236</v>
      </c>
    </row>
    <row r="154" spans="2:47" s="1" customFormat="1" ht="13.5">
      <c r="B154" s="34"/>
      <c r="D154" s="177" t="s">
        <v>158</v>
      </c>
      <c r="F154" s="178" t="s">
        <v>235</v>
      </c>
      <c r="I154" s="138"/>
      <c r="L154" s="34"/>
      <c r="M154" s="63"/>
      <c r="N154" s="35"/>
      <c r="O154" s="35"/>
      <c r="P154" s="35"/>
      <c r="Q154" s="35"/>
      <c r="R154" s="35"/>
      <c r="S154" s="35"/>
      <c r="T154" s="64"/>
      <c r="AT154" s="17" t="s">
        <v>158</v>
      </c>
      <c r="AU154" s="17" t="s">
        <v>81</v>
      </c>
    </row>
    <row r="155" spans="2:51" s="11" customFormat="1" ht="13.5">
      <c r="B155" s="179"/>
      <c r="D155" s="177" t="s">
        <v>159</v>
      </c>
      <c r="E155" s="188" t="s">
        <v>20</v>
      </c>
      <c r="F155" s="189" t="s">
        <v>237</v>
      </c>
      <c r="H155" s="190">
        <v>63.718</v>
      </c>
      <c r="I155" s="184"/>
      <c r="L155" s="179"/>
      <c r="M155" s="185"/>
      <c r="N155" s="186"/>
      <c r="O155" s="186"/>
      <c r="P155" s="186"/>
      <c r="Q155" s="186"/>
      <c r="R155" s="186"/>
      <c r="S155" s="186"/>
      <c r="T155" s="187"/>
      <c r="AT155" s="188" t="s">
        <v>159</v>
      </c>
      <c r="AU155" s="188" t="s">
        <v>81</v>
      </c>
      <c r="AV155" s="11" t="s">
        <v>81</v>
      </c>
      <c r="AW155" s="11" t="s">
        <v>37</v>
      </c>
      <c r="AX155" s="11" t="s">
        <v>73</v>
      </c>
      <c r="AY155" s="188" t="s">
        <v>150</v>
      </c>
    </row>
    <row r="156" spans="2:51" s="11" customFormat="1" ht="13.5">
      <c r="B156" s="179"/>
      <c r="D156" s="177" t="s">
        <v>159</v>
      </c>
      <c r="E156" s="188" t="s">
        <v>20</v>
      </c>
      <c r="F156" s="189" t="s">
        <v>238</v>
      </c>
      <c r="H156" s="190">
        <v>25.3</v>
      </c>
      <c r="I156" s="184"/>
      <c r="L156" s="179"/>
      <c r="M156" s="185"/>
      <c r="N156" s="186"/>
      <c r="O156" s="186"/>
      <c r="P156" s="186"/>
      <c r="Q156" s="186"/>
      <c r="R156" s="186"/>
      <c r="S156" s="186"/>
      <c r="T156" s="187"/>
      <c r="AT156" s="188" t="s">
        <v>159</v>
      </c>
      <c r="AU156" s="188" t="s">
        <v>81</v>
      </c>
      <c r="AV156" s="11" t="s">
        <v>81</v>
      </c>
      <c r="AW156" s="11" t="s">
        <v>37</v>
      </c>
      <c r="AX156" s="11" t="s">
        <v>73</v>
      </c>
      <c r="AY156" s="188" t="s">
        <v>150</v>
      </c>
    </row>
    <row r="157" spans="2:51" s="13" customFormat="1" ht="13.5">
      <c r="B157" s="210"/>
      <c r="D157" s="177" t="s">
        <v>159</v>
      </c>
      <c r="E157" s="211" t="s">
        <v>20</v>
      </c>
      <c r="F157" s="212" t="s">
        <v>239</v>
      </c>
      <c r="H157" s="213">
        <v>89.018</v>
      </c>
      <c r="I157" s="214"/>
      <c r="L157" s="210"/>
      <c r="M157" s="215"/>
      <c r="N157" s="216"/>
      <c r="O157" s="216"/>
      <c r="P157" s="216"/>
      <c r="Q157" s="216"/>
      <c r="R157" s="216"/>
      <c r="S157" s="216"/>
      <c r="T157" s="217"/>
      <c r="AT157" s="211" t="s">
        <v>159</v>
      </c>
      <c r="AU157" s="211" t="s">
        <v>81</v>
      </c>
      <c r="AV157" s="13" t="s">
        <v>166</v>
      </c>
      <c r="AW157" s="13" t="s">
        <v>37</v>
      </c>
      <c r="AX157" s="13" t="s">
        <v>73</v>
      </c>
      <c r="AY157" s="211" t="s">
        <v>150</v>
      </c>
    </row>
    <row r="158" spans="2:51" s="11" customFormat="1" ht="13.5">
      <c r="B158" s="179"/>
      <c r="D158" s="180" t="s">
        <v>159</v>
      </c>
      <c r="E158" s="181" t="s">
        <v>20</v>
      </c>
      <c r="F158" s="182" t="s">
        <v>240</v>
      </c>
      <c r="H158" s="183">
        <v>169.134</v>
      </c>
      <c r="I158" s="184"/>
      <c r="L158" s="179"/>
      <c r="M158" s="185"/>
      <c r="N158" s="186"/>
      <c r="O158" s="186"/>
      <c r="P158" s="186"/>
      <c r="Q158" s="186"/>
      <c r="R158" s="186"/>
      <c r="S158" s="186"/>
      <c r="T158" s="187"/>
      <c r="AT158" s="188" t="s">
        <v>159</v>
      </c>
      <c r="AU158" s="188" t="s">
        <v>81</v>
      </c>
      <c r="AV158" s="11" t="s">
        <v>81</v>
      </c>
      <c r="AW158" s="11" t="s">
        <v>37</v>
      </c>
      <c r="AX158" s="11" t="s">
        <v>22</v>
      </c>
      <c r="AY158" s="188" t="s">
        <v>150</v>
      </c>
    </row>
    <row r="159" spans="2:65" s="1" customFormat="1" ht="31.5" customHeight="1">
      <c r="B159" s="164"/>
      <c r="C159" s="165" t="s">
        <v>241</v>
      </c>
      <c r="D159" s="165" t="s">
        <v>152</v>
      </c>
      <c r="E159" s="166" t="s">
        <v>242</v>
      </c>
      <c r="F159" s="167" t="s">
        <v>243</v>
      </c>
      <c r="G159" s="168" t="s">
        <v>176</v>
      </c>
      <c r="H159" s="169">
        <v>15.12</v>
      </c>
      <c r="I159" s="170"/>
      <c r="J159" s="171">
        <f>ROUND(I159*H159,2)</f>
        <v>0</v>
      </c>
      <c r="K159" s="167" t="s">
        <v>155</v>
      </c>
      <c r="L159" s="34"/>
      <c r="M159" s="172" t="s">
        <v>20</v>
      </c>
      <c r="N159" s="173" t="s">
        <v>44</v>
      </c>
      <c r="O159" s="35"/>
      <c r="P159" s="174">
        <f>O159*H159</f>
        <v>0</v>
      </c>
      <c r="Q159" s="174">
        <v>0</v>
      </c>
      <c r="R159" s="174">
        <f>Q159*H159</f>
        <v>0</v>
      </c>
      <c r="S159" s="174">
        <v>0</v>
      </c>
      <c r="T159" s="175">
        <f>S159*H159</f>
        <v>0</v>
      </c>
      <c r="AR159" s="17" t="s">
        <v>156</v>
      </c>
      <c r="AT159" s="17" t="s">
        <v>152</v>
      </c>
      <c r="AU159" s="17" t="s">
        <v>81</v>
      </c>
      <c r="AY159" s="17" t="s">
        <v>150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7" t="s">
        <v>22</v>
      </c>
      <c r="BK159" s="176">
        <f>ROUND(I159*H159,2)</f>
        <v>0</v>
      </c>
      <c r="BL159" s="17" t="s">
        <v>156</v>
      </c>
      <c r="BM159" s="17" t="s">
        <v>244</v>
      </c>
    </row>
    <row r="160" spans="2:47" s="1" customFormat="1" ht="13.5">
      <c r="B160" s="34"/>
      <c r="D160" s="177" t="s">
        <v>158</v>
      </c>
      <c r="F160" s="178" t="s">
        <v>243</v>
      </c>
      <c r="I160" s="138"/>
      <c r="L160" s="34"/>
      <c r="M160" s="63"/>
      <c r="N160" s="35"/>
      <c r="O160" s="35"/>
      <c r="P160" s="35"/>
      <c r="Q160" s="35"/>
      <c r="R160" s="35"/>
      <c r="S160" s="35"/>
      <c r="T160" s="64"/>
      <c r="AT160" s="17" t="s">
        <v>158</v>
      </c>
      <c r="AU160" s="17" t="s">
        <v>81</v>
      </c>
    </row>
    <row r="161" spans="2:51" s="11" customFormat="1" ht="13.5">
      <c r="B161" s="179"/>
      <c r="D161" s="180" t="s">
        <v>159</v>
      </c>
      <c r="E161" s="181" t="s">
        <v>20</v>
      </c>
      <c r="F161" s="182" t="s">
        <v>245</v>
      </c>
      <c r="H161" s="183">
        <v>15.12</v>
      </c>
      <c r="I161" s="184"/>
      <c r="L161" s="179"/>
      <c r="M161" s="185"/>
      <c r="N161" s="186"/>
      <c r="O161" s="186"/>
      <c r="P161" s="186"/>
      <c r="Q161" s="186"/>
      <c r="R161" s="186"/>
      <c r="S161" s="186"/>
      <c r="T161" s="187"/>
      <c r="AT161" s="188" t="s">
        <v>159</v>
      </c>
      <c r="AU161" s="188" t="s">
        <v>81</v>
      </c>
      <c r="AV161" s="11" t="s">
        <v>81</v>
      </c>
      <c r="AW161" s="11" t="s">
        <v>37</v>
      </c>
      <c r="AX161" s="11" t="s">
        <v>22</v>
      </c>
      <c r="AY161" s="188" t="s">
        <v>150</v>
      </c>
    </row>
    <row r="162" spans="2:65" s="1" customFormat="1" ht="22.5" customHeight="1">
      <c r="B162" s="164"/>
      <c r="C162" s="200" t="s">
        <v>8</v>
      </c>
      <c r="D162" s="200" t="s">
        <v>233</v>
      </c>
      <c r="E162" s="201" t="s">
        <v>246</v>
      </c>
      <c r="F162" s="202" t="s">
        <v>247</v>
      </c>
      <c r="G162" s="203" t="s">
        <v>222</v>
      </c>
      <c r="H162" s="204">
        <v>24.192</v>
      </c>
      <c r="I162" s="205"/>
      <c r="J162" s="206">
        <f>ROUND(I162*H162,2)</f>
        <v>0</v>
      </c>
      <c r="K162" s="202" t="s">
        <v>155</v>
      </c>
      <c r="L162" s="207"/>
      <c r="M162" s="208" t="s">
        <v>20</v>
      </c>
      <c r="N162" s="209" t="s">
        <v>44</v>
      </c>
      <c r="O162" s="35"/>
      <c r="P162" s="174">
        <f>O162*H162</f>
        <v>0</v>
      </c>
      <c r="Q162" s="174">
        <v>1</v>
      </c>
      <c r="R162" s="174">
        <f>Q162*H162</f>
        <v>24.192</v>
      </c>
      <c r="S162" s="174">
        <v>0</v>
      </c>
      <c r="T162" s="175">
        <f>S162*H162</f>
        <v>0</v>
      </c>
      <c r="AR162" s="17" t="s">
        <v>200</v>
      </c>
      <c r="AT162" s="17" t="s">
        <v>233</v>
      </c>
      <c r="AU162" s="17" t="s">
        <v>81</v>
      </c>
      <c r="AY162" s="17" t="s">
        <v>150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7" t="s">
        <v>22</v>
      </c>
      <c r="BK162" s="176">
        <f>ROUND(I162*H162,2)</f>
        <v>0</v>
      </c>
      <c r="BL162" s="17" t="s">
        <v>156</v>
      </c>
      <c r="BM162" s="17" t="s">
        <v>248</v>
      </c>
    </row>
    <row r="163" spans="2:47" s="1" customFormat="1" ht="13.5">
      <c r="B163" s="34"/>
      <c r="D163" s="177" t="s">
        <v>158</v>
      </c>
      <c r="F163" s="178" t="s">
        <v>247</v>
      </c>
      <c r="I163" s="138"/>
      <c r="L163" s="34"/>
      <c r="M163" s="63"/>
      <c r="N163" s="35"/>
      <c r="O163" s="35"/>
      <c r="P163" s="35"/>
      <c r="Q163" s="35"/>
      <c r="R163" s="35"/>
      <c r="S163" s="35"/>
      <c r="T163" s="64"/>
      <c r="AT163" s="17" t="s">
        <v>158</v>
      </c>
      <c r="AU163" s="17" t="s">
        <v>81</v>
      </c>
    </row>
    <row r="164" spans="2:51" s="11" customFormat="1" ht="13.5">
      <c r="B164" s="179"/>
      <c r="D164" s="180" t="s">
        <v>159</v>
      </c>
      <c r="E164" s="181" t="s">
        <v>20</v>
      </c>
      <c r="F164" s="182" t="s">
        <v>249</v>
      </c>
      <c r="H164" s="183">
        <v>24.192</v>
      </c>
      <c r="I164" s="184"/>
      <c r="L164" s="179"/>
      <c r="M164" s="185"/>
      <c r="N164" s="186"/>
      <c r="O164" s="186"/>
      <c r="P164" s="186"/>
      <c r="Q164" s="186"/>
      <c r="R164" s="186"/>
      <c r="S164" s="186"/>
      <c r="T164" s="187"/>
      <c r="AT164" s="188" t="s">
        <v>159</v>
      </c>
      <c r="AU164" s="188" t="s">
        <v>81</v>
      </c>
      <c r="AV164" s="11" t="s">
        <v>81</v>
      </c>
      <c r="AW164" s="11" t="s">
        <v>37</v>
      </c>
      <c r="AX164" s="11" t="s">
        <v>22</v>
      </c>
      <c r="AY164" s="188" t="s">
        <v>150</v>
      </c>
    </row>
    <row r="165" spans="2:65" s="1" customFormat="1" ht="22.5" customHeight="1">
      <c r="B165" s="164"/>
      <c r="C165" s="165" t="s">
        <v>250</v>
      </c>
      <c r="D165" s="165" t="s">
        <v>152</v>
      </c>
      <c r="E165" s="166" t="s">
        <v>251</v>
      </c>
      <c r="F165" s="167" t="s">
        <v>252</v>
      </c>
      <c r="G165" s="168" t="s">
        <v>91</v>
      </c>
      <c r="H165" s="169">
        <v>129</v>
      </c>
      <c r="I165" s="170"/>
      <c r="J165" s="171">
        <f>ROUND(I165*H165,2)</f>
        <v>0</v>
      </c>
      <c r="K165" s="167" t="s">
        <v>20</v>
      </c>
      <c r="L165" s="34"/>
      <c r="M165" s="172" t="s">
        <v>20</v>
      </c>
      <c r="N165" s="173" t="s">
        <v>44</v>
      </c>
      <c r="O165" s="35"/>
      <c r="P165" s="174">
        <f>O165*H165</f>
        <v>0</v>
      </c>
      <c r="Q165" s="174">
        <v>0</v>
      </c>
      <c r="R165" s="174">
        <f>Q165*H165</f>
        <v>0</v>
      </c>
      <c r="S165" s="174">
        <v>0</v>
      </c>
      <c r="T165" s="175">
        <f>S165*H165</f>
        <v>0</v>
      </c>
      <c r="AR165" s="17" t="s">
        <v>156</v>
      </c>
      <c r="AT165" s="17" t="s">
        <v>152</v>
      </c>
      <c r="AU165" s="17" t="s">
        <v>81</v>
      </c>
      <c r="AY165" s="17" t="s">
        <v>150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7" t="s">
        <v>22</v>
      </c>
      <c r="BK165" s="176">
        <f>ROUND(I165*H165,2)</f>
        <v>0</v>
      </c>
      <c r="BL165" s="17" t="s">
        <v>156</v>
      </c>
      <c r="BM165" s="17" t="s">
        <v>253</v>
      </c>
    </row>
    <row r="166" spans="2:47" s="1" customFormat="1" ht="13.5">
      <c r="B166" s="34"/>
      <c r="D166" s="177" t="s">
        <v>158</v>
      </c>
      <c r="F166" s="178" t="s">
        <v>252</v>
      </c>
      <c r="I166" s="138"/>
      <c r="L166" s="34"/>
      <c r="M166" s="63"/>
      <c r="N166" s="35"/>
      <c r="O166" s="35"/>
      <c r="P166" s="35"/>
      <c r="Q166" s="35"/>
      <c r="R166" s="35"/>
      <c r="S166" s="35"/>
      <c r="T166" s="64"/>
      <c r="AT166" s="17" t="s">
        <v>158</v>
      </c>
      <c r="AU166" s="17" t="s">
        <v>81</v>
      </c>
    </row>
    <row r="167" spans="2:51" s="11" customFormat="1" ht="13.5">
      <c r="B167" s="179"/>
      <c r="D167" s="177" t="s">
        <v>159</v>
      </c>
      <c r="E167" s="188" t="s">
        <v>20</v>
      </c>
      <c r="F167" s="189" t="s">
        <v>254</v>
      </c>
      <c r="H167" s="190">
        <v>57</v>
      </c>
      <c r="I167" s="184"/>
      <c r="L167" s="179"/>
      <c r="M167" s="185"/>
      <c r="N167" s="186"/>
      <c r="O167" s="186"/>
      <c r="P167" s="186"/>
      <c r="Q167" s="186"/>
      <c r="R167" s="186"/>
      <c r="S167" s="186"/>
      <c r="T167" s="187"/>
      <c r="AT167" s="188" t="s">
        <v>159</v>
      </c>
      <c r="AU167" s="188" t="s">
        <v>81</v>
      </c>
      <c r="AV167" s="11" t="s">
        <v>81</v>
      </c>
      <c r="AW167" s="11" t="s">
        <v>37</v>
      </c>
      <c r="AX167" s="11" t="s">
        <v>73</v>
      </c>
      <c r="AY167" s="188" t="s">
        <v>150</v>
      </c>
    </row>
    <row r="168" spans="2:51" s="11" customFormat="1" ht="13.5">
      <c r="B168" s="179"/>
      <c r="D168" s="177" t="s">
        <v>159</v>
      </c>
      <c r="E168" s="188" t="s">
        <v>20</v>
      </c>
      <c r="F168" s="189" t="s">
        <v>255</v>
      </c>
      <c r="H168" s="190">
        <v>72</v>
      </c>
      <c r="I168" s="184"/>
      <c r="L168" s="179"/>
      <c r="M168" s="185"/>
      <c r="N168" s="186"/>
      <c r="O168" s="186"/>
      <c r="P168" s="186"/>
      <c r="Q168" s="186"/>
      <c r="R168" s="186"/>
      <c r="S168" s="186"/>
      <c r="T168" s="187"/>
      <c r="AT168" s="188" t="s">
        <v>159</v>
      </c>
      <c r="AU168" s="188" t="s">
        <v>81</v>
      </c>
      <c r="AV168" s="11" t="s">
        <v>81</v>
      </c>
      <c r="AW168" s="11" t="s">
        <v>37</v>
      </c>
      <c r="AX168" s="11" t="s">
        <v>73</v>
      </c>
      <c r="AY168" s="188" t="s">
        <v>150</v>
      </c>
    </row>
    <row r="169" spans="2:51" s="12" customFormat="1" ht="13.5">
      <c r="B169" s="191"/>
      <c r="D169" s="180" t="s">
        <v>159</v>
      </c>
      <c r="E169" s="192" t="s">
        <v>20</v>
      </c>
      <c r="F169" s="193" t="s">
        <v>173</v>
      </c>
      <c r="H169" s="194">
        <v>129</v>
      </c>
      <c r="I169" s="195"/>
      <c r="L169" s="191"/>
      <c r="M169" s="196"/>
      <c r="N169" s="197"/>
      <c r="O169" s="197"/>
      <c r="P169" s="197"/>
      <c r="Q169" s="197"/>
      <c r="R169" s="197"/>
      <c r="S169" s="197"/>
      <c r="T169" s="198"/>
      <c r="AT169" s="199" t="s">
        <v>159</v>
      </c>
      <c r="AU169" s="199" t="s">
        <v>81</v>
      </c>
      <c r="AV169" s="12" t="s">
        <v>156</v>
      </c>
      <c r="AW169" s="12" t="s">
        <v>37</v>
      </c>
      <c r="AX169" s="12" t="s">
        <v>22</v>
      </c>
      <c r="AY169" s="199" t="s">
        <v>150</v>
      </c>
    </row>
    <row r="170" spans="2:65" s="1" customFormat="1" ht="22.5" customHeight="1">
      <c r="B170" s="164"/>
      <c r="C170" s="200" t="s">
        <v>256</v>
      </c>
      <c r="D170" s="200" t="s">
        <v>233</v>
      </c>
      <c r="E170" s="201" t="s">
        <v>257</v>
      </c>
      <c r="F170" s="202" t="s">
        <v>258</v>
      </c>
      <c r="G170" s="203" t="s">
        <v>259</v>
      </c>
      <c r="H170" s="204">
        <v>3.225</v>
      </c>
      <c r="I170" s="205"/>
      <c r="J170" s="206">
        <f>ROUND(I170*H170,2)</f>
        <v>0</v>
      </c>
      <c r="K170" s="202" t="s">
        <v>155</v>
      </c>
      <c r="L170" s="207"/>
      <c r="M170" s="208" t="s">
        <v>20</v>
      </c>
      <c r="N170" s="209" t="s">
        <v>44</v>
      </c>
      <c r="O170" s="35"/>
      <c r="P170" s="174">
        <f>O170*H170</f>
        <v>0</v>
      </c>
      <c r="Q170" s="174">
        <v>0.001</v>
      </c>
      <c r="R170" s="174">
        <f>Q170*H170</f>
        <v>0.003225</v>
      </c>
      <c r="S170" s="174">
        <v>0</v>
      </c>
      <c r="T170" s="175">
        <f>S170*H170</f>
        <v>0</v>
      </c>
      <c r="AR170" s="17" t="s">
        <v>200</v>
      </c>
      <c r="AT170" s="17" t="s">
        <v>233</v>
      </c>
      <c r="AU170" s="17" t="s">
        <v>81</v>
      </c>
      <c r="AY170" s="17" t="s">
        <v>150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7" t="s">
        <v>22</v>
      </c>
      <c r="BK170" s="176">
        <f>ROUND(I170*H170,2)</f>
        <v>0</v>
      </c>
      <c r="BL170" s="17" t="s">
        <v>156</v>
      </c>
      <c r="BM170" s="17" t="s">
        <v>260</v>
      </c>
    </row>
    <row r="171" spans="2:47" s="1" customFormat="1" ht="13.5">
      <c r="B171" s="34"/>
      <c r="D171" s="177" t="s">
        <v>158</v>
      </c>
      <c r="F171" s="178" t="s">
        <v>258</v>
      </c>
      <c r="I171" s="138"/>
      <c r="L171" s="34"/>
      <c r="M171" s="63"/>
      <c r="N171" s="35"/>
      <c r="O171" s="35"/>
      <c r="P171" s="35"/>
      <c r="Q171" s="35"/>
      <c r="R171" s="35"/>
      <c r="S171" s="35"/>
      <c r="T171" s="64"/>
      <c r="AT171" s="17" t="s">
        <v>158</v>
      </c>
      <c r="AU171" s="17" t="s">
        <v>81</v>
      </c>
    </row>
    <row r="172" spans="2:51" s="11" customFormat="1" ht="13.5">
      <c r="B172" s="179"/>
      <c r="D172" s="180" t="s">
        <v>159</v>
      </c>
      <c r="E172" s="181" t="s">
        <v>20</v>
      </c>
      <c r="F172" s="182" t="s">
        <v>261</v>
      </c>
      <c r="H172" s="183">
        <v>3.225</v>
      </c>
      <c r="I172" s="184"/>
      <c r="L172" s="179"/>
      <c r="M172" s="185"/>
      <c r="N172" s="186"/>
      <c r="O172" s="186"/>
      <c r="P172" s="186"/>
      <c r="Q172" s="186"/>
      <c r="R172" s="186"/>
      <c r="S172" s="186"/>
      <c r="T172" s="187"/>
      <c r="AT172" s="188" t="s">
        <v>159</v>
      </c>
      <c r="AU172" s="188" t="s">
        <v>81</v>
      </c>
      <c r="AV172" s="11" t="s">
        <v>81</v>
      </c>
      <c r="AW172" s="11" t="s">
        <v>37</v>
      </c>
      <c r="AX172" s="11" t="s">
        <v>22</v>
      </c>
      <c r="AY172" s="188" t="s">
        <v>150</v>
      </c>
    </row>
    <row r="173" spans="2:65" s="1" customFormat="1" ht="22.5" customHeight="1">
      <c r="B173" s="164"/>
      <c r="C173" s="165" t="s">
        <v>262</v>
      </c>
      <c r="D173" s="165" t="s">
        <v>152</v>
      </c>
      <c r="E173" s="166" t="s">
        <v>263</v>
      </c>
      <c r="F173" s="167" t="s">
        <v>264</v>
      </c>
      <c r="G173" s="168" t="s">
        <v>91</v>
      </c>
      <c r="H173" s="169">
        <v>57</v>
      </c>
      <c r="I173" s="170"/>
      <c r="J173" s="171">
        <f>ROUND(I173*H173,2)</f>
        <v>0</v>
      </c>
      <c r="K173" s="167" t="s">
        <v>155</v>
      </c>
      <c r="L173" s="34"/>
      <c r="M173" s="172" t="s">
        <v>20</v>
      </c>
      <c r="N173" s="173" t="s">
        <v>44</v>
      </c>
      <c r="O173" s="35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AR173" s="17" t="s">
        <v>156</v>
      </c>
      <c r="AT173" s="17" t="s">
        <v>152</v>
      </c>
      <c r="AU173" s="17" t="s">
        <v>81</v>
      </c>
      <c r="AY173" s="17" t="s">
        <v>150</v>
      </c>
      <c r="BE173" s="176">
        <f>IF(N173="základní",J173,0)</f>
        <v>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17" t="s">
        <v>22</v>
      </c>
      <c r="BK173" s="176">
        <f>ROUND(I173*H173,2)</f>
        <v>0</v>
      </c>
      <c r="BL173" s="17" t="s">
        <v>156</v>
      </c>
      <c r="BM173" s="17" t="s">
        <v>265</v>
      </c>
    </row>
    <row r="174" spans="2:47" s="1" customFormat="1" ht="13.5">
      <c r="B174" s="34"/>
      <c r="D174" s="177" t="s">
        <v>158</v>
      </c>
      <c r="F174" s="178" t="s">
        <v>264</v>
      </c>
      <c r="I174" s="138"/>
      <c r="L174" s="34"/>
      <c r="M174" s="63"/>
      <c r="N174" s="35"/>
      <c r="O174" s="35"/>
      <c r="P174" s="35"/>
      <c r="Q174" s="35"/>
      <c r="R174" s="35"/>
      <c r="S174" s="35"/>
      <c r="T174" s="64"/>
      <c r="AT174" s="17" t="s">
        <v>158</v>
      </c>
      <c r="AU174" s="17" t="s">
        <v>81</v>
      </c>
    </row>
    <row r="175" spans="2:51" s="11" customFormat="1" ht="13.5">
      <c r="B175" s="179"/>
      <c r="D175" s="180" t="s">
        <v>159</v>
      </c>
      <c r="E175" s="181" t="s">
        <v>20</v>
      </c>
      <c r="F175" s="182" t="s">
        <v>254</v>
      </c>
      <c r="H175" s="183">
        <v>57</v>
      </c>
      <c r="I175" s="184"/>
      <c r="L175" s="179"/>
      <c r="M175" s="185"/>
      <c r="N175" s="186"/>
      <c r="O175" s="186"/>
      <c r="P175" s="186"/>
      <c r="Q175" s="186"/>
      <c r="R175" s="186"/>
      <c r="S175" s="186"/>
      <c r="T175" s="187"/>
      <c r="AT175" s="188" t="s">
        <v>159</v>
      </c>
      <c r="AU175" s="188" t="s">
        <v>81</v>
      </c>
      <c r="AV175" s="11" t="s">
        <v>81</v>
      </c>
      <c r="AW175" s="11" t="s">
        <v>37</v>
      </c>
      <c r="AX175" s="11" t="s">
        <v>22</v>
      </c>
      <c r="AY175" s="188" t="s">
        <v>150</v>
      </c>
    </row>
    <row r="176" spans="2:65" s="1" customFormat="1" ht="22.5" customHeight="1">
      <c r="B176" s="164"/>
      <c r="C176" s="200" t="s">
        <v>266</v>
      </c>
      <c r="D176" s="200" t="s">
        <v>233</v>
      </c>
      <c r="E176" s="201" t="s">
        <v>267</v>
      </c>
      <c r="F176" s="202" t="s">
        <v>268</v>
      </c>
      <c r="G176" s="203" t="s">
        <v>176</v>
      </c>
      <c r="H176" s="204">
        <v>5.7</v>
      </c>
      <c r="I176" s="205"/>
      <c r="J176" s="206">
        <f>ROUND(I176*H176,2)</f>
        <v>0</v>
      </c>
      <c r="K176" s="202" t="s">
        <v>163</v>
      </c>
      <c r="L176" s="207"/>
      <c r="M176" s="208" t="s">
        <v>20</v>
      </c>
      <c r="N176" s="209" t="s">
        <v>44</v>
      </c>
      <c r="O176" s="35"/>
      <c r="P176" s="174">
        <f>O176*H176</f>
        <v>0</v>
      </c>
      <c r="Q176" s="174">
        <v>0.21</v>
      </c>
      <c r="R176" s="174">
        <f>Q176*H176</f>
        <v>1.197</v>
      </c>
      <c r="S176" s="174">
        <v>0</v>
      </c>
      <c r="T176" s="175">
        <f>S176*H176</f>
        <v>0</v>
      </c>
      <c r="AR176" s="17" t="s">
        <v>200</v>
      </c>
      <c r="AT176" s="17" t="s">
        <v>233</v>
      </c>
      <c r="AU176" s="17" t="s">
        <v>81</v>
      </c>
      <c r="AY176" s="17" t="s">
        <v>150</v>
      </c>
      <c r="BE176" s="176">
        <f>IF(N176="základní",J176,0)</f>
        <v>0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17" t="s">
        <v>22</v>
      </c>
      <c r="BK176" s="176">
        <f>ROUND(I176*H176,2)</f>
        <v>0</v>
      </c>
      <c r="BL176" s="17" t="s">
        <v>156</v>
      </c>
      <c r="BM176" s="17" t="s">
        <v>269</v>
      </c>
    </row>
    <row r="177" spans="2:47" s="1" customFormat="1" ht="13.5">
      <c r="B177" s="34"/>
      <c r="D177" s="177" t="s">
        <v>158</v>
      </c>
      <c r="F177" s="178" t="s">
        <v>270</v>
      </c>
      <c r="I177" s="138"/>
      <c r="L177" s="34"/>
      <c r="M177" s="63"/>
      <c r="N177" s="35"/>
      <c r="O177" s="35"/>
      <c r="P177" s="35"/>
      <c r="Q177" s="35"/>
      <c r="R177" s="35"/>
      <c r="S177" s="35"/>
      <c r="T177" s="64"/>
      <c r="AT177" s="17" t="s">
        <v>158</v>
      </c>
      <c r="AU177" s="17" t="s">
        <v>81</v>
      </c>
    </row>
    <row r="178" spans="2:51" s="11" customFormat="1" ht="13.5">
      <c r="B178" s="179"/>
      <c r="D178" s="180" t="s">
        <v>159</v>
      </c>
      <c r="E178" s="181" t="s">
        <v>20</v>
      </c>
      <c r="F178" s="182" t="s">
        <v>271</v>
      </c>
      <c r="H178" s="183">
        <v>5.7</v>
      </c>
      <c r="I178" s="184"/>
      <c r="L178" s="179"/>
      <c r="M178" s="185"/>
      <c r="N178" s="186"/>
      <c r="O178" s="186"/>
      <c r="P178" s="186"/>
      <c r="Q178" s="186"/>
      <c r="R178" s="186"/>
      <c r="S178" s="186"/>
      <c r="T178" s="187"/>
      <c r="AT178" s="188" t="s">
        <v>159</v>
      </c>
      <c r="AU178" s="188" t="s">
        <v>81</v>
      </c>
      <c r="AV178" s="11" t="s">
        <v>81</v>
      </c>
      <c r="AW178" s="11" t="s">
        <v>37</v>
      </c>
      <c r="AX178" s="11" t="s">
        <v>22</v>
      </c>
      <c r="AY178" s="188" t="s">
        <v>150</v>
      </c>
    </row>
    <row r="179" spans="2:65" s="1" customFormat="1" ht="22.5" customHeight="1">
      <c r="B179" s="164"/>
      <c r="C179" s="165" t="s">
        <v>272</v>
      </c>
      <c r="D179" s="165" t="s">
        <v>152</v>
      </c>
      <c r="E179" s="166" t="s">
        <v>273</v>
      </c>
      <c r="F179" s="167" t="s">
        <v>274</v>
      </c>
      <c r="G179" s="168" t="s">
        <v>91</v>
      </c>
      <c r="H179" s="169">
        <v>57</v>
      </c>
      <c r="I179" s="170"/>
      <c r="J179" s="171">
        <f>ROUND(I179*H179,2)</f>
        <v>0</v>
      </c>
      <c r="K179" s="167" t="s">
        <v>155</v>
      </c>
      <c r="L179" s="34"/>
      <c r="M179" s="172" t="s">
        <v>20</v>
      </c>
      <c r="N179" s="173" t="s">
        <v>44</v>
      </c>
      <c r="O179" s="35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AR179" s="17" t="s">
        <v>156</v>
      </c>
      <c r="AT179" s="17" t="s">
        <v>152</v>
      </c>
      <c r="AU179" s="17" t="s">
        <v>81</v>
      </c>
      <c r="AY179" s="17" t="s">
        <v>150</v>
      </c>
      <c r="BE179" s="176">
        <f>IF(N179="základní",J179,0)</f>
        <v>0</v>
      </c>
      <c r="BF179" s="176">
        <f>IF(N179="snížená",J179,0)</f>
        <v>0</v>
      </c>
      <c r="BG179" s="176">
        <f>IF(N179="zákl. přenesená",J179,0)</f>
        <v>0</v>
      </c>
      <c r="BH179" s="176">
        <f>IF(N179="sníž. přenesená",J179,0)</f>
        <v>0</v>
      </c>
      <c r="BI179" s="176">
        <f>IF(N179="nulová",J179,0)</f>
        <v>0</v>
      </c>
      <c r="BJ179" s="17" t="s">
        <v>22</v>
      </c>
      <c r="BK179" s="176">
        <f>ROUND(I179*H179,2)</f>
        <v>0</v>
      </c>
      <c r="BL179" s="17" t="s">
        <v>156</v>
      </c>
      <c r="BM179" s="17" t="s">
        <v>275</v>
      </c>
    </row>
    <row r="180" spans="2:47" s="1" customFormat="1" ht="13.5">
      <c r="B180" s="34"/>
      <c r="D180" s="177" t="s">
        <v>158</v>
      </c>
      <c r="F180" s="178" t="s">
        <v>274</v>
      </c>
      <c r="I180" s="138"/>
      <c r="L180" s="34"/>
      <c r="M180" s="63"/>
      <c r="N180" s="35"/>
      <c r="O180" s="35"/>
      <c r="P180" s="35"/>
      <c r="Q180" s="35"/>
      <c r="R180" s="35"/>
      <c r="S180" s="35"/>
      <c r="T180" s="64"/>
      <c r="AT180" s="17" t="s">
        <v>158</v>
      </c>
      <c r="AU180" s="17" t="s">
        <v>81</v>
      </c>
    </row>
    <row r="181" spans="2:51" s="11" customFormat="1" ht="13.5">
      <c r="B181" s="179"/>
      <c r="D181" s="180" t="s">
        <v>159</v>
      </c>
      <c r="E181" s="181" t="s">
        <v>20</v>
      </c>
      <c r="F181" s="182" t="s">
        <v>254</v>
      </c>
      <c r="H181" s="183">
        <v>57</v>
      </c>
      <c r="I181" s="184"/>
      <c r="L181" s="179"/>
      <c r="M181" s="185"/>
      <c r="N181" s="186"/>
      <c r="O181" s="186"/>
      <c r="P181" s="186"/>
      <c r="Q181" s="186"/>
      <c r="R181" s="186"/>
      <c r="S181" s="186"/>
      <c r="T181" s="187"/>
      <c r="AT181" s="188" t="s">
        <v>159</v>
      </c>
      <c r="AU181" s="188" t="s">
        <v>81</v>
      </c>
      <c r="AV181" s="11" t="s">
        <v>81</v>
      </c>
      <c r="AW181" s="11" t="s">
        <v>37</v>
      </c>
      <c r="AX181" s="11" t="s">
        <v>22</v>
      </c>
      <c r="AY181" s="188" t="s">
        <v>150</v>
      </c>
    </row>
    <row r="182" spans="2:65" s="1" customFormat="1" ht="22.5" customHeight="1">
      <c r="B182" s="164"/>
      <c r="C182" s="165" t="s">
        <v>7</v>
      </c>
      <c r="D182" s="165" t="s">
        <v>152</v>
      </c>
      <c r="E182" s="166" t="s">
        <v>276</v>
      </c>
      <c r="F182" s="167" t="s">
        <v>277</v>
      </c>
      <c r="G182" s="168" t="s">
        <v>91</v>
      </c>
      <c r="H182" s="169">
        <v>250.754</v>
      </c>
      <c r="I182" s="170"/>
      <c r="J182" s="171">
        <f>ROUND(I182*H182,2)</f>
        <v>0</v>
      </c>
      <c r="K182" s="167" t="s">
        <v>155</v>
      </c>
      <c r="L182" s="34"/>
      <c r="M182" s="172" t="s">
        <v>20</v>
      </c>
      <c r="N182" s="173" t="s">
        <v>44</v>
      </c>
      <c r="O182" s="35"/>
      <c r="P182" s="174">
        <f>O182*H182</f>
        <v>0</v>
      </c>
      <c r="Q182" s="174">
        <v>0</v>
      </c>
      <c r="R182" s="174">
        <f>Q182*H182</f>
        <v>0</v>
      </c>
      <c r="S182" s="174">
        <v>0</v>
      </c>
      <c r="T182" s="175">
        <f>S182*H182</f>
        <v>0</v>
      </c>
      <c r="AR182" s="17" t="s">
        <v>156</v>
      </c>
      <c r="AT182" s="17" t="s">
        <v>152</v>
      </c>
      <c r="AU182" s="17" t="s">
        <v>81</v>
      </c>
      <c r="AY182" s="17" t="s">
        <v>150</v>
      </c>
      <c r="BE182" s="176">
        <f>IF(N182="základní",J182,0)</f>
        <v>0</v>
      </c>
      <c r="BF182" s="176">
        <f>IF(N182="snížená",J182,0)</f>
        <v>0</v>
      </c>
      <c r="BG182" s="176">
        <f>IF(N182="zákl. přenesená",J182,0)</f>
        <v>0</v>
      </c>
      <c r="BH182" s="176">
        <f>IF(N182="sníž. přenesená",J182,0)</f>
        <v>0</v>
      </c>
      <c r="BI182" s="176">
        <f>IF(N182="nulová",J182,0)</f>
        <v>0</v>
      </c>
      <c r="BJ182" s="17" t="s">
        <v>22</v>
      </c>
      <c r="BK182" s="176">
        <f>ROUND(I182*H182,2)</f>
        <v>0</v>
      </c>
      <c r="BL182" s="17" t="s">
        <v>156</v>
      </c>
      <c r="BM182" s="17" t="s">
        <v>278</v>
      </c>
    </row>
    <row r="183" spans="2:47" s="1" customFormat="1" ht="13.5">
      <c r="B183" s="34"/>
      <c r="D183" s="177" t="s">
        <v>158</v>
      </c>
      <c r="F183" s="178" t="s">
        <v>277</v>
      </c>
      <c r="I183" s="138"/>
      <c r="L183" s="34"/>
      <c r="M183" s="63"/>
      <c r="N183" s="35"/>
      <c r="O183" s="35"/>
      <c r="P183" s="35"/>
      <c r="Q183" s="35"/>
      <c r="R183" s="35"/>
      <c r="S183" s="35"/>
      <c r="T183" s="64"/>
      <c r="AT183" s="17" t="s">
        <v>158</v>
      </c>
      <c r="AU183" s="17" t="s">
        <v>81</v>
      </c>
    </row>
    <row r="184" spans="2:51" s="11" customFormat="1" ht="13.5">
      <c r="B184" s="179"/>
      <c r="D184" s="177" t="s">
        <v>159</v>
      </c>
      <c r="E184" s="188" t="s">
        <v>20</v>
      </c>
      <c r="F184" s="189" t="s">
        <v>89</v>
      </c>
      <c r="H184" s="190">
        <v>250.754</v>
      </c>
      <c r="I184" s="184"/>
      <c r="L184" s="179"/>
      <c r="M184" s="185"/>
      <c r="N184" s="186"/>
      <c r="O184" s="186"/>
      <c r="P184" s="186"/>
      <c r="Q184" s="186"/>
      <c r="R184" s="186"/>
      <c r="S184" s="186"/>
      <c r="T184" s="187"/>
      <c r="AT184" s="188" t="s">
        <v>159</v>
      </c>
      <c r="AU184" s="188" t="s">
        <v>81</v>
      </c>
      <c r="AV184" s="11" t="s">
        <v>81</v>
      </c>
      <c r="AW184" s="11" t="s">
        <v>37</v>
      </c>
      <c r="AX184" s="11" t="s">
        <v>22</v>
      </c>
      <c r="AY184" s="188" t="s">
        <v>150</v>
      </c>
    </row>
    <row r="185" spans="2:63" s="10" customFormat="1" ht="29.25" customHeight="1">
      <c r="B185" s="150"/>
      <c r="D185" s="161" t="s">
        <v>72</v>
      </c>
      <c r="E185" s="162" t="s">
        <v>81</v>
      </c>
      <c r="F185" s="162" t="s">
        <v>279</v>
      </c>
      <c r="I185" s="153"/>
      <c r="J185" s="163">
        <f>BK185</f>
        <v>0</v>
      </c>
      <c r="L185" s="150"/>
      <c r="M185" s="155"/>
      <c r="N185" s="156"/>
      <c r="O185" s="156"/>
      <c r="P185" s="157">
        <f>SUM(P186:P238)</f>
        <v>0</v>
      </c>
      <c r="Q185" s="156"/>
      <c r="R185" s="157">
        <f>SUM(R186:R238)</f>
        <v>49.83268828</v>
      </c>
      <c r="S185" s="156"/>
      <c r="T185" s="158">
        <f>SUM(T186:T238)</f>
        <v>0</v>
      </c>
      <c r="AR185" s="151" t="s">
        <v>22</v>
      </c>
      <c r="AT185" s="159" t="s">
        <v>72</v>
      </c>
      <c r="AU185" s="159" t="s">
        <v>22</v>
      </c>
      <c r="AY185" s="151" t="s">
        <v>150</v>
      </c>
      <c r="BK185" s="160">
        <f>SUM(BK186:BK238)</f>
        <v>0</v>
      </c>
    </row>
    <row r="186" spans="2:65" s="1" customFormat="1" ht="22.5" customHeight="1">
      <c r="B186" s="164"/>
      <c r="C186" s="165" t="s">
        <v>280</v>
      </c>
      <c r="D186" s="165" t="s">
        <v>152</v>
      </c>
      <c r="E186" s="166" t="s">
        <v>281</v>
      </c>
      <c r="F186" s="167" t="s">
        <v>282</v>
      </c>
      <c r="G186" s="168" t="s">
        <v>91</v>
      </c>
      <c r="H186" s="169">
        <v>21.101</v>
      </c>
      <c r="I186" s="170"/>
      <c r="J186" s="171">
        <f>ROUND(I186*H186,2)</f>
        <v>0</v>
      </c>
      <c r="K186" s="167" t="s">
        <v>155</v>
      </c>
      <c r="L186" s="34"/>
      <c r="M186" s="172" t="s">
        <v>20</v>
      </c>
      <c r="N186" s="173" t="s">
        <v>44</v>
      </c>
      <c r="O186" s="35"/>
      <c r="P186" s="174">
        <f>O186*H186</f>
        <v>0</v>
      </c>
      <c r="Q186" s="174">
        <v>0.00017</v>
      </c>
      <c r="R186" s="174">
        <f>Q186*H186</f>
        <v>0.00358717</v>
      </c>
      <c r="S186" s="174">
        <v>0</v>
      </c>
      <c r="T186" s="175">
        <f>S186*H186</f>
        <v>0</v>
      </c>
      <c r="AR186" s="17" t="s">
        <v>156</v>
      </c>
      <c r="AT186" s="17" t="s">
        <v>152</v>
      </c>
      <c r="AU186" s="17" t="s">
        <v>81</v>
      </c>
      <c r="AY186" s="17" t="s">
        <v>150</v>
      </c>
      <c r="BE186" s="176">
        <f>IF(N186="základní",J186,0)</f>
        <v>0</v>
      </c>
      <c r="BF186" s="176">
        <f>IF(N186="snížená",J186,0)</f>
        <v>0</v>
      </c>
      <c r="BG186" s="176">
        <f>IF(N186="zákl. přenesená",J186,0)</f>
        <v>0</v>
      </c>
      <c r="BH186" s="176">
        <f>IF(N186="sníž. přenesená",J186,0)</f>
        <v>0</v>
      </c>
      <c r="BI186" s="176">
        <f>IF(N186="nulová",J186,0)</f>
        <v>0</v>
      </c>
      <c r="BJ186" s="17" t="s">
        <v>22</v>
      </c>
      <c r="BK186" s="176">
        <f>ROUND(I186*H186,2)</f>
        <v>0</v>
      </c>
      <c r="BL186" s="17" t="s">
        <v>156</v>
      </c>
      <c r="BM186" s="17" t="s">
        <v>283</v>
      </c>
    </row>
    <row r="187" spans="2:47" s="1" customFormat="1" ht="13.5">
      <c r="B187" s="34"/>
      <c r="D187" s="177" t="s">
        <v>158</v>
      </c>
      <c r="F187" s="178" t="s">
        <v>282</v>
      </c>
      <c r="I187" s="138"/>
      <c r="L187" s="34"/>
      <c r="M187" s="63"/>
      <c r="N187" s="35"/>
      <c r="O187" s="35"/>
      <c r="P187" s="35"/>
      <c r="Q187" s="35"/>
      <c r="R187" s="35"/>
      <c r="S187" s="35"/>
      <c r="T187" s="64"/>
      <c r="AT187" s="17" t="s">
        <v>158</v>
      </c>
      <c r="AU187" s="17" t="s">
        <v>81</v>
      </c>
    </row>
    <row r="188" spans="2:51" s="11" customFormat="1" ht="13.5">
      <c r="B188" s="179"/>
      <c r="D188" s="180" t="s">
        <v>159</v>
      </c>
      <c r="E188" s="181" t="s">
        <v>20</v>
      </c>
      <c r="F188" s="182" t="s">
        <v>284</v>
      </c>
      <c r="H188" s="183">
        <v>21.101</v>
      </c>
      <c r="I188" s="184"/>
      <c r="L188" s="179"/>
      <c r="M188" s="185"/>
      <c r="N188" s="186"/>
      <c r="O188" s="186"/>
      <c r="P188" s="186"/>
      <c r="Q188" s="186"/>
      <c r="R188" s="186"/>
      <c r="S188" s="186"/>
      <c r="T188" s="187"/>
      <c r="AT188" s="188" t="s">
        <v>159</v>
      </c>
      <c r="AU188" s="188" t="s">
        <v>81</v>
      </c>
      <c r="AV188" s="11" t="s">
        <v>81</v>
      </c>
      <c r="AW188" s="11" t="s">
        <v>37</v>
      </c>
      <c r="AX188" s="11" t="s">
        <v>22</v>
      </c>
      <c r="AY188" s="188" t="s">
        <v>150</v>
      </c>
    </row>
    <row r="189" spans="2:65" s="1" customFormat="1" ht="22.5" customHeight="1">
      <c r="B189" s="164"/>
      <c r="C189" s="200" t="s">
        <v>285</v>
      </c>
      <c r="D189" s="200" t="s">
        <v>233</v>
      </c>
      <c r="E189" s="201" t="s">
        <v>286</v>
      </c>
      <c r="F189" s="202" t="s">
        <v>287</v>
      </c>
      <c r="G189" s="203" t="s">
        <v>91</v>
      </c>
      <c r="H189" s="204">
        <v>23.211</v>
      </c>
      <c r="I189" s="205"/>
      <c r="J189" s="206">
        <f>ROUND(I189*H189,2)</f>
        <v>0</v>
      </c>
      <c r="K189" s="202" t="s">
        <v>155</v>
      </c>
      <c r="L189" s="207"/>
      <c r="M189" s="208" t="s">
        <v>20</v>
      </c>
      <c r="N189" s="209" t="s">
        <v>44</v>
      </c>
      <c r="O189" s="35"/>
      <c r="P189" s="174">
        <f>O189*H189</f>
        <v>0</v>
      </c>
      <c r="Q189" s="174">
        <v>0.0002</v>
      </c>
      <c r="R189" s="174">
        <f>Q189*H189</f>
        <v>0.0046422</v>
      </c>
      <c r="S189" s="174">
        <v>0</v>
      </c>
      <c r="T189" s="175">
        <f>S189*H189</f>
        <v>0</v>
      </c>
      <c r="AR189" s="17" t="s">
        <v>200</v>
      </c>
      <c r="AT189" s="17" t="s">
        <v>233</v>
      </c>
      <c r="AU189" s="17" t="s">
        <v>81</v>
      </c>
      <c r="AY189" s="17" t="s">
        <v>150</v>
      </c>
      <c r="BE189" s="176">
        <f>IF(N189="základní",J189,0)</f>
        <v>0</v>
      </c>
      <c r="BF189" s="176">
        <f>IF(N189="snížená",J189,0)</f>
        <v>0</v>
      </c>
      <c r="BG189" s="176">
        <f>IF(N189="zákl. přenesená",J189,0)</f>
        <v>0</v>
      </c>
      <c r="BH189" s="176">
        <f>IF(N189="sníž. přenesená",J189,0)</f>
        <v>0</v>
      </c>
      <c r="BI189" s="176">
        <f>IF(N189="nulová",J189,0)</f>
        <v>0</v>
      </c>
      <c r="BJ189" s="17" t="s">
        <v>22</v>
      </c>
      <c r="BK189" s="176">
        <f>ROUND(I189*H189,2)</f>
        <v>0</v>
      </c>
      <c r="BL189" s="17" t="s">
        <v>156</v>
      </c>
      <c r="BM189" s="17" t="s">
        <v>288</v>
      </c>
    </row>
    <row r="190" spans="2:47" s="1" customFormat="1" ht="13.5">
      <c r="B190" s="34"/>
      <c r="D190" s="177" t="s">
        <v>158</v>
      </c>
      <c r="F190" s="178" t="s">
        <v>287</v>
      </c>
      <c r="I190" s="138"/>
      <c r="L190" s="34"/>
      <c r="M190" s="63"/>
      <c r="N190" s="35"/>
      <c r="O190" s="35"/>
      <c r="P190" s="35"/>
      <c r="Q190" s="35"/>
      <c r="R190" s="35"/>
      <c r="S190" s="35"/>
      <c r="T190" s="64"/>
      <c r="AT190" s="17" t="s">
        <v>158</v>
      </c>
      <c r="AU190" s="17" t="s">
        <v>81</v>
      </c>
    </row>
    <row r="191" spans="2:51" s="11" customFormat="1" ht="13.5">
      <c r="B191" s="179"/>
      <c r="D191" s="177" t="s">
        <v>159</v>
      </c>
      <c r="E191" s="188" t="s">
        <v>20</v>
      </c>
      <c r="F191" s="189" t="s">
        <v>289</v>
      </c>
      <c r="H191" s="190">
        <v>21.101</v>
      </c>
      <c r="I191" s="184"/>
      <c r="L191" s="179"/>
      <c r="M191" s="185"/>
      <c r="N191" s="186"/>
      <c r="O191" s="186"/>
      <c r="P191" s="186"/>
      <c r="Q191" s="186"/>
      <c r="R191" s="186"/>
      <c r="S191" s="186"/>
      <c r="T191" s="187"/>
      <c r="AT191" s="188" t="s">
        <v>159</v>
      </c>
      <c r="AU191" s="188" t="s">
        <v>81</v>
      </c>
      <c r="AV191" s="11" t="s">
        <v>81</v>
      </c>
      <c r="AW191" s="11" t="s">
        <v>37</v>
      </c>
      <c r="AX191" s="11" t="s">
        <v>22</v>
      </c>
      <c r="AY191" s="188" t="s">
        <v>150</v>
      </c>
    </row>
    <row r="192" spans="2:51" s="11" customFormat="1" ht="13.5">
      <c r="B192" s="179"/>
      <c r="D192" s="180" t="s">
        <v>159</v>
      </c>
      <c r="F192" s="182" t="s">
        <v>290</v>
      </c>
      <c r="H192" s="183">
        <v>23.211</v>
      </c>
      <c r="I192" s="184"/>
      <c r="L192" s="179"/>
      <c r="M192" s="185"/>
      <c r="N192" s="186"/>
      <c r="O192" s="186"/>
      <c r="P192" s="186"/>
      <c r="Q192" s="186"/>
      <c r="R192" s="186"/>
      <c r="S192" s="186"/>
      <c r="T192" s="187"/>
      <c r="AT192" s="188" t="s">
        <v>159</v>
      </c>
      <c r="AU192" s="188" t="s">
        <v>81</v>
      </c>
      <c r="AV192" s="11" t="s">
        <v>81</v>
      </c>
      <c r="AW192" s="11" t="s">
        <v>4</v>
      </c>
      <c r="AX192" s="11" t="s">
        <v>22</v>
      </c>
      <c r="AY192" s="188" t="s">
        <v>150</v>
      </c>
    </row>
    <row r="193" spans="2:65" s="1" customFormat="1" ht="22.5" customHeight="1">
      <c r="B193" s="164"/>
      <c r="C193" s="165" t="s">
        <v>291</v>
      </c>
      <c r="D193" s="165" t="s">
        <v>152</v>
      </c>
      <c r="E193" s="166" t="s">
        <v>292</v>
      </c>
      <c r="F193" s="167" t="s">
        <v>293</v>
      </c>
      <c r="G193" s="168" t="s">
        <v>176</v>
      </c>
      <c r="H193" s="169">
        <v>5.04</v>
      </c>
      <c r="I193" s="170"/>
      <c r="J193" s="171">
        <f>ROUND(I193*H193,2)</f>
        <v>0</v>
      </c>
      <c r="K193" s="167" t="s">
        <v>155</v>
      </c>
      <c r="L193" s="34"/>
      <c r="M193" s="172" t="s">
        <v>20</v>
      </c>
      <c r="N193" s="173" t="s">
        <v>44</v>
      </c>
      <c r="O193" s="35"/>
      <c r="P193" s="174">
        <f>O193*H193</f>
        <v>0</v>
      </c>
      <c r="Q193" s="174">
        <v>1.63</v>
      </c>
      <c r="R193" s="174">
        <f>Q193*H193</f>
        <v>8.2152</v>
      </c>
      <c r="S193" s="174">
        <v>0</v>
      </c>
      <c r="T193" s="175">
        <f>S193*H193</f>
        <v>0</v>
      </c>
      <c r="AR193" s="17" t="s">
        <v>156</v>
      </c>
      <c r="AT193" s="17" t="s">
        <v>152</v>
      </c>
      <c r="AU193" s="17" t="s">
        <v>81</v>
      </c>
      <c r="AY193" s="17" t="s">
        <v>150</v>
      </c>
      <c r="BE193" s="176">
        <f>IF(N193="základní",J193,0)</f>
        <v>0</v>
      </c>
      <c r="BF193" s="176">
        <f>IF(N193="snížená",J193,0)</f>
        <v>0</v>
      </c>
      <c r="BG193" s="176">
        <f>IF(N193="zákl. přenesená",J193,0)</f>
        <v>0</v>
      </c>
      <c r="BH193" s="176">
        <f>IF(N193="sníž. přenesená",J193,0)</f>
        <v>0</v>
      </c>
      <c r="BI193" s="176">
        <f>IF(N193="nulová",J193,0)</f>
        <v>0</v>
      </c>
      <c r="BJ193" s="17" t="s">
        <v>22</v>
      </c>
      <c r="BK193" s="176">
        <f>ROUND(I193*H193,2)</f>
        <v>0</v>
      </c>
      <c r="BL193" s="17" t="s">
        <v>156</v>
      </c>
      <c r="BM193" s="17" t="s">
        <v>294</v>
      </c>
    </row>
    <row r="194" spans="2:47" s="1" customFormat="1" ht="13.5">
      <c r="B194" s="34"/>
      <c r="D194" s="177" t="s">
        <v>158</v>
      </c>
      <c r="F194" s="178" t="s">
        <v>293</v>
      </c>
      <c r="I194" s="138"/>
      <c r="L194" s="34"/>
      <c r="M194" s="63"/>
      <c r="N194" s="35"/>
      <c r="O194" s="35"/>
      <c r="P194" s="35"/>
      <c r="Q194" s="35"/>
      <c r="R194" s="35"/>
      <c r="S194" s="35"/>
      <c r="T194" s="64"/>
      <c r="AT194" s="17" t="s">
        <v>158</v>
      </c>
      <c r="AU194" s="17" t="s">
        <v>81</v>
      </c>
    </row>
    <row r="195" spans="2:51" s="11" customFormat="1" ht="13.5">
      <c r="B195" s="179"/>
      <c r="D195" s="180" t="s">
        <v>159</v>
      </c>
      <c r="E195" s="181" t="s">
        <v>20</v>
      </c>
      <c r="F195" s="182" t="s">
        <v>295</v>
      </c>
      <c r="H195" s="183">
        <v>5.04</v>
      </c>
      <c r="I195" s="184"/>
      <c r="L195" s="179"/>
      <c r="M195" s="185"/>
      <c r="N195" s="186"/>
      <c r="O195" s="186"/>
      <c r="P195" s="186"/>
      <c r="Q195" s="186"/>
      <c r="R195" s="186"/>
      <c r="S195" s="186"/>
      <c r="T195" s="187"/>
      <c r="AT195" s="188" t="s">
        <v>159</v>
      </c>
      <c r="AU195" s="188" t="s">
        <v>81</v>
      </c>
      <c r="AV195" s="11" t="s">
        <v>81</v>
      </c>
      <c r="AW195" s="11" t="s">
        <v>37</v>
      </c>
      <c r="AX195" s="11" t="s">
        <v>22</v>
      </c>
      <c r="AY195" s="188" t="s">
        <v>150</v>
      </c>
    </row>
    <row r="196" spans="2:65" s="1" customFormat="1" ht="22.5" customHeight="1">
      <c r="B196" s="164"/>
      <c r="C196" s="165" t="s">
        <v>296</v>
      </c>
      <c r="D196" s="165" t="s">
        <v>152</v>
      </c>
      <c r="E196" s="166" t="s">
        <v>297</v>
      </c>
      <c r="F196" s="167" t="s">
        <v>298</v>
      </c>
      <c r="G196" s="168" t="s">
        <v>169</v>
      </c>
      <c r="H196" s="169">
        <v>56</v>
      </c>
      <c r="I196" s="170"/>
      <c r="J196" s="171">
        <f>ROUND(I196*H196,2)</f>
        <v>0</v>
      </c>
      <c r="K196" s="167" t="s">
        <v>155</v>
      </c>
      <c r="L196" s="34"/>
      <c r="M196" s="172" t="s">
        <v>20</v>
      </c>
      <c r="N196" s="173" t="s">
        <v>44</v>
      </c>
      <c r="O196" s="35"/>
      <c r="P196" s="174">
        <f>O196*H196</f>
        <v>0</v>
      </c>
      <c r="Q196" s="174">
        <v>0.00049</v>
      </c>
      <c r="R196" s="174">
        <f>Q196*H196</f>
        <v>0.02744</v>
      </c>
      <c r="S196" s="174">
        <v>0</v>
      </c>
      <c r="T196" s="175">
        <f>S196*H196</f>
        <v>0</v>
      </c>
      <c r="AR196" s="17" t="s">
        <v>156</v>
      </c>
      <c r="AT196" s="17" t="s">
        <v>152</v>
      </c>
      <c r="AU196" s="17" t="s">
        <v>81</v>
      </c>
      <c r="AY196" s="17" t="s">
        <v>150</v>
      </c>
      <c r="BE196" s="176">
        <f>IF(N196="základní",J196,0)</f>
        <v>0</v>
      </c>
      <c r="BF196" s="176">
        <f>IF(N196="snížená",J196,0)</f>
        <v>0</v>
      </c>
      <c r="BG196" s="176">
        <f>IF(N196="zákl. přenesená",J196,0)</f>
        <v>0</v>
      </c>
      <c r="BH196" s="176">
        <f>IF(N196="sníž. přenesená",J196,0)</f>
        <v>0</v>
      </c>
      <c r="BI196" s="176">
        <f>IF(N196="nulová",J196,0)</f>
        <v>0</v>
      </c>
      <c r="BJ196" s="17" t="s">
        <v>22</v>
      </c>
      <c r="BK196" s="176">
        <f>ROUND(I196*H196,2)</f>
        <v>0</v>
      </c>
      <c r="BL196" s="17" t="s">
        <v>156</v>
      </c>
      <c r="BM196" s="17" t="s">
        <v>299</v>
      </c>
    </row>
    <row r="197" spans="2:47" s="1" customFormat="1" ht="13.5">
      <c r="B197" s="34"/>
      <c r="D197" s="177" t="s">
        <v>158</v>
      </c>
      <c r="F197" s="178" t="s">
        <v>298</v>
      </c>
      <c r="I197" s="138"/>
      <c r="L197" s="34"/>
      <c r="M197" s="63"/>
      <c r="N197" s="35"/>
      <c r="O197" s="35"/>
      <c r="P197" s="35"/>
      <c r="Q197" s="35"/>
      <c r="R197" s="35"/>
      <c r="S197" s="35"/>
      <c r="T197" s="64"/>
      <c r="AT197" s="17" t="s">
        <v>158</v>
      </c>
      <c r="AU197" s="17" t="s">
        <v>81</v>
      </c>
    </row>
    <row r="198" spans="2:51" s="11" customFormat="1" ht="13.5">
      <c r="B198" s="179"/>
      <c r="D198" s="180" t="s">
        <v>159</v>
      </c>
      <c r="E198" s="181" t="s">
        <v>20</v>
      </c>
      <c r="F198" s="182" t="s">
        <v>300</v>
      </c>
      <c r="H198" s="183">
        <v>56</v>
      </c>
      <c r="I198" s="184"/>
      <c r="L198" s="179"/>
      <c r="M198" s="185"/>
      <c r="N198" s="186"/>
      <c r="O198" s="186"/>
      <c r="P198" s="186"/>
      <c r="Q198" s="186"/>
      <c r="R198" s="186"/>
      <c r="S198" s="186"/>
      <c r="T198" s="187"/>
      <c r="AT198" s="188" t="s">
        <v>159</v>
      </c>
      <c r="AU198" s="188" t="s">
        <v>81</v>
      </c>
      <c r="AV198" s="11" t="s">
        <v>81</v>
      </c>
      <c r="AW198" s="11" t="s">
        <v>37</v>
      </c>
      <c r="AX198" s="11" t="s">
        <v>22</v>
      </c>
      <c r="AY198" s="188" t="s">
        <v>150</v>
      </c>
    </row>
    <row r="199" spans="2:65" s="1" customFormat="1" ht="22.5" customHeight="1">
      <c r="B199" s="164"/>
      <c r="C199" s="165" t="s">
        <v>301</v>
      </c>
      <c r="D199" s="165" t="s">
        <v>152</v>
      </c>
      <c r="E199" s="166" t="s">
        <v>302</v>
      </c>
      <c r="F199" s="167" t="s">
        <v>303</v>
      </c>
      <c r="G199" s="168" t="s">
        <v>91</v>
      </c>
      <c r="H199" s="169">
        <v>299.328</v>
      </c>
      <c r="I199" s="170"/>
      <c r="J199" s="171">
        <f>ROUND(I199*H199,2)</f>
        <v>0</v>
      </c>
      <c r="K199" s="167" t="s">
        <v>155</v>
      </c>
      <c r="L199" s="34"/>
      <c r="M199" s="172" t="s">
        <v>20</v>
      </c>
      <c r="N199" s="173" t="s">
        <v>44</v>
      </c>
      <c r="O199" s="35"/>
      <c r="P199" s="174">
        <f>O199*H199</f>
        <v>0</v>
      </c>
      <c r="Q199" s="174">
        <v>0.0001</v>
      </c>
      <c r="R199" s="174">
        <f>Q199*H199</f>
        <v>0.0299328</v>
      </c>
      <c r="S199" s="174">
        <v>0</v>
      </c>
      <c r="T199" s="175">
        <f>S199*H199</f>
        <v>0</v>
      </c>
      <c r="AR199" s="17" t="s">
        <v>156</v>
      </c>
      <c r="AT199" s="17" t="s">
        <v>152</v>
      </c>
      <c r="AU199" s="17" t="s">
        <v>81</v>
      </c>
      <c r="AY199" s="17" t="s">
        <v>150</v>
      </c>
      <c r="BE199" s="176">
        <f>IF(N199="základní",J199,0)</f>
        <v>0</v>
      </c>
      <c r="BF199" s="176">
        <f>IF(N199="snížená",J199,0)</f>
        <v>0</v>
      </c>
      <c r="BG199" s="176">
        <f>IF(N199="zákl. přenesená",J199,0)</f>
        <v>0</v>
      </c>
      <c r="BH199" s="176">
        <f>IF(N199="sníž. přenesená",J199,0)</f>
        <v>0</v>
      </c>
      <c r="BI199" s="176">
        <f>IF(N199="nulová",J199,0)</f>
        <v>0</v>
      </c>
      <c r="BJ199" s="17" t="s">
        <v>22</v>
      </c>
      <c r="BK199" s="176">
        <f>ROUND(I199*H199,2)</f>
        <v>0</v>
      </c>
      <c r="BL199" s="17" t="s">
        <v>156</v>
      </c>
      <c r="BM199" s="17" t="s">
        <v>304</v>
      </c>
    </row>
    <row r="200" spans="2:47" s="1" customFormat="1" ht="13.5">
      <c r="B200" s="34"/>
      <c r="D200" s="177" t="s">
        <v>158</v>
      </c>
      <c r="F200" s="178" t="s">
        <v>303</v>
      </c>
      <c r="I200" s="138"/>
      <c r="L200" s="34"/>
      <c r="M200" s="63"/>
      <c r="N200" s="35"/>
      <c r="O200" s="35"/>
      <c r="P200" s="35"/>
      <c r="Q200" s="35"/>
      <c r="R200" s="35"/>
      <c r="S200" s="35"/>
      <c r="T200" s="64"/>
      <c r="AT200" s="17" t="s">
        <v>158</v>
      </c>
      <c r="AU200" s="17" t="s">
        <v>81</v>
      </c>
    </row>
    <row r="201" spans="2:51" s="11" customFormat="1" ht="13.5">
      <c r="B201" s="179"/>
      <c r="D201" s="177" t="s">
        <v>159</v>
      </c>
      <c r="E201" s="188" t="s">
        <v>20</v>
      </c>
      <c r="F201" s="189" t="s">
        <v>305</v>
      </c>
      <c r="H201" s="190">
        <v>21.76</v>
      </c>
      <c r="I201" s="184"/>
      <c r="L201" s="179"/>
      <c r="M201" s="185"/>
      <c r="N201" s="186"/>
      <c r="O201" s="186"/>
      <c r="P201" s="186"/>
      <c r="Q201" s="186"/>
      <c r="R201" s="186"/>
      <c r="S201" s="186"/>
      <c r="T201" s="187"/>
      <c r="AT201" s="188" t="s">
        <v>159</v>
      </c>
      <c r="AU201" s="188" t="s">
        <v>81</v>
      </c>
      <c r="AV201" s="11" t="s">
        <v>81</v>
      </c>
      <c r="AW201" s="11" t="s">
        <v>37</v>
      </c>
      <c r="AX201" s="11" t="s">
        <v>73</v>
      </c>
      <c r="AY201" s="188" t="s">
        <v>150</v>
      </c>
    </row>
    <row r="202" spans="2:51" s="11" customFormat="1" ht="27">
      <c r="B202" s="179"/>
      <c r="D202" s="177" t="s">
        <v>159</v>
      </c>
      <c r="E202" s="188" t="s">
        <v>20</v>
      </c>
      <c r="F202" s="189" t="s">
        <v>306</v>
      </c>
      <c r="H202" s="190">
        <v>171.696</v>
      </c>
      <c r="I202" s="184"/>
      <c r="L202" s="179"/>
      <c r="M202" s="185"/>
      <c r="N202" s="186"/>
      <c r="O202" s="186"/>
      <c r="P202" s="186"/>
      <c r="Q202" s="186"/>
      <c r="R202" s="186"/>
      <c r="S202" s="186"/>
      <c r="T202" s="187"/>
      <c r="AT202" s="188" t="s">
        <v>159</v>
      </c>
      <c r="AU202" s="188" t="s">
        <v>81</v>
      </c>
      <c r="AV202" s="11" t="s">
        <v>81</v>
      </c>
      <c r="AW202" s="11" t="s">
        <v>37</v>
      </c>
      <c r="AX202" s="11" t="s">
        <v>73</v>
      </c>
      <c r="AY202" s="188" t="s">
        <v>150</v>
      </c>
    </row>
    <row r="203" spans="2:51" s="11" customFormat="1" ht="13.5">
      <c r="B203" s="179"/>
      <c r="D203" s="177" t="s">
        <v>159</v>
      </c>
      <c r="E203" s="188" t="s">
        <v>20</v>
      </c>
      <c r="F203" s="189" t="s">
        <v>307</v>
      </c>
      <c r="H203" s="190">
        <v>50.4</v>
      </c>
      <c r="I203" s="184"/>
      <c r="L203" s="179"/>
      <c r="M203" s="185"/>
      <c r="N203" s="186"/>
      <c r="O203" s="186"/>
      <c r="P203" s="186"/>
      <c r="Q203" s="186"/>
      <c r="R203" s="186"/>
      <c r="S203" s="186"/>
      <c r="T203" s="187"/>
      <c r="AT203" s="188" t="s">
        <v>159</v>
      </c>
      <c r="AU203" s="188" t="s">
        <v>81</v>
      </c>
      <c r="AV203" s="11" t="s">
        <v>81</v>
      </c>
      <c r="AW203" s="11" t="s">
        <v>37</v>
      </c>
      <c r="AX203" s="11" t="s">
        <v>73</v>
      </c>
      <c r="AY203" s="188" t="s">
        <v>150</v>
      </c>
    </row>
    <row r="204" spans="2:51" s="11" customFormat="1" ht="13.5">
      <c r="B204" s="179"/>
      <c r="D204" s="177" t="s">
        <v>159</v>
      </c>
      <c r="E204" s="188" t="s">
        <v>20</v>
      </c>
      <c r="F204" s="189" t="s">
        <v>308</v>
      </c>
      <c r="H204" s="190">
        <v>55.472</v>
      </c>
      <c r="I204" s="184"/>
      <c r="L204" s="179"/>
      <c r="M204" s="185"/>
      <c r="N204" s="186"/>
      <c r="O204" s="186"/>
      <c r="P204" s="186"/>
      <c r="Q204" s="186"/>
      <c r="R204" s="186"/>
      <c r="S204" s="186"/>
      <c r="T204" s="187"/>
      <c r="AT204" s="188" t="s">
        <v>159</v>
      </c>
      <c r="AU204" s="188" t="s">
        <v>81</v>
      </c>
      <c r="AV204" s="11" t="s">
        <v>81</v>
      </c>
      <c r="AW204" s="11" t="s">
        <v>37</v>
      </c>
      <c r="AX204" s="11" t="s">
        <v>73</v>
      </c>
      <c r="AY204" s="188" t="s">
        <v>150</v>
      </c>
    </row>
    <row r="205" spans="2:51" s="12" customFormat="1" ht="13.5">
      <c r="B205" s="191"/>
      <c r="D205" s="180" t="s">
        <v>159</v>
      </c>
      <c r="E205" s="192" t="s">
        <v>20</v>
      </c>
      <c r="F205" s="193" t="s">
        <v>173</v>
      </c>
      <c r="H205" s="194">
        <v>299.328</v>
      </c>
      <c r="I205" s="195"/>
      <c r="L205" s="191"/>
      <c r="M205" s="196"/>
      <c r="N205" s="197"/>
      <c r="O205" s="197"/>
      <c r="P205" s="197"/>
      <c r="Q205" s="197"/>
      <c r="R205" s="197"/>
      <c r="S205" s="197"/>
      <c r="T205" s="198"/>
      <c r="AT205" s="199" t="s">
        <v>159</v>
      </c>
      <c r="AU205" s="199" t="s">
        <v>81</v>
      </c>
      <c r="AV205" s="12" t="s">
        <v>156</v>
      </c>
      <c r="AW205" s="12" t="s">
        <v>37</v>
      </c>
      <c r="AX205" s="12" t="s">
        <v>22</v>
      </c>
      <c r="AY205" s="199" t="s">
        <v>150</v>
      </c>
    </row>
    <row r="206" spans="2:65" s="1" customFormat="1" ht="22.5" customHeight="1">
      <c r="B206" s="164"/>
      <c r="C206" s="200" t="s">
        <v>309</v>
      </c>
      <c r="D206" s="200" t="s">
        <v>233</v>
      </c>
      <c r="E206" s="201" t="s">
        <v>310</v>
      </c>
      <c r="F206" s="202" t="s">
        <v>311</v>
      </c>
      <c r="G206" s="203" t="s">
        <v>91</v>
      </c>
      <c r="H206" s="204">
        <v>243.856</v>
      </c>
      <c r="I206" s="205"/>
      <c r="J206" s="206">
        <f>ROUND(I206*H206,2)</f>
        <v>0</v>
      </c>
      <c r="K206" s="202" t="s">
        <v>155</v>
      </c>
      <c r="L206" s="207"/>
      <c r="M206" s="208" t="s">
        <v>20</v>
      </c>
      <c r="N206" s="209" t="s">
        <v>44</v>
      </c>
      <c r="O206" s="35"/>
      <c r="P206" s="174">
        <f>O206*H206</f>
        <v>0</v>
      </c>
      <c r="Q206" s="174">
        <v>0.0003</v>
      </c>
      <c r="R206" s="174">
        <f>Q206*H206</f>
        <v>0.0731568</v>
      </c>
      <c r="S206" s="174">
        <v>0</v>
      </c>
      <c r="T206" s="175">
        <f>S206*H206</f>
        <v>0</v>
      </c>
      <c r="AR206" s="17" t="s">
        <v>200</v>
      </c>
      <c r="AT206" s="17" t="s">
        <v>233</v>
      </c>
      <c r="AU206" s="17" t="s">
        <v>81</v>
      </c>
      <c r="AY206" s="17" t="s">
        <v>150</v>
      </c>
      <c r="BE206" s="176">
        <f>IF(N206="základní",J206,0)</f>
        <v>0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17" t="s">
        <v>22</v>
      </c>
      <c r="BK206" s="176">
        <f>ROUND(I206*H206,2)</f>
        <v>0</v>
      </c>
      <c r="BL206" s="17" t="s">
        <v>156</v>
      </c>
      <c r="BM206" s="17" t="s">
        <v>312</v>
      </c>
    </row>
    <row r="207" spans="2:47" s="1" customFormat="1" ht="27">
      <c r="B207" s="34"/>
      <c r="D207" s="177" t="s">
        <v>158</v>
      </c>
      <c r="F207" s="178" t="s">
        <v>313</v>
      </c>
      <c r="I207" s="138"/>
      <c r="L207" s="34"/>
      <c r="M207" s="63"/>
      <c r="N207" s="35"/>
      <c r="O207" s="35"/>
      <c r="P207" s="35"/>
      <c r="Q207" s="35"/>
      <c r="R207" s="35"/>
      <c r="S207" s="35"/>
      <c r="T207" s="64"/>
      <c r="AT207" s="17" t="s">
        <v>158</v>
      </c>
      <c r="AU207" s="17" t="s">
        <v>81</v>
      </c>
    </row>
    <row r="208" spans="2:51" s="11" customFormat="1" ht="13.5">
      <c r="B208" s="179"/>
      <c r="D208" s="180" t="s">
        <v>159</v>
      </c>
      <c r="E208" s="181" t="s">
        <v>20</v>
      </c>
      <c r="F208" s="182" t="s">
        <v>314</v>
      </c>
      <c r="H208" s="183">
        <v>243.856</v>
      </c>
      <c r="I208" s="184"/>
      <c r="L208" s="179"/>
      <c r="M208" s="185"/>
      <c r="N208" s="186"/>
      <c r="O208" s="186"/>
      <c r="P208" s="186"/>
      <c r="Q208" s="186"/>
      <c r="R208" s="186"/>
      <c r="S208" s="186"/>
      <c r="T208" s="187"/>
      <c r="AT208" s="188" t="s">
        <v>159</v>
      </c>
      <c r="AU208" s="188" t="s">
        <v>81</v>
      </c>
      <c r="AV208" s="11" t="s">
        <v>81</v>
      </c>
      <c r="AW208" s="11" t="s">
        <v>37</v>
      </c>
      <c r="AX208" s="11" t="s">
        <v>22</v>
      </c>
      <c r="AY208" s="188" t="s">
        <v>150</v>
      </c>
    </row>
    <row r="209" spans="2:65" s="1" customFormat="1" ht="22.5" customHeight="1">
      <c r="B209" s="164"/>
      <c r="C209" s="200" t="s">
        <v>315</v>
      </c>
      <c r="D209" s="200" t="s">
        <v>233</v>
      </c>
      <c r="E209" s="201" t="s">
        <v>316</v>
      </c>
      <c r="F209" s="202" t="s">
        <v>317</v>
      </c>
      <c r="G209" s="203" t="s">
        <v>91</v>
      </c>
      <c r="H209" s="204">
        <v>55.472</v>
      </c>
      <c r="I209" s="205"/>
      <c r="J209" s="206">
        <f>ROUND(I209*H209,2)</f>
        <v>0</v>
      </c>
      <c r="K209" s="202" t="s">
        <v>155</v>
      </c>
      <c r="L209" s="207"/>
      <c r="M209" s="208" t="s">
        <v>20</v>
      </c>
      <c r="N209" s="209" t="s">
        <v>44</v>
      </c>
      <c r="O209" s="35"/>
      <c r="P209" s="174">
        <f>O209*H209</f>
        <v>0</v>
      </c>
      <c r="Q209" s="174">
        <v>0.0005</v>
      </c>
      <c r="R209" s="174">
        <f>Q209*H209</f>
        <v>0.027736</v>
      </c>
      <c r="S209" s="174">
        <v>0</v>
      </c>
      <c r="T209" s="175">
        <f>S209*H209</f>
        <v>0</v>
      </c>
      <c r="AR209" s="17" t="s">
        <v>200</v>
      </c>
      <c r="AT209" s="17" t="s">
        <v>233</v>
      </c>
      <c r="AU209" s="17" t="s">
        <v>81</v>
      </c>
      <c r="AY209" s="17" t="s">
        <v>150</v>
      </c>
      <c r="BE209" s="176">
        <f>IF(N209="základní",J209,0)</f>
        <v>0</v>
      </c>
      <c r="BF209" s="176">
        <f>IF(N209="snížená",J209,0)</f>
        <v>0</v>
      </c>
      <c r="BG209" s="176">
        <f>IF(N209="zákl. přenesená",J209,0)</f>
        <v>0</v>
      </c>
      <c r="BH209" s="176">
        <f>IF(N209="sníž. přenesená",J209,0)</f>
        <v>0</v>
      </c>
      <c r="BI209" s="176">
        <f>IF(N209="nulová",J209,0)</f>
        <v>0</v>
      </c>
      <c r="BJ209" s="17" t="s">
        <v>22</v>
      </c>
      <c r="BK209" s="176">
        <f>ROUND(I209*H209,2)</f>
        <v>0</v>
      </c>
      <c r="BL209" s="17" t="s">
        <v>156</v>
      </c>
      <c r="BM209" s="17" t="s">
        <v>318</v>
      </c>
    </row>
    <row r="210" spans="2:47" s="1" customFormat="1" ht="27">
      <c r="B210" s="34"/>
      <c r="D210" s="177" t="s">
        <v>158</v>
      </c>
      <c r="F210" s="178" t="s">
        <v>319</v>
      </c>
      <c r="I210" s="138"/>
      <c r="L210" s="34"/>
      <c r="M210" s="63"/>
      <c r="N210" s="35"/>
      <c r="O210" s="35"/>
      <c r="P210" s="35"/>
      <c r="Q210" s="35"/>
      <c r="R210" s="35"/>
      <c r="S210" s="35"/>
      <c r="T210" s="64"/>
      <c r="AT210" s="17" t="s">
        <v>158</v>
      </c>
      <c r="AU210" s="17" t="s">
        <v>81</v>
      </c>
    </row>
    <row r="211" spans="2:51" s="11" customFormat="1" ht="13.5">
      <c r="B211" s="179"/>
      <c r="D211" s="180" t="s">
        <v>159</v>
      </c>
      <c r="E211" s="181" t="s">
        <v>20</v>
      </c>
      <c r="F211" s="182" t="s">
        <v>320</v>
      </c>
      <c r="H211" s="183">
        <v>55.472</v>
      </c>
      <c r="I211" s="184"/>
      <c r="L211" s="179"/>
      <c r="M211" s="185"/>
      <c r="N211" s="186"/>
      <c r="O211" s="186"/>
      <c r="P211" s="186"/>
      <c r="Q211" s="186"/>
      <c r="R211" s="186"/>
      <c r="S211" s="186"/>
      <c r="T211" s="187"/>
      <c r="AT211" s="188" t="s">
        <v>159</v>
      </c>
      <c r="AU211" s="188" t="s">
        <v>81</v>
      </c>
      <c r="AV211" s="11" t="s">
        <v>81</v>
      </c>
      <c r="AW211" s="11" t="s">
        <v>37</v>
      </c>
      <c r="AX211" s="11" t="s">
        <v>22</v>
      </c>
      <c r="AY211" s="188" t="s">
        <v>150</v>
      </c>
    </row>
    <row r="212" spans="2:65" s="1" customFormat="1" ht="22.5" customHeight="1">
      <c r="B212" s="164"/>
      <c r="C212" s="165" t="s">
        <v>321</v>
      </c>
      <c r="D212" s="165" t="s">
        <v>152</v>
      </c>
      <c r="E212" s="166" t="s">
        <v>322</v>
      </c>
      <c r="F212" s="167" t="s">
        <v>323</v>
      </c>
      <c r="G212" s="168" t="s">
        <v>176</v>
      </c>
      <c r="H212" s="169">
        <v>0.722</v>
      </c>
      <c r="I212" s="170"/>
      <c r="J212" s="171">
        <f>ROUND(I212*H212,2)</f>
        <v>0</v>
      </c>
      <c r="K212" s="167" t="s">
        <v>155</v>
      </c>
      <c r="L212" s="34"/>
      <c r="M212" s="172" t="s">
        <v>20</v>
      </c>
      <c r="N212" s="173" t="s">
        <v>44</v>
      </c>
      <c r="O212" s="35"/>
      <c r="P212" s="174">
        <f>O212*H212</f>
        <v>0</v>
      </c>
      <c r="Q212" s="174">
        <v>2.16</v>
      </c>
      <c r="R212" s="174">
        <f>Q212*H212</f>
        <v>1.55952</v>
      </c>
      <c r="S212" s="174">
        <v>0</v>
      </c>
      <c r="T212" s="175">
        <f>S212*H212</f>
        <v>0</v>
      </c>
      <c r="AR212" s="17" t="s">
        <v>156</v>
      </c>
      <c r="AT212" s="17" t="s">
        <v>152</v>
      </c>
      <c r="AU212" s="17" t="s">
        <v>81</v>
      </c>
      <c r="AY212" s="17" t="s">
        <v>150</v>
      </c>
      <c r="BE212" s="176">
        <f>IF(N212="základní",J212,0)</f>
        <v>0</v>
      </c>
      <c r="BF212" s="176">
        <f>IF(N212="snížená",J212,0)</f>
        <v>0</v>
      </c>
      <c r="BG212" s="176">
        <f>IF(N212="zákl. přenesená",J212,0)</f>
        <v>0</v>
      </c>
      <c r="BH212" s="176">
        <f>IF(N212="sníž. přenesená",J212,0)</f>
        <v>0</v>
      </c>
      <c r="BI212" s="176">
        <f>IF(N212="nulová",J212,0)</f>
        <v>0</v>
      </c>
      <c r="BJ212" s="17" t="s">
        <v>22</v>
      </c>
      <c r="BK212" s="176">
        <f>ROUND(I212*H212,2)</f>
        <v>0</v>
      </c>
      <c r="BL212" s="17" t="s">
        <v>156</v>
      </c>
      <c r="BM212" s="17" t="s">
        <v>324</v>
      </c>
    </row>
    <row r="213" spans="2:47" s="1" customFormat="1" ht="13.5">
      <c r="B213" s="34"/>
      <c r="D213" s="177" t="s">
        <v>158</v>
      </c>
      <c r="F213" s="178" t="s">
        <v>323</v>
      </c>
      <c r="I213" s="138"/>
      <c r="L213" s="34"/>
      <c r="M213" s="63"/>
      <c r="N213" s="35"/>
      <c r="O213" s="35"/>
      <c r="P213" s="35"/>
      <c r="Q213" s="35"/>
      <c r="R213" s="35"/>
      <c r="S213" s="35"/>
      <c r="T213" s="64"/>
      <c r="AT213" s="17" t="s">
        <v>158</v>
      </c>
      <c r="AU213" s="17" t="s">
        <v>81</v>
      </c>
    </row>
    <row r="214" spans="2:51" s="11" customFormat="1" ht="13.5">
      <c r="B214" s="179"/>
      <c r="D214" s="177" t="s">
        <v>159</v>
      </c>
      <c r="E214" s="188" t="s">
        <v>20</v>
      </c>
      <c r="F214" s="189" t="s">
        <v>325</v>
      </c>
      <c r="H214" s="190">
        <v>0.297</v>
      </c>
      <c r="I214" s="184"/>
      <c r="L214" s="179"/>
      <c r="M214" s="185"/>
      <c r="N214" s="186"/>
      <c r="O214" s="186"/>
      <c r="P214" s="186"/>
      <c r="Q214" s="186"/>
      <c r="R214" s="186"/>
      <c r="S214" s="186"/>
      <c r="T214" s="187"/>
      <c r="AT214" s="188" t="s">
        <v>159</v>
      </c>
      <c r="AU214" s="188" t="s">
        <v>81</v>
      </c>
      <c r="AV214" s="11" t="s">
        <v>81</v>
      </c>
      <c r="AW214" s="11" t="s">
        <v>37</v>
      </c>
      <c r="AX214" s="11" t="s">
        <v>73</v>
      </c>
      <c r="AY214" s="188" t="s">
        <v>150</v>
      </c>
    </row>
    <row r="215" spans="2:51" s="11" customFormat="1" ht="13.5">
      <c r="B215" s="179"/>
      <c r="D215" s="177" t="s">
        <v>159</v>
      </c>
      <c r="E215" s="188" t="s">
        <v>20</v>
      </c>
      <c r="F215" s="189" t="s">
        <v>326</v>
      </c>
      <c r="H215" s="190">
        <v>0.425</v>
      </c>
      <c r="I215" s="184"/>
      <c r="L215" s="179"/>
      <c r="M215" s="185"/>
      <c r="N215" s="186"/>
      <c r="O215" s="186"/>
      <c r="P215" s="186"/>
      <c r="Q215" s="186"/>
      <c r="R215" s="186"/>
      <c r="S215" s="186"/>
      <c r="T215" s="187"/>
      <c r="AT215" s="188" t="s">
        <v>159</v>
      </c>
      <c r="AU215" s="188" t="s">
        <v>81</v>
      </c>
      <c r="AV215" s="11" t="s">
        <v>81</v>
      </c>
      <c r="AW215" s="11" t="s">
        <v>37</v>
      </c>
      <c r="AX215" s="11" t="s">
        <v>73</v>
      </c>
      <c r="AY215" s="188" t="s">
        <v>150</v>
      </c>
    </row>
    <row r="216" spans="2:51" s="12" customFormat="1" ht="13.5">
      <c r="B216" s="191"/>
      <c r="D216" s="180" t="s">
        <v>159</v>
      </c>
      <c r="E216" s="192" t="s">
        <v>20</v>
      </c>
      <c r="F216" s="193" t="s">
        <v>173</v>
      </c>
      <c r="H216" s="194">
        <v>0.722</v>
      </c>
      <c r="I216" s="195"/>
      <c r="L216" s="191"/>
      <c r="M216" s="196"/>
      <c r="N216" s="197"/>
      <c r="O216" s="197"/>
      <c r="P216" s="197"/>
      <c r="Q216" s="197"/>
      <c r="R216" s="197"/>
      <c r="S216" s="197"/>
      <c r="T216" s="198"/>
      <c r="AT216" s="199" t="s">
        <v>159</v>
      </c>
      <c r="AU216" s="199" t="s">
        <v>81</v>
      </c>
      <c r="AV216" s="12" t="s">
        <v>156</v>
      </c>
      <c r="AW216" s="12" t="s">
        <v>37</v>
      </c>
      <c r="AX216" s="12" t="s">
        <v>22</v>
      </c>
      <c r="AY216" s="199" t="s">
        <v>150</v>
      </c>
    </row>
    <row r="217" spans="2:65" s="1" customFormat="1" ht="22.5" customHeight="1">
      <c r="B217" s="164"/>
      <c r="C217" s="165" t="s">
        <v>327</v>
      </c>
      <c r="D217" s="165" t="s">
        <v>152</v>
      </c>
      <c r="E217" s="166" t="s">
        <v>328</v>
      </c>
      <c r="F217" s="167" t="s">
        <v>329</v>
      </c>
      <c r="G217" s="168" t="s">
        <v>91</v>
      </c>
      <c r="H217" s="169">
        <v>58.606</v>
      </c>
      <c r="I217" s="170"/>
      <c r="J217" s="171">
        <f>ROUND(I217*H217,2)</f>
        <v>0</v>
      </c>
      <c r="K217" s="167" t="s">
        <v>163</v>
      </c>
      <c r="L217" s="34"/>
      <c r="M217" s="172" t="s">
        <v>20</v>
      </c>
      <c r="N217" s="173" t="s">
        <v>44</v>
      </c>
      <c r="O217" s="35"/>
      <c r="P217" s="174">
        <f>O217*H217</f>
        <v>0</v>
      </c>
      <c r="Q217" s="174">
        <v>0.00103</v>
      </c>
      <c r="R217" s="174">
        <f>Q217*H217</f>
        <v>0.06036418000000001</v>
      </c>
      <c r="S217" s="174">
        <v>0</v>
      </c>
      <c r="T217" s="175">
        <f>S217*H217</f>
        <v>0</v>
      </c>
      <c r="AR217" s="17" t="s">
        <v>156</v>
      </c>
      <c r="AT217" s="17" t="s">
        <v>152</v>
      </c>
      <c r="AU217" s="17" t="s">
        <v>81</v>
      </c>
      <c r="AY217" s="17" t="s">
        <v>150</v>
      </c>
      <c r="BE217" s="176">
        <f>IF(N217="základní",J217,0)</f>
        <v>0</v>
      </c>
      <c r="BF217" s="176">
        <f>IF(N217="snížená",J217,0)</f>
        <v>0</v>
      </c>
      <c r="BG217" s="176">
        <f>IF(N217="zákl. přenesená",J217,0)</f>
        <v>0</v>
      </c>
      <c r="BH217" s="176">
        <f>IF(N217="sníž. přenesená",J217,0)</f>
        <v>0</v>
      </c>
      <c r="BI217" s="176">
        <f>IF(N217="nulová",J217,0)</f>
        <v>0</v>
      </c>
      <c r="BJ217" s="17" t="s">
        <v>22</v>
      </c>
      <c r="BK217" s="176">
        <f>ROUND(I217*H217,2)</f>
        <v>0</v>
      </c>
      <c r="BL217" s="17" t="s">
        <v>156</v>
      </c>
      <c r="BM217" s="17" t="s">
        <v>330</v>
      </c>
    </row>
    <row r="218" spans="2:47" s="1" customFormat="1" ht="27">
      <c r="B218" s="34"/>
      <c r="D218" s="180" t="s">
        <v>158</v>
      </c>
      <c r="F218" s="218" t="s">
        <v>331</v>
      </c>
      <c r="I218" s="138"/>
      <c r="L218" s="34"/>
      <c r="M218" s="63"/>
      <c r="N218" s="35"/>
      <c r="O218" s="35"/>
      <c r="P218" s="35"/>
      <c r="Q218" s="35"/>
      <c r="R218" s="35"/>
      <c r="S218" s="35"/>
      <c r="T218" s="64"/>
      <c r="AT218" s="17" t="s">
        <v>158</v>
      </c>
      <c r="AU218" s="17" t="s">
        <v>81</v>
      </c>
    </row>
    <row r="219" spans="2:65" s="1" customFormat="1" ht="22.5" customHeight="1">
      <c r="B219" s="164"/>
      <c r="C219" s="165" t="s">
        <v>332</v>
      </c>
      <c r="D219" s="165" t="s">
        <v>152</v>
      </c>
      <c r="E219" s="166" t="s">
        <v>333</v>
      </c>
      <c r="F219" s="167" t="s">
        <v>334</v>
      </c>
      <c r="G219" s="168" t="s">
        <v>91</v>
      </c>
      <c r="H219" s="169">
        <v>58.606</v>
      </c>
      <c r="I219" s="170"/>
      <c r="J219" s="171">
        <f>ROUND(I219*H219,2)</f>
        <v>0</v>
      </c>
      <c r="K219" s="167" t="s">
        <v>163</v>
      </c>
      <c r="L219" s="34"/>
      <c r="M219" s="172" t="s">
        <v>20</v>
      </c>
      <c r="N219" s="173" t="s">
        <v>44</v>
      </c>
      <c r="O219" s="35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AR219" s="17" t="s">
        <v>156</v>
      </c>
      <c r="AT219" s="17" t="s">
        <v>152</v>
      </c>
      <c r="AU219" s="17" t="s">
        <v>81</v>
      </c>
      <c r="AY219" s="17" t="s">
        <v>150</v>
      </c>
      <c r="BE219" s="176">
        <f>IF(N219="základní",J219,0)</f>
        <v>0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7" t="s">
        <v>22</v>
      </c>
      <c r="BK219" s="176">
        <f>ROUND(I219*H219,2)</f>
        <v>0</v>
      </c>
      <c r="BL219" s="17" t="s">
        <v>156</v>
      </c>
      <c r="BM219" s="17" t="s">
        <v>335</v>
      </c>
    </row>
    <row r="220" spans="2:47" s="1" customFormat="1" ht="27">
      <c r="B220" s="34"/>
      <c r="D220" s="180" t="s">
        <v>158</v>
      </c>
      <c r="F220" s="218" t="s">
        <v>336</v>
      </c>
      <c r="I220" s="138"/>
      <c r="L220" s="34"/>
      <c r="M220" s="63"/>
      <c r="N220" s="35"/>
      <c r="O220" s="35"/>
      <c r="P220" s="35"/>
      <c r="Q220" s="35"/>
      <c r="R220" s="35"/>
      <c r="S220" s="35"/>
      <c r="T220" s="64"/>
      <c r="AT220" s="17" t="s">
        <v>158</v>
      </c>
      <c r="AU220" s="17" t="s">
        <v>81</v>
      </c>
    </row>
    <row r="221" spans="2:65" s="1" customFormat="1" ht="22.5" customHeight="1">
      <c r="B221" s="164"/>
      <c r="C221" s="165" t="s">
        <v>337</v>
      </c>
      <c r="D221" s="165" t="s">
        <v>152</v>
      </c>
      <c r="E221" s="166" t="s">
        <v>338</v>
      </c>
      <c r="F221" s="167" t="s">
        <v>339</v>
      </c>
      <c r="G221" s="168" t="s">
        <v>176</v>
      </c>
      <c r="H221" s="169">
        <v>14.065</v>
      </c>
      <c r="I221" s="170"/>
      <c r="J221" s="171">
        <f>ROUND(I221*H221,2)</f>
        <v>0</v>
      </c>
      <c r="K221" s="167" t="s">
        <v>163</v>
      </c>
      <c r="L221" s="34"/>
      <c r="M221" s="172" t="s">
        <v>20</v>
      </c>
      <c r="N221" s="173" t="s">
        <v>44</v>
      </c>
      <c r="O221" s="35"/>
      <c r="P221" s="174">
        <f>O221*H221</f>
        <v>0</v>
      </c>
      <c r="Q221" s="174">
        <v>2.25634</v>
      </c>
      <c r="R221" s="174">
        <f>Q221*H221</f>
        <v>31.735422099999997</v>
      </c>
      <c r="S221" s="174">
        <v>0</v>
      </c>
      <c r="T221" s="175">
        <f>S221*H221</f>
        <v>0</v>
      </c>
      <c r="AR221" s="17" t="s">
        <v>156</v>
      </c>
      <c r="AT221" s="17" t="s">
        <v>152</v>
      </c>
      <c r="AU221" s="17" t="s">
        <v>81</v>
      </c>
      <c r="AY221" s="17" t="s">
        <v>150</v>
      </c>
      <c r="BE221" s="176">
        <f>IF(N221="základní",J221,0)</f>
        <v>0</v>
      </c>
      <c r="BF221" s="176">
        <f>IF(N221="snížená",J221,0)</f>
        <v>0</v>
      </c>
      <c r="BG221" s="176">
        <f>IF(N221="zákl. přenesená",J221,0)</f>
        <v>0</v>
      </c>
      <c r="BH221" s="176">
        <f>IF(N221="sníž. přenesená",J221,0)</f>
        <v>0</v>
      </c>
      <c r="BI221" s="176">
        <f>IF(N221="nulová",J221,0)</f>
        <v>0</v>
      </c>
      <c r="BJ221" s="17" t="s">
        <v>22</v>
      </c>
      <c r="BK221" s="176">
        <f>ROUND(I221*H221,2)</f>
        <v>0</v>
      </c>
      <c r="BL221" s="17" t="s">
        <v>156</v>
      </c>
      <c r="BM221" s="17" t="s">
        <v>340</v>
      </c>
    </row>
    <row r="222" spans="2:47" s="1" customFormat="1" ht="13.5">
      <c r="B222" s="34"/>
      <c r="D222" s="177" t="s">
        <v>158</v>
      </c>
      <c r="F222" s="178" t="s">
        <v>341</v>
      </c>
      <c r="I222" s="138"/>
      <c r="L222" s="34"/>
      <c r="M222" s="63"/>
      <c r="N222" s="35"/>
      <c r="O222" s="35"/>
      <c r="P222" s="35"/>
      <c r="Q222" s="35"/>
      <c r="R222" s="35"/>
      <c r="S222" s="35"/>
      <c r="T222" s="64"/>
      <c r="AT222" s="17" t="s">
        <v>158</v>
      </c>
      <c r="AU222" s="17" t="s">
        <v>81</v>
      </c>
    </row>
    <row r="223" spans="2:51" s="11" customFormat="1" ht="13.5">
      <c r="B223" s="179"/>
      <c r="D223" s="180" t="s">
        <v>159</v>
      </c>
      <c r="E223" s="181" t="s">
        <v>20</v>
      </c>
      <c r="F223" s="182" t="s">
        <v>342</v>
      </c>
      <c r="H223" s="183">
        <v>14.065</v>
      </c>
      <c r="I223" s="184"/>
      <c r="L223" s="179"/>
      <c r="M223" s="185"/>
      <c r="N223" s="186"/>
      <c r="O223" s="186"/>
      <c r="P223" s="186"/>
      <c r="Q223" s="186"/>
      <c r="R223" s="186"/>
      <c r="S223" s="186"/>
      <c r="T223" s="187"/>
      <c r="AT223" s="188" t="s">
        <v>159</v>
      </c>
      <c r="AU223" s="188" t="s">
        <v>81</v>
      </c>
      <c r="AV223" s="11" t="s">
        <v>81</v>
      </c>
      <c r="AW223" s="11" t="s">
        <v>37</v>
      </c>
      <c r="AX223" s="11" t="s">
        <v>22</v>
      </c>
      <c r="AY223" s="188" t="s">
        <v>150</v>
      </c>
    </row>
    <row r="224" spans="2:65" s="1" customFormat="1" ht="22.5" customHeight="1">
      <c r="B224" s="164"/>
      <c r="C224" s="165" t="s">
        <v>343</v>
      </c>
      <c r="D224" s="165" t="s">
        <v>152</v>
      </c>
      <c r="E224" s="166" t="s">
        <v>344</v>
      </c>
      <c r="F224" s="167" t="s">
        <v>345</v>
      </c>
      <c r="G224" s="168" t="s">
        <v>222</v>
      </c>
      <c r="H224" s="169">
        <v>0.164</v>
      </c>
      <c r="I224" s="170"/>
      <c r="J224" s="171">
        <f>ROUND(I224*H224,2)</f>
        <v>0</v>
      </c>
      <c r="K224" s="167" t="s">
        <v>163</v>
      </c>
      <c r="L224" s="34"/>
      <c r="M224" s="172" t="s">
        <v>20</v>
      </c>
      <c r="N224" s="173" t="s">
        <v>44</v>
      </c>
      <c r="O224" s="35"/>
      <c r="P224" s="174">
        <f>O224*H224</f>
        <v>0</v>
      </c>
      <c r="Q224" s="174">
        <v>1.06017</v>
      </c>
      <c r="R224" s="174">
        <f>Q224*H224</f>
        <v>0.17386788000000003</v>
      </c>
      <c r="S224" s="174">
        <v>0</v>
      </c>
      <c r="T224" s="175">
        <f>S224*H224</f>
        <v>0</v>
      </c>
      <c r="AR224" s="17" t="s">
        <v>156</v>
      </c>
      <c r="AT224" s="17" t="s">
        <v>152</v>
      </c>
      <c r="AU224" s="17" t="s">
        <v>81</v>
      </c>
      <c r="AY224" s="17" t="s">
        <v>150</v>
      </c>
      <c r="BE224" s="176">
        <f>IF(N224="základní",J224,0)</f>
        <v>0</v>
      </c>
      <c r="BF224" s="176">
        <f>IF(N224="snížená",J224,0)</f>
        <v>0</v>
      </c>
      <c r="BG224" s="176">
        <f>IF(N224="zákl. přenesená",J224,0)</f>
        <v>0</v>
      </c>
      <c r="BH224" s="176">
        <f>IF(N224="sníž. přenesená",J224,0)</f>
        <v>0</v>
      </c>
      <c r="BI224" s="176">
        <f>IF(N224="nulová",J224,0)</f>
        <v>0</v>
      </c>
      <c r="BJ224" s="17" t="s">
        <v>22</v>
      </c>
      <c r="BK224" s="176">
        <f>ROUND(I224*H224,2)</f>
        <v>0</v>
      </c>
      <c r="BL224" s="17" t="s">
        <v>156</v>
      </c>
      <c r="BM224" s="17" t="s">
        <v>346</v>
      </c>
    </row>
    <row r="225" spans="2:47" s="1" customFormat="1" ht="13.5">
      <c r="B225" s="34"/>
      <c r="D225" s="177" t="s">
        <v>158</v>
      </c>
      <c r="F225" s="178" t="s">
        <v>347</v>
      </c>
      <c r="I225" s="138"/>
      <c r="L225" s="34"/>
      <c r="M225" s="63"/>
      <c r="N225" s="35"/>
      <c r="O225" s="35"/>
      <c r="P225" s="35"/>
      <c r="Q225" s="35"/>
      <c r="R225" s="35"/>
      <c r="S225" s="35"/>
      <c r="T225" s="64"/>
      <c r="AT225" s="17" t="s">
        <v>158</v>
      </c>
      <c r="AU225" s="17" t="s">
        <v>81</v>
      </c>
    </row>
    <row r="226" spans="2:51" s="11" customFormat="1" ht="13.5">
      <c r="B226" s="179"/>
      <c r="D226" s="180" t="s">
        <v>159</v>
      </c>
      <c r="E226" s="181" t="s">
        <v>20</v>
      </c>
      <c r="F226" s="182" t="s">
        <v>348</v>
      </c>
      <c r="H226" s="183">
        <v>0.164</v>
      </c>
      <c r="I226" s="184"/>
      <c r="L226" s="179"/>
      <c r="M226" s="185"/>
      <c r="N226" s="186"/>
      <c r="O226" s="186"/>
      <c r="P226" s="186"/>
      <c r="Q226" s="186"/>
      <c r="R226" s="186"/>
      <c r="S226" s="186"/>
      <c r="T226" s="187"/>
      <c r="AT226" s="188" t="s">
        <v>159</v>
      </c>
      <c r="AU226" s="188" t="s">
        <v>81</v>
      </c>
      <c r="AV226" s="11" t="s">
        <v>81</v>
      </c>
      <c r="AW226" s="11" t="s">
        <v>37</v>
      </c>
      <c r="AX226" s="11" t="s">
        <v>22</v>
      </c>
      <c r="AY226" s="188" t="s">
        <v>150</v>
      </c>
    </row>
    <row r="227" spans="2:65" s="1" customFormat="1" ht="22.5" customHeight="1">
      <c r="B227" s="164"/>
      <c r="C227" s="165" t="s">
        <v>349</v>
      </c>
      <c r="D227" s="165" t="s">
        <v>152</v>
      </c>
      <c r="E227" s="166" t="s">
        <v>350</v>
      </c>
      <c r="F227" s="167" t="s">
        <v>351</v>
      </c>
      <c r="G227" s="168" t="s">
        <v>222</v>
      </c>
      <c r="H227" s="169">
        <v>0.316</v>
      </c>
      <c r="I227" s="170"/>
      <c r="J227" s="171">
        <f>ROUND(I227*H227,2)</f>
        <v>0</v>
      </c>
      <c r="K227" s="167" t="s">
        <v>155</v>
      </c>
      <c r="L227" s="34"/>
      <c r="M227" s="172" t="s">
        <v>20</v>
      </c>
      <c r="N227" s="173" t="s">
        <v>44</v>
      </c>
      <c r="O227" s="35"/>
      <c r="P227" s="174">
        <f>O227*H227</f>
        <v>0</v>
      </c>
      <c r="Q227" s="174">
        <v>1.05306</v>
      </c>
      <c r="R227" s="174">
        <f>Q227*H227</f>
        <v>0.33276696000000006</v>
      </c>
      <c r="S227" s="174">
        <v>0</v>
      </c>
      <c r="T227" s="175">
        <f>S227*H227</f>
        <v>0</v>
      </c>
      <c r="AR227" s="17" t="s">
        <v>156</v>
      </c>
      <c r="AT227" s="17" t="s">
        <v>152</v>
      </c>
      <c r="AU227" s="17" t="s">
        <v>81</v>
      </c>
      <c r="AY227" s="17" t="s">
        <v>150</v>
      </c>
      <c r="BE227" s="176">
        <f>IF(N227="základní",J227,0)</f>
        <v>0</v>
      </c>
      <c r="BF227" s="176">
        <f>IF(N227="snížená",J227,0)</f>
        <v>0</v>
      </c>
      <c r="BG227" s="176">
        <f>IF(N227="zákl. přenesená",J227,0)</f>
        <v>0</v>
      </c>
      <c r="BH227" s="176">
        <f>IF(N227="sníž. přenesená",J227,0)</f>
        <v>0</v>
      </c>
      <c r="BI227" s="176">
        <f>IF(N227="nulová",J227,0)</f>
        <v>0</v>
      </c>
      <c r="BJ227" s="17" t="s">
        <v>22</v>
      </c>
      <c r="BK227" s="176">
        <f>ROUND(I227*H227,2)</f>
        <v>0</v>
      </c>
      <c r="BL227" s="17" t="s">
        <v>156</v>
      </c>
      <c r="BM227" s="17" t="s">
        <v>352</v>
      </c>
    </row>
    <row r="228" spans="2:47" s="1" customFormat="1" ht="13.5">
      <c r="B228" s="34"/>
      <c r="D228" s="177" t="s">
        <v>158</v>
      </c>
      <c r="F228" s="178" t="s">
        <v>351</v>
      </c>
      <c r="I228" s="138"/>
      <c r="L228" s="34"/>
      <c r="M228" s="63"/>
      <c r="N228" s="35"/>
      <c r="O228" s="35"/>
      <c r="P228" s="35"/>
      <c r="Q228" s="35"/>
      <c r="R228" s="35"/>
      <c r="S228" s="35"/>
      <c r="T228" s="64"/>
      <c r="AT228" s="17" t="s">
        <v>158</v>
      </c>
      <c r="AU228" s="17" t="s">
        <v>81</v>
      </c>
    </row>
    <row r="229" spans="2:51" s="11" customFormat="1" ht="13.5">
      <c r="B229" s="179"/>
      <c r="D229" s="180" t="s">
        <v>159</v>
      </c>
      <c r="E229" s="181" t="s">
        <v>20</v>
      </c>
      <c r="F229" s="182" t="s">
        <v>353</v>
      </c>
      <c r="H229" s="183">
        <v>0.316</v>
      </c>
      <c r="I229" s="184"/>
      <c r="L229" s="179"/>
      <c r="M229" s="185"/>
      <c r="N229" s="186"/>
      <c r="O229" s="186"/>
      <c r="P229" s="186"/>
      <c r="Q229" s="186"/>
      <c r="R229" s="186"/>
      <c r="S229" s="186"/>
      <c r="T229" s="187"/>
      <c r="AT229" s="188" t="s">
        <v>159</v>
      </c>
      <c r="AU229" s="188" t="s">
        <v>81</v>
      </c>
      <c r="AV229" s="11" t="s">
        <v>81</v>
      </c>
      <c r="AW229" s="11" t="s">
        <v>37</v>
      </c>
      <c r="AX229" s="11" t="s">
        <v>22</v>
      </c>
      <c r="AY229" s="188" t="s">
        <v>150</v>
      </c>
    </row>
    <row r="230" spans="2:65" s="1" customFormat="1" ht="22.5" customHeight="1">
      <c r="B230" s="164"/>
      <c r="C230" s="165" t="s">
        <v>354</v>
      </c>
      <c r="D230" s="165" t="s">
        <v>152</v>
      </c>
      <c r="E230" s="166" t="s">
        <v>355</v>
      </c>
      <c r="F230" s="167" t="s">
        <v>356</v>
      </c>
      <c r="G230" s="168" t="s">
        <v>176</v>
      </c>
      <c r="H230" s="169">
        <v>3.091</v>
      </c>
      <c r="I230" s="170"/>
      <c r="J230" s="171">
        <f>ROUND(I230*H230,2)</f>
        <v>0</v>
      </c>
      <c r="K230" s="167" t="s">
        <v>155</v>
      </c>
      <c r="L230" s="34"/>
      <c r="M230" s="172" t="s">
        <v>20</v>
      </c>
      <c r="N230" s="173" t="s">
        <v>44</v>
      </c>
      <c r="O230" s="35"/>
      <c r="P230" s="174">
        <f>O230*H230</f>
        <v>0</v>
      </c>
      <c r="Q230" s="174">
        <v>2.45329</v>
      </c>
      <c r="R230" s="174">
        <f>Q230*H230</f>
        <v>7.58311939</v>
      </c>
      <c r="S230" s="174">
        <v>0</v>
      </c>
      <c r="T230" s="175">
        <f>S230*H230</f>
        <v>0</v>
      </c>
      <c r="AR230" s="17" t="s">
        <v>156</v>
      </c>
      <c r="AT230" s="17" t="s">
        <v>152</v>
      </c>
      <c r="AU230" s="17" t="s">
        <v>81</v>
      </c>
      <c r="AY230" s="17" t="s">
        <v>150</v>
      </c>
      <c r="BE230" s="176">
        <f>IF(N230="základní",J230,0)</f>
        <v>0</v>
      </c>
      <c r="BF230" s="176">
        <f>IF(N230="snížená",J230,0)</f>
        <v>0</v>
      </c>
      <c r="BG230" s="176">
        <f>IF(N230="zákl. přenesená",J230,0)</f>
        <v>0</v>
      </c>
      <c r="BH230" s="176">
        <f>IF(N230="sníž. přenesená",J230,0)</f>
        <v>0</v>
      </c>
      <c r="BI230" s="176">
        <f>IF(N230="nulová",J230,0)</f>
        <v>0</v>
      </c>
      <c r="BJ230" s="17" t="s">
        <v>22</v>
      </c>
      <c r="BK230" s="176">
        <f>ROUND(I230*H230,2)</f>
        <v>0</v>
      </c>
      <c r="BL230" s="17" t="s">
        <v>156</v>
      </c>
      <c r="BM230" s="17" t="s">
        <v>357</v>
      </c>
    </row>
    <row r="231" spans="2:47" s="1" customFormat="1" ht="27">
      <c r="B231" s="34"/>
      <c r="D231" s="177" t="s">
        <v>158</v>
      </c>
      <c r="F231" s="178" t="s">
        <v>358</v>
      </c>
      <c r="I231" s="138"/>
      <c r="L231" s="34"/>
      <c r="M231" s="63"/>
      <c r="N231" s="35"/>
      <c r="O231" s="35"/>
      <c r="P231" s="35"/>
      <c r="Q231" s="35"/>
      <c r="R231" s="35"/>
      <c r="S231" s="35"/>
      <c r="T231" s="64"/>
      <c r="AT231" s="17" t="s">
        <v>158</v>
      </c>
      <c r="AU231" s="17" t="s">
        <v>81</v>
      </c>
    </row>
    <row r="232" spans="2:51" s="11" customFormat="1" ht="13.5">
      <c r="B232" s="179"/>
      <c r="D232" s="180" t="s">
        <v>159</v>
      </c>
      <c r="E232" s="181" t="s">
        <v>20</v>
      </c>
      <c r="F232" s="182" t="s">
        <v>359</v>
      </c>
      <c r="H232" s="183">
        <v>3.091</v>
      </c>
      <c r="I232" s="184"/>
      <c r="L232" s="179"/>
      <c r="M232" s="185"/>
      <c r="N232" s="186"/>
      <c r="O232" s="186"/>
      <c r="P232" s="186"/>
      <c r="Q232" s="186"/>
      <c r="R232" s="186"/>
      <c r="S232" s="186"/>
      <c r="T232" s="187"/>
      <c r="AT232" s="188" t="s">
        <v>159</v>
      </c>
      <c r="AU232" s="188" t="s">
        <v>81</v>
      </c>
      <c r="AV232" s="11" t="s">
        <v>81</v>
      </c>
      <c r="AW232" s="11" t="s">
        <v>37</v>
      </c>
      <c r="AX232" s="11" t="s">
        <v>22</v>
      </c>
      <c r="AY232" s="188" t="s">
        <v>150</v>
      </c>
    </row>
    <row r="233" spans="2:65" s="1" customFormat="1" ht="22.5" customHeight="1">
      <c r="B233" s="164"/>
      <c r="C233" s="165" t="s">
        <v>360</v>
      </c>
      <c r="D233" s="165" t="s">
        <v>152</v>
      </c>
      <c r="E233" s="166" t="s">
        <v>361</v>
      </c>
      <c r="F233" s="167" t="s">
        <v>362</v>
      </c>
      <c r="G233" s="168" t="s">
        <v>91</v>
      </c>
      <c r="H233" s="169">
        <v>5.76</v>
      </c>
      <c r="I233" s="170"/>
      <c r="J233" s="171">
        <f>ROUND(I233*H233,2)</f>
        <v>0</v>
      </c>
      <c r="K233" s="167" t="s">
        <v>155</v>
      </c>
      <c r="L233" s="34"/>
      <c r="M233" s="172" t="s">
        <v>20</v>
      </c>
      <c r="N233" s="173" t="s">
        <v>44</v>
      </c>
      <c r="O233" s="35"/>
      <c r="P233" s="174">
        <f>O233*H233</f>
        <v>0</v>
      </c>
      <c r="Q233" s="174">
        <v>0.00103</v>
      </c>
      <c r="R233" s="174">
        <f>Q233*H233</f>
        <v>0.0059328</v>
      </c>
      <c r="S233" s="174">
        <v>0</v>
      </c>
      <c r="T233" s="175">
        <f>S233*H233</f>
        <v>0</v>
      </c>
      <c r="AR233" s="17" t="s">
        <v>156</v>
      </c>
      <c r="AT233" s="17" t="s">
        <v>152</v>
      </c>
      <c r="AU233" s="17" t="s">
        <v>81</v>
      </c>
      <c r="AY233" s="17" t="s">
        <v>150</v>
      </c>
      <c r="BE233" s="176">
        <f>IF(N233="základní",J233,0)</f>
        <v>0</v>
      </c>
      <c r="BF233" s="176">
        <f>IF(N233="snížená",J233,0)</f>
        <v>0</v>
      </c>
      <c r="BG233" s="176">
        <f>IF(N233="zákl. přenesená",J233,0)</f>
        <v>0</v>
      </c>
      <c r="BH233" s="176">
        <f>IF(N233="sníž. přenesená",J233,0)</f>
        <v>0</v>
      </c>
      <c r="BI233" s="176">
        <f>IF(N233="nulová",J233,0)</f>
        <v>0</v>
      </c>
      <c r="BJ233" s="17" t="s">
        <v>22</v>
      </c>
      <c r="BK233" s="176">
        <f>ROUND(I233*H233,2)</f>
        <v>0</v>
      </c>
      <c r="BL233" s="17" t="s">
        <v>156</v>
      </c>
      <c r="BM233" s="17" t="s">
        <v>363</v>
      </c>
    </row>
    <row r="234" spans="2:47" s="1" customFormat="1" ht="13.5">
      <c r="B234" s="34"/>
      <c r="D234" s="177" t="s">
        <v>158</v>
      </c>
      <c r="F234" s="178" t="s">
        <v>362</v>
      </c>
      <c r="I234" s="138"/>
      <c r="L234" s="34"/>
      <c r="M234" s="63"/>
      <c r="N234" s="35"/>
      <c r="O234" s="35"/>
      <c r="P234" s="35"/>
      <c r="Q234" s="35"/>
      <c r="R234" s="35"/>
      <c r="S234" s="35"/>
      <c r="T234" s="64"/>
      <c r="AT234" s="17" t="s">
        <v>158</v>
      </c>
      <c r="AU234" s="17" t="s">
        <v>81</v>
      </c>
    </row>
    <row r="235" spans="2:51" s="11" customFormat="1" ht="13.5">
      <c r="B235" s="179"/>
      <c r="D235" s="180" t="s">
        <v>159</v>
      </c>
      <c r="E235" s="181" t="s">
        <v>20</v>
      </c>
      <c r="F235" s="182" t="s">
        <v>364</v>
      </c>
      <c r="H235" s="183">
        <v>5.76</v>
      </c>
      <c r="I235" s="184"/>
      <c r="L235" s="179"/>
      <c r="M235" s="185"/>
      <c r="N235" s="186"/>
      <c r="O235" s="186"/>
      <c r="P235" s="186"/>
      <c r="Q235" s="186"/>
      <c r="R235" s="186"/>
      <c r="S235" s="186"/>
      <c r="T235" s="187"/>
      <c r="AT235" s="188" t="s">
        <v>159</v>
      </c>
      <c r="AU235" s="188" t="s">
        <v>81</v>
      </c>
      <c r="AV235" s="11" t="s">
        <v>81</v>
      </c>
      <c r="AW235" s="11" t="s">
        <v>37</v>
      </c>
      <c r="AX235" s="11" t="s">
        <v>22</v>
      </c>
      <c r="AY235" s="188" t="s">
        <v>150</v>
      </c>
    </row>
    <row r="236" spans="2:65" s="1" customFormat="1" ht="22.5" customHeight="1">
      <c r="B236" s="164"/>
      <c r="C236" s="165" t="s">
        <v>365</v>
      </c>
      <c r="D236" s="165" t="s">
        <v>152</v>
      </c>
      <c r="E236" s="166" t="s">
        <v>366</v>
      </c>
      <c r="F236" s="167" t="s">
        <v>367</v>
      </c>
      <c r="G236" s="168" t="s">
        <v>91</v>
      </c>
      <c r="H236" s="169">
        <v>5.76</v>
      </c>
      <c r="I236" s="170"/>
      <c r="J236" s="171">
        <f>ROUND(I236*H236,2)</f>
        <v>0</v>
      </c>
      <c r="K236" s="167" t="s">
        <v>155</v>
      </c>
      <c r="L236" s="34"/>
      <c r="M236" s="172" t="s">
        <v>20</v>
      </c>
      <c r="N236" s="173" t="s">
        <v>44</v>
      </c>
      <c r="O236" s="35"/>
      <c r="P236" s="174">
        <f>O236*H236</f>
        <v>0</v>
      </c>
      <c r="Q236" s="174">
        <v>0</v>
      </c>
      <c r="R236" s="174">
        <f>Q236*H236</f>
        <v>0</v>
      </c>
      <c r="S236" s="174">
        <v>0</v>
      </c>
      <c r="T236" s="175">
        <f>S236*H236</f>
        <v>0</v>
      </c>
      <c r="AR236" s="17" t="s">
        <v>156</v>
      </c>
      <c r="AT236" s="17" t="s">
        <v>152</v>
      </c>
      <c r="AU236" s="17" t="s">
        <v>81</v>
      </c>
      <c r="AY236" s="17" t="s">
        <v>150</v>
      </c>
      <c r="BE236" s="176">
        <f>IF(N236="základní",J236,0)</f>
        <v>0</v>
      </c>
      <c r="BF236" s="176">
        <f>IF(N236="snížená",J236,0)</f>
        <v>0</v>
      </c>
      <c r="BG236" s="176">
        <f>IF(N236="zákl. přenesená",J236,0)</f>
        <v>0</v>
      </c>
      <c r="BH236" s="176">
        <f>IF(N236="sníž. přenesená",J236,0)</f>
        <v>0</v>
      </c>
      <c r="BI236" s="176">
        <f>IF(N236="nulová",J236,0)</f>
        <v>0</v>
      </c>
      <c r="BJ236" s="17" t="s">
        <v>22</v>
      </c>
      <c r="BK236" s="176">
        <f>ROUND(I236*H236,2)</f>
        <v>0</v>
      </c>
      <c r="BL236" s="17" t="s">
        <v>156</v>
      </c>
      <c r="BM236" s="17" t="s">
        <v>368</v>
      </c>
    </row>
    <row r="237" spans="2:47" s="1" customFormat="1" ht="13.5">
      <c r="B237" s="34"/>
      <c r="D237" s="177" t="s">
        <v>158</v>
      </c>
      <c r="F237" s="178" t="s">
        <v>367</v>
      </c>
      <c r="I237" s="138"/>
      <c r="L237" s="34"/>
      <c r="M237" s="63"/>
      <c r="N237" s="35"/>
      <c r="O237" s="35"/>
      <c r="P237" s="35"/>
      <c r="Q237" s="35"/>
      <c r="R237" s="35"/>
      <c r="S237" s="35"/>
      <c r="T237" s="64"/>
      <c r="AT237" s="17" t="s">
        <v>158</v>
      </c>
      <c r="AU237" s="17" t="s">
        <v>81</v>
      </c>
    </row>
    <row r="238" spans="2:51" s="11" customFormat="1" ht="13.5">
      <c r="B238" s="179"/>
      <c r="D238" s="177" t="s">
        <v>159</v>
      </c>
      <c r="E238" s="188" t="s">
        <v>20</v>
      </c>
      <c r="F238" s="189" t="s">
        <v>369</v>
      </c>
      <c r="H238" s="190">
        <v>5.76</v>
      </c>
      <c r="I238" s="184"/>
      <c r="L238" s="179"/>
      <c r="M238" s="185"/>
      <c r="N238" s="186"/>
      <c r="O238" s="186"/>
      <c r="P238" s="186"/>
      <c r="Q238" s="186"/>
      <c r="R238" s="186"/>
      <c r="S238" s="186"/>
      <c r="T238" s="187"/>
      <c r="AT238" s="188" t="s">
        <v>159</v>
      </c>
      <c r="AU238" s="188" t="s">
        <v>81</v>
      </c>
      <c r="AV238" s="11" t="s">
        <v>81</v>
      </c>
      <c r="AW238" s="11" t="s">
        <v>37</v>
      </c>
      <c r="AX238" s="11" t="s">
        <v>22</v>
      </c>
      <c r="AY238" s="188" t="s">
        <v>150</v>
      </c>
    </row>
    <row r="239" spans="2:63" s="10" customFormat="1" ht="29.25" customHeight="1">
      <c r="B239" s="150"/>
      <c r="D239" s="161" t="s">
        <v>72</v>
      </c>
      <c r="E239" s="162" t="s">
        <v>166</v>
      </c>
      <c r="F239" s="162" t="s">
        <v>370</v>
      </c>
      <c r="I239" s="153"/>
      <c r="J239" s="163">
        <f>BK239</f>
        <v>0</v>
      </c>
      <c r="L239" s="150"/>
      <c r="M239" s="155"/>
      <c r="N239" s="156"/>
      <c r="O239" s="156"/>
      <c r="P239" s="157">
        <f>SUM(P240:P251)</f>
        <v>0</v>
      </c>
      <c r="Q239" s="156"/>
      <c r="R239" s="157">
        <f>SUM(R240:R251)</f>
        <v>2.4482822300000002</v>
      </c>
      <c r="S239" s="156"/>
      <c r="T239" s="158">
        <f>SUM(T240:T251)</f>
        <v>0</v>
      </c>
      <c r="AR239" s="151" t="s">
        <v>22</v>
      </c>
      <c r="AT239" s="159" t="s">
        <v>72</v>
      </c>
      <c r="AU239" s="159" t="s">
        <v>22</v>
      </c>
      <c r="AY239" s="151" t="s">
        <v>150</v>
      </c>
      <c r="BK239" s="160">
        <f>SUM(BK240:BK251)</f>
        <v>0</v>
      </c>
    </row>
    <row r="240" spans="2:65" s="1" customFormat="1" ht="22.5" customHeight="1">
      <c r="B240" s="164"/>
      <c r="C240" s="165" t="s">
        <v>371</v>
      </c>
      <c r="D240" s="165" t="s">
        <v>152</v>
      </c>
      <c r="E240" s="166" t="s">
        <v>372</v>
      </c>
      <c r="F240" s="167" t="s">
        <v>373</v>
      </c>
      <c r="G240" s="168" t="s">
        <v>176</v>
      </c>
      <c r="H240" s="169">
        <v>0.93</v>
      </c>
      <c r="I240" s="170"/>
      <c r="J240" s="171">
        <f>ROUND(I240*H240,2)</f>
        <v>0</v>
      </c>
      <c r="K240" s="167" t="s">
        <v>155</v>
      </c>
      <c r="L240" s="34"/>
      <c r="M240" s="172" t="s">
        <v>20</v>
      </c>
      <c r="N240" s="173" t="s">
        <v>44</v>
      </c>
      <c r="O240" s="35"/>
      <c r="P240" s="174">
        <f>O240*H240</f>
        <v>0</v>
      </c>
      <c r="Q240" s="174">
        <v>1.8142</v>
      </c>
      <c r="R240" s="174">
        <f>Q240*H240</f>
        <v>1.6872060000000002</v>
      </c>
      <c r="S240" s="174">
        <v>0</v>
      </c>
      <c r="T240" s="175">
        <f>S240*H240</f>
        <v>0</v>
      </c>
      <c r="AR240" s="17" t="s">
        <v>156</v>
      </c>
      <c r="AT240" s="17" t="s">
        <v>152</v>
      </c>
      <c r="AU240" s="17" t="s">
        <v>81</v>
      </c>
      <c r="AY240" s="17" t="s">
        <v>150</v>
      </c>
      <c r="BE240" s="176">
        <f>IF(N240="základní",J240,0)</f>
        <v>0</v>
      </c>
      <c r="BF240" s="176">
        <f>IF(N240="snížená",J240,0)</f>
        <v>0</v>
      </c>
      <c r="BG240" s="176">
        <f>IF(N240="zákl. přenesená",J240,0)</f>
        <v>0</v>
      </c>
      <c r="BH240" s="176">
        <f>IF(N240="sníž. přenesená",J240,0)</f>
        <v>0</v>
      </c>
      <c r="BI240" s="176">
        <f>IF(N240="nulová",J240,0)</f>
        <v>0</v>
      </c>
      <c r="BJ240" s="17" t="s">
        <v>22</v>
      </c>
      <c r="BK240" s="176">
        <f>ROUND(I240*H240,2)</f>
        <v>0</v>
      </c>
      <c r="BL240" s="17" t="s">
        <v>156</v>
      </c>
      <c r="BM240" s="17" t="s">
        <v>374</v>
      </c>
    </row>
    <row r="241" spans="2:47" s="1" customFormat="1" ht="13.5">
      <c r="B241" s="34"/>
      <c r="D241" s="177" t="s">
        <v>158</v>
      </c>
      <c r="F241" s="178" t="s">
        <v>373</v>
      </c>
      <c r="I241" s="138"/>
      <c r="L241" s="34"/>
      <c r="M241" s="63"/>
      <c r="N241" s="35"/>
      <c r="O241" s="35"/>
      <c r="P241" s="35"/>
      <c r="Q241" s="35"/>
      <c r="R241" s="35"/>
      <c r="S241" s="35"/>
      <c r="T241" s="64"/>
      <c r="AT241" s="17" t="s">
        <v>158</v>
      </c>
      <c r="AU241" s="17" t="s">
        <v>81</v>
      </c>
    </row>
    <row r="242" spans="2:51" s="11" customFormat="1" ht="13.5">
      <c r="B242" s="179"/>
      <c r="D242" s="180" t="s">
        <v>159</v>
      </c>
      <c r="E242" s="181" t="s">
        <v>20</v>
      </c>
      <c r="F242" s="182" t="s">
        <v>375</v>
      </c>
      <c r="H242" s="183">
        <v>0.93</v>
      </c>
      <c r="I242" s="184"/>
      <c r="L242" s="179"/>
      <c r="M242" s="185"/>
      <c r="N242" s="186"/>
      <c r="O242" s="186"/>
      <c r="P242" s="186"/>
      <c r="Q242" s="186"/>
      <c r="R242" s="186"/>
      <c r="S242" s="186"/>
      <c r="T242" s="187"/>
      <c r="AT242" s="188" t="s">
        <v>159</v>
      </c>
      <c r="AU242" s="188" t="s">
        <v>81</v>
      </c>
      <c r="AV242" s="11" t="s">
        <v>81</v>
      </c>
      <c r="AW242" s="11" t="s">
        <v>37</v>
      </c>
      <c r="AX242" s="11" t="s">
        <v>22</v>
      </c>
      <c r="AY242" s="188" t="s">
        <v>150</v>
      </c>
    </row>
    <row r="243" spans="2:65" s="1" customFormat="1" ht="22.5" customHeight="1">
      <c r="B243" s="164"/>
      <c r="C243" s="165" t="s">
        <v>376</v>
      </c>
      <c r="D243" s="165" t="s">
        <v>152</v>
      </c>
      <c r="E243" s="166" t="s">
        <v>377</v>
      </c>
      <c r="F243" s="167" t="s">
        <v>378</v>
      </c>
      <c r="G243" s="168" t="s">
        <v>91</v>
      </c>
      <c r="H243" s="169">
        <v>26.639</v>
      </c>
      <c r="I243" s="170"/>
      <c r="J243" s="171">
        <f>ROUND(I243*H243,2)</f>
        <v>0</v>
      </c>
      <c r="K243" s="167" t="s">
        <v>155</v>
      </c>
      <c r="L243" s="34"/>
      <c r="M243" s="172" t="s">
        <v>20</v>
      </c>
      <c r="N243" s="173" t="s">
        <v>44</v>
      </c>
      <c r="O243" s="35"/>
      <c r="P243" s="174">
        <f>O243*H243</f>
        <v>0</v>
      </c>
      <c r="Q243" s="174">
        <v>0.02857</v>
      </c>
      <c r="R243" s="174">
        <f>Q243*H243</f>
        <v>0.76107623</v>
      </c>
      <c r="S243" s="174">
        <v>0</v>
      </c>
      <c r="T243" s="175">
        <f>S243*H243</f>
        <v>0</v>
      </c>
      <c r="AR243" s="17" t="s">
        <v>156</v>
      </c>
      <c r="AT243" s="17" t="s">
        <v>152</v>
      </c>
      <c r="AU243" s="17" t="s">
        <v>81</v>
      </c>
      <c r="AY243" s="17" t="s">
        <v>150</v>
      </c>
      <c r="BE243" s="176">
        <f>IF(N243="základní",J243,0)</f>
        <v>0</v>
      </c>
      <c r="BF243" s="176">
        <f>IF(N243="snížená",J243,0)</f>
        <v>0</v>
      </c>
      <c r="BG243" s="176">
        <f>IF(N243="zákl. přenesená",J243,0)</f>
        <v>0</v>
      </c>
      <c r="BH243" s="176">
        <f>IF(N243="sníž. přenesená",J243,0)</f>
        <v>0</v>
      </c>
      <c r="BI243" s="176">
        <f>IF(N243="nulová",J243,0)</f>
        <v>0</v>
      </c>
      <c r="BJ243" s="17" t="s">
        <v>22</v>
      </c>
      <c r="BK243" s="176">
        <f>ROUND(I243*H243,2)</f>
        <v>0</v>
      </c>
      <c r="BL243" s="17" t="s">
        <v>156</v>
      </c>
      <c r="BM243" s="17" t="s">
        <v>379</v>
      </c>
    </row>
    <row r="244" spans="2:47" s="1" customFormat="1" ht="13.5">
      <c r="B244" s="34"/>
      <c r="D244" s="177" t="s">
        <v>158</v>
      </c>
      <c r="F244" s="178" t="s">
        <v>378</v>
      </c>
      <c r="I244" s="138"/>
      <c r="L244" s="34"/>
      <c r="M244" s="63"/>
      <c r="N244" s="35"/>
      <c r="O244" s="35"/>
      <c r="P244" s="35"/>
      <c r="Q244" s="35"/>
      <c r="R244" s="35"/>
      <c r="S244" s="35"/>
      <c r="T244" s="64"/>
      <c r="AT244" s="17" t="s">
        <v>158</v>
      </c>
      <c r="AU244" s="17" t="s">
        <v>81</v>
      </c>
    </row>
    <row r="245" spans="2:51" s="11" customFormat="1" ht="13.5">
      <c r="B245" s="179"/>
      <c r="D245" s="180" t="s">
        <v>159</v>
      </c>
      <c r="E245" s="181" t="s">
        <v>20</v>
      </c>
      <c r="F245" s="182" t="s">
        <v>380</v>
      </c>
      <c r="H245" s="183">
        <v>26.639</v>
      </c>
      <c r="I245" s="184"/>
      <c r="L245" s="179"/>
      <c r="M245" s="185"/>
      <c r="N245" s="186"/>
      <c r="O245" s="186"/>
      <c r="P245" s="186"/>
      <c r="Q245" s="186"/>
      <c r="R245" s="186"/>
      <c r="S245" s="186"/>
      <c r="T245" s="187"/>
      <c r="AT245" s="188" t="s">
        <v>159</v>
      </c>
      <c r="AU245" s="188" t="s">
        <v>81</v>
      </c>
      <c r="AV245" s="11" t="s">
        <v>81</v>
      </c>
      <c r="AW245" s="11" t="s">
        <v>37</v>
      </c>
      <c r="AX245" s="11" t="s">
        <v>22</v>
      </c>
      <c r="AY245" s="188" t="s">
        <v>150</v>
      </c>
    </row>
    <row r="246" spans="2:65" s="1" customFormat="1" ht="22.5" customHeight="1">
      <c r="B246" s="164"/>
      <c r="C246" s="165" t="s">
        <v>381</v>
      </c>
      <c r="D246" s="165" t="s">
        <v>152</v>
      </c>
      <c r="E246" s="166" t="s">
        <v>382</v>
      </c>
      <c r="F246" s="167" t="s">
        <v>383</v>
      </c>
      <c r="G246" s="168" t="s">
        <v>384</v>
      </c>
      <c r="H246" s="169">
        <v>1</v>
      </c>
      <c r="I246" s="170"/>
      <c r="J246" s="171">
        <f>ROUND(I246*H246,2)</f>
        <v>0</v>
      </c>
      <c r="K246" s="167" t="s">
        <v>155</v>
      </c>
      <c r="L246" s="34"/>
      <c r="M246" s="172" t="s">
        <v>20</v>
      </c>
      <c r="N246" s="173" t="s">
        <v>44</v>
      </c>
      <c r="O246" s="35"/>
      <c r="P246" s="174">
        <f>O246*H246</f>
        <v>0</v>
      </c>
      <c r="Q246" s="174">
        <v>0</v>
      </c>
      <c r="R246" s="174">
        <f>Q246*H246</f>
        <v>0</v>
      </c>
      <c r="S246" s="174">
        <v>0</v>
      </c>
      <c r="T246" s="175">
        <f>S246*H246</f>
        <v>0</v>
      </c>
      <c r="AR246" s="17" t="s">
        <v>156</v>
      </c>
      <c r="AT246" s="17" t="s">
        <v>152</v>
      </c>
      <c r="AU246" s="17" t="s">
        <v>81</v>
      </c>
      <c r="AY246" s="17" t="s">
        <v>150</v>
      </c>
      <c r="BE246" s="176">
        <f>IF(N246="základní",J246,0)</f>
        <v>0</v>
      </c>
      <c r="BF246" s="176">
        <f>IF(N246="snížená",J246,0)</f>
        <v>0</v>
      </c>
      <c r="BG246" s="176">
        <f>IF(N246="zákl. přenesená",J246,0)</f>
        <v>0</v>
      </c>
      <c r="BH246" s="176">
        <f>IF(N246="sníž. přenesená",J246,0)</f>
        <v>0</v>
      </c>
      <c r="BI246" s="176">
        <f>IF(N246="nulová",J246,0)</f>
        <v>0</v>
      </c>
      <c r="BJ246" s="17" t="s">
        <v>22</v>
      </c>
      <c r="BK246" s="176">
        <f>ROUND(I246*H246,2)</f>
        <v>0</v>
      </c>
      <c r="BL246" s="17" t="s">
        <v>156</v>
      </c>
      <c r="BM246" s="17" t="s">
        <v>385</v>
      </c>
    </row>
    <row r="247" spans="2:47" s="1" customFormat="1" ht="13.5">
      <c r="B247" s="34"/>
      <c r="D247" s="177" t="s">
        <v>158</v>
      </c>
      <c r="F247" s="178" t="s">
        <v>383</v>
      </c>
      <c r="I247" s="138"/>
      <c r="L247" s="34"/>
      <c r="M247" s="63"/>
      <c r="N247" s="35"/>
      <c r="O247" s="35"/>
      <c r="P247" s="35"/>
      <c r="Q247" s="35"/>
      <c r="R247" s="35"/>
      <c r="S247" s="35"/>
      <c r="T247" s="64"/>
      <c r="AT247" s="17" t="s">
        <v>158</v>
      </c>
      <c r="AU247" s="17" t="s">
        <v>81</v>
      </c>
    </row>
    <row r="248" spans="2:51" s="11" customFormat="1" ht="13.5">
      <c r="B248" s="179"/>
      <c r="D248" s="180" t="s">
        <v>159</v>
      </c>
      <c r="E248" s="181" t="s">
        <v>20</v>
      </c>
      <c r="F248" s="182" t="s">
        <v>386</v>
      </c>
      <c r="H248" s="183">
        <v>1</v>
      </c>
      <c r="I248" s="184"/>
      <c r="L248" s="179"/>
      <c r="M248" s="185"/>
      <c r="N248" s="186"/>
      <c r="O248" s="186"/>
      <c r="P248" s="186"/>
      <c r="Q248" s="186"/>
      <c r="R248" s="186"/>
      <c r="S248" s="186"/>
      <c r="T248" s="187"/>
      <c r="AT248" s="188" t="s">
        <v>159</v>
      </c>
      <c r="AU248" s="188" t="s">
        <v>81</v>
      </c>
      <c r="AV248" s="11" t="s">
        <v>81</v>
      </c>
      <c r="AW248" s="11" t="s">
        <v>37</v>
      </c>
      <c r="AX248" s="11" t="s">
        <v>22</v>
      </c>
      <c r="AY248" s="188" t="s">
        <v>150</v>
      </c>
    </row>
    <row r="249" spans="2:65" s="1" customFormat="1" ht="31.5" customHeight="1">
      <c r="B249" s="164"/>
      <c r="C249" s="165" t="s">
        <v>387</v>
      </c>
      <c r="D249" s="165" t="s">
        <v>152</v>
      </c>
      <c r="E249" s="166" t="s">
        <v>388</v>
      </c>
      <c r="F249" s="167" t="s">
        <v>389</v>
      </c>
      <c r="G249" s="168" t="s">
        <v>169</v>
      </c>
      <c r="H249" s="169">
        <v>18.1</v>
      </c>
      <c r="I249" s="170"/>
      <c r="J249" s="171">
        <f>ROUND(I249*H249,2)</f>
        <v>0</v>
      </c>
      <c r="K249" s="167" t="s">
        <v>155</v>
      </c>
      <c r="L249" s="34"/>
      <c r="M249" s="172" t="s">
        <v>20</v>
      </c>
      <c r="N249" s="173" t="s">
        <v>44</v>
      </c>
      <c r="O249" s="35"/>
      <c r="P249" s="174">
        <f>O249*H249</f>
        <v>0</v>
      </c>
      <c r="Q249" s="174">
        <v>0</v>
      </c>
      <c r="R249" s="174">
        <f>Q249*H249</f>
        <v>0</v>
      </c>
      <c r="S249" s="174">
        <v>0</v>
      </c>
      <c r="T249" s="175">
        <f>S249*H249</f>
        <v>0</v>
      </c>
      <c r="AR249" s="17" t="s">
        <v>156</v>
      </c>
      <c r="AT249" s="17" t="s">
        <v>152</v>
      </c>
      <c r="AU249" s="17" t="s">
        <v>81</v>
      </c>
      <c r="AY249" s="17" t="s">
        <v>150</v>
      </c>
      <c r="BE249" s="176">
        <f>IF(N249="základní",J249,0)</f>
        <v>0</v>
      </c>
      <c r="BF249" s="176">
        <f>IF(N249="snížená",J249,0)</f>
        <v>0</v>
      </c>
      <c r="BG249" s="176">
        <f>IF(N249="zákl. přenesená",J249,0)</f>
        <v>0</v>
      </c>
      <c r="BH249" s="176">
        <f>IF(N249="sníž. přenesená",J249,0)</f>
        <v>0</v>
      </c>
      <c r="BI249" s="176">
        <f>IF(N249="nulová",J249,0)</f>
        <v>0</v>
      </c>
      <c r="BJ249" s="17" t="s">
        <v>22</v>
      </c>
      <c r="BK249" s="176">
        <f>ROUND(I249*H249,2)</f>
        <v>0</v>
      </c>
      <c r="BL249" s="17" t="s">
        <v>156</v>
      </c>
      <c r="BM249" s="17" t="s">
        <v>390</v>
      </c>
    </row>
    <row r="250" spans="2:47" s="1" customFormat="1" ht="13.5">
      <c r="B250" s="34"/>
      <c r="D250" s="177" t="s">
        <v>158</v>
      </c>
      <c r="F250" s="178" t="s">
        <v>389</v>
      </c>
      <c r="I250" s="138"/>
      <c r="L250" s="34"/>
      <c r="M250" s="63"/>
      <c r="N250" s="35"/>
      <c r="O250" s="35"/>
      <c r="P250" s="35"/>
      <c r="Q250" s="35"/>
      <c r="R250" s="35"/>
      <c r="S250" s="35"/>
      <c r="T250" s="64"/>
      <c r="AT250" s="17" t="s">
        <v>158</v>
      </c>
      <c r="AU250" s="17" t="s">
        <v>81</v>
      </c>
    </row>
    <row r="251" spans="2:51" s="11" customFormat="1" ht="13.5">
      <c r="B251" s="179"/>
      <c r="D251" s="177" t="s">
        <v>159</v>
      </c>
      <c r="E251" s="188" t="s">
        <v>20</v>
      </c>
      <c r="F251" s="189" t="s">
        <v>391</v>
      </c>
      <c r="H251" s="190">
        <v>18.1</v>
      </c>
      <c r="I251" s="184"/>
      <c r="L251" s="179"/>
      <c r="M251" s="185"/>
      <c r="N251" s="186"/>
      <c r="O251" s="186"/>
      <c r="P251" s="186"/>
      <c r="Q251" s="186"/>
      <c r="R251" s="186"/>
      <c r="S251" s="186"/>
      <c r="T251" s="187"/>
      <c r="AT251" s="188" t="s">
        <v>159</v>
      </c>
      <c r="AU251" s="188" t="s">
        <v>81</v>
      </c>
      <c r="AV251" s="11" t="s">
        <v>81</v>
      </c>
      <c r="AW251" s="11" t="s">
        <v>37</v>
      </c>
      <c r="AX251" s="11" t="s">
        <v>22</v>
      </c>
      <c r="AY251" s="188" t="s">
        <v>150</v>
      </c>
    </row>
    <row r="252" spans="2:63" s="10" customFormat="1" ht="29.25" customHeight="1">
      <c r="B252" s="150"/>
      <c r="D252" s="161" t="s">
        <v>72</v>
      </c>
      <c r="E252" s="162" t="s">
        <v>156</v>
      </c>
      <c r="F252" s="162" t="s">
        <v>392</v>
      </c>
      <c r="I252" s="153"/>
      <c r="J252" s="163">
        <f>BK252</f>
        <v>0</v>
      </c>
      <c r="L252" s="150"/>
      <c r="M252" s="155"/>
      <c r="N252" s="156"/>
      <c r="O252" s="156"/>
      <c r="P252" s="157">
        <f>SUM(P253:P261)</f>
        <v>0</v>
      </c>
      <c r="Q252" s="156"/>
      <c r="R252" s="157">
        <f>SUM(R253:R261)</f>
        <v>6.6870132</v>
      </c>
      <c r="S252" s="156"/>
      <c r="T252" s="158">
        <f>SUM(T253:T261)</f>
        <v>0</v>
      </c>
      <c r="AR252" s="151" t="s">
        <v>22</v>
      </c>
      <c r="AT252" s="159" t="s">
        <v>72</v>
      </c>
      <c r="AU252" s="159" t="s">
        <v>22</v>
      </c>
      <c r="AY252" s="151" t="s">
        <v>150</v>
      </c>
      <c r="BK252" s="160">
        <f>SUM(BK253:BK261)</f>
        <v>0</v>
      </c>
    </row>
    <row r="253" spans="2:65" s="1" customFormat="1" ht="22.5" customHeight="1">
      <c r="B253" s="164"/>
      <c r="C253" s="165" t="s">
        <v>393</v>
      </c>
      <c r="D253" s="165" t="s">
        <v>152</v>
      </c>
      <c r="E253" s="166" t="s">
        <v>394</v>
      </c>
      <c r="F253" s="167" t="s">
        <v>395</v>
      </c>
      <c r="G253" s="168" t="s">
        <v>169</v>
      </c>
      <c r="H253" s="169">
        <v>9.64</v>
      </c>
      <c r="I253" s="170"/>
      <c r="J253" s="171">
        <f>ROUND(I253*H253,2)</f>
        <v>0</v>
      </c>
      <c r="K253" s="167" t="s">
        <v>155</v>
      </c>
      <c r="L253" s="34"/>
      <c r="M253" s="172" t="s">
        <v>20</v>
      </c>
      <c r="N253" s="173" t="s">
        <v>44</v>
      </c>
      <c r="O253" s="35"/>
      <c r="P253" s="174">
        <f>O253*H253</f>
        <v>0</v>
      </c>
      <c r="Q253" s="174">
        <v>0.03465</v>
      </c>
      <c r="R253" s="174">
        <f>Q253*H253</f>
        <v>0.33402600000000005</v>
      </c>
      <c r="S253" s="174">
        <v>0</v>
      </c>
      <c r="T253" s="175">
        <f>S253*H253</f>
        <v>0</v>
      </c>
      <c r="AR253" s="17" t="s">
        <v>156</v>
      </c>
      <c r="AT253" s="17" t="s">
        <v>152</v>
      </c>
      <c r="AU253" s="17" t="s">
        <v>81</v>
      </c>
      <c r="AY253" s="17" t="s">
        <v>150</v>
      </c>
      <c r="BE253" s="176">
        <f>IF(N253="základní",J253,0)</f>
        <v>0</v>
      </c>
      <c r="BF253" s="176">
        <f>IF(N253="snížená",J253,0)</f>
        <v>0</v>
      </c>
      <c r="BG253" s="176">
        <f>IF(N253="zákl. přenesená",J253,0)</f>
        <v>0</v>
      </c>
      <c r="BH253" s="176">
        <f>IF(N253="sníž. přenesená",J253,0)</f>
        <v>0</v>
      </c>
      <c r="BI253" s="176">
        <f>IF(N253="nulová",J253,0)</f>
        <v>0</v>
      </c>
      <c r="BJ253" s="17" t="s">
        <v>22</v>
      </c>
      <c r="BK253" s="176">
        <f>ROUND(I253*H253,2)</f>
        <v>0</v>
      </c>
      <c r="BL253" s="17" t="s">
        <v>156</v>
      </c>
      <c r="BM253" s="17" t="s">
        <v>396</v>
      </c>
    </row>
    <row r="254" spans="2:47" s="1" customFormat="1" ht="13.5">
      <c r="B254" s="34"/>
      <c r="D254" s="177" t="s">
        <v>158</v>
      </c>
      <c r="F254" s="178" t="s">
        <v>395</v>
      </c>
      <c r="I254" s="138"/>
      <c r="L254" s="34"/>
      <c r="M254" s="63"/>
      <c r="N254" s="35"/>
      <c r="O254" s="35"/>
      <c r="P254" s="35"/>
      <c r="Q254" s="35"/>
      <c r="R254" s="35"/>
      <c r="S254" s="35"/>
      <c r="T254" s="64"/>
      <c r="AT254" s="17" t="s">
        <v>158</v>
      </c>
      <c r="AU254" s="17" t="s">
        <v>81</v>
      </c>
    </row>
    <row r="255" spans="2:51" s="11" customFormat="1" ht="13.5">
      <c r="B255" s="179"/>
      <c r="D255" s="180" t="s">
        <v>159</v>
      </c>
      <c r="E255" s="181" t="s">
        <v>20</v>
      </c>
      <c r="F255" s="182" t="s">
        <v>397</v>
      </c>
      <c r="H255" s="183">
        <v>9.64</v>
      </c>
      <c r="I255" s="184"/>
      <c r="L255" s="179"/>
      <c r="M255" s="185"/>
      <c r="N255" s="186"/>
      <c r="O255" s="186"/>
      <c r="P255" s="186"/>
      <c r="Q255" s="186"/>
      <c r="R255" s="186"/>
      <c r="S255" s="186"/>
      <c r="T255" s="187"/>
      <c r="AT255" s="188" t="s">
        <v>159</v>
      </c>
      <c r="AU255" s="188" t="s">
        <v>81</v>
      </c>
      <c r="AV255" s="11" t="s">
        <v>81</v>
      </c>
      <c r="AW255" s="11" t="s">
        <v>37</v>
      </c>
      <c r="AX255" s="11" t="s">
        <v>22</v>
      </c>
      <c r="AY255" s="188" t="s">
        <v>150</v>
      </c>
    </row>
    <row r="256" spans="2:65" s="1" customFormat="1" ht="22.5" customHeight="1">
      <c r="B256" s="164"/>
      <c r="C256" s="165" t="s">
        <v>398</v>
      </c>
      <c r="D256" s="165" t="s">
        <v>152</v>
      </c>
      <c r="E256" s="166" t="s">
        <v>399</v>
      </c>
      <c r="F256" s="167" t="s">
        <v>400</v>
      </c>
      <c r="G256" s="168" t="s">
        <v>91</v>
      </c>
      <c r="H256" s="169">
        <v>5.588</v>
      </c>
      <c r="I256" s="170"/>
      <c r="J256" s="171">
        <f>ROUND(I256*H256,2)</f>
        <v>0</v>
      </c>
      <c r="K256" s="167" t="s">
        <v>20</v>
      </c>
      <c r="L256" s="34"/>
      <c r="M256" s="172" t="s">
        <v>20</v>
      </c>
      <c r="N256" s="173" t="s">
        <v>44</v>
      </c>
      <c r="O256" s="35"/>
      <c r="P256" s="174">
        <f>O256*H256</f>
        <v>0</v>
      </c>
      <c r="Q256" s="174">
        <v>0</v>
      </c>
      <c r="R256" s="174">
        <f>Q256*H256</f>
        <v>0</v>
      </c>
      <c r="S256" s="174">
        <v>0</v>
      </c>
      <c r="T256" s="175">
        <f>S256*H256</f>
        <v>0</v>
      </c>
      <c r="AR256" s="17" t="s">
        <v>156</v>
      </c>
      <c r="AT256" s="17" t="s">
        <v>152</v>
      </c>
      <c r="AU256" s="17" t="s">
        <v>81</v>
      </c>
      <c r="AY256" s="17" t="s">
        <v>150</v>
      </c>
      <c r="BE256" s="176">
        <f>IF(N256="základní",J256,0)</f>
        <v>0</v>
      </c>
      <c r="BF256" s="176">
        <f>IF(N256="snížená",J256,0)</f>
        <v>0</v>
      </c>
      <c r="BG256" s="176">
        <f>IF(N256="zákl. přenesená",J256,0)</f>
        <v>0</v>
      </c>
      <c r="BH256" s="176">
        <f>IF(N256="sníž. přenesená",J256,0)</f>
        <v>0</v>
      </c>
      <c r="BI256" s="176">
        <f>IF(N256="nulová",J256,0)</f>
        <v>0</v>
      </c>
      <c r="BJ256" s="17" t="s">
        <v>22</v>
      </c>
      <c r="BK256" s="176">
        <f>ROUND(I256*H256,2)</f>
        <v>0</v>
      </c>
      <c r="BL256" s="17" t="s">
        <v>156</v>
      </c>
      <c r="BM256" s="17" t="s">
        <v>401</v>
      </c>
    </row>
    <row r="257" spans="2:47" s="1" customFormat="1" ht="27">
      <c r="B257" s="34"/>
      <c r="D257" s="177" t="s">
        <v>158</v>
      </c>
      <c r="F257" s="178" t="s">
        <v>402</v>
      </c>
      <c r="I257" s="138"/>
      <c r="L257" s="34"/>
      <c r="M257" s="63"/>
      <c r="N257" s="35"/>
      <c r="O257" s="35"/>
      <c r="P257" s="35"/>
      <c r="Q257" s="35"/>
      <c r="R257" s="35"/>
      <c r="S257" s="35"/>
      <c r="T257" s="64"/>
      <c r="AT257" s="17" t="s">
        <v>158</v>
      </c>
      <c r="AU257" s="17" t="s">
        <v>81</v>
      </c>
    </row>
    <row r="258" spans="2:51" s="11" customFormat="1" ht="13.5">
      <c r="B258" s="179"/>
      <c r="D258" s="180" t="s">
        <v>159</v>
      </c>
      <c r="E258" s="181" t="s">
        <v>20</v>
      </c>
      <c r="F258" s="182" t="s">
        <v>403</v>
      </c>
      <c r="H258" s="183">
        <v>5.588</v>
      </c>
      <c r="I258" s="184"/>
      <c r="L258" s="179"/>
      <c r="M258" s="185"/>
      <c r="N258" s="186"/>
      <c r="O258" s="186"/>
      <c r="P258" s="186"/>
      <c r="Q258" s="186"/>
      <c r="R258" s="186"/>
      <c r="S258" s="186"/>
      <c r="T258" s="187"/>
      <c r="AT258" s="188" t="s">
        <v>159</v>
      </c>
      <c r="AU258" s="188" t="s">
        <v>81</v>
      </c>
      <c r="AV258" s="11" t="s">
        <v>81</v>
      </c>
      <c r="AW258" s="11" t="s">
        <v>37</v>
      </c>
      <c r="AX258" s="11" t="s">
        <v>22</v>
      </c>
      <c r="AY258" s="188" t="s">
        <v>150</v>
      </c>
    </row>
    <row r="259" spans="2:65" s="1" customFormat="1" ht="22.5" customHeight="1">
      <c r="B259" s="164"/>
      <c r="C259" s="165" t="s">
        <v>404</v>
      </c>
      <c r="D259" s="165" t="s">
        <v>152</v>
      </c>
      <c r="E259" s="166" t="s">
        <v>405</v>
      </c>
      <c r="F259" s="167" t="s">
        <v>406</v>
      </c>
      <c r="G259" s="168" t="s">
        <v>176</v>
      </c>
      <c r="H259" s="169">
        <v>3.36</v>
      </c>
      <c r="I259" s="170"/>
      <c r="J259" s="171">
        <f>ROUND(I259*H259,2)</f>
        <v>0</v>
      </c>
      <c r="K259" s="167" t="s">
        <v>155</v>
      </c>
      <c r="L259" s="34"/>
      <c r="M259" s="172" t="s">
        <v>20</v>
      </c>
      <c r="N259" s="173" t="s">
        <v>44</v>
      </c>
      <c r="O259" s="35"/>
      <c r="P259" s="174">
        <f>O259*H259</f>
        <v>0</v>
      </c>
      <c r="Q259" s="174">
        <v>1.89077</v>
      </c>
      <c r="R259" s="174">
        <f>Q259*H259</f>
        <v>6.3529872</v>
      </c>
      <c r="S259" s="174">
        <v>0</v>
      </c>
      <c r="T259" s="175">
        <f>S259*H259</f>
        <v>0</v>
      </c>
      <c r="AR259" s="17" t="s">
        <v>156</v>
      </c>
      <c r="AT259" s="17" t="s">
        <v>152</v>
      </c>
      <c r="AU259" s="17" t="s">
        <v>81</v>
      </c>
      <c r="AY259" s="17" t="s">
        <v>150</v>
      </c>
      <c r="BE259" s="176">
        <f>IF(N259="základní",J259,0)</f>
        <v>0</v>
      </c>
      <c r="BF259" s="176">
        <f>IF(N259="snížená",J259,0)</f>
        <v>0</v>
      </c>
      <c r="BG259" s="176">
        <f>IF(N259="zákl. přenesená",J259,0)</f>
        <v>0</v>
      </c>
      <c r="BH259" s="176">
        <f>IF(N259="sníž. přenesená",J259,0)</f>
        <v>0</v>
      </c>
      <c r="BI259" s="176">
        <f>IF(N259="nulová",J259,0)</f>
        <v>0</v>
      </c>
      <c r="BJ259" s="17" t="s">
        <v>22</v>
      </c>
      <c r="BK259" s="176">
        <f>ROUND(I259*H259,2)</f>
        <v>0</v>
      </c>
      <c r="BL259" s="17" t="s">
        <v>156</v>
      </c>
      <c r="BM259" s="17" t="s">
        <v>407</v>
      </c>
    </row>
    <row r="260" spans="2:47" s="1" customFormat="1" ht="13.5">
      <c r="B260" s="34"/>
      <c r="D260" s="177" t="s">
        <v>158</v>
      </c>
      <c r="F260" s="178" t="s">
        <v>406</v>
      </c>
      <c r="I260" s="138"/>
      <c r="L260" s="34"/>
      <c r="M260" s="63"/>
      <c r="N260" s="35"/>
      <c r="O260" s="35"/>
      <c r="P260" s="35"/>
      <c r="Q260" s="35"/>
      <c r="R260" s="35"/>
      <c r="S260" s="35"/>
      <c r="T260" s="64"/>
      <c r="AT260" s="17" t="s">
        <v>158</v>
      </c>
      <c r="AU260" s="17" t="s">
        <v>81</v>
      </c>
    </row>
    <row r="261" spans="2:51" s="11" customFormat="1" ht="13.5">
      <c r="B261" s="179"/>
      <c r="D261" s="177" t="s">
        <v>159</v>
      </c>
      <c r="E261" s="188" t="s">
        <v>20</v>
      </c>
      <c r="F261" s="189" t="s">
        <v>408</v>
      </c>
      <c r="H261" s="190">
        <v>3.36</v>
      </c>
      <c r="I261" s="184"/>
      <c r="L261" s="179"/>
      <c r="M261" s="185"/>
      <c r="N261" s="186"/>
      <c r="O261" s="186"/>
      <c r="P261" s="186"/>
      <c r="Q261" s="186"/>
      <c r="R261" s="186"/>
      <c r="S261" s="186"/>
      <c r="T261" s="187"/>
      <c r="AT261" s="188" t="s">
        <v>159</v>
      </c>
      <c r="AU261" s="188" t="s">
        <v>81</v>
      </c>
      <c r="AV261" s="11" t="s">
        <v>81</v>
      </c>
      <c r="AW261" s="11" t="s">
        <v>37</v>
      </c>
      <c r="AX261" s="11" t="s">
        <v>22</v>
      </c>
      <c r="AY261" s="188" t="s">
        <v>150</v>
      </c>
    </row>
    <row r="262" spans="2:63" s="10" customFormat="1" ht="29.25" customHeight="1">
      <c r="B262" s="150"/>
      <c r="D262" s="161" t="s">
        <v>72</v>
      </c>
      <c r="E262" s="162" t="s">
        <v>182</v>
      </c>
      <c r="F262" s="162" t="s">
        <v>409</v>
      </c>
      <c r="I262" s="153"/>
      <c r="J262" s="163">
        <f>BK262</f>
        <v>0</v>
      </c>
      <c r="L262" s="150"/>
      <c r="M262" s="155"/>
      <c r="N262" s="156"/>
      <c r="O262" s="156"/>
      <c r="P262" s="157">
        <f>SUM(P263:P271)</f>
        <v>0</v>
      </c>
      <c r="Q262" s="156"/>
      <c r="R262" s="157">
        <f>SUM(R263:R271)</f>
        <v>22.293885000000003</v>
      </c>
      <c r="S262" s="156"/>
      <c r="T262" s="158">
        <f>SUM(T263:T271)</f>
        <v>0</v>
      </c>
      <c r="AR262" s="151" t="s">
        <v>22</v>
      </c>
      <c r="AT262" s="159" t="s">
        <v>72</v>
      </c>
      <c r="AU262" s="159" t="s">
        <v>22</v>
      </c>
      <c r="AY262" s="151" t="s">
        <v>150</v>
      </c>
      <c r="BK262" s="160">
        <f>SUM(BK263:BK271)</f>
        <v>0</v>
      </c>
    </row>
    <row r="263" spans="2:65" s="1" customFormat="1" ht="22.5" customHeight="1">
      <c r="B263" s="164"/>
      <c r="C263" s="165" t="s">
        <v>410</v>
      </c>
      <c r="D263" s="165" t="s">
        <v>152</v>
      </c>
      <c r="E263" s="166" t="s">
        <v>411</v>
      </c>
      <c r="F263" s="167" t="s">
        <v>412</v>
      </c>
      <c r="G263" s="168" t="s">
        <v>91</v>
      </c>
      <c r="H263" s="169">
        <v>47.7</v>
      </c>
      <c r="I263" s="170"/>
      <c r="J263" s="171">
        <f>ROUND(I263*H263,2)</f>
        <v>0</v>
      </c>
      <c r="K263" s="167" t="s">
        <v>155</v>
      </c>
      <c r="L263" s="34"/>
      <c r="M263" s="172" t="s">
        <v>20</v>
      </c>
      <c r="N263" s="173" t="s">
        <v>44</v>
      </c>
      <c r="O263" s="35"/>
      <c r="P263" s="174">
        <f>O263*H263</f>
        <v>0</v>
      </c>
      <c r="Q263" s="174">
        <v>0.3708</v>
      </c>
      <c r="R263" s="174">
        <f>Q263*H263</f>
        <v>17.687160000000002</v>
      </c>
      <c r="S263" s="174">
        <v>0</v>
      </c>
      <c r="T263" s="175">
        <f>S263*H263</f>
        <v>0</v>
      </c>
      <c r="AR263" s="17" t="s">
        <v>156</v>
      </c>
      <c r="AT263" s="17" t="s">
        <v>152</v>
      </c>
      <c r="AU263" s="17" t="s">
        <v>81</v>
      </c>
      <c r="AY263" s="17" t="s">
        <v>150</v>
      </c>
      <c r="BE263" s="176">
        <f>IF(N263="základní",J263,0)</f>
        <v>0</v>
      </c>
      <c r="BF263" s="176">
        <f>IF(N263="snížená",J263,0)</f>
        <v>0</v>
      </c>
      <c r="BG263" s="176">
        <f>IF(N263="zákl. přenesená",J263,0)</f>
        <v>0</v>
      </c>
      <c r="BH263" s="176">
        <f>IF(N263="sníž. přenesená",J263,0)</f>
        <v>0</v>
      </c>
      <c r="BI263" s="176">
        <f>IF(N263="nulová",J263,0)</f>
        <v>0</v>
      </c>
      <c r="BJ263" s="17" t="s">
        <v>22</v>
      </c>
      <c r="BK263" s="176">
        <f>ROUND(I263*H263,2)</f>
        <v>0</v>
      </c>
      <c r="BL263" s="17" t="s">
        <v>156</v>
      </c>
      <c r="BM263" s="17" t="s">
        <v>413</v>
      </c>
    </row>
    <row r="264" spans="2:47" s="1" customFormat="1" ht="13.5">
      <c r="B264" s="34"/>
      <c r="D264" s="177" t="s">
        <v>158</v>
      </c>
      <c r="F264" s="178" t="s">
        <v>414</v>
      </c>
      <c r="I264" s="138"/>
      <c r="L264" s="34"/>
      <c r="M264" s="63"/>
      <c r="N264" s="35"/>
      <c r="O264" s="35"/>
      <c r="P264" s="35"/>
      <c r="Q264" s="35"/>
      <c r="R264" s="35"/>
      <c r="S264" s="35"/>
      <c r="T264" s="64"/>
      <c r="AT264" s="17" t="s">
        <v>158</v>
      </c>
      <c r="AU264" s="17" t="s">
        <v>81</v>
      </c>
    </row>
    <row r="265" spans="2:51" s="11" customFormat="1" ht="13.5">
      <c r="B265" s="179"/>
      <c r="D265" s="180" t="s">
        <v>159</v>
      </c>
      <c r="E265" s="181" t="s">
        <v>20</v>
      </c>
      <c r="F265" s="182" t="s">
        <v>415</v>
      </c>
      <c r="H265" s="183">
        <v>47.7</v>
      </c>
      <c r="I265" s="184"/>
      <c r="L265" s="179"/>
      <c r="M265" s="185"/>
      <c r="N265" s="186"/>
      <c r="O265" s="186"/>
      <c r="P265" s="186"/>
      <c r="Q265" s="186"/>
      <c r="R265" s="186"/>
      <c r="S265" s="186"/>
      <c r="T265" s="187"/>
      <c r="AT265" s="188" t="s">
        <v>159</v>
      </c>
      <c r="AU265" s="188" t="s">
        <v>81</v>
      </c>
      <c r="AV265" s="11" t="s">
        <v>81</v>
      </c>
      <c r="AW265" s="11" t="s">
        <v>37</v>
      </c>
      <c r="AX265" s="11" t="s">
        <v>22</v>
      </c>
      <c r="AY265" s="188" t="s">
        <v>150</v>
      </c>
    </row>
    <row r="266" spans="2:65" s="1" customFormat="1" ht="22.5" customHeight="1">
      <c r="B266" s="164"/>
      <c r="C266" s="165" t="s">
        <v>416</v>
      </c>
      <c r="D266" s="165" t="s">
        <v>152</v>
      </c>
      <c r="E266" s="166" t="s">
        <v>417</v>
      </c>
      <c r="F266" s="167" t="s">
        <v>418</v>
      </c>
      <c r="G266" s="168" t="s">
        <v>91</v>
      </c>
      <c r="H266" s="169">
        <v>47.7</v>
      </c>
      <c r="I266" s="170"/>
      <c r="J266" s="171">
        <f>ROUND(I266*H266,2)</f>
        <v>0</v>
      </c>
      <c r="K266" s="167" t="s">
        <v>155</v>
      </c>
      <c r="L266" s="34"/>
      <c r="M266" s="172" t="s">
        <v>20</v>
      </c>
      <c r="N266" s="173" t="s">
        <v>44</v>
      </c>
      <c r="O266" s="35"/>
      <c r="P266" s="174">
        <f>O266*H266</f>
        <v>0</v>
      </c>
      <c r="Q266" s="174">
        <v>0.08425</v>
      </c>
      <c r="R266" s="174">
        <f>Q266*H266</f>
        <v>4.018725000000001</v>
      </c>
      <c r="S266" s="174">
        <v>0</v>
      </c>
      <c r="T266" s="175">
        <f>S266*H266</f>
        <v>0</v>
      </c>
      <c r="AR266" s="17" t="s">
        <v>156</v>
      </c>
      <c r="AT266" s="17" t="s">
        <v>152</v>
      </c>
      <c r="AU266" s="17" t="s">
        <v>81</v>
      </c>
      <c r="AY266" s="17" t="s">
        <v>150</v>
      </c>
      <c r="BE266" s="176">
        <f>IF(N266="základní",J266,0)</f>
        <v>0</v>
      </c>
      <c r="BF266" s="176">
        <f>IF(N266="snížená",J266,0)</f>
        <v>0</v>
      </c>
      <c r="BG266" s="176">
        <f>IF(N266="zákl. přenesená",J266,0)</f>
        <v>0</v>
      </c>
      <c r="BH266" s="176">
        <f>IF(N266="sníž. přenesená",J266,0)</f>
        <v>0</v>
      </c>
      <c r="BI266" s="176">
        <f>IF(N266="nulová",J266,0)</f>
        <v>0</v>
      </c>
      <c r="BJ266" s="17" t="s">
        <v>22</v>
      </c>
      <c r="BK266" s="176">
        <f>ROUND(I266*H266,2)</f>
        <v>0</v>
      </c>
      <c r="BL266" s="17" t="s">
        <v>156</v>
      </c>
      <c r="BM266" s="17" t="s">
        <v>419</v>
      </c>
    </row>
    <row r="267" spans="2:47" s="1" customFormat="1" ht="13.5">
      <c r="B267" s="34"/>
      <c r="D267" s="177" t="s">
        <v>158</v>
      </c>
      <c r="F267" s="178" t="s">
        <v>418</v>
      </c>
      <c r="I267" s="138"/>
      <c r="L267" s="34"/>
      <c r="M267" s="63"/>
      <c r="N267" s="35"/>
      <c r="O267" s="35"/>
      <c r="P267" s="35"/>
      <c r="Q267" s="35"/>
      <c r="R267" s="35"/>
      <c r="S267" s="35"/>
      <c r="T267" s="64"/>
      <c r="AT267" s="17" t="s">
        <v>158</v>
      </c>
      <c r="AU267" s="17" t="s">
        <v>81</v>
      </c>
    </row>
    <row r="268" spans="2:51" s="11" customFormat="1" ht="13.5">
      <c r="B268" s="179"/>
      <c r="D268" s="180" t="s">
        <v>159</v>
      </c>
      <c r="E268" s="181" t="s">
        <v>20</v>
      </c>
      <c r="F268" s="182" t="s">
        <v>420</v>
      </c>
      <c r="H268" s="183">
        <v>47.7</v>
      </c>
      <c r="I268" s="184"/>
      <c r="L268" s="179"/>
      <c r="M268" s="185"/>
      <c r="N268" s="186"/>
      <c r="O268" s="186"/>
      <c r="P268" s="186"/>
      <c r="Q268" s="186"/>
      <c r="R268" s="186"/>
      <c r="S268" s="186"/>
      <c r="T268" s="187"/>
      <c r="AT268" s="188" t="s">
        <v>159</v>
      </c>
      <c r="AU268" s="188" t="s">
        <v>81</v>
      </c>
      <c r="AV268" s="11" t="s">
        <v>81</v>
      </c>
      <c r="AW268" s="11" t="s">
        <v>37</v>
      </c>
      <c r="AX268" s="11" t="s">
        <v>22</v>
      </c>
      <c r="AY268" s="188" t="s">
        <v>150</v>
      </c>
    </row>
    <row r="269" spans="2:65" s="1" customFormat="1" ht="22.5" customHeight="1">
      <c r="B269" s="164"/>
      <c r="C269" s="200" t="s">
        <v>421</v>
      </c>
      <c r="D269" s="200" t="s">
        <v>233</v>
      </c>
      <c r="E269" s="201" t="s">
        <v>422</v>
      </c>
      <c r="F269" s="202" t="s">
        <v>423</v>
      </c>
      <c r="G269" s="203" t="s">
        <v>384</v>
      </c>
      <c r="H269" s="204">
        <v>28</v>
      </c>
      <c r="I269" s="205"/>
      <c r="J269" s="206">
        <f>ROUND(I269*H269,2)</f>
        <v>0</v>
      </c>
      <c r="K269" s="202" t="s">
        <v>155</v>
      </c>
      <c r="L269" s="207"/>
      <c r="M269" s="208" t="s">
        <v>20</v>
      </c>
      <c r="N269" s="209" t="s">
        <v>44</v>
      </c>
      <c r="O269" s="35"/>
      <c r="P269" s="174">
        <f>O269*H269</f>
        <v>0</v>
      </c>
      <c r="Q269" s="174">
        <v>0.021</v>
      </c>
      <c r="R269" s="174">
        <f>Q269*H269</f>
        <v>0.5880000000000001</v>
      </c>
      <c r="S269" s="174">
        <v>0</v>
      </c>
      <c r="T269" s="175">
        <f>S269*H269</f>
        <v>0</v>
      </c>
      <c r="AR269" s="17" t="s">
        <v>200</v>
      </c>
      <c r="AT269" s="17" t="s">
        <v>233</v>
      </c>
      <c r="AU269" s="17" t="s">
        <v>81</v>
      </c>
      <c r="AY269" s="17" t="s">
        <v>150</v>
      </c>
      <c r="BE269" s="176">
        <f>IF(N269="základní",J269,0)</f>
        <v>0</v>
      </c>
      <c r="BF269" s="176">
        <f>IF(N269="snížená",J269,0)</f>
        <v>0</v>
      </c>
      <c r="BG269" s="176">
        <f>IF(N269="zákl. přenesená",J269,0)</f>
        <v>0</v>
      </c>
      <c r="BH269" s="176">
        <f>IF(N269="sníž. přenesená",J269,0)</f>
        <v>0</v>
      </c>
      <c r="BI269" s="176">
        <f>IF(N269="nulová",J269,0)</f>
        <v>0</v>
      </c>
      <c r="BJ269" s="17" t="s">
        <v>22</v>
      </c>
      <c r="BK269" s="176">
        <f>ROUND(I269*H269,2)</f>
        <v>0</v>
      </c>
      <c r="BL269" s="17" t="s">
        <v>156</v>
      </c>
      <c r="BM269" s="17" t="s">
        <v>424</v>
      </c>
    </row>
    <row r="270" spans="2:47" s="1" customFormat="1" ht="13.5">
      <c r="B270" s="34"/>
      <c r="D270" s="177" t="s">
        <v>158</v>
      </c>
      <c r="F270" s="178" t="s">
        <v>423</v>
      </c>
      <c r="I270" s="138"/>
      <c r="L270" s="34"/>
      <c r="M270" s="63"/>
      <c r="N270" s="35"/>
      <c r="O270" s="35"/>
      <c r="P270" s="35"/>
      <c r="Q270" s="35"/>
      <c r="R270" s="35"/>
      <c r="S270" s="35"/>
      <c r="T270" s="64"/>
      <c r="AT270" s="17" t="s">
        <v>158</v>
      </c>
      <c r="AU270" s="17" t="s">
        <v>81</v>
      </c>
    </row>
    <row r="271" spans="2:51" s="11" customFormat="1" ht="13.5">
      <c r="B271" s="179"/>
      <c r="D271" s="177" t="s">
        <v>159</v>
      </c>
      <c r="E271" s="188" t="s">
        <v>20</v>
      </c>
      <c r="F271" s="189" t="s">
        <v>425</v>
      </c>
      <c r="H271" s="190">
        <v>28</v>
      </c>
      <c r="I271" s="184"/>
      <c r="L271" s="179"/>
      <c r="M271" s="185"/>
      <c r="N271" s="186"/>
      <c r="O271" s="186"/>
      <c r="P271" s="186"/>
      <c r="Q271" s="186"/>
      <c r="R271" s="186"/>
      <c r="S271" s="186"/>
      <c r="T271" s="187"/>
      <c r="AT271" s="188" t="s">
        <v>159</v>
      </c>
      <c r="AU271" s="188" t="s">
        <v>81</v>
      </c>
      <c r="AV271" s="11" t="s">
        <v>81</v>
      </c>
      <c r="AW271" s="11" t="s">
        <v>37</v>
      </c>
      <c r="AX271" s="11" t="s">
        <v>22</v>
      </c>
      <c r="AY271" s="188" t="s">
        <v>150</v>
      </c>
    </row>
    <row r="272" spans="2:63" s="10" customFormat="1" ht="29.25" customHeight="1">
      <c r="B272" s="150"/>
      <c r="D272" s="161" t="s">
        <v>72</v>
      </c>
      <c r="E272" s="162" t="s">
        <v>187</v>
      </c>
      <c r="F272" s="162" t="s">
        <v>426</v>
      </c>
      <c r="I272" s="153"/>
      <c r="J272" s="163">
        <f>BK272</f>
        <v>0</v>
      </c>
      <c r="L272" s="150"/>
      <c r="M272" s="155"/>
      <c r="N272" s="156"/>
      <c r="O272" s="156"/>
      <c r="P272" s="157">
        <f>SUM(P273:P355)</f>
        <v>0</v>
      </c>
      <c r="Q272" s="156"/>
      <c r="R272" s="157">
        <f>SUM(R273:R355)</f>
        <v>26.479053689999994</v>
      </c>
      <c r="S272" s="156"/>
      <c r="T272" s="158">
        <f>SUM(T273:T355)</f>
        <v>0</v>
      </c>
      <c r="AR272" s="151" t="s">
        <v>22</v>
      </c>
      <c r="AT272" s="159" t="s">
        <v>72</v>
      </c>
      <c r="AU272" s="159" t="s">
        <v>22</v>
      </c>
      <c r="AY272" s="151" t="s">
        <v>150</v>
      </c>
      <c r="BK272" s="160">
        <f>SUM(BK273:BK355)</f>
        <v>0</v>
      </c>
    </row>
    <row r="273" spans="2:65" s="1" customFormat="1" ht="22.5" customHeight="1">
      <c r="B273" s="164"/>
      <c r="C273" s="165" t="s">
        <v>427</v>
      </c>
      <c r="D273" s="165" t="s">
        <v>152</v>
      </c>
      <c r="E273" s="166" t="s">
        <v>428</v>
      </c>
      <c r="F273" s="167" t="s">
        <v>429</v>
      </c>
      <c r="G273" s="168" t="s">
        <v>91</v>
      </c>
      <c r="H273" s="169">
        <v>32.72</v>
      </c>
      <c r="I273" s="170"/>
      <c r="J273" s="171">
        <f>ROUND(I273*H273,2)</f>
        <v>0</v>
      </c>
      <c r="K273" s="167" t="s">
        <v>155</v>
      </c>
      <c r="L273" s="34"/>
      <c r="M273" s="172" t="s">
        <v>20</v>
      </c>
      <c r="N273" s="173" t="s">
        <v>44</v>
      </c>
      <c r="O273" s="35"/>
      <c r="P273" s="174">
        <f>O273*H273</f>
        <v>0</v>
      </c>
      <c r="Q273" s="174">
        <v>0.0024</v>
      </c>
      <c r="R273" s="174">
        <f>Q273*H273</f>
        <v>0.07852799999999999</v>
      </c>
      <c r="S273" s="174">
        <v>0</v>
      </c>
      <c r="T273" s="175">
        <f>S273*H273</f>
        <v>0</v>
      </c>
      <c r="AR273" s="17" t="s">
        <v>156</v>
      </c>
      <c r="AT273" s="17" t="s">
        <v>152</v>
      </c>
      <c r="AU273" s="17" t="s">
        <v>81</v>
      </c>
      <c r="AY273" s="17" t="s">
        <v>150</v>
      </c>
      <c r="BE273" s="176">
        <f>IF(N273="základní",J273,0)</f>
        <v>0</v>
      </c>
      <c r="BF273" s="176">
        <f>IF(N273="snížená",J273,0)</f>
        <v>0</v>
      </c>
      <c r="BG273" s="176">
        <f>IF(N273="zákl. přenesená",J273,0)</f>
        <v>0</v>
      </c>
      <c r="BH273" s="176">
        <f>IF(N273="sníž. přenesená",J273,0)</f>
        <v>0</v>
      </c>
      <c r="BI273" s="176">
        <f>IF(N273="nulová",J273,0)</f>
        <v>0</v>
      </c>
      <c r="BJ273" s="17" t="s">
        <v>22</v>
      </c>
      <c r="BK273" s="176">
        <f>ROUND(I273*H273,2)</f>
        <v>0</v>
      </c>
      <c r="BL273" s="17" t="s">
        <v>156</v>
      </c>
      <c r="BM273" s="17" t="s">
        <v>430</v>
      </c>
    </row>
    <row r="274" spans="2:47" s="1" customFormat="1" ht="13.5">
      <c r="B274" s="34"/>
      <c r="D274" s="180" t="s">
        <v>158</v>
      </c>
      <c r="F274" s="218" t="s">
        <v>431</v>
      </c>
      <c r="I274" s="138"/>
      <c r="L274" s="34"/>
      <c r="M274" s="63"/>
      <c r="N274" s="35"/>
      <c r="O274" s="35"/>
      <c r="P274" s="35"/>
      <c r="Q274" s="35"/>
      <c r="R274" s="35"/>
      <c r="S274" s="35"/>
      <c r="T274" s="64"/>
      <c r="AT274" s="17" t="s">
        <v>158</v>
      </c>
      <c r="AU274" s="17" t="s">
        <v>81</v>
      </c>
    </row>
    <row r="275" spans="2:65" s="1" customFormat="1" ht="22.5" customHeight="1">
      <c r="B275" s="164"/>
      <c r="C275" s="165" t="s">
        <v>432</v>
      </c>
      <c r="D275" s="165" t="s">
        <v>152</v>
      </c>
      <c r="E275" s="166" t="s">
        <v>433</v>
      </c>
      <c r="F275" s="167" t="s">
        <v>434</v>
      </c>
      <c r="G275" s="168" t="s">
        <v>91</v>
      </c>
      <c r="H275" s="169">
        <v>32.72</v>
      </c>
      <c r="I275" s="170"/>
      <c r="J275" s="171">
        <f>ROUND(I275*H275,2)</f>
        <v>0</v>
      </c>
      <c r="K275" s="167" t="s">
        <v>155</v>
      </c>
      <c r="L275" s="34"/>
      <c r="M275" s="172" t="s">
        <v>20</v>
      </c>
      <c r="N275" s="173" t="s">
        <v>44</v>
      </c>
      <c r="O275" s="35"/>
      <c r="P275" s="174">
        <f>O275*H275</f>
        <v>0</v>
      </c>
      <c r="Q275" s="174">
        <v>0.00735</v>
      </c>
      <c r="R275" s="174">
        <f>Q275*H275</f>
        <v>0.24049199999999998</v>
      </c>
      <c r="S275" s="174">
        <v>0</v>
      </c>
      <c r="T275" s="175">
        <f>S275*H275</f>
        <v>0</v>
      </c>
      <c r="AR275" s="17" t="s">
        <v>156</v>
      </c>
      <c r="AT275" s="17" t="s">
        <v>152</v>
      </c>
      <c r="AU275" s="17" t="s">
        <v>81</v>
      </c>
      <c r="AY275" s="17" t="s">
        <v>150</v>
      </c>
      <c r="BE275" s="176">
        <f>IF(N275="základní",J275,0)</f>
        <v>0</v>
      </c>
      <c r="BF275" s="176">
        <f>IF(N275="snížená",J275,0)</f>
        <v>0</v>
      </c>
      <c r="BG275" s="176">
        <f>IF(N275="zákl. přenesená",J275,0)</f>
        <v>0</v>
      </c>
      <c r="BH275" s="176">
        <f>IF(N275="sníž. přenesená",J275,0)</f>
        <v>0</v>
      </c>
      <c r="BI275" s="176">
        <f>IF(N275="nulová",J275,0)</f>
        <v>0</v>
      </c>
      <c r="BJ275" s="17" t="s">
        <v>22</v>
      </c>
      <c r="BK275" s="176">
        <f>ROUND(I275*H275,2)</f>
        <v>0</v>
      </c>
      <c r="BL275" s="17" t="s">
        <v>156</v>
      </c>
      <c r="BM275" s="17" t="s">
        <v>435</v>
      </c>
    </row>
    <row r="276" spans="2:47" s="1" customFormat="1" ht="27">
      <c r="B276" s="34"/>
      <c r="D276" s="180" t="s">
        <v>158</v>
      </c>
      <c r="F276" s="218" t="s">
        <v>436</v>
      </c>
      <c r="I276" s="138"/>
      <c r="L276" s="34"/>
      <c r="M276" s="63"/>
      <c r="N276" s="35"/>
      <c r="O276" s="35"/>
      <c r="P276" s="35"/>
      <c r="Q276" s="35"/>
      <c r="R276" s="35"/>
      <c r="S276" s="35"/>
      <c r="T276" s="64"/>
      <c r="AT276" s="17" t="s">
        <v>158</v>
      </c>
      <c r="AU276" s="17" t="s">
        <v>81</v>
      </c>
    </row>
    <row r="277" spans="2:65" s="1" customFormat="1" ht="22.5" customHeight="1">
      <c r="B277" s="164"/>
      <c r="C277" s="165" t="s">
        <v>437</v>
      </c>
      <c r="D277" s="165" t="s">
        <v>152</v>
      </c>
      <c r="E277" s="166" t="s">
        <v>438</v>
      </c>
      <c r="F277" s="167" t="s">
        <v>439</v>
      </c>
      <c r="G277" s="168" t="s">
        <v>91</v>
      </c>
      <c r="H277" s="169">
        <v>32.72</v>
      </c>
      <c r="I277" s="170"/>
      <c r="J277" s="171">
        <f>ROUND(I277*H277,2)</f>
        <v>0</v>
      </c>
      <c r="K277" s="167" t="s">
        <v>155</v>
      </c>
      <c r="L277" s="34"/>
      <c r="M277" s="172" t="s">
        <v>20</v>
      </c>
      <c r="N277" s="173" t="s">
        <v>44</v>
      </c>
      <c r="O277" s="35"/>
      <c r="P277" s="174">
        <f>O277*H277</f>
        <v>0</v>
      </c>
      <c r="Q277" s="174">
        <v>0.00047</v>
      </c>
      <c r="R277" s="174">
        <f>Q277*H277</f>
        <v>0.015378399999999999</v>
      </c>
      <c r="S277" s="174">
        <v>0</v>
      </c>
      <c r="T277" s="175">
        <f>S277*H277</f>
        <v>0</v>
      </c>
      <c r="AR277" s="17" t="s">
        <v>156</v>
      </c>
      <c r="AT277" s="17" t="s">
        <v>152</v>
      </c>
      <c r="AU277" s="17" t="s">
        <v>81</v>
      </c>
      <c r="AY277" s="17" t="s">
        <v>150</v>
      </c>
      <c r="BE277" s="176">
        <f>IF(N277="základní",J277,0)</f>
        <v>0</v>
      </c>
      <c r="BF277" s="176">
        <f>IF(N277="snížená",J277,0)</f>
        <v>0</v>
      </c>
      <c r="BG277" s="176">
        <f>IF(N277="zákl. přenesená",J277,0)</f>
        <v>0</v>
      </c>
      <c r="BH277" s="176">
        <f>IF(N277="sníž. přenesená",J277,0)</f>
        <v>0</v>
      </c>
      <c r="BI277" s="176">
        <f>IF(N277="nulová",J277,0)</f>
        <v>0</v>
      </c>
      <c r="BJ277" s="17" t="s">
        <v>22</v>
      </c>
      <c r="BK277" s="176">
        <f>ROUND(I277*H277,2)</f>
        <v>0</v>
      </c>
      <c r="BL277" s="17" t="s">
        <v>156</v>
      </c>
      <c r="BM277" s="17" t="s">
        <v>440</v>
      </c>
    </row>
    <row r="278" spans="2:47" s="1" customFormat="1" ht="27">
      <c r="B278" s="34"/>
      <c r="D278" s="177" t="s">
        <v>158</v>
      </c>
      <c r="F278" s="178" t="s">
        <v>441</v>
      </c>
      <c r="I278" s="138"/>
      <c r="L278" s="34"/>
      <c r="M278" s="63"/>
      <c r="N278" s="35"/>
      <c r="O278" s="35"/>
      <c r="P278" s="35"/>
      <c r="Q278" s="35"/>
      <c r="R278" s="35"/>
      <c r="S278" s="35"/>
      <c r="T278" s="64"/>
      <c r="AT278" s="17" t="s">
        <v>158</v>
      </c>
      <c r="AU278" s="17" t="s">
        <v>81</v>
      </c>
    </row>
    <row r="279" spans="2:51" s="11" customFormat="1" ht="13.5">
      <c r="B279" s="179"/>
      <c r="D279" s="180" t="s">
        <v>159</v>
      </c>
      <c r="E279" s="181" t="s">
        <v>20</v>
      </c>
      <c r="F279" s="182" t="s">
        <v>93</v>
      </c>
      <c r="H279" s="183">
        <v>32.72</v>
      </c>
      <c r="I279" s="184"/>
      <c r="L279" s="179"/>
      <c r="M279" s="185"/>
      <c r="N279" s="186"/>
      <c r="O279" s="186"/>
      <c r="P279" s="186"/>
      <c r="Q279" s="186"/>
      <c r="R279" s="186"/>
      <c r="S279" s="186"/>
      <c r="T279" s="187"/>
      <c r="AT279" s="188" t="s">
        <v>159</v>
      </c>
      <c r="AU279" s="188" t="s">
        <v>81</v>
      </c>
      <c r="AV279" s="11" t="s">
        <v>81</v>
      </c>
      <c r="AW279" s="11" t="s">
        <v>37</v>
      </c>
      <c r="AX279" s="11" t="s">
        <v>22</v>
      </c>
      <c r="AY279" s="188" t="s">
        <v>150</v>
      </c>
    </row>
    <row r="280" spans="2:65" s="1" customFormat="1" ht="31.5" customHeight="1">
      <c r="B280" s="164"/>
      <c r="C280" s="165" t="s">
        <v>442</v>
      </c>
      <c r="D280" s="165" t="s">
        <v>152</v>
      </c>
      <c r="E280" s="166" t="s">
        <v>443</v>
      </c>
      <c r="F280" s="167" t="s">
        <v>444</v>
      </c>
      <c r="G280" s="168" t="s">
        <v>91</v>
      </c>
      <c r="H280" s="169">
        <v>32.72</v>
      </c>
      <c r="I280" s="170"/>
      <c r="J280" s="171">
        <f>ROUND(I280*H280,2)</f>
        <v>0</v>
      </c>
      <c r="K280" s="167" t="s">
        <v>155</v>
      </c>
      <c r="L280" s="34"/>
      <c r="M280" s="172" t="s">
        <v>20</v>
      </c>
      <c r="N280" s="173" t="s">
        <v>44</v>
      </c>
      <c r="O280" s="35"/>
      <c r="P280" s="174">
        <f>O280*H280</f>
        <v>0</v>
      </c>
      <c r="Q280" s="174">
        <v>0.01575</v>
      </c>
      <c r="R280" s="174">
        <f>Q280*H280</f>
        <v>0.51534</v>
      </c>
      <c r="S280" s="174">
        <v>0</v>
      </c>
      <c r="T280" s="175">
        <f>S280*H280</f>
        <v>0</v>
      </c>
      <c r="AR280" s="17" t="s">
        <v>156</v>
      </c>
      <c r="AT280" s="17" t="s">
        <v>152</v>
      </c>
      <c r="AU280" s="17" t="s">
        <v>81</v>
      </c>
      <c r="AY280" s="17" t="s">
        <v>150</v>
      </c>
      <c r="BE280" s="176">
        <f>IF(N280="základní",J280,0)</f>
        <v>0</v>
      </c>
      <c r="BF280" s="176">
        <f>IF(N280="snížená",J280,0)</f>
        <v>0</v>
      </c>
      <c r="BG280" s="176">
        <f>IF(N280="zákl. přenesená",J280,0)</f>
        <v>0</v>
      </c>
      <c r="BH280" s="176">
        <f>IF(N280="sníž. přenesená",J280,0)</f>
        <v>0</v>
      </c>
      <c r="BI280" s="176">
        <f>IF(N280="nulová",J280,0)</f>
        <v>0</v>
      </c>
      <c r="BJ280" s="17" t="s">
        <v>22</v>
      </c>
      <c r="BK280" s="176">
        <f>ROUND(I280*H280,2)</f>
        <v>0</v>
      </c>
      <c r="BL280" s="17" t="s">
        <v>156</v>
      </c>
      <c r="BM280" s="17" t="s">
        <v>445</v>
      </c>
    </row>
    <row r="281" spans="2:47" s="1" customFormat="1" ht="27">
      <c r="B281" s="34"/>
      <c r="D281" s="177" t="s">
        <v>158</v>
      </c>
      <c r="F281" s="178" t="s">
        <v>446</v>
      </c>
      <c r="I281" s="138"/>
      <c r="L281" s="34"/>
      <c r="M281" s="63"/>
      <c r="N281" s="35"/>
      <c r="O281" s="35"/>
      <c r="P281" s="35"/>
      <c r="Q281" s="35"/>
      <c r="R281" s="35"/>
      <c r="S281" s="35"/>
      <c r="T281" s="64"/>
      <c r="AT281" s="17" t="s">
        <v>158</v>
      </c>
      <c r="AU281" s="17" t="s">
        <v>81</v>
      </c>
    </row>
    <row r="282" spans="2:51" s="11" customFormat="1" ht="13.5">
      <c r="B282" s="179"/>
      <c r="D282" s="180" t="s">
        <v>159</v>
      </c>
      <c r="E282" s="181" t="s">
        <v>20</v>
      </c>
      <c r="F282" s="182" t="s">
        <v>93</v>
      </c>
      <c r="H282" s="183">
        <v>32.72</v>
      </c>
      <c r="I282" s="184"/>
      <c r="L282" s="179"/>
      <c r="M282" s="185"/>
      <c r="N282" s="186"/>
      <c r="O282" s="186"/>
      <c r="P282" s="186"/>
      <c r="Q282" s="186"/>
      <c r="R282" s="186"/>
      <c r="S282" s="186"/>
      <c r="T282" s="187"/>
      <c r="AT282" s="188" t="s">
        <v>159</v>
      </c>
      <c r="AU282" s="188" t="s">
        <v>81</v>
      </c>
      <c r="AV282" s="11" t="s">
        <v>81</v>
      </c>
      <c r="AW282" s="11" t="s">
        <v>37</v>
      </c>
      <c r="AX282" s="11" t="s">
        <v>22</v>
      </c>
      <c r="AY282" s="188" t="s">
        <v>150</v>
      </c>
    </row>
    <row r="283" spans="2:65" s="1" customFormat="1" ht="22.5" customHeight="1">
      <c r="B283" s="164"/>
      <c r="C283" s="165" t="s">
        <v>447</v>
      </c>
      <c r="D283" s="165" t="s">
        <v>152</v>
      </c>
      <c r="E283" s="166" t="s">
        <v>448</v>
      </c>
      <c r="F283" s="167" t="s">
        <v>449</v>
      </c>
      <c r="G283" s="168" t="s">
        <v>91</v>
      </c>
      <c r="H283" s="169">
        <v>32.72</v>
      </c>
      <c r="I283" s="170"/>
      <c r="J283" s="171">
        <f>ROUND(I283*H283,2)</f>
        <v>0</v>
      </c>
      <c r="K283" s="167" t="s">
        <v>155</v>
      </c>
      <c r="L283" s="34"/>
      <c r="M283" s="172" t="s">
        <v>20</v>
      </c>
      <c r="N283" s="173" t="s">
        <v>44</v>
      </c>
      <c r="O283" s="35"/>
      <c r="P283" s="174">
        <f>O283*H283</f>
        <v>0</v>
      </c>
      <c r="Q283" s="174">
        <v>0.01838</v>
      </c>
      <c r="R283" s="174">
        <f>Q283*H283</f>
        <v>0.6013936</v>
      </c>
      <c r="S283" s="174">
        <v>0</v>
      </c>
      <c r="T283" s="175">
        <f>S283*H283</f>
        <v>0</v>
      </c>
      <c r="AR283" s="17" t="s">
        <v>156</v>
      </c>
      <c r="AT283" s="17" t="s">
        <v>152</v>
      </c>
      <c r="AU283" s="17" t="s">
        <v>81</v>
      </c>
      <c r="AY283" s="17" t="s">
        <v>150</v>
      </c>
      <c r="BE283" s="176">
        <f>IF(N283="základní",J283,0)</f>
        <v>0</v>
      </c>
      <c r="BF283" s="176">
        <f>IF(N283="snížená",J283,0)</f>
        <v>0</v>
      </c>
      <c r="BG283" s="176">
        <f>IF(N283="zákl. přenesená",J283,0)</f>
        <v>0</v>
      </c>
      <c r="BH283" s="176">
        <f>IF(N283="sníž. přenesená",J283,0)</f>
        <v>0</v>
      </c>
      <c r="BI283" s="176">
        <f>IF(N283="nulová",J283,0)</f>
        <v>0</v>
      </c>
      <c r="BJ283" s="17" t="s">
        <v>22</v>
      </c>
      <c r="BK283" s="176">
        <f>ROUND(I283*H283,2)</f>
        <v>0</v>
      </c>
      <c r="BL283" s="17" t="s">
        <v>156</v>
      </c>
      <c r="BM283" s="17" t="s">
        <v>450</v>
      </c>
    </row>
    <row r="284" spans="2:47" s="1" customFormat="1" ht="27">
      <c r="B284" s="34"/>
      <c r="D284" s="177" t="s">
        <v>158</v>
      </c>
      <c r="F284" s="178" t="s">
        <v>451</v>
      </c>
      <c r="I284" s="138"/>
      <c r="L284" s="34"/>
      <c r="M284" s="63"/>
      <c r="N284" s="35"/>
      <c r="O284" s="35"/>
      <c r="P284" s="35"/>
      <c r="Q284" s="35"/>
      <c r="R284" s="35"/>
      <c r="S284" s="35"/>
      <c r="T284" s="64"/>
      <c r="AT284" s="17" t="s">
        <v>158</v>
      </c>
      <c r="AU284" s="17" t="s">
        <v>81</v>
      </c>
    </row>
    <row r="285" spans="2:51" s="11" customFormat="1" ht="13.5">
      <c r="B285" s="179"/>
      <c r="D285" s="180" t="s">
        <v>159</v>
      </c>
      <c r="E285" s="181" t="s">
        <v>20</v>
      </c>
      <c r="F285" s="182" t="s">
        <v>93</v>
      </c>
      <c r="H285" s="183">
        <v>32.72</v>
      </c>
      <c r="I285" s="184"/>
      <c r="L285" s="179"/>
      <c r="M285" s="185"/>
      <c r="N285" s="186"/>
      <c r="O285" s="186"/>
      <c r="P285" s="186"/>
      <c r="Q285" s="186"/>
      <c r="R285" s="186"/>
      <c r="S285" s="186"/>
      <c r="T285" s="187"/>
      <c r="AT285" s="188" t="s">
        <v>159</v>
      </c>
      <c r="AU285" s="188" t="s">
        <v>81</v>
      </c>
      <c r="AV285" s="11" t="s">
        <v>81</v>
      </c>
      <c r="AW285" s="11" t="s">
        <v>37</v>
      </c>
      <c r="AX285" s="11" t="s">
        <v>22</v>
      </c>
      <c r="AY285" s="188" t="s">
        <v>150</v>
      </c>
    </row>
    <row r="286" spans="2:65" s="1" customFormat="1" ht="22.5" customHeight="1">
      <c r="B286" s="164"/>
      <c r="C286" s="165" t="s">
        <v>452</v>
      </c>
      <c r="D286" s="165" t="s">
        <v>152</v>
      </c>
      <c r="E286" s="166" t="s">
        <v>453</v>
      </c>
      <c r="F286" s="167" t="s">
        <v>454</v>
      </c>
      <c r="G286" s="168" t="s">
        <v>91</v>
      </c>
      <c r="H286" s="169">
        <v>176.697</v>
      </c>
      <c r="I286" s="170"/>
      <c r="J286" s="171">
        <f>ROUND(I286*H286,2)</f>
        <v>0</v>
      </c>
      <c r="K286" s="167" t="s">
        <v>155</v>
      </c>
      <c r="L286" s="34"/>
      <c r="M286" s="172" t="s">
        <v>20</v>
      </c>
      <c r="N286" s="173" t="s">
        <v>44</v>
      </c>
      <c r="O286" s="35"/>
      <c r="P286" s="174">
        <f>O286*H286</f>
        <v>0</v>
      </c>
      <c r="Q286" s="174">
        <v>0.0024</v>
      </c>
      <c r="R286" s="174">
        <f>Q286*H286</f>
        <v>0.42407279999999997</v>
      </c>
      <c r="S286" s="174">
        <v>0</v>
      </c>
      <c r="T286" s="175">
        <f>S286*H286</f>
        <v>0</v>
      </c>
      <c r="AR286" s="17" t="s">
        <v>156</v>
      </c>
      <c r="AT286" s="17" t="s">
        <v>152</v>
      </c>
      <c r="AU286" s="17" t="s">
        <v>81</v>
      </c>
      <c r="AY286" s="17" t="s">
        <v>150</v>
      </c>
      <c r="BE286" s="176">
        <f>IF(N286="základní",J286,0)</f>
        <v>0</v>
      </c>
      <c r="BF286" s="176">
        <f>IF(N286="snížená",J286,0)</f>
        <v>0</v>
      </c>
      <c r="BG286" s="176">
        <f>IF(N286="zákl. přenesená",J286,0)</f>
        <v>0</v>
      </c>
      <c r="BH286" s="176">
        <f>IF(N286="sníž. přenesená",J286,0)</f>
        <v>0</v>
      </c>
      <c r="BI286" s="176">
        <f>IF(N286="nulová",J286,0)</f>
        <v>0</v>
      </c>
      <c r="BJ286" s="17" t="s">
        <v>22</v>
      </c>
      <c r="BK286" s="176">
        <f>ROUND(I286*H286,2)</f>
        <v>0</v>
      </c>
      <c r="BL286" s="17" t="s">
        <v>156</v>
      </c>
      <c r="BM286" s="17" t="s">
        <v>455</v>
      </c>
    </row>
    <row r="287" spans="2:47" s="1" customFormat="1" ht="13.5">
      <c r="B287" s="34"/>
      <c r="D287" s="177" t="s">
        <v>158</v>
      </c>
      <c r="F287" s="178" t="s">
        <v>454</v>
      </c>
      <c r="I287" s="138"/>
      <c r="L287" s="34"/>
      <c r="M287" s="63"/>
      <c r="N287" s="35"/>
      <c r="O287" s="35"/>
      <c r="P287" s="35"/>
      <c r="Q287" s="35"/>
      <c r="R287" s="35"/>
      <c r="S287" s="35"/>
      <c r="T287" s="64"/>
      <c r="AT287" s="17" t="s">
        <v>158</v>
      </c>
      <c r="AU287" s="17" t="s">
        <v>81</v>
      </c>
    </row>
    <row r="288" spans="2:51" s="11" customFormat="1" ht="13.5">
      <c r="B288" s="179"/>
      <c r="D288" s="180" t="s">
        <v>159</v>
      </c>
      <c r="E288" s="181" t="s">
        <v>20</v>
      </c>
      <c r="F288" s="182" t="s">
        <v>97</v>
      </c>
      <c r="H288" s="183">
        <v>176.697</v>
      </c>
      <c r="I288" s="184"/>
      <c r="L288" s="179"/>
      <c r="M288" s="185"/>
      <c r="N288" s="186"/>
      <c r="O288" s="186"/>
      <c r="P288" s="186"/>
      <c r="Q288" s="186"/>
      <c r="R288" s="186"/>
      <c r="S288" s="186"/>
      <c r="T288" s="187"/>
      <c r="AT288" s="188" t="s">
        <v>159</v>
      </c>
      <c r="AU288" s="188" t="s">
        <v>81</v>
      </c>
      <c r="AV288" s="11" t="s">
        <v>81</v>
      </c>
      <c r="AW288" s="11" t="s">
        <v>37</v>
      </c>
      <c r="AX288" s="11" t="s">
        <v>22</v>
      </c>
      <c r="AY288" s="188" t="s">
        <v>150</v>
      </c>
    </row>
    <row r="289" spans="2:65" s="1" customFormat="1" ht="22.5" customHeight="1">
      <c r="B289" s="164"/>
      <c r="C289" s="165" t="s">
        <v>456</v>
      </c>
      <c r="D289" s="165" t="s">
        <v>152</v>
      </c>
      <c r="E289" s="166" t="s">
        <v>457</v>
      </c>
      <c r="F289" s="167" t="s">
        <v>458</v>
      </c>
      <c r="G289" s="168" t="s">
        <v>91</v>
      </c>
      <c r="H289" s="169">
        <v>176.697</v>
      </c>
      <c r="I289" s="170"/>
      <c r="J289" s="171">
        <f>ROUND(I289*H289,2)</f>
        <v>0</v>
      </c>
      <c r="K289" s="167" t="s">
        <v>155</v>
      </c>
      <c r="L289" s="34"/>
      <c r="M289" s="172" t="s">
        <v>20</v>
      </c>
      <c r="N289" s="173" t="s">
        <v>44</v>
      </c>
      <c r="O289" s="35"/>
      <c r="P289" s="174">
        <f>O289*H289</f>
        <v>0</v>
      </c>
      <c r="Q289" s="174">
        <v>0.00735</v>
      </c>
      <c r="R289" s="174">
        <f>Q289*H289</f>
        <v>1.29872295</v>
      </c>
      <c r="S289" s="174">
        <v>0</v>
      </c>
      <c r="T289" s="175">
        <f>S289*H289</f>
        <v>0</v>
      </c>
      <c r="AR289" s="17" t="s">
        <v>156</v>
      </c>
      <c r="AT289" s="17" t="s">
        <v>152</v>
      </c>
      <c r="AU289" s="17" t="s">
        <v>81</v>
      </c>
      <c r="AY289" s="17" t="s">
        <v>150</v>
      </c>
      <c r="BE289" s="176">
        <f>IF(N289="základní",J289,0)</f>
        <v>0</v>
      </c>
      <c r="BF289" s="176">
        <f>IF(N289="snížená",J289,0)</f>
        <v>0</v>
      </c>
      <c r="BG289" s="176">
        <f>IF(N289="zákl. přenesená",J289,0)</f>
        <v>0</v>
      </c>
      <c r="BH289" s="176">
        <f>IF(N289="sníž. přenesená",J289,0)</f>
        <v>0</v>
      </c>
      <c r="BI289" s="176">
        <f>IF(N289="nulová",J289,0)</f>
        <v>0</v>
      </c>
      <c r="BJ289" s="17" t="s">
        <v>22</v>
      </c>
      <c r="BK289" s="176">
        <f>ROUND(I289*H289,2)</f>
        <v>0</v>
      </c>
      <c r="BL289" s="17" t="s">
        <v>156</v>
      </c>
      <c r="BM289" s="17" t="s">
        <v>459</v>
      </c>
    </row>
    <row r="290" spans="2:47" s="1" customFormat="1" ht="13.5">
      <c r="B290" s="34"/>
      <c r="D290" s="177" t="s">
        <v>158</v>
      </c>
      <c r="F290" s="178" t="s">
        <v>458</v>
      </c>
      <c r="I290" s="138"/>
      <c r="L290" s="34"/>
      <c r="M290" s="63"/>
      <c r="N290" s="35"/>
      <c r="O290" s="35"/>
      <c r="P290" s="35"/>
      <c r="Q290" s="35"/>
      <c r="R290" s="35"/>
      <c r="S290" s="35"/>
      <c r="T290" s="64"/>
      <c r="AT290" s="17" t="s">
        <v>158</v>
      </c>
      <c r="AU290" s="17" t="s">
        <v>81</v>
      </c>
    </row>
    <row r="291" spans="2:51" s="11" customFormat="1" ht="13.5">
      <c r="B291" s="179"/>
      <c r="D291" s="180" t="s">
        <v>159</v>
      </c>
      <c r="E291" s="181" t="s">
        <v>20</v>
      </c>
      <c r="F291" s="182" t="s">
        <v>97</v>
      </c>
      <c r="H291" s="183">
        <v>176.697</v>
      </c>
      <c r="I291" s="184"/>
      <c r="L291" s="179"/>
      <c r="M291" s="185"/>
      <c r="N291" s="186"/>
      <c r="O291" s="186"/>
      <c r="P291" s="186"/>
      <c r="Q291" s="186"/>
      <c r="R291" s="186"/>
      <c r="S291" s="186"/>
      <c r="T291" s="187"/>
      <c r="AT291" s="188" t="s">
        <v>159</v>
      </c>
      <c r="AU291" s="188" t="s">
        <v>81</v>
      </c>
      <c r="AV291" s="11" t="s">
        <v>81</v>
      </c>
      <c r="AW291" s="11" t="s">
        <v>37</v>
      </c>
      <c r="AX291" s="11" t="s">
        <v>22</v>
      </c>
      <c r="AY291" s="188" t="s">
        <v>150</v>
      </c>
    </row>
    <row r="292" spans="2:65" s="1" customFormat="1" ht="22.5" customHeight="1">
      <c r="B292" s="164"/>
      <c r="C292" s="165" t="s">
        <v>460</v>
      </c>
      <c r="D292" s="165" t="s">
        <v>152</v>
      </c>
      <c r="E292" s="166" t="s">
        <v>461</v>
      </c>
      <c r="F292" s="167" t="s">
        <v>462</v>
      </c>
      <c r="G292" s="168" t="s">
        <v>91</v>
      </c>
      <c r="H292" s="169">
        <v>176.697</v>
      </c>
      <c r="I292" s="170"/>
      <c r="J292" s="171">
        <f>ROUND(I292*H292,2)</f>
        <v>0</v>
      </c>
      <c r="K292" s="167" t="s">
        <v>155</v>
      </c>
      <c r="L292" s="34"/>
      <c r="M292" s="172" t="s">
        <v>20</v>
      </c>
      <c r="N292" s="173" t="s">
        <v>44</v>
      </c>
      <c r="O292" s="35"/>
      <c r="P292" s="174">
        <f>O292*H292</f>
        <v>0</v>
      </c>
      <c r="Q292" s="174">
        <v>0.00047</v>
      </c>
      <c r="R292" s="174">
        <f>Q292*H292</f>
        <v>0.08304759</v>
      </c>
      <c r="S292" s="174">
        <v>0</v>
      </c>
      <c r="T292" s="175">
        <f>S292*H292</f>
        <v>0</v>
      </c>
      <c r="AR292" s="17" t="s">
        <v>156</v>
      </c>
      <c r="AT292" s="17" t="s">
        <v>152</v>
      </c>
      <c r="AU292" s="17" t="s">
        <v>81</v>
      </c>
      <c r="AY292" s="17" t="s">
        <v>150</v>
      </c>
      <c r="BE292" s="176">
        <f>IF(N292="základní",J292,0)</f>
        <v>0</v>
      </c>
      <c r="BF292" s="176">
        <f>IF(N292="snížená",J292,0)</f>
        <v>0</v>
      </c>
      <c r="BG292" s="176">
        <f>IF(N292="zákl. přenesená",J292,0)</f>
        <v>0</v>
      </c>
      <c r="BH292" s="176">
        <f>IF(N292="sníž. přenesená",J292,0)</f>
        <v>0</v>
      </c>
      <c r="BI292" s="176">
        <f>IF(N292="nulová",J292,0)</f>
        <v>0</v>
      </c>
      <c r="BJ292" s="17" t="s">
        <v>22</v>
      </c>
      <c r="BK292" s="176">
        <f>ROUND(I292*H292,2)</f>
        <v>0</v>
      </c>
      <c r="BL292" s="17" t="s">
        <v>156</v>
      </c>
      <c r="BM292" s="17" t="s">
        <v>463</v>
      </c>
    </row>
    <row r="293" spans="2:47" s="1" customFormat="1" ht="27">
      <c r="B293" s="34"/>
      <c r="D293" s="177" t="s">
        <v>158</v>
      </c>
      <c r="F293" s="178" t="s">
        <v>464</v>
      </c>
      <c r="I293" s="138"/>
      <c r="L293" s="34"/>
      <c r="M293" s="63"/>
      <c r="N293" s="35"/>
      <c r="O293" s="35"/>
      <c r="P293" s="35"/>
      <c r="Q293" s="35"/>
      <c r="R293" s="35"/>
      <c r="S293" s="35"/>
      <c r="T293" s="64"/>
      <c r="AT293" s="17" t="s">
        <v>158</v>
      </c>
      <c r="AU293" s="17" t="s">
        <v>81</v>
      </c>
    </row>
    <row r="294" spans="2:51" s="11" customFormat="1" ht="13.5">
      <c r="B294" s="179"/>
      <c r="D294" s="180" t="s">
        <v>159</v>
      </c>
      <c r="E294" s="181" t="s">
        <v>20</v>
      </c>
      <c r="F294" s="182" t="s">
        <v>97</v>
      </c>
      <c r="H294" s="183">
        <v>176.697</v>
      </c>
      <c r="I294" s="184"/>
      <c r="L294" s="179"/>
      <c r="M294" s="185"/>
      <c r="N294" s="186"/>
      <c r="O294" s="186"/>
      <c r="P294" s="186"/>
      <c r="Q294" s="186"/>
      <c r="R294" s="186"/>
      <c r="S294" s="186"/>
      <c r="T294" s="187"/>
      <c r="AT294" s="188" t="s">
        <v>159</v>
      </c>
      <c r="AU294" s="188" t="s">
        <v>81</v>
      </c>
      <c r="AV294" s="11" t="s">
        <v>81</v>
      </c>
      <c r="AW294" s="11" t="s">
        <v>37</v>
      </c>
      <c r="AX294" s="11" t="s">
        <v>22</v>
      </c>
      <c r="AY294" s="188" t="s">
        <v>150</v>
      </c>
    </row>
    <row r="295" spans="2:65" s="1" customFormat="1" ht="22.5" customHeight="1">
      <c r="B295" s="164"/>
      <c r="C295" s="165" t="s">
        <v>465</v>
      </c>
      <c r="D295" s="165" t="s">
        <v>152</v>
      </c>
      <c r="E295" s="166" t="s">
        <v>466</v>
      </c>
      <c r="F295" s="167" t="s">
        <v>467</v>
      </c>
      <c r="G295" s="168" t="s">
        <v>91</v>
      </c>
      <c r="H295" s="169">
        <v>176.697</v>
      </c>
      <c r="I295" s="170"/>
      <c r="J295" s="171">
        <f>ROUND(I295*H295,2)</f>
        <v>0</v>
      </c>
      <c r="K295" s="167" t="s">
        <v>155</v>
      </c>
      <c r="L295" s="34"/>
      <c r="M295" s="172" t="s">
        <v>20</v>
      </c>
      <c r="N295" s="173" t="s">
        <v>44</v>
      </c>
      <c r="O295" s="35"/>
      <c r="P295" s="174">
        <f>O295*H295</f>
        <v>0</v>
      </c>
      <c r="Q295" s="174">
        <v>0.01575</v>
      </c>
      <c r="R295" s="174">
        <f>Q295*H295</f>
        <v>2.78297775</v>
      </c>
      <c r="S295" s="174">
        <v>0</v>
      </c>
      <c r="T295" s="175">
        <f>S295*H295</f>
        <v>0</v>
      </c>
      <c r="AR295" s="17" t="s">
        <v>156</v>
      </c>
      <c r="AT295" s="17" t="s">
        <v>152</v>
      </c>
      <c r="AU295" s="17" t="s">
        <v>81</v>
      </c>
      <c r="AY295" s="17" t="s">
        <v>150</v>
      </c>
      <c r="BE295" s="176">
        <f>IF(N295="základní",J295,0)</f>
        <v>0</v>
      </c>
      <c r="BF295" s="176">
        <f>IF(N295="snížená",J295,0)</f>
        <v>0</v>
      </c>
      <c r="BG295" s="176">
        <f>IF(N295="zákl. přenesená",J295,0)</f>
        <v>0</v>
      </c>
      <c r="BH295" s="176">
        <f>IF(N295="sníž. přenesená",J295,0)</f>
        <v>0</v>
      </c>
      <c r="BI295" s="176">
        <f>IF(N295="nulová",J295,0)</f>
        <v>0</v>
      </c>
      <c r="BJ295" s="17" t="s">
        <v>22</v>
      </c>
      <c r="BK295" s="176">
        <f>ROUND(I295*H295,2)</f>
        <v>0</v>
      </c>
      <c r="BL295" s="17" t="s">
        <v>156</v>
      </c>
      <c r="BM295" s="17" t="s">
        <v>468</v>
      </c>
    </row>
    <row r="296" spans="2:47" s="1" customFormat="1" ht="27">
      <c r="B296" s="34"/>
      <c r="D296" s="177" t="s">
        <v>158</v>
      </c>
      <c r="F296" s="178" t="s">
        <v>469</v>
      </c>
      <c r="I296" s="138"/>
      <c r="L296" s="34"/>
      <c r="M296" s="63"/>
      <c r="N296" s="35"/>
      <c r="O296" s="35"/>
      <c r="P296" s="35"/>
      <c r="Q296" s="35"/>
      <c r="R296" s="35"/>
      <c r="S296" s="35"/>
      <c r="T296" s="64"/>
      <c r="AT296" s="17" t="s">
        <v>158</v>
      </c>
      <c r="AU296" s="17" t="s">
        <v>81</v>
      </c>
    </row>
    <row r="297" spans="2:51" s="11" customFormat="1" ht="13.5">
      <c r="B297" s="179"/>
      <c r="D297" s="180" t="s">
        <v>159</v>
      </c>
      <c r="E297" s="181" t="s">
        <v>20</v>
      </c>
      <c r="F297" s="182" t="s">
        <v>97</v>
      </c>
      <c r="H297" s="183">
        <v>176.697</v>
      </c>
      <c r="I297" s="184"/>
      <c r="L297" s="179"/>
      <c r="M297" s="185"/>
      <c r="N297" s="186"/>
      <c r="O297" s="186"/>
      <c r="P297" s="186"/>
      <c r="Q297" s="186"/>
      <c r="R297" s="186"/>
      <c r="S297" s="186"/>
      <c r="T297" s="187"/>
      <c r="AT297" s="188" t="s">
        <v>159</v>
      </c>
      <c r="AU297" s="188" t="s">
        <v>81</v>
      </c>
      <c r="AV297" s="11" t="s">
        <v>81</v>
      </c>
      <c r="AW297" s="11" t="s">
        <v>37</v>
      </c>
      <c r="AX297" s="11" t="s">
        <v>22</v>
      </c>
      <c r="AY297" s="188" t="s">
        <v>150</v>
      </c>
    </row>
    <row r="298" spans="2:65" s="1" customFormat="1" ht="22.5" customHeight="1">
      <c r="B298" s="164"/>
      <c r="C298" s="165" t="s">
        <v>470</v>
      </c>
      <c r="D298" s="165" t="s">
        <v>152</v>
      </c>
      <c r="E298" s="166" t="s">
        <v>471</v>
      </c>
      <c r="F298" s="167" t="s">
        <v>472</v>
      </c>
      <c r="G298" s="168" t="s">
        <v>91</v>
      </c>
      <c r="H298" s="169">
        <v>176.697</v>
      </c>
      <c r="I298" s="170"/>
      <c r="J298" s="171">
        <f>ROUND(I298*H298,2)</f>
        <v>0</v>
      </c>
      <c r="K298" s="167" t="s">
        <v>155</v>
      </c>
      <c r="L298" s="34"/>
      <c r="M298" s="172" t="s">
        <v>20</v>
      </c>
      <c r="N298" s="173" t="s">
        <v>44</v>
      </c>
      <c r="O298" s="35"/>
      <c r="P298" s="174">
        <f>O298*H298</f>
        <v>0</v>
      </c>
      <c r="Q298" s="174">
        <v>0.01838</v>
      </c>
      <c r="R298" s="174">
        <f>Q298*H298</f>
        <v>3.24769086</v>
      </c>
      <c r="S298" s="174">
        <v>0</v>
      </c>
      <c r="T298" s="175">
        <f>S298*H298</f>
        <v>0</v>
      </c>
      <c r="AR298" s="17" t="s">
        <v>156</v>
      </c>
      <c r="AT298" s="17" t="s">
        <v>152</v>
      </c>
      <c r="AU298" s="17" t="s">
        <v>81</v>
      </c>
      <c r="AY298" s="17" t="s">
        <v>150</v>
      </c>
      <c r="BE298" s="176">
        <f>IF(N298="základní",J298,0)</f>
        <v>0</v>
      </c>
      <c r="BF298" s="176">
        <f>IF(N298="snížená",J298,0)</f>
        <v>0</v>
      </c>
      <c r="BG298" s="176">
        <f>IF(N298="zákl. přenesená",J298,0)</f>
        <v>0</v>
      </c>
      <c r="BH298" s="176">
        <f>IF(N298="sníž. přenesená",J298,0)</f>
        <v>0</v>
      </c>
      <c r="BI298" s="176">
        <f>IF(N298="nulová",J298,0)</f>
        <v>0</v>
      </c>
      <c r="BJ298" s="17" t="s">
        <v>22</v>
      </c>
      <c r="BK298" s="176">
        <f>ROUND(I298*H298,2)</f>
        <v>0</v>
      </c>
      <c r="BL298" s="17" t="s">
        <v>156</v>
      </c>
      <c r="BM298" s="17" t="s">
        <v>473</v>
      </c>
    </row>
    <row r="299" spans="2:47" s="1" customFormat="1" ht="13.5">
      <c r="B299" s="34"/>
      <c r="D299" s="177" t="s">
        <v>158</v>
      </c>
      <c r="F299" s="178" t="s">
        <v>472</v>
      </c>
      <c r="I299" s="138"/>
      <c r="L299" s="34"/>
      <c r="M299" s="63"/>
      <c r="N299" s="35"/>
      <c r="O299" s="35"/>
      <c r="P299" s="35"/>
      <c r="Q299" s="35"/>
      <c r="R299" s="35"/>
      <c r="S299" s="35"/>
      <c r="T299" s="64"/>
      <c r="AT299" s="17" t="s">
        <v>158</v>
      </c>
      <c r="AU299" s="17" t="s">
        <v>81</v>
      </c>
    </row>
    <row r="300" spans="2:51" s="11" customFormat="1" ht="13.5">
      <c r="B300" s="179"/>
      <c r="D300" s="180" t="s">
        <v>159</v>
      </c>
      <c r="E300" s="181" t="s">
        <v>20</v>
      </c>
      <c r="F300" s="182" t="s">
        <v>97</v>
      </c>
      <c r="H300" s="183">
        <v>176.697</v>
      </c>
      <c r="I300" s="184"/>
      <c r="L300" s="179"/>
      <c r="M300" s="185"/>
      <c r="N300" s="186"/>
      <c r="O300" s="186"/>
      <c r="P300" s="186"/>
      <c r="Q300" s="186"/>
      <c r="R300" s="186"/>
      <c r="S300" s="186"/>
      <c r="T300" s="187"/>
      <c r="AT300" s="188" t="s">
        <v>159</v>
      </c>
      <c r="AU300" s="188" t="s">
        <v>81</v>
      </c>
      <c r="AV300" s="11" t="s">
        <v>81</v>
      </c>
      <c r="AW300" s="11" t="s">
        <v>37</v>
      </c>
      <c r="AX300" s="11" t="s">
        <v>22</v>
      </c>
      <c r="AY300" s="188" t="s">
        <v>150</v>
      </c>
    </row>
    <row r="301" spans="2:65" s="1" customFormat="1" ht="22.5" customHeight="1">
      <c r="B301" s="164"/>
      <c r="C301" s="165" t="s">
        <v>474</v>
      </c>
      <c r="D301" s="165" t="s">
        <v>152</v>
      </c>
      <c r="E301" s="166" t="s">
        <v>475</v>
      </c>
      <c r="F301" s="167" t="s">
        <v>476</v>
      </c>
      <c r="G301" s="168" t="s">
        <v>91</v>
      </c>
      <c r="H301" s="169">
        <v>48.992</v>
      </c>
      <c r="I301" s="170"/>
      <c r="J301" s="171">
        <f>ROUND(I301*H301,2)</f>
        <v>0</v>
      </c>
      <c r="K301" s="167" t="s">
        <v>155</v>
      </c>
      <c r="L301" s="34"/>
      <c r="M301" s="172" t="s">
        <v>20</v>
      </c>
      <c r="N301" s="173" t="s">
        <v>44</v>
      </c>
      <c r="O301" s="35"/>
      <c r="P301" s="174">
        <f>O301*H301</f>
        <v>0</v>
      </c>
      <c r="Q301" s="174">
        <v>0.00024</v>
      </c>
      <c r="R301" s="174">
        <f>Q301*H301</f>
        <v>0.011758079999999999</v>
      </c>
      <c r="S301" s="174">
        <v>0</v>
      </c>
      <c r="T301" s="175">
        <f>S301*H301</f>
        <v>0</v>
      </c>
      <c r="AR301" s="17" t="s">
        <v>156</v>
      </c>
      <c r="AT301" s="17" t="s">
        <v>152</v>
      </c>
      <c r="AU301" s="17" t="s">
        <v>81</v>
      </c>
      <c r="AY301" s="17" t="s">
        <v>150</v>
      </c>
      <c r="BE301" s="176">
        <f>IF(N301="základní",J301,0)</f>
        <v>0</v>
      </c>
      <c r="BF301" s="176">
        <f>IF(N301="snížená",J301,0)</f>
        <v>0</v>
      </c>
      <c r="BG301" s="176">
        <f>IF(N301="zákl. přenesená",J301,0)</f>
        <v>0</v>
      </c>
      <c r="BH301" s="176">
        <f>IF(N301="sníž. přenesená",J301,0)</f>
        <v>0</v>
      </c>
      <c r="BI301" s="176">
        <f>IF(N301="nulová",J301,0)</f>
        <v>0</v>
      </c>
      <c r="BJ301" s="17" t="s">
        <v>22</v>
      </c>
      <c r="BK301" s="176">
        <f>ROUND(I301*H301,2)</f>
        <v>0</v>
      </c>
      <c r="BL301" s="17" t="s">
        <v>156</v>
      </c>
      <c r="BM301" s="17" t="s">
        <v>477</v>
      </c>
    </row>
    <row r="302" spans="2:47" s="1" customFormat="1" ht="13.5">
      <c r="B302" s="34"/>
      <c r="D302" s="177" t="s">
        <v>158</v>
      </c>
      <c r="F302" s="178" t="s">
        <v>476</v>
      </c>
      <c r="I302" s="138"/>
      <c r="L302" s="34"/>
      <c r="M302" s="63"/>
      <c r="N302" s="35"/>
      <c r="O302" s="35"/>
      <c r="P302" s="35"/>
      <c r="Q302" s="35"/>
      <c r="R302" s="35"/>
      <c r="S302" s="35"/>
      <c r="T302" s="64"/>
      <c r="AT302" s="17" t="s">
        <v>158</v>
      </c>
      <c r="AU302" s="17" t="s">
        <v>81</v>
      </c>
    </row>
    <row r="303" spans="2:51" s="11" customFormat="1" ht="13.5">
      <c r="B303" s="179"/>
      <c r="D303" s="180" t="s">
        <v>159</v>
      </c>
      <c r="E303" s="181" t="s">
        <v>20</v>
      </c>
      <c r="F303" s="182" t="s">
        <v>478</v>
      </c>
      <c r="H303" s="183">
        <v>48.992</v>
      </c>
      <c r="I303" s="184"/>
      <c r="L303" s="179"/>
      <c r="M303" s="185"/>
      <c r="N303" s="186"/>
      <c r="O303" s="186"/>
      <c r="P303" s="186"/>
      <c r="Q303" s="186"/>
      <c r="R303" s="186"/>
      <c r="S303" s="186"/>
      <c r="T303" s="187"/>
      <c r="AT303" s="188" t="s">
        <v>159</v>
      </c>
      <c r="AU303" s="188" t="s">
        <v>81</v>
      </c>
      <c r="AV303" s="11" t="s">
        <v>81</v>
      </c>
      <c r="AW303" s="11" t="s">
        <v>37</v>
      </c>
      <c r="AX303" s="11" t="s">
        <v>22</v>
      </c>
      <c r="AY303" s="188" t="s">
        <v>150</v>
      </c>
    </row>
    <row r="304" spans="2:65" s="1" customFormat="1" ht="31.5" customHeight="1">
      <c r="B304" s="164"/>
      <c r="C304" s="165" t="s">
        <v>479</v>
      </c>
      <c r="D304" s="165" t="s">
        <v>152</v>
      </c>
      <c r="E304" s="166" t="s">
        <v>480</v>
      </c>
      <c r="F304" s="167" t="s">
        <v>481</v>
      </c>
      <c r="G304" s="168" t="s">
        <v>91</v>
      </c>
      <c r="H304" s="169">
        <v>250.754</v>
      </c>
      <c r="I304" s="170"/>
      <c r="J304" s="171">
        <f>ROUND(I304*H304,2)</f>
        <v>0</v>
      </c>
      <c r="K304" s="167" t="s">
        <v>155</v>
      </c>
      <c r="L304" s="34"/>
      <c r="M304" s="172" t="s">
        <v>20</v>
      </c>
      <c r="N304" s="173" t="s">
        <v>44</v>
      </c>
      <c r="O304" s="35"/>
      <c r="P304" s="174">
        <f>O304*H304</f>
        <v>0</v>
      </c>
      <c r="Q304" s="174">
        <v>0.0006</v>
      </c>
      <c r="R304" s="174">
        <f>Q304*H304</f>
        <v>0.1504524</v>
      </c>
      <c r="S304" s="174">
        <v>0</v>
      </c>
      <c r="T304" s="175">
        <f>S304*H304</f>
        <v>0</v>
      </c>
      <c r="AR304" s="17" t="s">
        <v>156</v>
      </c>
      <c r="AT304" s="17" t="s">
        <v>152</v>
      </c>
      <c r="AU304" s="17" t="s">
        <v>81</v>
      </c>
      <c r="AY304" s="17" t="s">
        <v>150</v>
      </c>
      <c r="BE304" s="176">
        <f>IF(N304="základní",J304,0)</f>
        <v>0</v>
      </c>
      <c r="BF304" s="176">
        <f>IF(N304="snížená",J304,0)</f>
        <v>0</v>
      </c>
      <c r="BG304" s="176">
        <f>IF(N304="zákl. přenesená",J304,0)</f>
        <v>0</v>
      </c>
      <c r="BH304" s="176">
        <f>IF(N304="sníž. přenesená",J304,0)</f>
        <v>0</v>
      </c>
      <c r="BI304" s="176">
        <f>IF(N304="nulová",J304,0)</f>
        <v>0</v>
      </c>
      <c r="BJ304" s="17" t="s">
        <v>22</v>
      </c>
      <c r="BK304" s="176">
        <f>ROUND(I304*H304,2)</f>
        <v>0</v>
      </c>
      <c r="BL304" s="17" t="s">
        <v>156</v>
      </c>
      <c r="BM304" s="17" t="s">
        <v>482</v>
      </c>
    </row>
    <row r="305" spans="2:47" s="1" customFormat="1" ht="13.5">
      <c r="B305" s="34"/>
      <c r="D305" s="177" t="s">
        <v>158</v>
      </c>
      <c r="F305" s="178" t="s">
        <v>481</v>
      </c>
      <c r="I305" s="138"/>
      <c r="L305" s="34"/>
      <c r="M305" s="63"/>
      <c r="N305" s="35"/>
      <c r="O305" s="35"/>
      <c r="P305" s="35"/>
      <c r="Q305" s="35"/>
      <c r="R305" s="35"/>
      <c r="S305" s="35"/>
      <c r="T305" s="64"/>
      <c r="AT305" s="17" t="s">
        <v>158</v>
      </c>
      <c r="AU305" s="17" t="s">
        <v>81</v>
      </c>
    </row>
    <row r="306" spans="2:51" s="11" customFormat="1" ht="13.5">
      <c r="B306" s="179"/>
      <c r="D306" s="180" t="s">
        <v>159</v>
      </c>
      <c r="E306" s="181" t="s">
        <v>483</v>
      </c>
      <c r="F306" s="182" t="s">
        <v>89</v>
      </c>
      <c r="H306" s="183">
        <v>250.754</v>
      </c>
      <c r="I306" s="184"/>
      <c r="L306" s="179"/>
      <c r="M306" s="185"/>
      <c r="N306" s="186"/>
      <c r="O306" s="186"/>
      <c r="P306" s="186"/>
      <c r="Q306" s="186"/>
      <c r="R306" s="186"/>
      <c r="S306" s="186"/>
      <c r="T306" s="187"/>
      <c r="AT306" s="188" t="s">
        <v>159</v>
      </c>
      <c r="AU306" s="188" t="s">
        <v>81</v>
      </c>
      <c r="AV306" s="11" t="s">
        <v>81</v>
      </c>
      <c r="AW306" s="11" t="s">
        <v>37</v>
      </c>
      <c r="AX306" s="11" t="s">
        <v>22</v>
      </c>
      <c r="AY306" s="188" t="s">
        <v>150</v>
      </c>
    </row>
    <row r="307" spans="2:65" s="1" customFormat="1" ht="22.5" customHeight="1">
      <c r="B307" s="164"/>
      <c r="C307" s="165" t="s">
        <v>484</v>
      </c>
      <c r="D307" s="165" t="s">
        <v>152</v>
      </c>
      <c r="E307" s="166" t="s">
        <v>485</v>
      </c>
      <c r="F307" s="167" t="s">
        <v>486</v>
      </c>
      <c r="G307" s="168" t="s">
        <v>91</v>
      </c>
      <c r="H307" s="169">
        <v>250.754</v>
      </c>
      <c r="I307" s="170"/>
      <c r="J307" s="171">
        <f>ROUND(I307*H307,2)</f>
        <v>0</v>
      </c>
      <c r="K307" s="167" t="s">
        <v>155</v>
      </c>
      <c r="L307" s="34"/>
      <c r="M307" s="172" t="s">
        <v>20</v>
      </c>
      <c r="N307" s="173" t="s">
        <v>44</v>
      </c>
      <c r="O307" s="35"/>
      <c r="P307" s="174">
        <f>O307*H307</f>
        <v>0</v>
      </c>
      <c r="Q307" s="174">
        <v>0.0024</v>
      </c>
      <c r="R307" s="174">
        <f>Q307*H307</f>
        <v>0.6018096</v>
      </c>
      <c r="S307" s="174">
        <v>0</v>
      </c>
      <c r="T307" s="175">
        <f>S307*H307</f>
        <v>0</v>
      </c>
      <c r="AR307" s="17" t="s">
        <v>156</v>
      </c>
      <c r="AT307" s="17" t="s">
        <v>152</v>
      </c>
      <c r="AU307" s="17" t="s">
        <v>81</v>
      </c>
      <c r="AY307" s="17" t="s">
        <v>150</v>
      </c>
      <c r="BE307" s="176">
        <f>IF(N307="základní",J307,0)</f>
        <v>0</v>
      </c>
      <c r="BF307" s="176">
        <f>IF(N307="snížená",J307,0)</f>
        <v>0</v>
      </c>
      <c r="BG307" s="176">
        <f>IF(N307="zákl. přenesená",J307,0)</f>
        <v>0</v>
      </c>
      <c r="BH307" s="176">
        <f>IF(N307="sníž. přenesená",J307,0)</f>
        <v>0</v>
      </c>
      <c r="BI307" s="176">
        <f>IF(N307="nulová",J307,0)</f>
        <v>0</v>
      </c>
      <c r="BJ307" s="17" t="s">
        <v>22</v>
      </c>
      <c r="BK307" s="176">
        <f>ROUND(I307*H307,2)</f>
        <v>0</v>
      </c>
      <c r="BL307" s="17" t="s">
        <v>156</v>
      </c>
      <c r="BM307" s="17" t="s">
        <v>487</v>
      </c>
    </row>
    <row r="308" spans="2:47" s="1" customFormat="1" ht="13.5">
      <c r="B308" s="34"/>
      <c r="D308" s="177" t="s">
        <v>158</v>
      </c>
      <c r="F308" s="178" t="s">
        <v>486</v>
      </c>
      <c r="I308" s="138"/>
      <c r="L308" s="34"/>
      <c r="M308" s="63"/>
      <c r="N308" s="35"/>
      <c r="O308" s="35"/>
      <c r="P308" s="35"/>
      <c r="Q308" s="35"/>
      <c r="R308" s="35"/>
      <c r="S308" s="35"/>
      <c r="T308" s="64"/>
      <c r="AT308" s="17" t="s">
        <v>158</v>
      </c>
      <c r="AU308" s="17" t="s">
        <v>81</v>
      </c>
    </row>
    <row r="309" spans="2:51" s="11" customFormat="1" ht="13.5">
      <c r="B309" s="179"/>
      <c r="D309" s="180" t="s">
        <v>159</v>
      </c>
      <c r="E309" s="181" t="s">
        <v>20</v>
      </c>
      <c r="F309" s="182" t="s">
        <v>89</v>
      </c>
      <c r="H309" s="183">
        <v>250.754</v>
      </c>
      <c r="I309" s="184"/>
      <c r="L309" s="179"/>
      <c r="M309" s="185"/>
      <c r="N309" s="186"/>
      <c r="O309" s="186"/>
      <c r="P309" s="186"/>
      <c r="Q309" s="186"/>
      <c r="R309" s="186"/>
      <c r="S309" s="186"/>
      <c r="T309" s="187"/>
      <c r="AT309" s="188" t="s">
        <v>159</v>
      </c>
      <c r="AU309" s="188" t="s">
        <v>81</v>
      </c>
      <c r="AV309" s="11" t="s">
        <v>81</v>
      </c>
      <c r="AW309" s="11" t="s">
        <v>37</v>
      </c>
      <c r="AX309" s="11" t="s">
        <v>22</v>
      </c>
      <c r="AY309" s="188" t="s">
        <v>150</v>
      </c>
    </row>
    <row r="310" spans="2:65" s="1" customFormat="1" ht="22.5" customHeight="1">
      <c r="B310" s="164"/>
      <c r="C310" s="165" t="s">
        <v>488</v>
      </c>
      <c r="D310" s="165" t="s">
        <v>152</v>
      </c>
      <c r="E310" s="166" t="s">
        <v>489</v>
      </c>
      <c r="F310" s="167" t="s">
        <v>490</v>
      </c>
      <c r="G310" s="168" t="s">
        <v>91</v>
      </c>
      <c r="H310" s="169">
        <v>250.754</v>
      </c>
      <c r="I310" s="170"/>
      <c r="J310" s="171">
        <f>ROUND(I310*H310,2)</f>
        <v>0</v>
      </c>
      <c r="K310" s="167" t="s">
        <v>155</v>
      </c>
      <c r="L310" s="34"/>
      <c r="M310" s="172" t="s">
        <v>20</v>
      </c>
      <c r="N310" s="173" t="s">
        <v>44</v>
      </c>
      <c r="O310" s="35"/>
      <c r="P310" s="174">
        <f>O310*H310</f>
        <v>0</v>
      </c>
      <c r="Q310" s="174">
        <v>0.00735</v>
      </c>
      <c r="R310" s="174">
        <f>Q310*H310</f>
        <v>1.8430418999999998</v>
      </c>
      <c r="S310" s="174">
        <v>0</v>
      </c>
      <c r="T310" s="175">
        <f>S310*H310</f>
        <v>0</v>
      </c>
      <c r="AR310" s="17" t="s">
        <v>156</v>
      </c>
      <c r="AT310" s="17" t="s">
        <v>152</v>
      </c>
      <c r="AU310" s="17" t="s">
        <v>81</v>
      </c>
      <c r="AY310" s="17" t="s">
        <v>150</v>
      </c>
      <c r="BE310" s="176">
        <f>IF(N310="základní",J310,0)</f>
        <v>0</v>
      </c>
      <c r="BF310" s="176">
        <f>IF(N310="snížená",J310,0)</f>
        <v>0</v>
      </c>
      <c r="BG310" s="176">
        <f>IF(N310="zákl. přenesená",J310,0)</f>
        <v>0</v>
      </c>
      <c r="BH310" s="176">
        <f>IF(N310="sníž. přenesená",J310,0)</f>
        <v>0</v>
      </c>
      <c r="BI310" s="176">
        <f>IF(N310="nulová",J310,0)</f>
        <v>0</v>
      </c>
      <c r="BJ310" s="17" t="s">
        <v>22</v>
      </c>
      <c r="BK310" s="176">
        <f>ROUND(I310*H310,2)</f>
        <v>0</v>
      </c>
      <c r="BL310" s="17" t="s">
        <v>156</v>
      </c>
      <c r="BM310" s="17" t="s">
        <v>491</v>
      </c>
    </row>
    <row r="311" spans="2:47" s="1" customFormat="1" ht="13.5">
      <c r="B311" s="34"/>
      <c r="D311" s="177" t="s">
        <v>158</v>
      </c>
      <c r="F311" s="178" t="s">
        <v>490</v>
      </c>
      <c r="I311" s="138"/>
      <c r="L311" s="34"/>
      <c r="M311" s="63"/>
      <c r="N311" s="35"/>
      <c r="O311" s="35"/>
      <c r="P311" s="35"/>
      <c r="Q311" s="35"/>
      <c r="R311" s="35"/>
      <c r="S311" s="35"/>
      <c r="T311" s="64"/>
      <c r="AT311" s="17" t="s">
        <v>158</v>
      </c>
      <c r="AU311" s="17" t="s">
        <v>81</v>
      </c>
    </row>
    <row r="312" spans="2:51" s="11" customFormat="1" ht="13.5">
      <c r="B312" s="179"/>
      <c r="D312" s="180" t="s">
        <v>159</v>
      </c>
      <c r="E312" s="181" t="s">
        <v>20</v>
      </c>
      <c r="F312" s="182" t="s">
        <v>89</v>
      </c>
      <c r="H312" s="183">
        <v>250.754</v>
      </c>
      <c r="I312" s="184"/>
      <c r="L312" s="179"/>
      <c r="M312" s="185"/>
      <c r="N312" s="186"/>
      <c r="O312" s="186"/>
      <c r="P312" s="186"/>
      <c r="Q312" s="186"/>
      <c r="R312" s="186"/>
      <c r="S312" s="186"/>
      <c r="T312" s="187"/>
      <c r="AT312" s="188" t="s">
        <v>159</v>
      </c>
      <c r="AU312" s="188" t="s">
        <v>81</v>
      </c>
      <c r="AV312" s="11" t="s">
        <v>81</v>
      </c>
      <c r="AW312" s="11" t="s">
        <v>37</v>
      </c>
      <c r="AX312" s="11" t="s">
        <v>22</v>
      </c>
      <c r="AY312" s="188" t="s">
        <v>150</v>
      </c>
    </row>
    <row r="313" spans="2:65" s="1" customFormat="1" ht="22.5" customHeight="1">
      <c r="B313" s="164"/>
      <c r="C313" s="165" t="s">
        <v>492</v>
      </c>
      <c r="D313" s="165" t="s">
        <v>152</v>
      </c>
      <c r="E313" s="166" t="s">
        <v>493</v>
      </c>
      <c r="F313" s="167" t="s">
        <v>494</v>
      </c>
      <c r="G313" s="168" t="s">
        <v>169</v>
      </c>
      <c r="H313" s="169">
        <v>46.06</v>
      </c>
      <c r="I313" s="170"/>
      <c r="J313" s="171">
        <f>ROUND(I313*H313,2)</f>
        <v>0</v>
      </c>
      <c r="K313" s="167" t="s">
        <v>155</v>
      </c>
      <c r="L313" s="34"/>
      <c r="M313" s="172" t="s">
        <v>20</v>
      </c>
      <c r="N313" s="173" t="s">
        <v>44</v>
      </c>
      <c r="O313" s="35"/>
      <c r="P313" s="174">
        <f>O313*H313</f>
        <v>0</v>
      </c>
      <c r="Q313" s="174">
        <v>0</v>
      </c>
      <c r="R313" s="174">
        <f>Q313*H313</f>
        <v>0</v>
      </c>
      <c r="S313" s="174">
        <v>0</v>
      </c>
      <c r="T313" s="175">
        <f>S313*H313</f>
        <v>0</v>
      </c>
      <c r="AR313" s="17" t="s">
        <v>156</v>
      </c>
      <c r="AT313" s="17" t="s">
        <v>152</v>
      </c>
      <c r="AU313" s="17" t="s">
        <v>81</v>
      </c>
      <c r="AY313" s="17" t="s">
        <v>150</v>
      </c>
      <c r="BE313" s="176">
        <f>IF(N313="základní",J313,0)</f>
        <v>0</v>
      </c>
      <c r="BF313" s="176">
        <f>IF(N313="snížená",J313,0)</f>
        <v>0</v>
      </c>
      <c r="BG313" s="176">
        <f>IF(N313="zákl. přenesená",J313,0)</f>
        <v>0</v>
      </c>
      <c r="BH313" s="176">
        <f>IF(N313="sníž. přenesená",J313,0)</f>
        <v>0</v>
      </c>
      <c r="BI313" s="176">
        <f>IF(N313="nulová",J313,0)</f>
        <v>0</v>
      </c>
      <c r="BJ313" s="17" t="s">
        <v>22</v>
      </c>
      <c r="BK313" s="176">
        <f>ROUND(I313*H313,2)</f>
        <v>0</v>
      </c>
      <c r="BL313" s="17" t="s">
        <v>156</v>
      </c>
      <c r="BM313" s="17" t="s">
        <v>495</v>
      </c>
    </row>
    <row r="314" spans="2:47" s="1" customFormat="1" ht="13.5">
      <c r="B314" s="34"/>
      <c r="D314" s="177" t="s">
        <v>158</v>
      </c>
      <c r="F314" s="178" t="s">
        <v>494</v>
      </c>
      <c r="I314" s="138"/>
      <c r="L314" s="34"/>
      <c r="M314" s="63"/>
      <c r="N314" s="35"/>
      <c r="O314" s="35"/>
      <c r="P314" s="35"/>
      <c r="Q314" s="35"/>
      <c r="R314" s="35"/>
      <c r="S314" s="35"/>
      <c r="T314" s="64"/>
      <c r="AT314" s="17" t="s">
        <v>158</v>
      </c>
      <c r="AU314" s="17" t="s">
        <v>81</v>
      </c>
    </row>
    <row r="315" spans="2:51" s="11" customFormat="1" ht="13.5">
      <c r="B315" s="179"/>
      <c r="D315" s="180" t="s">
        <v>159</v>
      </c>
      <c r="E315" s="181" t="s">
        <v>20</v>
      </c>
      <c r="F315" s="182" t="s">
        <v>496</v>
      </c>
      <c r="H315" s="183">
        <v>46.06</v>
      </c>
      <c r="I315" s="184"/>
      <c r="L315" s="179"/>
      <c r="M315" s="185"/>
      <c r="N315" s="186"/>
      <c r="O315" s="186"/>
      <c r="P315" s="186"/>
      <c r="Q315" s="186"/>
      <c r="R315" s="186"/>
      <c r="S315" s="186"/>
      <c r="T315" s="187"/>
      <c r="AT315" s="188" t="s">
        <v>159</v>
      </c>
      <c r="AU315" s="188" t="s">
        <v>81</v>
      </c>
      <c r="AV315" s="11" t="s">
        <v>81</v>
      </c>
      <c r="AW315" s="11" t="s">
        <v>37</v>
      </c>
      <c r="AX315" s="11" t="s">
        <v>22</v>
      </c>
      <c r="AY315" s="188" t="s">
        <v>150</v>
      </c>
    </row>
    <row r="316" spans="2:65" s="1" customFormat="1" ht="22.5" customHeight="1">
      <c r="B316" s="164"/>
      <c r="C316" s="200" t="s">
        <v>497</v>
      </c>
      <c r="D316" s="200" t="s">
        <v>233</v>
      </c>
      <c r="E316" s="201" t="s">
        <v>498</v>
      </c>
      <c r="F316" s="202" t="s">
        <v>499</v>
      </c>
      <c r="G316" s="203" t="s">
        <v>169</v>
      </c>
      <c r="H316" s="204">
        <v>48.363</v>
      </c>
      <c r="I316" s="205"/>
      <c r="J316" s="206">
        <f>ROUND(I316*H316,2)</f>
        <v>0</v>
      </c>
      <c r="K316" s="202" t="s">
        <v>155</v>
      </c>
      <c r="L316" s="207"/>
      <c r="M316" s="208" t="s">
        <v>20</v>
      </c>
      <c r="N316" s="209" t="s">
        <v>44</v>
      </c>
      <c r="O316" s="35"/>
      <c r="P316" s="174">
        <f>O316*H316</f>
        <v>0</v>
      </c>
      <c r="Q316" s="174">
        <v>0.0001</v>
      </c>
      <c r="R316" s="174">
        <f>Q316*H316</f>
        <v>0.0048363</v>
      </c>
      <c r="S316" s="174">
        <v>0</v>
      </c>
      <c r="T316" s="175">
        <f>S316*H316</f>
        <v>0</v>
      </c>
      <c r="AR316" s="17" t="s">
        <v>200</v>
      </c>
      <c r="AT316" s="17" t="s">
        <v>233</v>
      </c>
      <c r="AU316" s="17" t="s">
        <v>81</v>
      </c>
      <c r="AY316" s="17" t="s">
        <v>150</v>
      </c>
      <c r="BE316" s="176">
        <f>IF(N316="základní",J316,0)</f>
        <v>0</v>
      </c>
      <c r="BF316" s="176">
        <f>IF(N316="snížená",J316,0)</f>
        <v>0</v>
      </c>
      <c r="BG316" s="176">
        <f>IF(N316="zákl. přenesená",J316,0)</f>
        <v>0</v>
      </c>
      <c r="BH316" s="176">
        <f>IF(N316="sníž. přenesená",J316,0)</f>
        <v>0</v>
      </c>
      <c r="BI316" s="176">
        <f>IF(N316="nulová",J316,0)</f>
        <v>0</v>
      </c>
      <c r="BJ316" s="17" t="s">
        <v>22</v>
      </c>
      <c r="BK316" s="176">
        <f>ROUND(I316*H316,2)</f>
        <v>0</v>
      </c>
      <c r="BL316" s="17" t="s">
        <v>156</v>
      </c>
      <c r="BM316" s="17" t="s">
        <v>500</v>
      </c>
    </row>
    <row r="317" spans="2:47" s="1" customFormat="1" ht="13.5">
      <c r="B317" s="34"/>
      <c r="D317" s="177" t="s">
        <v>158</v>
      </c>
      <c r="F317" s="178" t="s">
        <v>499</v>
      </c>
      <c r="I317" s="138"/>
      <c r="L317" s="34"/>
      <c r="M317" s="63"/>
      <c r="N317" s="35"/>
      <c r="O317" s="35"/>
      <c r="P317" s="35"/>
      <c r="Q317" s="35"/>
      <c r="R317" s="35"/>
      <c r="S317" s="35"/>
      <c r="T317" s="64"/>
      <c r="AT317" s="17" t="s">
        <v>158</v>
      </c>
      <c r="AU317" s="17" t="s">
        <v>81</v>
      </c>
    </row>
    <row r="318" spans="2:51" s="11" customFormat="1" ht="13.5">
      <c r="B318" s="179"/>
      <c r="D318" s="177" t="s">
        <v>159</v>
      </c>
      <c r="E318" s="188" t="s">
        <v>20</v>
      </c>
      <c r="F318" s="189" t="s">
        <v>501</v>
      </c>
      <c r="H318" s="190">
        <v>46.06</v>
      </c>
      <c r="I318" s="184"/>
      <c r="L318" s="179"/>
      <c r="M318" s="185"/>
      <c r="N318" s="186"/>
      <c r="O318" s="186"/>
      <c r="P318" s="186"/>
      <c r="Q318" s="186"/>
      <c r="R318" s="186"/>
      <c r="S318" s="186"/>
      <c r="T318" s="187"/>
      <c r="AT318" s="188" t="s">
        <v>159</v>
      </c>
      <c r="AU318" s="188" t="s">
        <v>81</v>
      </c>
      <c r="AV318" s="11" t="s">
        <v>81</v>
      </c>
      <c r="AW318" s="11" t="s">
        <v>37</v>
      </c>
      <c r="AX318" s="11" t="s">
        <v>22</v>
      </c>
      <c r="AY318" s="188" t="s">
        <v>150</v>
      </c>
    </row>
    <row r="319" spans="2:51" s="11" customFormat="1" ht="13.5">
      <c r="B319" s="179"/>
      <c r="D319" s="180" t="s">
        <v>159</v>
      </c>
      <c r="F319" s="182" t="s">
        <v>502</v>
      </c>
      <c r="H319" s="183">
        <v>48.363</v>
      </c>
      <c r="I319" s="184"/>
      <c r="L319" s="179"/>
      <c r="M319" s="185"/>
      <c r="N319" s="186"/>
      <c r="O319" s="186"/>
      <c r="P319" s="186"/>
      <c r="Q319" s="186"/>
      <c r="R319" s="186"/>
      <c r="S319" s="186"/>
      <c r="T319" s="187"/>
      <c r="AT319" s="188" t="s">
        <v>159</v>
      </c>
      <c r="AU319" s="188" t="s">
        <v>81</v>
      </c>
      <c r="AV319" s="11" t="s">
        <v>81</v>
      </c>
      <c r="AW319" s="11" t="s">
        <v>4</v>
      </c>
      <c r="AX319" s="11" t="s">
        <v>22</v>
      </c>
      <c r="AY319" s="188" t="s">
        <v>150</v>
      </c>
    </row>
    <row r="320" spans="2:65" s="1" customFormat="1" ht="22.5" customHeight="1">
      <c r="B320" s="164"/>
      <c r="C320" s="165" t="s">
        <v>503</v>
      </c>
      <c r="D320" s="165" t="s">
        <v>152</v>
      </c>
      <c r="E320" s="166" t="s">
        <v>493</v>
      </c>
      <c r="F320" s="167" t="s">
        <v>494</v>
      </c>
      <c r="G320" s="168" t="s">
        <v>169</v>
      </c>
      <c r="H320" s="169">
        <v>21.12</v>
      </c>
      <c r="I320" s="170"/>
      <c r="J320" s="171">
        <f>ROUND(I320*H320,2)</f>
        <v>0</v>
      </c>
      <c r="K320" s="167" t="s">
        <v>155</v>
      </c>
      <c r="L320" s="34"/>
      <c r="M320" s="172" t="s">
        <v>20</v>
      </c>
      <c r="N320" s="173" t="s">
        <v>44</v>
      </c>
      <c r="O320" s="35"/>
      <c r="P320" s="174">
        <f>O320*H320</f>
        <v>0</v>
      </c>
      <c r="Q320" s="174">
        <v>0</v>
      </c>
      <c r="R320" s="174">
        <f>Q320*H320</f>
        <v>0</v>
      </c>
      <c r="S320" s="174">
        <v>0</v>
      </c>
      <c r="T320" s="175">
        <f>S320*H320</f>
        <v>0</v>
      </c>
      <c r="AR320" s="17" t="s">
        <v>156</v>
      </c>
      <c r="AT320" s="17" t="s">
        <v>152</v>
      </c>
      <c r="AU320" s="17" t="s">
        <v>81</v>
      </c>
      <c r="AY320" s="17" t="s">
        <v>150</v>
      </c>
      <c r="BE320" s="176">
        <f>IF(N320="základní",J320,0)</f>
        <v>0</v>
      </c>
      <c r="BF320" s="176">
        <f>IF(N320="snížená",J320,0)</f>
        <v>0</v>
      </c>
      <c r="BG320" s="176">
        <f>IF(N320="zákl. přenesená",J320,0)</f>
        <v>0</v>
      </c>
      <c r="BH320" s="176">
        <f>IF(N320="sníž. přenesená",J320,0)</f>
        <v>0</v>
      </c>
      <c r="BI320" s="176">
        <f>IF(N320="nulová",J320,0)</f>
        <v>0</v>
      </c>
      <c r="BJ320" s="17" t="s">
        <v>22</v>
      </c>
      <c r="BK320" s="176">
        <f>ROUND(I320*H320,2)</f>
        <v>0</v>
      </c>
      <c r="BL320" s="17" t="s">
        <v>156</v>
      </c>
      <c r="BM320" s="17" t="s">
        <v>504</v>
      </c>
    </row>
    <row r="321" spans="2:47" s="1" customFormat="1" ht="13.5">
      <c r="B321" s="34"/>
      <c r="D321" s="177" t="s">
        <v>158</v>
      </c>
      <c r="F321" s="178" t="s">
        <v>494</v>
      </c>
      <c r="I321" s="138"/>
      <c r="L321" s="34"/>
      <c r="M321" s="63"/>
      <c r="N321" s="35"/>
      <c r="O321" s="35"/>
      <c r="P321" s="35"/>
      <c r="Q321" s="35"/>
      <c r="R321" s="35"/>
      <c r="S321" s="35"/>
      <c r="T321" s="64"/>
      <c r="AT321" s="17" t="s">
        <v>158</v>
      </c>
      <c r="AU321" s="17" t="s">
        <v>81</v>
      </c>
    </row>
    <row r="322" spans="2:51" s="11" customFormat="1" ht="13.5">
      <c r="B322" s="179"/>
      <c r="D322" s="180" t="s">
        <v>159</v>
      </c>
      <c r="E322" s="181" t="s">
        <v>20</v>
      </c>
      <c r="F322" s="182" t="s">
        <v>505</v>
      </c>
      <c r="H322" s="183">
        <v>21.12</v>
      </c>
      <c r="I322" s="184"/>
      <c r="L322" s="179"/>
      <c r="M322" s="185"/>
      <c r="N322" s="186"/>
      <c r="O322" s="186"/>
      <c r="P322" s="186"/>
      <c r="Q322" s="186"/>
      <c r="R322" s="186"/>
      <c r="S322" s="186"/>
      <c r="T322" s="187"/>
      <c r="AT322" s="188" t="s">
        <v>159</v>
      </c>
      <c r="AU322" s="188" t="s">
        <v>81</v>
      </c>
      <c r="AV322" s="11" t="s">
        <v>81</v>
      </c>
      <c r="AW322" s="11" t="s">
        <v>37</v>
      </c>
      <c r="AX322" s="11" t="s">
        <v>22</v>
      </c>
      <c r="AY322" s="188" t="s">
        <v>150</v>
      </c>
    </row>
    <row r="323" spans="2:65" s="1" customFormat="1" ht="22.5" customHeight="1">
      <c r="B323" s="164"/>
      <c r="C323" s="200" t="s">
        <v>506</v>
      </c>
      <c r="D323" s="200" t="s">
        <v>233</v>
      </c>
      <c r="E323" s="201" t="s">
        <v>507</v>
      </c>
      <c r="F323" s="202" t="s">
        <v>508</v>
      </c>
      <c r="G323" s="203" t="s">
        <v>169</v>
      </c>
      <c r="H323" s="204">
        <v>22.176</v>
      </c>
      <c r="I323" s="205"/>
      <c r="J323" s="206">
        <f>ROUND(I323*H323,2)</f>
        <v>0</v>
      </c>
      <c r="K323" s="202" t="s">
        <v>155</v>
      </c>
      <c r="L323" s="207"/>
      <c r="M323" s="208" t="s">
        <v>20</v>
      </c>
      <c r="N323" s="209" t="s">
        <v>44</v>
      </c>
      <c r="O323" s="35"/>
      <c r="P323" s="174">
        <f>O323*H323</f>
        <v>0</v>
      </c>
      <c r="Q323" s="174">
        <v>0.0001</v>
      </c>
      <c r="R323" s="174">
        <f>Q323*H323</f>
        <v>0.0022176</v>
      </c>
      <c r="S323" s="174">
        <v>0</v>
      </c>
      <c r="T323" s="175">
        <f>S323*H323</f>
        <v>0</v>
      </c>
      <c r="AR323" s="17" t="s">
        <v>200</v>
      </c>
      <c r="AT323" s="17" t="s">
        <v>233</v>
      </c>
      <c r="AU323" s="17" t="s">
        <v>81</v>
      </c>
      <c r="AY323" s="17" t="s">
        <v>150</v>
      </c>
      <c r="BE323" s="176">
        <f>IF(N323="základní",J323,0)</f>
        <v>0</v>
      </c>
      <c r="BF323" s="176">
        <f>IF(N323="snížená",J323,0)</f>
        <v>0</v>
      </c>
      <c r="BG323" s="176">
        <f>IF(N323="zákl. přenesená",J323,0)</f>
        <v>0</v>
      </c>
      <c r="BH323" s="176">
        <f>IF(N323="sníž. přenesená",J323,0)</f>
        <v>0</v>
      </c>
      <c r="BI323" s="176">
        <f>IF(N323="nulová",J323,0)</f>
        <v>0</v>
      </c>
      <c r="BJ323" s="17" t="s">
        <v>22</v>
      </c>
      <c r="BK323" s="176">
        <f>ROUND(I323*H323,2)</f>
        <v>0</v>
      </c>
      <c r="BL323" s="17" t="s">
        <v>156</v>
      </c>
      <c r="BM323" s="17" t="s">
        <v>509</v>
      </c>
    </row>
    <row r="324" spans="2:47" s="1" customFormat="1" ht="13.5">
      <c r="B324" s="34"/>
      <c r="D324" s="177" t="s">
        <v>158</v>
      </c>
      <c r="F324" s="178" t="s">
        <v>508</v>
      </c>
      <c r="I324" s="138"/>
      <c r="L324" s="34"/>
      <c r="M324" s="63"/>
      <c r="N324" s="35"/>
      <c r="O324" s="35"/>
      <c r="P324" s="35"/>
      <c r="Q324" s="35"/>
      <c r="R324" s="35"/>
      <c r="S324" s="35"/>
      <c r="T324" s="64"/>
      <c r="AT324" s="17" t="s">
        <v>158</v>
      </c>
      <c r="AU324" s="17" t="s">
        <v>81</v>
      </c>
    </row>
    <row r="325" spans="2:51" s="11" customFormat="1" ht="13.5">
      <c r="B325" s="179"/>
      <c r="D325" s="177" t="s">
        <v>159</v>
      </c>
      <c r="E325" s="188" t="s">
        <v>20</v>
      </c>
      <c r="F325" s="189" t="s">
        <v>510</v>
      </c>
      <c r="H325" s="190">
        <v>21.12</v>
      </c>
      <c r="I325" s="184"/>
      <c r="L325" s="179"/>
      <c r="M325" s="185"/>
      <c r="N325" s="186"/>
      <c r="O325" s="186"/>
      <c r="P325" s="186"/>
      <c r="Q325" s="186"/>
      <c r="R325" s="186"/>
      <c r="S325" s="186"/>
      <c r="T325" s="187"/>
      <c r="AT325" s="188" t="s">
        <v>159</v>
      </c>
      <c r="AU325" s="188" t="s">
        <v>81</v>
      </c>
      <c r="AV325" s="11" t="s">
        <v>81</v>
      </c>
      <c r="AW325" s="11" t="s">
        <v>37</v>
      </c>
      <c r="AX325" s="11" t="s">
        <v>22</v>
      </c>
      <c r="AY325" s="188" t="s">
        <v>150</v>
      </c>
    </row>
    <row r="326" spans="2:51" s="11" customFormat="1" ht="13.5">
      <c r="B326" s="179"/>
      <c r="D326" s="180" t="s">
        <v>159</v>
      </c>
      <c r="F326" s="182" t="s">
        <v>511</v>
      </c>
      <c r="H326" s="183">
        <v>22.176</v>
      </c>
      <c r="I326" s="184"/>
      <c r="L326" s="179"/>
      <c r="M326" s="185"/>
      <c r="N326" s="186"/>
      <c r="O326" s="186"/>
      <c r="P326" s="186"/>
      <c r="Q326" s="186"/>
      <c r="R326" s="186"/>
      <c r="S326" s="186"/>
      <c r="T326" s="187"/>
      <c r="AT326" s="188" t="s">
        <v>159</v>
      </c>
      <c r="AU326" s="188" t="s">
        <v>81</v>
      </c>
      <c r="AV326" s="11" t="s">
        <v>81</v>
      </c>
      <c r="AW326" s="11" t="s">
        <v>4</v>
      </c>
      <c r="AX326" s="11" t="s">
        <v>22</v>
      </c>
      <c r="AY326" s="188" t="s">
        <v>150</v>
      </c>
    </row>
    <row r="327" spans="2:65" s="1" customFormat="1" ht="22.5" customHeight="1">
      <c r="B327" s="164"/>
      <c r="C327" s="165" t="s">
        <v>512</v>
      </c>
      <c r="D327" s="165" t="s">
        <v>152</v>
      </c>
      <c r="E327" s="166" t="s">
        <v>513</v>
      </c>
      <c r="F327" s="167" t="s">
        <v>514</v>
      </c>
      <c r="G327" s="168" t="s">
        <v>91</v>
      </c>
      <c r="H327" s="169">
        <v>250.754</v>
      </c>
      <c r="I327" s="170"/>
      <c r="J327" s="171">
        <f>ROUND(I327*H327,2)</f>
        <v>0</v>
      </c>
      <c r="K327" s="167" t="s">
        <v>155</v>
      </c>
      <c r="L327" s="34"/>
      <c r="M327" s="172" t="s">
        <v>20</v>
      </c>
      <c r="N327" s="173" t="s">
        <v>44</v>
      </c>
      <c r="O327" s="35"/>
      <c r="P327" s="174">
        <f>O327*H327</f>
        <v>0</v>
      </c>
      <c r="Q327" s="174">
        <v>0.02363</v>
      </c>
      <c r="R327" s="174">
        <f>Q327*H327</f>
        <v>5.9253170200000005</v>
      </c>
      <c r="S327" s="174">
        <v>0</v>
      </c>
      <c r="T327" s="175">
        <f>S327*H327</f>
        <v>0</v>
      </c>
      <c r="AR327" s="17" t="s">
        <v>156</v>
      </c>
      <c r="AT327" s="17" t="s">
        <v>152</v>
      </c>
      <c r="AU327" s="17" t="s">
        <v>81</v>
      </c>
      <c r="AY327" s="17" t="s">
        <v>150</v>
      </c>
      <c r="BE327" s="176">
        <f>IF(N327="základní",J327,0)</f>
        <v>0</v>
      </c>
      <c r="BF327" s="176">
        <f>IF(N327="snížená",J327,0)</f>
        <v>0</v>
      </c>
      <c r="BG327" s="176">
        <f>IF(N327="zákl. přenesená",J327,0)</f>
        <v>0</v>
      </c>
      <c r="BH327" s="176">
        <f>IF(N327="sníž. přenesená",J327,0)</f>
        <v>0</v>
      </c>
      <c r="BI327" s="176">
        <f>IF(N327="nulová",J327,0)</f>
        <v>0</v>
      </c>
      <c r="BJ327" s="17" t="s">
        <v>22</v>
      </c>
      <c r="BK327" s="176">
        <f>ROUND(I327*H327,2)</f>
        <v>0</v>
      </c>
      <c r="BL327" s="17" t="s">
        <v>156</v>
      </c>
      <c r="BM327" s="17" t="s">
        <v>515</v>
      </c>
    </row>
    <row r="328" spans="2:47" s="1" customFormat="1" ht="27">
      <c r="B328" s="34"/>
      <c r="D328" s="177" t="s">
        <v>158</v>
      </c>
      <c r="F328" s="178" t="s">
        <v>516</v>
      </c>
      <c r="I328" s="138"/>
      <c r="L328" s="34"/>
      <c r="M328" s="63"/>
      <c r="N328" s="35"/>
      <c r="O328" s="35"/>
      <c r="P328" s="35"/>
      <c r="Q328" s="35"/>
      <c r="R328" s="35"/>
      <c r="S328" s="35"/>
      <c r="T328" s="64"/>
      <c r="AT328" s="17" t="s">
        <v>158</v>
      </c>
      <c r="AU328" s="17" t="s">
        <v>81</v>
      </c>
    </row>
    <row r="329" spans="2:51" s="11" customFormat="1" ht="13.5">
      <c r="B329" s="179"/>
      <c r="D329" s="180" t="s">
        <v>159</v>
      </c>
      <c r="E329" s="181" t="s">
        <v>20</v>
      </c>
      <c r="F329" s="182" t="s">
        <v>89</v>
      </c>
      <c r="H329" s="183">
        <v>250.754</v>
      </c>
      <c r="I329" s="184"/>
      <c r="L329" s="179"/>
      <c r="M329" s="185"/>
      <c r="N329" s="186"/>
      <c r="O329" s="186"/>
      <c r="P329" s="186"/>
      <c r="Q329" s="186"/>
      <c r="R329" s="186"/>
      <c r="S329" s="186"/>
      <c r="T329" s="187"/>
      <c r="AT329" s="188" t="s">
        <v>159</v>
      </c>
      <c r="AU329" s="188" t="s">
        <v>81</v>
      </c>
      <c r="AV329" s="11" t="s">
        <v>81</v>
      </c>
      <c r="AW329" s="11" t="s">
        <v>37</v>
      </c>
      <c r="AX329" s="11" t="s">
        <v>22</v>
      </c>
      <c r="AY329" s="188" t="s">
        <v>150</v>
      </c>
    </row>
    <row r="330" spans="2:65" s="1" customFormat="1" ht="31.5" customHeight="1">
      <c r="B330" s="164"/>
      <c r="C330" s="165" t="s">
        <v>517</v>
      </c>
      <c r="D330" s="165" t="s">
        <v>152</v>
      </c>
      <c r="E330" s="166" t="s">
        <v>518</v>
      </c>
      <c r="F330" s="167" t="s">
        <v>519</v>
      </c>
      <c r="G330" s="168" t="s">
        <v>91</v>
      </c>
      <c r="H330" s="169">
        <v>142.092</v>
      </c>
      <c r="I330" s="170"/>
      <c r="J330" s="171">
        <f>ROUND(I330*H330,2)</f>
        <v>0</v>
      </c>
      <c r="K330" s="167" t="s">
        <v>163</v>
      </c>
      <c r="L330" s="34"/>
      <c r="M330" s="172" t="s">
        <v>20</v>
      </c>
      <c r="N330" s="173" t="s">
        <v>44</v>
      </c>
      <c r="O330" s="35"/>
      <c r="P330" s="174">
        <f>O330*H330</f>
        <v>0</v>
      </c>
      <c r="Q330" s="174">
        <v>0.01931</v>
      </c>
      <c r="R330" s="174">
        <f>Q330*H330</f>
        <v>2.7437965200000005</v>
      </c>
      <c r="S330" s="174">
        <v>0</v>
      </c>
      <c r="T330" s="175">
        <f>S330*H330</f>
        <v>0</v>
      </c>
      <c r="AR330" s="17" t="s">
        <v>156</v>
      </c>
      <c r="AT330" s="17" t="s">
        <v>152</v>
      </c>
      <c r="AU330" s="17" t="s">
        <v>81</v>
      </c>
      <c r="AY330" s="17" t="s">
        <v>150</v>
      </c>
      <c r="BE330" s="176">
        <f>IF(N330="základní",J330,0)</f>
        <v>0</v>
      </c>
      <c r="BF330" s="176">
        <f>IF(N330="snížená",J330,0)</f>
        <v>0</v>
      </c>
      <c r="BG330" s="176">
        <f>IF(N330="zákl. přenesená",J330,0)</f>
        <v>0</v>
      </c>
      <c r="BH330" s="176">
        <f>IF(N330="sníž. přenesená",J330,0)</f>
        <v>0</v>
      </c>
      <c r="BI330" s="176">
        <f>IF(N330="nulová",J330,0)</f>
        <v>0</v>
      </c>
      <c r="BJ330" s="17" t="s">
        <v>22</v>
      </c>
      <c r="BK330" s="176">
        <f>ROUND(I330*H330,2)</f>
        <v>0</v>
      </c>
      <c r="BL330" s="17" t="s">
        <v>156</v>
      </c>
      <c r="BM330" s="17" t="s">
        <v>520</v>
      </c>
    </row>
    <row r="331" spans="2:51" s="11" customFormat="1" ht="27">
      <c r="B331" s="179"/>
      <c r="D331" s="180" t="s">
        <v>159</v>
      </c>
      <c r="E331" s="181" t="s">
        <v>20</v>
      </c>
      <c r="F331" s="182" t="s">
        <v>521</v>
      </c>
      <c r="H331" s="183">
        <v>142.092</v>
      </c>
      <c r="I331" s="184"/>
      <c r="L331" s="179"/>
      <c r="M331" s="185"/>
      <c r="N331" s="186"/>
      <c r="O331" s="186"/>
      <c r="P331" s="186"/>
      <c r="Q331" s="186"/>
      <c r="R331" s="186"/>
      <c r="S331" s="186"/>
      <c r="T331" s="187"/>
      <c r="AT331" s="188" t="s">
        <v>159</v>
      </c>
      <c r="AU331" s="188" t="s">
        <v>81</v>
      </c>
      <c r="AV331" s="11" t="s">
        <v>81</v>
      </c>
      <c r="AW331" s="11" t="s">
        <v>37</v>
      </c>
      <c r="AX331" s="11" t="s">
        <v>22</v>
      </c>
      <c r="AY331" s="188" t="s">
        <v>150</v>
      </c>
    </row>
    <row r="332" spans="2:65" s="1" customFormat="1" ht="22.5" customHeight="1">
      <c r="B332" s="164"/>
      <c r="C332" s="165" t="s">
        <v>522</v>
      </c>
      <c r="D332" s="165" t="s">
        <v>152</v>
      </c>
      <c r="E332" s="166" t="s">
        <v>523</v>
      </c>
      <c r="F332" s="167" t="s">
        <v>524</v>
      </c>
      <c r="G332" s="168" t="s">
        <v>91</v>
      </c>
      <c r="H332" s="169">
        <v>250.754</v>
      </c>
      <c r="I332" s="170"/>
      <c r="J332" s="171">
        <f>ROUND(I332*H332,2)</f>
        <v>0</v>
      </c>
      <c r="K332" s="167" t="s">
        <v>155</v>
      </c>
      <c r="L332" s="34"/>
      <c r="M332" s="172" t="s">
        <v>20</v>
      </c>
      <c r="N332" s="173" t="s">
        <v>44</v>
      </c>
      <c r="O332" s="35"/>
      <c r="P332" s="174">
        <f>O332*H332</f>
        <v>0</v>
      </c>
      <c r="Q332" s="174">
        <v>0.00348</v>
      </c>
      <c r="R332" s="174">
        <f>Q332*H332</f>
        <v>0.87262392</v>
      </c>
      <c r="S332" s="174">
        <v>0</v>
      </c>
      <c r="T332" s="175">
        <f>S332*H332</f>
        <v>0</v>
      </c>
      <c r="AR332" s="17" t="s">
        <v>156</v>
      </c>
      <c r="AT332" s="17" t="s">
        <v>152</v>
      </c>
      <c r="AU332" s="17" t="s">
        <v>81</v>
      </c>
      <c r="AY332" s="17" t="s">
        <v>150</v>
      </c>
      <c r="BE332" s="176">
        <f>IF(N332="základní",J332,0)</f>
        <v>0</v>
      </c>
      <c r="BF332" s="176">
        <f>IF(N332="snížená",J332,0)</f>
        <v>0</v>
      </c>
      <c r="BG332" s="176">
        <f>IF(N332="zákl. přenesená",J332,0)</f>
        <v>0</v>
      </c>
      <c r="BH332" s="176">
        <f>IF(N332="sníž. přenesená",J332,0)</f>
        <v>0</v>
      </c>
      <c r="BI332" s="176">
        <f>IF(N332="nulová",J332,0)</f>
        <v>0</v>
      </c>
      <c r="BJ332" s="17" t="s">
        <v>22</v>
      </c>
      <c r="BK332" s="176">
        <f>ROUND(I332*H332,2)</f>
        <v>0</v>
      </c>
      <c r="BL332" s="17" t="s">
        <v>156</v>
      </c>
      <c r="BM332" s="17" t="s">
        <v>525</v>
      </c>
    </row>
    <row r="333" spans="2:47" s="1" customFormat="1" ht="27">
      <c r="B333" s="34"/>
      <c r="D333" s="177" t="s">
        <v>158</v>
      </c>
      <c r="F333" s="178" t="s">
        <v>526</v>
      </c>
      <c r="I333" s="138"/>
      <c r="L333" s="34"/>
      <c r="M333" s="63"/>
      <c r="N333" s="35"/>
      <c r="O333" s="35"/>
      <c r="P333" s="35"/>
      <c r="Q333" s="35"/>
      <c r="R333" s="35"/>
      <c r="S333" s="35"/>
      <c r="T333" s="64"/>
      <c r="AT333" s="17" t="s">
        <v>158</v>
      </c>
      <c r="AU333" s="17" t="s">
        <v>81</v>
      </c>
    </row>
    <row r="334" spans="2:51" s="11" customFormat="1" ht="13.5">
      <c r="B334" s="179"/>
      <c r="D334" s="180" t="s">
        <v>159</v>
      </c>
      <c r="E334" s="181" t="s">
        <v>20</v>
      </c>
      <c r="F334" s="182" t="s">
        <v>89</v>
      </c>
      <c r="H334" s="183">
        <v>250.754</v>
      </c>
      <c r="I334" s="184"/>
      <c r="L334" s="179"/>
      <c r="M334" s="185"/>
      <c r="N334" s="186"/>
      <c r="O334" s="186"/>
      <c r="P334" s="186"/>
      <c r="Q334" s="186"/>
      <c r="R334" s="186"/>
      <c r="S334" s="186"/>
      <c r="T334" s="187"/>
      <c r="AT334" s="188" t="s">
        <v>159</v>
      </c>
      <c r="AU334" s="188" t="s">
        <v>81</v>
      </c>
      <c r="AV334" s="11" t="s">
        <v>81</v>
      </c>
      <c r="AW334" s="11" t="s">
        <v>37</v>
      </c>
      <c r="AX334" s="11" t="s">
        <v>22</v>
      </c>
      <c r="AY334" s="188" t="s">
        <v>150</v>
      </c>
    </row>
    <row r="335" spans="2:65" s="1" customFormat="1" ht="22.5" customHeight="1">
      <c r="B335" s="164"/>
      <c r="C335" s="165" t="s">
        <v>527</v>
      </c>
      <c r="D335" s="165" t="s">
        <v>152</v>
      </c>
      <c r="E335" s="166" t="s">
        <v>528</v>
      </c>
      <c r="F335" s="167" t="s">
        <v>529</v>
      </c>
      <c r="G335" s="168" t="s">
        <v>91</v>
      </c>
      <c r="H335" s="169">
        <v>250.754</v>
      </c>
      <c r="I335" s="170"/>
      <c r="J335" s="171">
        <f>ROUND(I335*H335,2)</f>
        <v>0</v>
      </c>
      <c r="K335" s="167" t="s">
        <v>155</v>
      </c>
      <c r="L335" s="34"/>
      <c r="M335" s="172" t="s">
        <v>20</v>
      </c>
      <c r="N335" s="173" t="s">
        <v>44</v>
      </c>
      <c r="O335" s="35"/>
      <c r="P335" s="174">
        <f>O335*H335</f>
        <v>0</v>
      </c>
      <c r="Q335" s="174">
        <v>0.0003</v>
      </c>
      <c r="R335" s="174">
        <f>Q335*H335</f>
        <v>0.0752262</v>
      </c>
      <c r="S335" s="174">
        <v>0</v>
      </c>
      <c r="T335" s="175">
        <f>S335*H335</f>
        <v>0</v>
      </c>
      <c r="AR335" s="17" t="s">
        <v>156</v>
      </c>
      <c r="AT335" s="17" t="s">
        <v>152</v>
      </c>
      <c r="AU335" s="17" t="s">
        <v>81</v>
      </c>
      <c r="AY335" s="17" t="s">
        <v>150</v>
      </c>
      <c r="BE335" s="176">
        <f>IF(N335="základní",J335,0)</f>
        <v>0</v>
      </c>
      <c r="BF335" s="176">
        <f>IF(N335="snížená",J335,0)</f>
        <v>0</v>
      </c>
      <c r="BG335" s="176">
        <f>IF(N335="zákl. přenesená",J335,0)</f>
        <v>0</v>
      </c>
      <c r="BH335" s="176">
        <f>IF(N335="sníž. přenesená",J335,0)</f>
        <v>0</v>
      </c>
      <c r="BI335" s="176">
        <f>IF(N335="nulová",J335,0)</f>
        <v>0</v>
      </c>
      <c r="BJ335" s="17" t="s">
        <v>22</v>
      </c>
      <c r="BK335" s="176">
        <f>ROUND(I335*H335,2)</f>
        <v>0</v>
      </c>
      <c r="BL335" s="17" t="s">
        <v>156</v>
      </c>
      <c r="BM335" s="17" t="s">
        <v>530</v>
      </c>
    </row>
    <row r="336" spans="2:47" s="1" customFormat="1" ht="27">
      <c r="B336" s="34"/>
      <c r="D336" s="177" t="s">
        <v>158</v>
      </c>
      <c r="F336" s="178" t="s">
        <v>531</v>
      </c>
      <c r="I336" s="138"/>
      <c r="L336" s="34"/>
      <c r="M336" s="63"/>
      <c r="N336" s="35"/>
      <c r="O336" s="35"/>
      <c r="P336" s="35"/>
      <c r="Q336" s="35"/>
      <c r="R336" s="35"/>
      <c r="S336" s="35"/>
      <c r="T336" s="64"/>
      <c r="AT336" s="17" t="s">
        <v>158</v>
      </c>
      <c r="AU336" s="17" t="s">
        <v>81</v>
      </c>
    </row>
    <row r="337" spans="2:51" s="11" customFormat="1" ht="13.5">
      <c r="B337" s="179"/>
      <c r="D337" s="180" t="s">
        <v>159</v>
      </c>
      <c r="E337" s="181" t="s">
        <v>20</v>
      </c>
      <c r="F337" s="182" t="s">
        <v>89</v>
      </c>
      <c r="H337" s="183">
        <v>250.754</v>
      </c>
      <c r="I337" s="184"/>
      <c r="L337" s="179"/>
      <c r="M337" s="185"/>
      <c r="N337" s="186"/>
      <c r="O337" s="186"/>
      <c r="P337" s="186"/>
      <c r="Q337" s="186"/>
      <c r="R337" s="186"/>
      <c r="S337" s="186"/>
      <c r="T337" s="187"/>
      <c r="AT337" s="188" t="s">
        <v>159</v>
      </c>
      <c r="AU337" s="188" t="s">
        <v>81</v>
      </c>
      <c r="AV337" s="11" t="s">
        <v>81</v>
      </c>
      <c r="AW337" s="11" t="s">
        <v>37</v>
      </c>
      <c r="AX337" s="11" t="s">
        <v>22</v>
      </c>
      <c r="AY337" s="188" t="s">
        <v>150</v>
      </c>
    </row>
    <row r="338" spans="2:65" s="1" customFormat="1" ht="22.5" customHeight="1">
      <c r="B338" s="164"/>
      <c r="C338" s="165" t="s">
        <v>532</v>
      </c>
      <c r="D338" s="165" t="s">
        <v>152</v>
      </c>
      <c r="E338" s="166" t="s">
        <v>533</v>
      </c>
      <c r="F338" s="167" t="s">
        <v>534</v>
      </c>
      <c r="G338" s="168" t="s">
        <v>91</v>
      </c>
      <c r="H338" s="169">
        <v>47.01</v>
      </c>
      <c r="I338" s="170"/>
      <c r="J338" s="171">
        <f>ROUND(I338*H338,2)</f>
        <v>0</v>
      </c>
      <c r="K338" s="167" t="s">
        <v>155</v>
      </c>
      <c r="L338" s="34"/>
      <c r="M338" s="172" t="s">
        <v>20</v>
      </c>
      <c r="N338" s="173" t="s">
        <v>44</v>
      </c>
      <c r="O338" s="35"/>
      <c r="P338" s="174">
        <f>O338*H338</f>
        <v>0</v>
      </c>
      <c r="Q338" s="174">
        <v>0.00012</v>
      </c>
      <c r="R338" s="174">
        <f>Q338*H338</f>
        <v>0.0056412</v>
      </c>
      <c r="S338" s="174">
        <v>0</v>
      </c>
      <c r="T338" s="175">
        <f>S338*H338</f>
        <v>0</v>
      </c>
      <c r="AR338" s="17" t="s">
        <v>156</v>
      </c>
      <c r="AT338" s="17" t="s">
        <v>152</v>
      </c>
      <c r="AU338" s="17" t="s">
        <v>81</v>
      </c>
      <c r="AY338" s="17" t="s">
        <v>150</v>
      </c>
      <c r="BE338" s="176">
        <f>IF(N338="základní",J338,0)</f>
        <v>0</v>
      </c>
      <c r="BF338" s="176">
        <f>IF(N338="snížená",J338,0)</f>
        <v>0</v>
      </c>
      <c r="BG338" s="176">
        <f>IF(N338="zákl. přenesená",J338,0)</f>
        <v>0</v>
      </c>
      <c r="BH338" s="176">
        <f>IF(N338="sníž. přenesená",J338,0)</f>
        <v>0</v>
      </c>
      <c r="BI338" s="176">
        <f>IF(N338="nulová",J338,0)</f>
        <v>0</v>
      </c>
      <c r="BJ338" s="17" t="s">
        <v>22</v>
      </c>
      <c r="BK338" s="176">
        <f>ROUND(I338*H338,2)</f>
        <v>0</v>
      </c>
      <c r="BL338" s="17" t="s">
        <v>156</v>
      </c>
      <c r="BM338" s="17" t="s">
        <v>535</v>
      </c>
    </row>
    <row r="339" spans="2:47" s="1" customFormat="1" ht="13.5">
      <c r="B339" s="34"/>
      <c r="D339" s="177" t="s">
        <v>158</v>
      </c>
      <c r="F339" s="178" t="s">
        <v>534</v>
      </c>
      <c r="I339" s="138"/>
      <c r="L339" s="34"/>
      <c r="M339" s="63"/>
      <c r="N339" s="35"/>
      <c r="O339" s="35"/>
      <c r="P339" s="35"/>
      <c r="Q339" s="35"/>
      <c r="R339" s="35"/>
      <c r="S339" s="35"/>
      <c r="T339" s="64"/>
      <c r="AT339" s="17" t="s">
        <v>158</v>
      </c>
      <c r="AU339" s="17" t="s">
        <v>81</v>
      </c>
    </row>
    <row r="340" spans="2:51" s="11" customFormat="1" ht="13.5">
      <c r="B340" s="179"/>
      <c r="D340" s="180" t="s">
        <v>159</v>
      </c>
      <c r="E340" s="181" t="s">
        <v>20</v>
      </c>
      <c r="F340" s="182" t="s">
        <v>536</v>
      </c>
      <c r="H340" s="183">
        <v>47.01</v>
      </c>
      <c r="I340" s="184"/>
      <c r="L340" s="179"/>
      <c r="M340" s="185"/>
      <c r="N340" s="186"/>
      <c r="O340" s="186"/>
      <c r="P340" s="186"/>
      <c r="Q340" s="186"/>
      <c r="R340" s="186"/>
      <c r="S340" s="186"/>
      <c r="T340" s="187"/>
      <c r="AT340" s="188" t="s">
        <v>159</v>
      </c>
      <c r="AU340" s="188" t="s">
        <v>81</v>
      </c>
      <c r="AV340" s="11" t="s">
        <v>81</v>
      </c>
      <c r="AW340" s="11" t="s">
        <v>37</v>
      </c>
      <c r="AX340" s="11" t="s">
        <v>22</v>
      </c>
      <c r="AY340" s="188" t="s">
        <v>150</v>
      </c>
    </row>
    <row r="341" spans="2:65" s="1" customFormat="1" ht="22.5" customHeight="1">
      <c r="B341" s="164"/>
      <c r="C341" s="165" t="s">
        <v>537</v>
      </c>
      <c r="D341" s="165" t="s">
        <v>152</v>
      </c>
      <c r="E341" s="166" t="s">
        <v>538</v>
      </c>
      <c r="F341" s="167" t="s">
        <v>539</v>
      </c>
      <c r="G341" s="168" t="s">
        <v>91</v>
      </c>
      <c r="H341" s="169">
        <v>99.275</v>
      </c>
      <c r="I341" s="170"/>
      <c r="J341" s="171">
        <f>ROUND(I341*H341,2)</f>
        <v>0</v>
      </c>
      <c r="K341" s="167" t="s">
        <v>155</v>
      </c>
      <c r="L341" s="34"/>
      <c r="M341" s="172" t="s">
        <v>20</v>
      </c>
      <c r="N341" s="173" t="s">
        <v>44</v>
      </c>
      <c r="O341" s="35"/>
      <c r="P341" s="174">
        <f>O341*H341</f>
        <v>0</v>
      </c>
      <c r="Q341" s="174">
        <v>0</v>
      </c>
      <c r="R341" s="174">
        <f>Q341*H341</f>
        <v>0</v>
      </c>
      <c r="S341" s="174">
        <v>0</v>
      </c>
      <c r="T341" s="175">
        <f>S341*H341</f>
        <v>0</v>
      </c>
      <c r="AR341" s="17" t="s">
        <v>156</v>
      </c>
      <c r="AT341" s="17" t="s">
        <v>152</v>
      </c>
      <c r="AU341" s="17" t="s">
        <v>81</v>
      </c>
      <c r="AY341" s="17" t="s">
        <v>150</v>
      </c>
      <c r="BE341" s="176">
        <f>IF(N341="základní",J341,0)</f>
        <v>0</v>
      </c>
      <c r="BF341" s="176">
        <f>IF(N341="snížená",J341,0)</f>
        <v>0</v>
      </c>
      <c r="BG341" s="176">
        <f>IF(N341="zákl. přenesená",J341,0)</f>
        <v>0</v>
      </c>
      <c r="BH341" s="176">
        <f>IF(N341="sníž. přenesená",J341,0)</f>
        <v>0</v>
      </c>
      <c r="BI341" s="176">
        <f>IF(N341="nulová",J341,0)</f>
        <v>0</v>
      </c>
      <c r="BJ341" s="17" t="s">
        <v>22</v>
      </c>
      <c r="BK341" s="176">
        <f>ROUND(I341*H341,2)</f>
        <v>0</v>
      </c>
      <c r="BL341" s="17" t="s">
        <v>156</v>
      </c>
      <c r="BM341" s="17" t="s">
        <v>540</v>
      </c>
    </row>
    <row r="342" spans="2:47" s="1" customFormat="1" ht="27">
      <c r="B342" s="34"/>
      <c r="D342" s="177" t="s">
        <v>158</v>
      </c>
      <c r="F342" s="178" t="s">
        <v>541</v>
      </c>
      <c r="I342" s="138"/>
      <c r="L342" s="34"/>
      <c r="M342" s="63"/>
      <c r="N342" s="35"/>
      <c r="O342" s="35"/>
      <c r="P342" s="35"/>
      <c r="Q342" s="35"/>
      <c r="R342" s="35"/>
      <c r="S342" s="35"/>
      <c r="T342" s="64"/>
      <c r="AT342" s="17" t="s">
        <v>158</v>
      </c>
      <c r="AU342" s="17" t="s">
        <v>81</v>
      </c>
    </row>
    <row r="343" spans="2:51" s="11" customFormat="1" ht="13.5">
      <c r="B343" s="179"/>
      <c r="D343" s="180" t="s">
        <v>159</v>
      </c>
      <c r="E343" s="181" t="s">
        <v>20</v>
      </c>
      <c r="F343" s="182" t="s">
        <v>542</v>
      </c>
      <c r="H343" s="183">
        <v>99.275</v>
      </c>
      <c r="I343" s="184"/>
      <c r="L343" s="179"/>
      <c r="M343" s="185"/>
      <c r="N343" s="186"/>
      <c r="O343" s="186"/>
      <c r="P343" s="186"/>
      <c r="Q343" s="186"/>
      <c r="R343" s="186"/>
      <c r="S343" s="186"/>
      <c r="T343" s="187"/>
      <c r="AT343" s="188" t="s">
        <v>159</v>
      </c>
      <c r="AU343" s="188" t="s">
        <v>81</v>
      </c>
      <c r="AV343" s="11" t="s">
        <v>81</v>
      </c>
      <c r="AW343" s="11" t="s">
        <v>37</v>
      </c>
      <c r="AX343" s="11" t="s">
        <v>22</v>
      </c>
      <c r="AY343" s="188" t="s">
        <v>150</v>
      </c>
    </row>
    <row r="344" spans="2:65" s="1" customFormat="1" ht="31.5" customHeight="1">
      <c r="B344" s="164"/>
      <c r="C344" s="165" t="s">
        <v>543</v>
      </c>
      <c r="D344" s="165" t="s">
        <v>152</v>
      </c>
      <c r="E344" s="166" t="s">
        <v>544</v>
      </c>
      <c r="F344" s="167" t="s">
        <v>545</v>
      </c>
      <c r="G344" s="168" t="s">
        <v>176</v>
      </c>
      <c r="H344" s="169">
        <v>0.85</v>
      </c>
      <c r="I344" s="170"/>
      <c r="J344" s="171">
        <f>ROUND(I344*H344,2)</f>
        <v>0</v>
      </c>
      <c r="K344" s="167" t="s">
        <v>163</v>
      </c>
      <c r="L344" s="34"/>
      <c r="M344" s="172" t="s">
        <v>20</v>
      </c>
      <c r="N344" s="173" t="s">
        <v>44</v>
      </c>
      <c r="O344" s="35"/>
      <c r="P344" s="174">
        <f>O344*H344</f>
        <v>0</v>
      </c>
      <c r="Q344" s="174">
        <v>2.25634</v>
      </c>
      <c r="R344" s="174">
        <f>Q344*H344</f>
        <v>1.9178889999999997</v>
      </c>
      <c r="S344" s="174">
        <v>0</v>
      </c>
      <c r="T344" s="175">
        <f>S344*H344</f>
        <v>0</v>
      </c>
      <c r="AR344" s="17" t="s">
        <v>156</v>
      </c>
      <c r="AT344" s="17" t="s">
        <v>152</v>
      </c>
      <c r="AU344" s="17" t="s">
        <v>81</v>
      </c>
      <c r="AY344" s="17" t="s">
        <v>150</v>
      </c>
      <c r="BE344" s="176">
        <f>IF(N344="základní",J344,0)</f>
        <v>0</v>
      </c>
      <c r="BF344" s="176">
        <f>IF(N344="snížená",J344,0)</f>
        <v>0</v>
      </c>
      <c r="BG344" s="176">
        <f>IF(N344="zákl. přenesená",J344,0)</f>
        <v>0</v>
      </c>
      <c r="BH344" s="176">
        <f>IF(N344="sníž. přenesená",J344,0)</f>
        <v>0</v>
      </c>
      <c r="BI344" s="176">
        <f>IF(N344="nulová",J344,0)</f>
        <v>0</v>
      </c>
      <c r="BJ344" s="17" t="s">
        <v>22</v>
      </c>
      <c r="BK344" s="176">
        <f>ROUND(I344*H344,2)</f>
        <v>0</v>
      </c>
      <c r="BL344" s="17" t="s">
        <v>156</v>
      </c>
      <c r="BM344" s="17" t="s">
        <v>546</v>
      </c>
    </row>
    <row r="345" spans="2:47" s="1" customFormat="1" ht="13.5">
      <c r="B345" s="34"/>
      <c r="D345" s="177" t="s">
        <v>158</v>
      </c>
      <c r="F345" s="178" t="s">
        <v>547</v>
      </c>
      <c r="I345" s="138"/>
      <c r="L345" s="34"/>
      <c r="M345" s="63"/>
      <c r="N345" s="35"/>
      <c r="O345" s="35"/>
      <c r="P345" s="35"/>
      <c r="Q345" s="35"/>
      <c r="R345" s="35"/>
      <c r="S345" s="35"/>
      <c r="T345" s="64"/>
      <c r="AT345" s="17" t="s">
        <v>158</v>
      </c>
      <c r="AU345" s="17" t="s">
        <v>81</v>
      </c>
    </row>
    <row r="346" spans="2:51" s="11" customFormat="1" ht="13.5">
      <c r="B346" s="179"/>
      <c r="D346" s="180" t="s">
        <v>159</v>
      </c>
      <c r="E346" s="181" t="s">
        <v>20</v>
      </c>
      <c r="F346" s="182" t="s">
        <v>548</v>
      </c>
      <c r="H346" s="183">
        <v>0.85</v>
      </c>
      <c r="I346" s="184"/>
      <c r="L346" s="179"/>
      <c r="M346" s="185"/>
      <c r="N346" s="186"/>
      <c r="O346" s="186"/>
      <c r="P346" s="186"/>
      <c r="Q346" s="186"/>
      <c r="R346" s="186"/>
      <c r="S346" s="186"/>
      <c r="T346" s="187"/>
      <c r="AT346" s="188" t="s">
        <v>159</v>
      </c>
      <c r="AU346" s="188" t="s">
        <v>81</v>
      </c>
      <c r="AV346" s="11" t="s">
        <v>81</v>
      </c>
      <c r="AW346" s="11" t="s">
        <v>37</v>
      </c>
      <c r="AX346" s="11" t="s">
        <v>22</v>
      </c>
      <c r="AY346" s="188" t="s">
        <v>150</v>
      </c>
    </row>
    <row r="347" spans="2:65" s="1" customFormat="1" ht="22.5" customHeight="1">
      <c r="B347" s="164"/>
      <c r="C347" s="165" t="s">
        <v>549</v>
      </c>
      <c r="D347" s="165" t="s">
        <v>152</v>
      </c>
      <c r="E347" s="166" t="s">
        <v>550</v>
      </c>
      <c r="F347" s="167" t="s">
        <v>551</v>
      </c>
      <c r="G347" s="168" t="s">
        <v>91</v>
      </c>
      <c r="H347" s="169">
        <v>11</v>
      </c>
      <c r="I347" s="170"/>
      <c r="J347" s="171">
        <f>ROUND(I347*H347,2)</f>
        <v>0</v>
      </c>
      <c r="K347" s="167" t="s">
        <v>155</v>
      </c>
      <c r="L347" s="34"/>
      <c r="M347" s="172" t="s">
        <v>20</v>
      </c>
      <c r="N347" s="173" t="s">
        <v>44</v>
      </c>
      <c r="O347" s="35"/>
      <c r="P347" s="174">
        <f>O347*H347</f>
        <v>0</v>
      </c>
      <c r="Q347" s="174">
        <v>0.2756</v>
      </c>
      <c r="R347" s="174">
        <f>Q347*H347</f>
        <v>3.0316</v>
      </c>
      <c r="S347" s="174">
        <v>0</v>
      </c>
      <c r="T347" s="175">
        <f>S347*H347</f>
        <v>0</v>
      </c>
      <c r="AR347" s="17" t="s">
        <v>156</v>
      </c>
      <c r="AT347" s="17" t="s">
        <v>152</v>
      </c>
      <c r="AU347" s="17" t="s">
        <v>81</v>
      </c>
      <c r="AY347" s="17" t="s">
        <v>150</v>
      </c>
      <c r="BE347" s="176">
        <f>IF(N347="základní",J347,0)</f>
        <v>0</v>
      </c>
      <c r="BF347" s="176">
        <f>IF(N347="snížená",J347,0)</f>
        <v>0</v>
      </c>
      <c r="BG347" s="176">
        <f>IF(N347="zákl. přenesená",J347,0)</f>
        <v>0</v>
      </c>
      <c r="BH347" s="176">
        <f>IF(N347="sníž. přenesená",J347,0)</f>
        <v>0</v>
      </c>
      <c r="BI347" s="176">
        <f>IF(N347="nulová",J347,0)</f>
        <v>0</v>
      </c>
      <c r="BJ347" s="17" t="s">
        <v>22</v>
      </c>
      <c r="BK347" s="176">
        <f>ROUND(I347*H347,2)</f>
        <v>0</v>
      </c>
      <c r="BL347" s="17" t="s">
        <v>156</v>
      </c>
      <c r="BM347" s="17" t="s">
        <v>552</v>
      </c>
    </row>
    <row r="348" spans="2:47" s="1" customFormat="1" ht="13.5">
      <c r="B348" s="34"/>
      <c r="D348" s="177" t="s">
        <v>158</v>
      </c>
      <c r="F348" s="178" t="s">
        <v>551</v>
      </c>
      <c r="I348" s="138"/>
      <c r="L348" s="34"/>
      <c r="M348" s="63"/>
      <c r="N348" s="35"/>
      <c r="O348" s="35"/>
      <c r="P348" s="35"/>
      <c r="Q348" s="35"/>
      <c r="R348" s="35"/>
      <c r="S348" s="35"/>
      <c r="T348" s="64"/>
      <c r="AT348" s="17" t="s">
        <v>158</v>
      </c>
      <c r="AU348" s="17" t="s">
        <v>81</v>
      </c>
    </row>
    <row r="349" spans="2:51" s="11" customFormat="1" ht="13.5">
      <c r="B349" s="179"/>
      <c r="D349" s="180" t="s">
        <v>159</v>
      </c>
      <c r="E349" s="181" t="s">
        <v>20</v>
      </c>
      <c r="F349" s="182" t="s">
        <v>553</v>
      </c>
      <c r="H349" s="183">
        <v>11</v>
      </c>
      <c r="I349" s="184"/>
      <c r="L349" s="179"/>
      <c r="M349" s="185"/>
      <c r="N349" s="186"/>
      <c r="O349" s="186"/>
      <c r="P349" s="186"/>
      <c r="Q349" s="186"/>
      <c r="R349" s="186"/>
      <c r="S349" s="186"/>
      <c r="T349" s="187"/>
      <c r="AT349" s="188" t="s">
        <v>159</v>
      </c>
      <c r="AU349" s="188" t="s">
        <v>81</v>
      </c>
      <c r="AV349" s="11" t="s">
        <v>81</v>
      </c>
      <c r="AW349" s="11" t="s">
        <v>37</v>
      </c>
      <c r="AX349" s="11" t="s">
        <v>22</v>
      </c>
      <c r="AY349" s="188" t="s">
        <v>150</v>
      </c>
    </row>
    <row r="350" spans="2:65" s="1" customFormat="1" ht="22.5" customHeight="1">
      <c r="B350" s="164"/>
      <c r="C350" s="165" t="s">
        <v>554</v>
      </c>
      <c r="D350" s="165" t="s">
        <v>152</v>
      </c>
      <c r="E350" s="166" t="s">
        <v>555</v>
      </c>
      <c r="F350" s="167" t="s">
        <v>556</v>
      </c>
      <c r="G350" s="168" t="s">
        <v>384</v>
      </c>
      <c r="H350" s="169">
        <v>4</v>
      </c>
      <c r="I350" s="170"/>
      <c r="J350" s="171">
        <f>ROUND(I350*H350,2)</f>
        <v>0</v>
      </c>
      <c r="K350" s="167" t="s">
        <v>155</v>
      </c>
      <c r="L350" s="34"/>
      <c r="M350" s="172" t="s">
        <v>20</v>
      </c>
      <c r="N350" s="173" t="s">
        <v>44</v>
      </c>
      <c r="O350" s="35"/>
      <c r="P350" s="174">
        <f>O350*H350</f>
        <v>0</v>
      </c>
      <c r="Q350" s="174">
        <v>0</v>
      </c>
      <c r="R350" s="174">
        <f>Q350*H350</f>
        <v>0</v>
      </c>
      <c r="S350" s="174">
        <v>0</v>
      </c>
      <c r="T350" s="175">
        <f>S350*H350</f>
        <v>0</v>
      </c>
      <c r="AR350" s="17" t="s">
        <v>156</v>
      </c>
      <c r="AT350" s="17" t="s">
        <v>152</v>
      </c>
      <c r="AU350" s="17" t="s">
        <v>81</v>
      </c>
      <c r="AY350" s="17" t="s">
        <v>150</v>
      </c>
      <c r="BE350" s="176">
        <f>IF(N350="základní",J350,0)</f>
        <v>0</v>
      </c>
      <c r="BF350" s="176">
        <f>IF(N350="snížená",J350,0)</f>
        <v>0</v>
      </c>
      <c r="BG350" s="176">
        <f>IF(N350="zákl. přenesená",J350,0)</f>
        <v>0</v>
      </c>
      <c r="BH350" s="176">
        <f>IF(N350="sníž. přenesená",J350,0)</f>
        <v>0</v>
      </c>
      <c r="BI350" s="176">
        <f>IF(N350="nulová",J350,0)</f>
        <v>0</v>
      </c>
      <c r="BJ350" s="17" t="s">
        <v>22</v>
      </c>
      <c r="BK350" s="176">
        <f>ROUND(I350*H350,2)</f>
        <v>0</v>
      </c>
      <c r="BL350" s="17" t="s">
        <v>156</v>
      </c>
      <c r="BM350" s="17" t="s">
        <v>557</v>
      </c>
    </row>
    <row r="351" spans="2:47" s="1" customFormat="1" ht="13.5">
      <c r="B351" s="34"/>
      <c r="D351" s="177" t="s">
        <v>158</v>
      </c>
      <c r="F351" s="178" t="s">
        <v>556</v>
      </c>
      <c r="I351" s="138"/>
      <c r="L351" s="34"/>
      <c r="M351" s="63"/>
      <c r="N351" s="35"/>
      <c r="O351" s="35"/>
      <c r="P351" s="35"/>
      <c r="Q351" s="35"/>
      <c r="R351" s="35"/>
      <c r="S351" s="35"/>
      <c r="T351" s="64"/>
      <c r="AT351" s="17" t="s">
        <v>158</v>
      </c>
      <c r="AU351" s="17" t="s">
        <v>81</v>
      </c>
    </row>
    <row r="352" spans="2:51" s="11" customFormat="1" ht="13.5">
      <c r="B352" s="179"/>
      <c r="D352" s="180" t="s">
        <v>159</v>
      </c>
      <c r="E352" s="181" t="s">
        <v>20</v>
      </c>
      <c r="F352" s="182" t="s">
        <v>156</v>
      </c>
      <c r="H352" s="183">
        <v>4</v>
      </c>
      <c r="I352" s="184"/>
      <c r="L352" s="179"/>
      <c r="M352" s="185"/>
      <c r="N352" s="186"/>
      <c r="O352" s="186"/>
      <c r="P352" s="186"/>
      <c r="Q352" s="186"/>
      <c r="R352" s="186"/>
      <c r="S352" s="186"/>
      <c r="T352" s="187"/>
      <c r="AT352" s="188" t="s">
        <v>159</v>
      </c>
      <c r="AU352" s="188" t="s">
        <v>81</v>
      </c>
      <c r="AV352" s="11" t="s">
        <v>81</v>
      </c>
      <c r="AW352" s="11" t="s">
        <v>37</v>
      </c>
      <c r="AX352" s="11" t="s">
        <v>22</v>
      </c>
      <c r="AY352" s="188" t="s">
        <v>150</v>
      </c>
    </row>
    <row r="353" spans="2:65" s="1" customFormat="1" ht="22.5" customHeight="1">
      <c r="B353" s="164"/>
      <c r="C353" s="200" t="s">
        <v>558</v>
      </c>
      <c r="D353" s="200" t="s">
        <v>233</v>
      </c>
      <c r="E353" s="201" t="s">
        <v>559</v>
      </c>
      <c r="F353" s="202" t="s">
        <v>560</v>
      </c>
      <c r="G353" s="203" t="s">
        <v>384</v>
      </c>
      <c r="H353" s="204">
        <v>4</v>
      </c>
      <c r="I353" s="205"/>
      <c r="J353" s="206">
        <f>ROUND(I353*H353,2)</f>
        <v>0</v>
      </c>
      <c r="K353" s="202" t="s">
        <v>155</v>
      </c>
      <c r="L353" s="207"/>
      <c r="M353" s="208" t="s">
        <v>20</v>
      </c>
      <c r="N353" s="209" t="s">
        <v>44</v>
      </c>
      <c r="O353" s="35"/>
      <c r="P353" s="174">
        <f>O353*H353</f>
        <v>0</v>
      </c>
      <c r="Q353" s="174">
        <v>0.0013</v>
      </c>
      <c r="R353" s="174">
        <f>Q353*H353</f>
        <v>0.0052</v>
      </c>
      <c r="S353" s="174">
        <v>0</v>
      </c>
      <c r="T353" s="175">
        <f>S353*H353</f>
        <v>0</v>
      </c>
      <c r="AR353" s="17" t="s">
        <v>200</v>
      </c>
      <c r="AT353" s="17" t="s">
        <v>233</v>
      </c>
      <c r="AU353" s="17" t="s">
        <v>81</v>
      </c>
      <c r="AY353" s="17" t="s">
        <v>150</v>
      </c>
      <c r="BE353" s="176">
        <f>IF(N353="základní",J353,0)</f>
        <v>0</v>
      </c>
      <c r="BF353" s="176">
        <f>IF(N353="snížená",J353,0)</f>
        <v>0</v>
      </c>
      <c r="BG353" s="176">
        <f>IF(N353="zákl. přenesená",J353,0)</f>
        <v>0</v>
      </c>
      <c r="BH353" s="176">
        <f>IF(N353="sníž. přenesená",J353,0)</f>
        <v>0</v>
      </c>
      <c r="BI353" s="176">
        <f>IF(N353="nulová",J353,0)</f>
        <v>0</v>
      </c>
      <c r="BJ353" s="17" t="s">
        <v>22</v>
      </c>
      <c r="BK353" s="176">
        <f>ROUND(I353*H353,2)</f>
        <v>0</v>
      </c>
      <c r="BL353" s="17" t="s">
        <v>156</v>
      </c>
      <c r="BM353" s="17" t="s">
        <v>561</v>
      </c>
    </row>
    <row r="354" spans="2:47" s="1" customFormat="1" ht="13.5">
      <c r="B354" s="34"/>
      <c r="D354" s="177" t="s">
        <v>158</v>
      </c>
      <c r="F354" s="178" t="s">
        <v>560</v>
      </c>
      <c r="I354" s="138"/>
      <c r="L354" s="34"/>
      <c r="M354" s="63"/>
      <c r="N354" s="35"/>
      <c r="O354" s="35"/>
      <c r="P354" s="35"/>
      <c r="Q354" s="35"/>
      <c r="R354" s="35"/>
      <c r="S354" s="35"/>
      <c r="T354" s="64"/>
      <c r="AT354" s="17" t="s">
        <v>158</v>
      </c>
      <c r="AU354" s="17" t="s">
        <v>81</v>
      </c>
    </row>
    <row r="355" spans="2:51" s="11" customFormat="1" ht="13.5">
      <c r="B355" s="179"/>
      <c r="D355" s="177" t="s">
        <v>159</v>
      </c>
      <c r="E355" s="188" t="s">
        <v>20</v>
      </c>
      <c r="F355" s="189" t="s">
        <v>156</v>
      </c>
      <c r="H355" s="190">
        <v>4</v>
      </c>
      <c r="I355" s="184"/>
      <c r="L355" s="179"/>
      <c r="M355" s="185"/>
      <c r="N355" s="186"/>
      <c r="O355" s="186"/>
      <c r="P355" s="186"/>
      <c r="Q355" s="186"/>
      <c r="R355" s="186"/>
      <c r="S355" s="186"/>
      <c r="T355" s="187"/>
      <c r="AT355" s="188" t="s">
        <v>159</v>
      </c>
      <c r="AU355" s="188" t="s">
        <v>81</v>
      </c>
      <c r="AV355" s="11" t="s">
        <v>81</v>
      </c>
      <c r="AW355" s="11" t="s">
        <v>37</v>
      </c>
      <c r="AX355" s="11" t="s">
        <v>22</v>
      </c>
      <c r="AY355" s="188" t="s">
        <v>150</v>
      </c>
    </row>
    <row r="356" spans="2:63" s="10" customFormat="1" ht="29.25" customHeight="1">
      <c r="B356" s="150"/>
      <c r="D356" s="161" t="s">
        <v>72</v>
      </c>
      <c r="E356" s="162" t="s">
        <v>200</v>
      </c>
      <c r="F356" s="162" t="s">
        <v>562</v>
      </c>
      <c r="I356" s="153"/>
      <c r="J356" s="163">
        <f>BK356</f>
        <v>0</v>
      </c>
      <c r="L356" s="150"/>
      <c r="M356" s="155"/>
      <c r="N356" s="156"/>
      <c r="O356" s="156"/>
      <c r="P356" s="157">
        <f>SUM(P357:P392)</f>
        <v>0</v>
      </c>
      <c r="Q356" s="156"/>
      <c r="R356" s="157">
        <f>SUM(R357:R392)</f>
        <v>0.6814</v>
      </c>
      <c r="S356" s="156"/>
      <c r="T356" s="158">
        <f>SUM(T357:T392)</f>
        <v>0</v>
      </c>
      <c r="AR356" s="151" t="s">
        <v>22</v>
      </c>
      <c r="AT356" s="159" t="s">
        <v>72</v>
      </c>
      <c r="AU356" s="159" t="s">
        <v>22</v>
      </c>
      <c r="AY356" s="151" t="s">
        <v>150</v>
      </c>
      <c r="BK356" s="160">
        <f>SUM(BK357:BK392)</f>
        <v>0</v>
      </c>
    </row>
    <row r="357" spans="2:65" s="1" customFormat="1" ht="22.5" customHeight="1">
      <c r="B357" s="164"/>
      <c r="C357" s="165" t="s">
        <v>563</v>
      </c>
      <c r="D357" s="165" t="s">
        <v>152</v>
      </c>
      <c r="E357" s="166" t="s">
        <v>564</v>
      </c>
      <c r="F357" s="167" t="s">
        <v>565</v>
      </c>
      <c r="G357" s="168" t="s">
        <v>169</v>
      </c>
      <c r="H357" s="169">
        <v>34</v>
      </c>
      <c r="I357" s="170"/>
      <c r="J357" s="171">
        <f>ROUND(I357*H357,2)</f>
        <v>0</v>
      </c>
      <c r="K357" s="167" t="s">
        <v>155</v>
      </c>
      <c r="L357" s="34"/>
      <c r="M357" s="172" t="s">
        <v>20</v>
      </c>
      <c r="N357" s="173" t="s">
        <v>44</v>
      </c>
      <c r="O357" s="35"/>
      <c r="P357" s="174">
        <f>O357*H357</f>
        <v>0</v>
      </c>
      <c r="Q357" s="174">
        <v>0.00177</v>
      </c>
      <c r="R357" s="174">
        <f>Q357*H357</f>
        <v>0.060180000000000004</v>
      </c>
      <c r="S357" s="174">
        <v>0</v>
      </c>
      <c r="T357" s="175">
        <f>S357*H357</f>
        <v>0</v>
      </c>
      <c r="AR357" s="17" t="s">
        <v>156</v>
      </c>
      <c r="AT357" s="17" t="s">
        <v>152</v>
      </c>
      <c r="AU357" s="17" t="s">
        <v>81</v>
      </c>
      <c r="AY357" s="17" t="s">
        <v>150</v>
      </c>
      <c r="BE357" s="176">
        <f>IF(N357="základní",J357,0)</f>
        <v>0</v>
      </c>
      <c r="BF357" s="176">
        <f>IF(N357="snížená",J357,0)</f>
        <v>0</v>
      </c>
      <c r="BG357" s="176">
        <f>IF(N357="zákl. přenesená",J357,0)</f>
        <v>0</v>
      </c>
      <c r="BH357" s="176">
        <f>IF(N357="sníž. přenesená",J357,0)</f>
        <v>0</v>
      </c>
      <c r="BI357" s="176">
        <f>IF(N357="nulová",J357,0)</f>
        <v>0</v>
      </c>
      <c r="BJ357" s="17" t="s">
        <v>22</v>
      </c>
      <c r="BK357" s="176">
        <f>ROUND(I357*H357,2)</f>
        <v>0</v>
      </c>
      <c r="BL357" s="17" t="s">
        <v>156</v>
      </c>
      <c r="BM357" s="17" t="s">
        <v>566</v>
      </c>
    </row>
    <row r="358" spans="2:47" s="1" customFormat="1" ht="27">
      <c r="B358" s="34"/>
      <c r="D358" s="177" t="s">
        <v>158</v>
      </c>
      <c r="F358" s="178" t="s">
        <v>567</v>
      </c>
      <c r="I358" s="138"/>
      <c r="L358" s="34"/>
      <c r="M358" s="63"/>
      <c r="N358" s="35"/>
      <c r="O358" s="35"/>
      <c r="P358" s="35"/>
      <c r="Q358" s="35"/>
      <c r="R358" s="35"/>
      <c r="S358" s="35"/>
      <c r="T358" s="64"/>
      <c r="AT358" s="17" t="s">
        <v>158</v>
      </c>
      <c r="AU358" s="17" t="s">
        <v>81</v>
      </c>
    </row>
    <row r="359" spans="2:51" s="11" customFormat="1" ht="13.5">
      <c r="B359" s="179"/>
      <c r="D359" s="180" t="s">
        <v>159</v>
      </c>
      <c r="E359" s="181" t="s">
        <v>20</v>
      </c>
      <c r="F359" s="182" t="s">
        <v>568</v>
      </c>
      <c r="H359" s="183">
        <v>34</v>
      </c>
      <c r="I359" s="184"/>
      <c r="L359" s="179"/>
      <c r="M359" s="185"/>
      <c r="N359" s="186"/>
      <c r="O359" s="186"/>
      <c r="P359" s="186"/>
      <c r="Q359" s="186"/>
      <c r="R359" s="186"/>
      <c r="S359" s="186"/>
      <c r="T359" s="187"/>
      <c r="AT359" s="188" t="s">
        <v>159</v>
      </c>
      <c r="AU359" s="188" t="s">
        <v>81</v>
      </c>
      <c r="AV359" s="11" t="s">
        <v>81</v>
      </c>
      <c r="AW359" s="11" t="s">
        <v>37</v>
      </c>
      <c r="AX359" s="11" t="s">
        <v>22</v>
      </c>
      <c r="AY359" s="188" t="s">
        <v>150</v>
      </c>
    </row>
    <row r="360" spans="2:65" s="1" customFormat="1" ht="22.5" customHeight="1">
      <c r="B360" s="164"/>
      <c r="C360" s="200" t="s">
        <v>569</v>
      </c>
      <c r="D360" s="200" t="s">
        <v>233</v>
      </c>
      <c r="E360" s="201" t="s">
        <v>570</v>
      </c>
      <c r="F360" s="202" t="s">
        <v>571</v>
      </c>
      <c r="G360" s="203" t="s">
        <v>384</v>
      </c>
      <c r="H360" s="204">
        <v>10</v>
      </c>
      <c r="I360" s="205"/>
      <c r="J360" s="206">
        <f>ROUND(I360*H360,2)</f>
        <v>0</v>
      </c>
      <c r="K360" s="202" t="s">
        <v>155</v>
      </c>
      <c r="L360" s="207"/>
      <c r="M360" s="208" t="s">
        <v>20</v>
      </c>
      <c r="N360" s="209" t="s">
        <v>44</v>
      </c>
      <c r="O360" s="35"/>
      <c r="P360" s="174">
        <f>O360*H360</f>
        <v>0</v>
      </c>
      <c r="Q360" s="174">
        <v>0.00035</v>
      </c>
      <c r="R360" s="174">
        <f>Q360*H360</f>
        <v>0.0035</v>
      </c>
      <c r="S360" s="174">
        <v>0</v>
      </c>
      <c r="T360" s="175">
        <f>S360*H360</f>
        <v>0</v>
      </c>
      <c r="AR360" s="17" t="s">
        <v>200</v>
      </c>
      <c r="AT360" s="17" t="s">
        <v>233</v>
      </c>
      <c r="AU360" s="17" t="s">
        <v>81</v>
      </c>
      <c r="AY360" s="17" t="s">
        <v>150</v>
      </c>
      <c r="BE360" s="176">
        <f>IF(N360="základní",J360,0)</f>
        <v>0</v>
      </c>
      <c r="BF360" s="176">
        <f>IF(N360="snížená",J360,0)</f>
        <v>0</v>
      </c>
      <c r="BG360" s="176">
        <f>IF(N360="zákl. přenesená",J360,0)</f>
        <v>0</v>
      </c>
      <c r="BH360" s="176">
        <f>IF(N360="sníž. přenesená",J360,0)</f>
        <v>0</v>
      </c>
      <c r="BI360" s="176">
        <f>IF(N360="nulová",J360,0)</f>
        <v>0</v>
      </c>
      <c r="BJ360" s="17" t="s">
        <v>22</v>
      </c>
      <c r="BK360" s="176">
        <f>ROUND(I360*H360,2)</f>
        <v>0</v>
      </c>
      <c r="BL360" s="17" t="s">
        <v>156</v>
      </c>
      <c r="BM360" s="17" t="s">
        <v>572</v>
      </c>
    </row>
    <row r="361" spans="2:47" s="1" customFormat="1" ht="13.5">
      <c r="B361" s="34"/>
      <c r="D361" s="177" t="s">
        <v>158</v>
      </c>
      <c r="F361" s="178" t="s">
        <v>571</v>
      </c>
      <c r="I361" s="138"/>
      <c r="L361" s="34"/>
      <c r="M361" s="63"/>
      <c r="N361" s="35"/>
      <c r="O361" s="35"/>
      <c r="P361" s="35"/>
      <c r="Q361" s="35"/>
      <c r="R361" s="35"/>
      <c r="S361" s="35"/>
      <c r="T361" s="64"/>
      <c r="AT361" s="17" t="s">
        <v>158</v>
      </c>
      <c r="AU361" s="17" t="s">
        <v>81</v>
      </c>
    </row>
    <row r="362" spans="2:51" s="11" customFormat="1" ht="13.5">
      <c r="B362" s="179"/>
      <c r="D362" s="180" t="s">
        <v>159</v>
      </c>
      <c r="E362" s="181" t="s">
        <v>20</v>
      </c>
      <c r="F362" s="182" t="s">
        <v>573</v>
      </c>
      <c r="H362" s="183">
        <v>10</v>
      </c>
      <c r="I362" s="184"/>
      <c r="L362" s="179"/>
      <c r="M362" s="185"/>
      <c r="N362" s="186"/>
      <c r="O362" s="186"/>
      <c r="P362" s="186"/>
      <c r="Q362" s="186"/>
      <c r="R362" s="186"/>
      <c r="S362" s="186"/>
      <c r="T362" s="187"/>
      <c r="AT362" s="188" t="s">
        <v>159</v>
      </c>
      <c r="AU362" s="188" t="s">
        <v>81</v>
      </c>
      <c r="AV362" s="11" t="s">
        <v>81</v>
      </c>
      <c r="AW362" s="11" t="s">
        <v>37</v>
      </c>
      <c r="AX362" s="11" t="s">
        <v>22</v>
      </c>
      <c r="AY362" s="188" t="s">
        <v>150</v>
      </c>
    </row>
    <row r="363" spans="2:65" s="1" customFormat="1" ht="22.5" customHeight="1">
      <c r="B363" s="164"/>
      <c r="C363" s="200" t="s">
        <v>574</v>
      </c>
      <c r="D363" s="200" t="s">
        <v>233</v>
      </c>
      <c r="E363" s="201" t="s">
        <v>575</v>
      </c>
      <c r="F363" s="202" t="s">
        <v>576</v>
      </c>
      <c r="G363" s="203" t="s">
        <v>384</v>
      </c>
      <c r="H363" s="204">
        <v>1</v>
      </c>
      <c r="I363" s="205"/>
      <c r="J363" s="206">
        <f>ROUND(I363*H363,2)</f>
        <v>0</v>
      </c>
      <c r="K363" s="202" t="s">
        <v>20</v>
      </c>
      <c r="L363" s="207"/>
      <c r="M363" s="208" t="s">
        <v>20</v>
      </c>
      <c r="N363" s="209" t="s">
        <v>44</v>
      </c>
      <c r="O363" s="35"/>
      <c r="P363" s="174">
        <f>O363*H363</f>
        <v>0</v>
      </c>
      <c r="Q363" s="174">
        <v>0.0007</v>
      </c>
      <c r="R363" s="174">
        <f>Q363*H363</f>
        <v>0.0007</v>
      </c>
      <c r="S363" s="174">
        <v>0</v>
      </c>
      <c r="T363" s="175">
        <f>S363*H363</f>
        <v>0</v>
      </c>
      <c r="AR363" s="17" t="s">
        <v>200</v>
      </c>
      <c r="AT363" s="17" t="s">
        <v>233</v>
      </c>
      <c r="AU363" s="17" t="s">
        <v>81</v>
      </c>
      <c r="AY363" s="17" t="s">
        <v>150</v>
      </c>
      <c r="BE363" s="176">
        <f>IF(N363="základní",J363,0)</f>
        <v>0</v>
      </c>
      <c r="BF363" s="176">
        <f>IF(N363="snížená",J363,0)</f>
        <v>0</v>
      </c>
      <c r="BG363" s="176">
        <f>IF(N363="zákl. přenesená",J363,0)</f>
        <v>0</v>
      </c>
      <c r="BH363" s="176">
        <f>IF(N363="sníž. přenesená",J363,0)</f>
        <v>0</v>
      </c>
      <c r="BI363" s="176">
        <f>IF(N363="nulová",J363,0)</f>
        <v>0</v>
      </c>
      <c r="BJ363" s="17" t="s">
        <v>22</v>
      </c>
      <c r="BK363" s="176">
        <f>ROUND(I363*H363,2)</f>
        <v>0</v>
      </c>
      <c r="BL363" s="17" t="s">
        <v>156</v>
      </c>
      <c r="BM363" s="17" t="s">
        <v>577</v>
      </c>
    </row>
    <row r="364" spans="2:47" s="1" customFormat="1" ht="27">
      <c r="B364" s="34"/>
      <c r="D364" s="177" t="s">
        <v>158</v>
      </c>
      <c r="F364" s="178" t="s">
        <v>578</v>
      </c>
      <c r="I364" s="138"/>
      <c r="L364" s="34"/>
      <c r="M364" s="63"/>
      <c r="N364" s="35"/>
      <c r="O364" s="35"/>
      <c r="P364" s="35"/>
      <c r="Q364" s="35"/>
      <c r="R364" s="35"/>
      <c r="S364" s="35"/>
      <c r="T364" s="64"/>
      <c r="AT364" s="17" t="s">
        <v>158</v>
      </c>
      <c r="AU364" s="17" t="s">
        <v>81</v>
      </c>
    </row>
    <row r="365" spans="2:51" s="11" customFormat="1" ht="13.5">
      <c r="B365" s="179"/>
      <c r="D365" s="180" t="s">
        <v>159</v>
      </c>
      <c r="E365" s="181" t="s">
        <v>20</v>
      </c>
      <c r="F365" s="182" t="s">
        <v>579</v>
      </c>
      <c r="H365" s="183">
        <v>1</v>
      </c>
      <c r="I365" s="184"/>
      <c r="L365" s="179"/>
      <c r="M365" s="185"/>
      <c r="N365" s="186"/>
      <c r="O365" s="186"/>
      <c r="P365" s="186"/>
      <c r="Q365" s="186"/>
      <c r="R365" s="186"/>
      <c r="S365" s="186"/>
      <c r="T365" s="187"/>
      <c r="AT365" s="188" t="s">
        <v>159</v>
      </c>
      <c r="AU365" s="188" t="s">
        <v>81</v>
      </c>
      <c r="AV365" s="11" t="s">
        <v>81</v>
      </c>
      <c r="AW365" s="11" t="s">
        <v>37</v>
      </c>
      <c r="AX365" s="11" t="s">
        <v>22</v>
      </c>
      <c r="AY365" s="188" t="s">
        <v>150</v>
      </c>
    </row>
    <row r="366" spans="2:65" s="1" customFormat="1" ht="22.5" customHeight="1">
      <c r="B366" s="164"/>
      <c r="C366" s="200" t="s">
        <v>580</v>
      </c>
      <c r="D366" s="200" t="s">
        <v>233</v>
      </c>
      <c r="E366" s="201" t="s">
        <v>581</v>
      </c>
      <c r="F366" s="202" t="s">
        <v>582</v>
      </c>
      <c r="G366" s="203" t="s">
        <v>384</v>
      </c>
      <c r="H366" s="204">
        <v>3</v>
      </c>
      <c r="I366" s="205"/>
      <c r="J366" s="206">
        <f>ROUND(I366*H366,2)</f>
        <v>0</v>
      </c>
      <c r="K366" s="202" t="s">
        <v>155</v>
      </c>
      <c r="L366" s="207"/>
      <c r="M366" s="208" t="s">
        <v>20</v>
      </c>
      <c r="N366" s="209" t="s">
        <v>44</v>
      </c>
      <c r="O366" s="35"/>
      <c r="P366" s="174">
        <f>O366*H366</f>
        <v>0</v>
      </c>
      <c r="Q366" s="174">
        <v>0.00088</v>
      </c>
      <c r="R366" s="174">
        <f>Q366*H366</f>
        <v>0.00264</v>
      </c>
      <c r="S366" s="174">
        <v>0</v>
      </c>
      <c r="T366" s="175">
        <f>S366*H366</f>
        <v>0</v>
      </c>
      <c r="AR366" s="17" t="s">
        <v>200</v>
      </c>
      <c r="AT366" s="17" t="s">
        <v>233</v>
      </c>
      <c r="AU366" s="17" t="s">
        <v>81</v>
      </c>
      <c r="AY366" s="17" t="s">
        <v>150</v>
      </c>
      <c r="BE366" s="176">
        <f>IF(N366="základní",J366,0)</f>
        <v>0</v>
      </c>
      <c r="BF366" s="176">
        <f>IF(N366="snížená",J366,0)</f>
        <v>0</v>
      </c>
      <c r="BG366" s="176">
        <f>IF(N366="zákl. přenesená",J366,0)</f>
        <v>0</v>
      </c>
      <c r="BH366" s="176">
        <f>IF(N366="sníž. přenesená",J366,0)</f>
        <v>0</v>
      </c>
      <c r="BI366" s="176">
        <f>IF(N366="nulová",J366,0)</f>
        <v>0</v>
      </c>
      <c r="BJ366" s="17" t="s">
        <v>22</v>
      </c>
      <c r="BK366" s="176">
        <f>ROUND(I366*H366,2)</f>
        <v>0</v>
      </c>
      <c r="BL366" s="17" t="s">
        <v>156</v>
      </c>
      <c r="BM366" s="17" t="s">
        <v>583</v>
      </c>
    </row>
    <row r="367" spans="2:47" s="1" customFormat="1" ht="13.5">
      <c r="B367" s="34"/>
      <c r="D367" s="177" t="s">
        <v>158</v>
      </c>
      <c r="F367" s="178" t="s">
        <v>582</v>
      </c>
      <c r="I367" s="138"/>
      <c r="L367" s="34"/>
      <c r="M367" s="63"/>
      <c r="N367" s="35"/>
      <c r="O367" s="35"/>
      <c r="P367" s="35"/>
      <c r="Q367" s="35"/>
      <c r="R367" s="35"/>
      <c r="S367" s="35"/>
      <c r="T367" s="64"/>
      <c r="AT367" s="17" t="s">
        <v>158</v>
      </c>
      <c r="AU367" s="17" t="s">
        <v>81</v>
      </c>
    </row>
    <row r="368" spans="2:51" s="11" customFormat="1" ht="13.5">
      <c r="B368" s="179"/>
      <c r="D368" s="180" t="s">
        <v>159</v>
      </c>
      <c r="E368" s="181" t="s">
        <v>20</v>
      </c>
      <c r="F368" s="182" t="s">
        <v>584</v>
      </c>
      <c r="H368" s="183">
        <v>3</v>
      </c>
      <c r="I368" s="184"/>
      <c r="L368" s="179"/>
      <c r="M368" s="185"/>
      <c r="N368" s="186"/>
      <c r="O368" s="186"/>
      <c r="P368" s="186"/>
      <c r="Q368" s="186"/>
      <c r="R368" s="186"/>
      <c r="S368" s="186"/>
      <c r="T368" s="187"/>
      <c r="AT368" s="188" t="s">
        <v>159</v>
      </c>
      <c r="AU368" s="188" t="s">
        <v>81</v>
      </c>
      <c r="AV368" s="11" t="s">
        <v>81</v>
      </c>
      <c r="AW368" s="11" t="s">
        <v>37</v>
      </c>
      <c r="AX368" s="11" t="s">
        <v>22</v>
      </c>
      <c r="AY368" s="188" t="s">
        <v>150</v>
      </c>
    </row>
    <row r="369" spans="2:65" s="1" customFormat="1" ht="22.5" customHeight="1">
      <c r="B369" s="164"/>
      <c r="C369" s="165" t="s">
        <v>585</v>
      </c>
      <c r="D369" s="165" t="s">
        <v>152</v>
      </c>
      <c r="E369" s="166" t="s">
        <v>586</v>
      </c>
      <c r="F369" s="167" t="s">
        <v>587</v>
      </c>
      <c r="G369" s="168" t="s">
        <v>169</v>
      </c>
      <c r="H369" s="169">
        <v>8</v>
      </c>
      <c r="I369" s="170"/>
      <c r="J369" s="171">
        <f>ROUND(I369*H369,2)</f>
        <v>0</v>
      </c>
      <c r="K369" s="167" t="s">
        <v>155</v>
      </c>
      <c r="L369" s="34"/>
      <c r="M369" s="172" t="s">
        <v>20</v>
      </c>
      <c r="N369" s="173" t="s">
        <v>44</v>
      </c>
      <c r="O369" s="35"/>
      <c r="P369" s="174">
        <f>O369*H369</f>
        <v>0</v>
      </c>
      <c r="Q369" s="174">
        <v>0.00273</v>
      </c>
      <c r="R369" s="174">
        <f>Q369*H369</f>
        <v>0.02184</v>
      </c>
      <c r="S369" s="174">
        <v>0</v>
      </c>
      <c r="T369" s="175">
        <f>S369*H369</f>
        <v>0</v>
      </c>
      <c r="AR369" s="17" t="s">
        <v>156</v>
      </c>
      <c r="AT369" s="17" t="s">
        <v>152</v>
      </c>
      <c r="AU369" s="17" t="s">
        <v>81</v>
      </c>
      <c r="AY369" s="17" t="s">
        <v>150</v>
      </c>
      <c r="BE369" s="176">
        <f>IF(N369="základní",J369,0)</f>
        <v>0</v>
      </c>
      <c r="BF369" s="176">
        <f>IF(N369="snížená",J369,0)</f>
        <v>0</v>
      </c>
      <c r="BG369" s="176">
        <f>IF(N369="zákl. přenesená",J369,0)</f>
        <v>0</v>
      </c>
      <c r="BH369" s="176">
        <f>IF(N369="sníž. přenesená",J369,0)</f>
        <v>0</v>
      </c>
      <c r="BI369" s="176">
        <f>IF(N369="nulová",J369,0)</f>
        <v>0</v>
      </c>
      <c r="BJ369" s="17" t="s">
        <v>22</v>
      </c>
      <c r="BK369" s="176">
        <f>ROUND(I369*H369,2)</f>
        <v>0</v>
      </c>
      <c r="BL369" s="17" t="s">
        <v>156</v>
      </c>
      <c r="BM369" s="17" t="s">
        <v>588</v>
      </c>
    </row>
    <row r="370" spans="2:47" s="1" customFormat="1" ht="27">
      <c r="B370" s="34"/>
      <c r="D370" s="177" t="s">
        <v>158</v>
      </c>
      <c r="F370" s="178" t="s">
        <v>589</v>
      </c>
      <c r="I370" s="138"/>
      <c r="L370" s="34"/>
      <c r="M370" s="63"/>
      <c r="N370" s="35"/>
      <c r="O370" s="35"/>
      <c r="P370" s="35"/>
      <c r="Q370" s="35"/>
      <c r="R370" s="35"/>
      <c r="S370" s="35"/>
      <c r="T370" s="64"/>
      <c r="AT370" s="17" t="s">
        <v>158</v>
      </c>
      <c r="AU370" s="17" t="s">
        <v>81</v>
      </c>
    </row>
    <row r="371" spans="2:51" s="11" customFormat="1" ht="13.5">
      <c r="B371" s="179"/>
      <c r="D371" s="180" t="s">
        <v>159</v>
      </c>
      <c r="E371" s="181" t="s">
        <v>20</v>
      </c>
      <c r="F371" s="182" t="s">
        <v>590</v>
      </c>
      <c r="H371" s="183">
        <v>8</v>
      </c>
      <c r="I371" s="184"/>
      <c r="L371" s="179"/>
      <c r="M371" s="185"/>
      <c r="N371" s="186"/>
      <c r="O371" s="186"/>
      <c r="P371" s="186"/>
      <c r="Q371" s="186"/>
      <c r="R371" s="186"/>
      <c r="S371" s="186"/>
      <c r="T371" s="187"/>
      <c r="AT371" s="188" t="s">
        <v>159</v>
      </c>
      <c r="AU371" s="188" t="s">
        <v>81</v>
      </c>
      <c r="AV371" s="11" t="s">
        <v>81</v>
      </c>
      <c r="AW371" s="11" t="s">
        <v>37</v>
      </c>
      <c r="AX371" s="11" t="s">
        <v>22</v>
      </c>
      <c r="AY371" s="188" t="s">
        <v>150</v>
      </c>
    </row>
    <row r="372" spans="2:65" s="1" customFormat="1" ht="22.5" customHeight="1">
      <c r="B372" s="164"/>
      <c r="C372" s="165" t="s">
        <v>591</v>
      </c>
      <c r="D372" s="165" t="s">
        <v>152</v>
      </c>
      <c r="E372" s="166" t="s">
        <v>592</v>
      </c>
      <c r="F372" s="167" t="s">
        <v>593</v>
      </c>
      <c r="G372" s="168" t="s">
        <v>169</v>
      </c>
      <c r="H372" s="169">
        <v>42</v>
      </c>
      <c r="I372" s="170"/>
      <c r="J372" s="171">
        <f>ROUND(I372*H372,2)</f>
        <v>0</v>
      </c>
      <c r="K372" s="167" t="s">
        <v>155</v>
      </c>
      <c r="L372" s="34"/>
      <c r="M372" s="172" t="s">
        <v>20</v>
      </c>
      <c r="N372" s="173" t="s">
        <v>44</v>
      </c>
      <c r="O372" s="35"/>
      <c r="P372" s="174">
        <f>O372*H372</f>
        <v>0</v>
      </c>
      <c r="Q372" s="174">
        <v>0</v>
      </c>
      <c r="R372" s="174">
        <f>Q372*H372</f>
        <v>0</v>
      </c>
      <c r="S372" s="174">
        <v>0</v>
      </c>
      <c r="T372" s="175">
        <f>S372*H372</f>
        <v>0</v>
      </c>
      <c r="AR372" s="17" t="s">
        <v>156</v>
      </c>
      <c r="AT372" s="17" t="s">
        <v>152</v>
      </c>
      <c r="AU372" s="17" t="s">
        <v>81</v>
      </c>
      <c r="AY372" s="17" t="s">
        <v>150</v>
      </c>
      <c r="BE372" s="176">
        <f>IF(N372="základní",J372,0)</f>
        <v>0</v>
      </c>
      <c r="BF372" s="176">
        <f>IF(N372="snížená",J372,0)</f>
        <v>0</v>
      </c>
      <c r="BG372" s="176">
        <f>IF(N372="zákl. přenesená",J372,0)</f>
        <v>0</v>
      </c>
      <c r="BH372" s="176">
        <f>IF(N372="sníž. přenesená",J372,0)</f>
        <v>0</v>
      </c>
      <c r="BI372" s="176">
        <f>IF(N372="nulová",J372,0)</f>
        <v>0</v>
      </c>
      <c r="BJ372" s="17" t="s">
        <v>22</v>
      </c>
      <c r="BK372" s="176">
        <f>ROUND(I372*H372,2)</f>
        <v>0</v>
      </c>
      <c r="BL372" s="17" t="s">
        <v>156</v>
      </c>
      <c r="BM372" s="17" t="s">
        <v>594</v>
      </c>
    </row>
    <row r="373" spans="2:47" s="1" customFormat="1" ht="13.5">
      <c r="B373" s="34"/>
      <c r="D373" s="177" t="s">
        <v>158</v>
      </c>
      <c r="F373" s="178" t="s">
        <v>593</v>
      </c>
      <c r="I373" s="138"/>
      <c r="L373" s="34"/>
      <c r="M373" s="63"/>
      <c r="N373" s="35"/>
      <c r="O373" s="35"/>
      <c r="P373" s="35"/>
      <c r="Q373" s="35"/>
      <c r="R373" s="35"/>
      <c r="S373" s="35"/>
      <c r="T373" s="64"/>
      <c r="AT373" s="17" t="s">
        <v>158</v>
      </c>
      <c r="AU373" s="17" t="s">
        <v>81</v>
      </c>
    </row>
    <row r="374" spans="2:51" s="11" customFormat="1" ht="13.5">
      <c r="B374" s="179"/>
      <c r="D374" s="180" t="s">
        <v>159</v>
      </c>
      <c r="E374" s="181" t="s">
        <v>20</v>
      </c>
      <c r="F374" s="182" t="s">
        <v>595</v>
      </c>
      <c r="H374" s="183">
        <v>42</v>
      </c>
      <c r="I374" s="184"/>
      <c r="L374" s="179"/>
      <c r="M374" s="185"/>
      <c r="N374" s="186"/>
      <c r="O374" s="186"/>
      <c r="P374" s="186"/>
      <c r="Q374" s="186"/>
      <c r="R374" s="186"/>
      <c r="S374" s="186"/>
      <c r="T374" s="187"/>
      <c r="AT374" s="188" t="s">
        <v>159</v>
      </c>
      <c r="AU374" s="188" t="s">
        <v>81</v>
      </c>
      <c r="AV374" s="11" t="s">
        <v>81</v>
      </c>
      <c r="AW374" s="11" t="s">
        <v>37</v>
      </c>
      <c r="AX374" s="11" t="s">
        <v>22</v>
      </c>
      <c r="AY374" s="188" t="s">
        <v>150</v>
      </c>
    </row>
    <row r="375" spans="2:65" s="1" customFormat="1" ht="22.5" customHeight="1">
      <c r="B375" s="164"/>
      <c r="C375" s="200" t="s">
        <v>596</v>
      </c>
      <c r="D375" s="200" t="s">
        <v>233</v>
      </c>
      <c r="E375" s="201" t="s">
        <v>597</v>
      </c>
      <c r="F375" s="202" t="s">
        <v>598</v>
      </c>
      <c r="G375" s="203" t="s">
        <v>384</v>
      </c>
      <c r="H375" s="204">
        <v>1</v>
      </c>
      <c r="I375" s="205"/>
      <c r="J375" s="206">
        <f>ROUND(I375*H375,2)</f>
        <v>0</v>
      </c>
      <c r="K375" s="202" t="s">
        <v>155</v>
      </c>
      <c r="L375" s="207"/>
      <c r="M375" s="208" t="s">
        <v>20</v>
      </c>
      <c r="N375" s="209" t="s">
        <v>44</v>
      </c>
      <c r="O375" s="35"/>
      <c r="P375" s="174">
        <f>O375*H375</f>
        <v>0</v>
      </c>
      <c r="Q375" s="174">
        <v>0.00123</v>
      </c>
      <c r="R375" s="174">
        <f>Q375*H375</f>
        <v>0.00123</v>
      </c>
      <c r="S375" s="174">
        <v>0</v>
      </c>
      <c r="T375" s="175">
        <f>S375*H375</f>
        <v>0</v>
      </c>
      <c r="AR375" s="17" t="s">
        <v>200</v>
      </c>
      <c r="AT375" s="17" t="s">
        <v>233</v>
      </c>
      <c r="AU375" s="17" t="s">
        <v>81</v>
      </c>
      <c r="AY375" s="17" t="s">
        <v>150</v>
      </c>
      <c r="BE375" s="176">
        <f>IF(N375="základní",J375,0)</f>
        <v>0</v>
      </c>
      <c r="BF375" s="176">
        <f>IF(N375="snížená",J375,0)</f>
        <v>0</v>
      </c>
      <c r="BG375" s="176">
        <f>IF(N375="zákl. přenesená",J375,0)</f>
        <v>0</v>
      </c>
      <c r="BH375" s="176">
        <f>IF(N375="sníž. přenesená",J375,0)</f>
        <v>0</v>
      </c>
      <c r="BI375" s="176">
        <f>IF(N375="nulová",J375,0)</f>
        <v>0</v>
      </c>
      <c r="BJ375" s="17" t="s">
        <v>22</v>
      </c>
      <c r="BK375" s="176">
        <f>ROUND(I375*H375,2)</f>
        <v>0</v>
      </c>
      <c r="BL375" s="17" t="s">
        <v>156</v>
      </c>
      <c r="BM375" s="17" t="s">
        <v>599</v>
      </c>
    </row>
    <row r="376" spans="2:47" s="1" customFormat="1" ht="27">
      <c r="B376" s="34"/>
      <c r="D376" s="177" t="s">
        <v>158</v>
      </c>
      <c r="F376" s="178" t="s">
        <v>600</v>
      </c>
      <c r="I376" s="138"/>
      <c r="L376" s="34"/>
      <c r="M376" s="63"/>
      <c r="N376" s="35"/>
      <c r="O376" s="35"/>
      <c r="P376" s="35"/>
      <c r="Q376" s="35"/>
      <c r="R376" s="35"/>
      <c r="S376" s="35"/>
      <c r="T376" s="64"/>
      <c r="AT376" s="17" t="s">
        <v>158</v>
      </c>
      <c r="AU376" s="17" t="s">
        <v>81</v>
      </c>
    </row>
    <row r="377" spans="2:51" s="11" customFormat="1" ht="13.5">
      <c r="B377" s="179"/>
      <c r="D377" s="180" t="s">
        <v>159</v>
      </c>
      <c r="E377" s="181" t="s">
        <v>20</v>
      </c>
      <c r="F377" s="182" t="s">
        <v>579</v>
      </c>
      <c r="H377" s="183">
        <v>1</v>
      </c>
      <c r="I377" s="184"/>
      <c r="L377" s="179"/>
      <c r="M377" s="185"/>
      <c r="N377" s="186"/>
      <c r="O377" s="186"/>
      <c r="P377" s="186"/>
      <c r="Q377" s="186"/>
      <c r="R377" s="186"/>
      <c r="S377" s="186"/>
      <c r="T377" s="187"/>
      <c r="AT377" s="188" t="s">
        <v>159</v>
      </c>
      <c r="AU377" s="188" t="s">
        <v>81</v>
      </c>
      <c r="AV377" s="11" t="s">
        <v>81</v>
      </c>
      <c r="AW377" s="11" t="s">
        <v>37</v>
      </c>
      <c r="AX377" s="11" t="s">
        <v>22</v>
      </c>
      <c r="AY377" s="188" t="s">
        <v>150</v>
      </c>
    </row>
    <row r="378" spans="2:65" s="1" customFormat="1" ht="22.5" customHeight="1">
      <c r="B378" s="164"/>
      <c r="C378" s="200" t="s">
        <v>601</v>
      </c>
      <c r="D378" s="200" t="s">
        <v>233</v>
      </c>
      <c r="E378" s="201" t="s">
        <v>602</v>
      </c>
      <c r="F378" s="202" t="s">
        <v>603</v>
      </c>
      <c r="G378" s="203" t="s">
        <v>384</v>
      </c>
      <c r="H378" s="204">
        <v>2</v>
      </c>
      <c r="I378" s="205"/>
      <c r="J378" s="206">
        <f>ROUND(I378*H378,2)</f>
        <v>0</v>
      </c>
      <c r="K378" s="202" t="s">
        <v>155</v>
      </c>
      <c r="L378" s="207"/>
      <c r="M378" s="208" t="s">
        <v>20</v>
      </c>
      <c r="N378" s="209" t="s">
        <v>44</v>
      </c>
      <c r="O378" s="35"/>
      <c r="P378" s="174">
        <f>O378*H378</f>
        <v>0</v>
      </c>
      <c r="Q378" s="174">
        <v>0.00065</v>
      </c>
      <c r="R378" s="174">
        <f>Q378*H378</f>
        <v>0.0013</v>
      </c>
      <c r="S378" s="174">
        <v>0</v>
      </c>
      <c r="T378" s="175">
        <f>S378*H378</f>
        <v>0</v>
      </c>
      <c r="AR378" s="17" t="s">
        <v>200</v>
      </c>
      <c r="AT378" s="17" t="s">
        <v>233</v>
      </c>
      <c r="AU378" s="17" t="s">
        <v>81</v>
      </c>
      <c r="AY378" s="17" t="s">
        <v>150</v>
      </c>
      <c r="BE378" s="176">
        <f>IF(N378="základní",J378,0)</f>
        <v>0</v>
      </c>
      <c r="BF378" s="176">
        <f>IF(N378="snížená",J378,0)</f>
        <v>0</v>
      </c>
      <c r="BG378" s="176">
        <f>IF(N378="zákl. přenesená",J378,0)</f>
        <v>0</v>
      </c>
      <c r="BH378" s="176">
        <f>IF(N378="sníž. přenesená",J378,0)</f>
        <v>0</v>
      </c>
      <c r="BI378" s="176">
        <f>IF(N378="nulová",J378,0)</f>
        <v>0</v>
      </c>
      <c r="BJ378" s="17" t="s">
        <v>22</v>
      </c>
      <c r="BK378" s="176">
        <f>ROUND(I378*H378,2)</f>
        <v>0</v>
      </c>
      <c r="BL378" s="17" t="s">
        <v>156</v>
      </c>
      <c r="BM378" s="17" t="s">
        <v>604</v>
      </c>
    </row>
    <row r="379" spans="2:47" s="1" customFormat="1" ht="13.5">
      <c r="B379" s="34"/>
      <c r="D379" s="177" t="s">
        <v>158</v>
      </c>
      <c r="F379" s="178" t="s">
        <v>605</v>
      </c>
      <c r="I379" s="138"/>
      <c r="L379" s="34"/>
      <c r="M379" s="63"/>
      <c r="N379" s="35"/>
      <c r="O379" s="35"/>
      <c r="P379" s="35"/>
      <c r="Q379" s="35"/>
      <c r="R379" s="35"/>
      <c r="S379" s="35"/>
      <c r="T379" s="64"/>
      <c r="AT379" s="17" t="s">
        <v>158</v>
      </c>
      <c r="AU379" s="17" t="s">
        <v>81</v>
      </c>
    </row>
    <row r="380" spans="2:51" s="11" customFormat="1" ht="13.5">
      <c r="B380" s="179"/>
      <c r="D380" s="180" t="s">
        <v>159</v>
      </c>
      <c r="E380" s="181" t="s">
        <v>20</v>
      </c>
      <c r="F380" s="182" t="s">
        <v>606</v>
      </c>
      <c r="H380" s="183">
        <v>2</v>
      </c>
      <c r="I380" s="184"/>
      <c r="L380" s="179"/>
      <c r="M380" s="185"/>
      <c r="N380" s="186"/>
      <c r="O380" s="186"/>
      <c r="P380" s="186"/>
      <c r="Q380" s="186"/>
      <c r="R380" s="186"/>
      <c r="S380" s="186"/>
      <c r="T380" s="187"/>
      <c r="AT380" s="188" t="s">
        <v>159</v>
      </c>
      <c r="AU380" s="188" t="s">
        <v>81</v>
      </c>
      <c r="AV380" s="11" t="s">
        <v>81</v>
      </c>
      <c r="AW380" s="11" t="s">
        <v>37</v>
      </c>
      <c r="AX380" s="11" t="s">
        <v>22</v>
      </c>
      <c r="AY380" s="188" t="s">
        <v>150</v>
      </c>
    </row>
    <row r="381" spans="2:65" s="1" customFormat="1" ht="22.5" customHeight="1">
      <c r="B381" s="164"/>
      <c r="C381" s="200" t="s">
        <v>607</v>
      </c>
      <c r="D381" s="200" t="s">
        <v>233</v>
      </c>
      <c r="E381" s="201" t="s">
        <v>608</v>
      </c>
      <c r="F381" s="202" t="s">
        <v>609</v>
      </c>
      <c r="G381" s="203" t="s">
        <v>384</v>
      </c>
      <c r="H381" s="204">
        <v>1</v>
      </c>
      <c r="I381" s="205"/>
      <c r="J381" s="206">
        <f>ROUND(I381*H381,2)</f>
        <v>0</v>
      </c>
      <c r="K381" s="202" t="s">
        <v>155</v>
      </c>
      <c r="L381" s="207"/>
      <c r="M381" s="208" t="s">
        <v>20</v>
      </c>
      <c r="N381" s="209" t="s">
        <v>44</v>
      </c>
      <c r="O381" s="35"/>
      <c r="P381" s="174">
        <f>O381*H381</f>
        <v>0</v>
      </c>
      <c r="Q381" s="174">
        <v>0.00046</v>
      </c>
      <c r="R381" s="174">
        <f>Q381*H381</f>
        <v>0.00046</v>
      </c>
      <c r="S381" s="174">
        <v>0</v>
      </c>
      <c r="T381" s="175">
        <f>S381*H381</f>
        <v>0</v>
      </c>
      <c r="AR381" s="17" t="s">
        <v>200</v>
      </c>
      <c r="AT381" s="17" t="s">
        <v>233</v>
      </c>
      <c r="AU381" s="17" t="s">
        <v>81</v>
      </c>
      <c r="AY381" s="17" t="s">
        <v>150</v>
      </c>
      <c r="BE381" s="176">
        <f>IF(N381="základní",J381,0)</f>
        <v>0</v>
      </c>
      <c r="BF381" s="176">
        <f>IF(N381="snížená",J381,0)</f>
        <v>0</v>
      </c>
      <c r="BG381" s="176">
        <f>IF(N381="zákl. přenesená",J381,0)</f>
        <v>0</v>
      </c>
      <c r="BH381" s="176">
        <f>IF(N381="sníž. přenesená",J381,0)</f>
        <v>0</v>
      </c>
      <c r="BI381" s="176">
        <f>IF(N381="nulová",J381,0)</f>
        <v>0</v>
      </c>
      <c r="BJ381" s="17" t="s">
        <v>22</v>
      </c>
      <c r="BK381" s="176">
        <f>ROUND(I381*H381,2)</f>
        <v>0</v>
      </c>
      <c r="BL381" s="17" t="s">
        <v>156</v>
      </c>
      <c r="BM381" s="17" t="s">
        <v>610</v>
      </c>
    </row>
    <row r="382" spans="2:47" s="1" customFormat="1" ht="27">
      <c r="B382" s="34"/>
      <c r="D382" s="177" t="s">
        <v>158</v>
      </c>
      <c r="F382" s="178" t="s">
        <v>611</v>
      </c>
      <c r="I382" s="138"/>
      <c r="L382" s="34"/>
      <c r="M382" s="63"/>
      <c r="N382" s="35"/>
      <c r="O382" s="35"/>
      <c r="P382" s="35"/>
      <c r="Q382" s="35"/>
      <c r="R382" s="35"/>
      <c r="S382" s="35"/>
      <c r="T382" s="64"/>
      <c r="AT382" s="17" t="s">
        <v>158</v>
      </c>
      <c r="AU382" s="17" t="s">
        <v>81</v>
      </c>
    </row>
    <row r="383" spans="2:51" s="11" customFormat="1" ht="13.5">
      <c r="B383" s="179"/>
      <c r="D383" s="180" t="s">
        <v>159</v>
      </c>
      <c r="E383" s="181" t="s">
        <v>20</v>
      </c>
      <c r="F383" s="182" t="s">
        <v>579</v>
      </c>
      <c r="H383" s="183">
        <v>1</v>
      </c>
      <c r="I383" s="184"/>
      <c r="L383" s="179"/>
      <c r="M383" s="185"/>
      <c r="N383" s="186"/>
      <c r="O383" s="186"/>
      <c r="P383" s="186"/>
      <c r="Q383" s="186"/>
      <c r="R383" s="186"/>
      <c r="S383" s="186"/>
      <c r="T383" s="187"/>
      <c r="AT383" s="188" t="s">
        <v>159</v>
      </c>
      <c r="AU383" s="188" t="s">
        <v>81</v>
      </c>
      <c r="AV383" s="11" t="s">
        <v>81</v>
      </c>
      <c r="AW383" s="11" t="s">
        <v>37</v>
      </c>
      <c r="AX383" s="11" t="s">
        <v>22</v>
      </c>
      <c r="AY383" s="188" t="s">
        <v>150</v>
      </c>
    </row>
    <row r="384" spans="2:65" s="1" customFormat="1" ht="22.5" customHeight="1">
      <c r="B384" s="164"/>
      <c r="C384" s="165" t="s">
        <v>612</v>
      </c>
      <c r="D384" s="165" t="s">
        <v>152</v>
      </c>
      <c r="E384" s="166" t="s">
        <v>613</v>
      </c>
      <c r="F384" s="167" t="s">
        <v>614</v>
      </c>
      <c r="G384" s="168" t="s">
        <v>384</v>
      </c>
      <c r="H384" s="169">
        <v>1</v>
      </c>
      <c r="I384" s="170"/>
      <c r="J384" s="171">
        <f>ROUND(I384*H384,2)</f>
        <v>0</v>
      </c>
      <c r="K384" s="167" t="s">
        <v>155</v>
      </c>
      <c r="L384" s="34"/>
      <c r="M384" s="172" t="s">
        <v>20</v>
      </c>
      <c r="N384" s="173" t="s">
        <v>44</v>
      </c>
      <c r="O384" s="35"/>
      <c r="P384" s="174">
        <f>O384*H384</f>
        <v>0</v>
      </c>
      <c r="Q384" s="174">
        <v>0.46005</v>
      </c>
      <c r="R384" s="174">
        <f>Q384*H384</f>
        <v>0.46005</v>
      </c>
      <c r="S384" s="174">
        <v>0</v>
      </c>
      <c r="T384" s="175">
        <f>S384*H384</f>
        <v>0</v>
      </c>
      <c r="AR384" s="17" t="s">
        <v>156</v>
      </c>
      <c r="AT384" s="17" t="s">
        <v>152</v>
      </c>
      <c r="AU384" s="17" t="s">
        <v>81</v>
      </c>
      <c r="AY384" s="17" t="s">
        <v>150</v>
      </c>
      <c r="BE384" s="176">
        <f>IF(N384="základní",J384,0)</f>
        <v>0</v>
      </c>
      <c r="BF384" s="176">
        <f>IF(N384="snížená",J384,0)</f>
        <v>0</v>
      </c>
      <c r="BG384" s="176">
        <f>IF(N384="zákl. přenesená",J384,0)</f>
        <v>0</v>
      </c>
      <c r="BH384" s="176">
        <f>IF(N384="sníž. přenesená",J384,0)</f>
        <v>0</v>
      </c>
      <c r="BI384" s="176">
        <f>IF(N384="nulová",J384,0)</f>
        <v>0</v>
      </c>
      <c r="BJ384" s="17" t="s">
        <v>22</v>
      </c>
      <c r="BK384" s="176">
        <f>ROUND(I384*H384,2)</f>
        <v>0</v>
      </c>
      <c r="BL384" s="17" t="s">
        <v>156</v>
      </c>
      <c r="BM384" s="17" t="s">
        <v>615</v>
      </c>
    </row>
    <row r="385" spans="2:47" s="1" customFormat="1" ht="13.5">
      <c r="B385" s="34"/>
      <c r="D385" s="177" t="s">
        <v>158</v>
      </c>
      <c r="F385" s="178" t="s">
        <v>614</v>
      </c>
      <c r="I385" s="138"/>
      <c r="L385" s="34"/>
      <c r="M385" s="63"/>
      <c r="N385" s="35"/>
      <c r="O385" s="35"/>
      <c r="P385" s="35"/>
      <c r="Q385" s="35"/>
      <c r="R385" s="35"/>
      <c r="S385" s="35"/>
      <c r="T385" s="64"/>
      <c r="AT385" s="17" t="s">
        <v>158</v>
      </c>
      <c r="AU385" s="17" t="s">
        <v>81</v>
      </c>
    </row>
    <row r="386" spans="2:51" s="11" customFormat="1" ht="13.5">
      <c r="B386" s="179"/>
      <c r="D386" s="180" t="s">
        <v>159</v>
      </c>
      <c r="E386" s="181" t="s">
        <v>20</v>
      </c>
      <c r="F386" s="182" t="s">
        <v>22</v>
      </c>
      <c r="H386" s="183">
        <v>1</v>
      </c>
      <c r="I386" s="184"/>
      <c r="L386" s="179"/>
      <c r="M386" s="185"/>
      <c r="N386" s="186"/>
      <c r="O386" s="186"/>
      <c r="P386" s="186"/>
      <c r="Q386" s="186"/>
      <c r="R386" s="186"/>
      <c r="S386" s="186"/>
      <c r="T386" s="187"/>
      <c r="AT386" s="188" t="s">
        <v>159</v>
      </c>
      <c r="AU386" s="188" t="s">
        <v>81</v>
      </c>
      <c r="AV386" s="11" t="s">
        <v>81</v>
      </c>
      <c r="AW386" s="11" t="s">
        <v>37</v>
      </c>
      <c r="AX386" s="11" t="s">
        <v>22</v>
      </c>
      <c r="AY386" s="188" t="s">
        <v>150</v>
      </c>
    </row>
    <row r="387" spans="2:65" s="1" customFormat="1" ht="22.5" customHeight="1">
      <c r="B387" s="164"/>
      <c r="C387" s="165" t="s">
        <v>616</v>
      </c>
      <c r="D387" s="165" t="s">
        <v>152</v>
      </c>
      <c r="E387" s="166" t="s">
        <v>617</v>
      </c>
      <c r="F387" s="167" t="s">
        <v>618</v>
      </c>
      <c r="G387" s="168" t="s">
        <v>384</v>
      </c>
      <c r="H387" s="169">
        <v>2</v>
      </c>
      <c r="I387" s="170"/>
      <c r="J387" s="171">
        <f>ROUND(I387*H387,2)</f>
        <v>0</v>
      </c>
      <c r="K387" s="167" t="s">
        <v>20</v>
      </c>
      <c r="L387" s="34"/>
      <c r="M387" s="172" t="s">
        <v>20</v>
      </c>
      <c r="N387" s="173" t="s">
        <v>44</v>
      </c>
      <c r="O387" s="35"/>
      <c r="P387" s="174">
        <f>O387*H387</f>
        <v>0</v>
      </c>
      <c r="Q387" s="174">
        <v>0.06475</v>
      </c>
      <c r="R387" s="174">
        <f>Q387*H387</f>
        <v>0.1295</v>
      </c>
      <c r="S387" s="174">
        <v>0</v>
      </c>
      <c r="T387" s="175">
        <f>S387*H387</f>
        <v>0</v>
      </c>
      <c r="AR387" s="17" t="s">
        <v>156</v>
      </c>
      <c r="AT387" s="17" t="s">
        <v>152</v>
      </c>
      <c r="AU387" s="17" t="s">
        <v>81</v>
      </c>
      <c r="AY387" s="17" t="s">
        <v>150</v>
      </c>
      <c r="BE387" s="176">
        <f>IF(N387="základní",J387,0)</f>
        <v>0</v>
      </c>
      <c r="BF387" s="176">
        <f>IF(N387="snížená",J387,0)</f>
        <v>0</v>
      </c>
      <c r="BG387" s="176">
        <f>IF(N387="zákl. přenesená",J387,0)</f>
        <v>0</v>
      </c>
      <c r="BH387" s="176">
        <f>IF(N387="sníž. přenesená",J387,0)</f>
        <v>0</v>
      </c>
      <c r="BI387" s="176">
        <f>IF(N387="nulová",J387,0)</f>
        <v>0</v>
      </c>
      <c r="BJ387" s="17" t="s">
        <v>22</v>
      </c>
      <c r="BK387" s="176">
        <f>ROUND(I387*H387,2)</f>
        <v>0</v>
      </c>
      <c r="BL387" s="17" t="s">
        <v>156</v>
      </c>
      <c r="BM387" s="17" t="s">
        <v>619</v>
      </c>
    </row>
    <row r="388" spans="2:47" s="1" customFormat="1" ht="13.5">
      <c r="B388" s="34"/>
      <c r="D388" s="177" t="s">
        <v>158</v>
      </c>
      <c r="F388" s="178" t="s">
        <v>620</v>
      </c>
      <c r="I388" s="138"/>
      <c r="L388" s="34"/>
      <c r="M388" s="63"/>
      <c r="N388" s="35"/>
      <c r="O388" s="35"/>
      <c r="P388" s="35"/>
      <c r="Q388" s="35"/>
      <c r="R388" s="35"/>
      <c r="S388" s="35"/>
      <c r="T388" s="64"/>
      <c r="AT388" s="17" t="s">
        <v>158</v>
      </c>
      <c r="AU388" s="17" t="s">
        <v>81</v>
      </c>
    </row>
    <row r="389" spans="2:51" s="11" customFormat="1" ht="13.5">
      <c r="B389" s="179"/>
      <c r="D389" s="180" t="s">
        <v>159</v>
      </c>
      <c r="E389" s="181" t="s">
        <v>20</v>
      </c>
      <c r="F389" s="182" t="s">
        <v>606</v>
      </c>
      <c r="H389" s="183">
        <v>2</v>
      </c>
      <c r="I389" s="184"/>
      <c r="L389" s="179"/>
      <c r="M389" s="185"/>
      <c r="N389" s="186"/>
      <c r="O389" s="186"/>
      <c r="P389" s="186"/>
      <c r="Q389" s="186"/>
      <c r="R389" s="186"/>
      <c r="S389" s="186"/>
      <c r="T389" s="187"/>
      <c r="AT389" s="188" t="s">
        <v>159</v>
      </c>
      <c r="AU389" s="188" t="s">
        <v>81</v>
      </c>
      <c r="AV389" s="11" t="s">
        <v>81</v>
      </c>
      <c r="AW389" s="11" t="s">
        <v>37</v>
      </c>
      <c r="AX389" s="11" t="s">
        <v>22</v>
      </c>
      <c r="AY389" s="188" t="s">
        <v>150</v>
      </c>
    </row>
    <row r="390" spans="2:65" s="1" customFormat="1" ht="22.5" customHeight="1">
      <c r="B390" s="164"/>
      <c r="C390" s="165" t="s">
        <v>621</v>
      </c>
      <c r="D390" s="165" t="s">
        <v>152</v>
      </c>
      <c r="E390" s="166" t="s">
        <v>622</v>
      </c>
      <c r="F390" s="167" t="s">
        <v>623</v>
      </c>
      <c r="G390" s="168" t="s">
        <v>384</v>
      </c>
      <c r="H390" s="169">
        <v>2</v>
      </c>
      <c r="I390" s="170"/>
      <c r="J390" s="171">
        <f>ROUND(I390*H390,2)</f>
        <v>0</v>
      </c>
      <c r="K390" s="167" t="s">
        <v>155</v>
      </c>
      <c r="L390" s="34"/>
      <c r="M390" s="172" t="s">
        <v>20</v>
      </c>
      <c r="N390" s="173" t="s">
        <v>44</v>
      </c>
      <c r="O390" s="35"/>
      <c r="P390" s="174">
        <f>O390*H390</f>
        <v>0</v>
      </c>
      <c r="Q390" s="174">
        <v>0</v>
      </c>
      <c r="R390" s="174">
        <f>Q390*H390</f>
        <v>0</v>
      </c>
      <c r="S390" s="174">
        <v>0</v>
      </c>
      <c r="T390" s="175">
        <f>S390*H390</f>
        <v>0</v>
      </c>
      <c r="AR390" s="17" t="s">
        <v>156</v>
      </c>
      <c r="AT390" s="17" t="s">
        <v>152</v>
      </c>
      <c r="AU390" s="17" t="s">
        <v>81</v>
      </c>
      <c r="AY390" s="17" t="s">
        <v>150</v>
      </c>
      <c r="BE390" s="176">
        <f>IF(N390="základní",J390,0)</f>
        <v>0</v>
      </c>
      <c r="BF390" s="176">
        <f>IF(N390="snížená",J390,0)</f>
        <v>0</v>
      </c>
      <c r="BG390" s="176">
        <f>IF(N390="zákl. přenesená",J390,0)</f>
        <v>0</v>
      </c>
      <c r="BH390" s="176">
        <f>IF(N390="sníž. přenesená",J390,0)</f>
        <v>0</v>
      </c>
      <c r="BI390" s="176">
        <f>IF(N390="nulová",J390,0)</f>
        <v>0</v>
      </c>
      <c r="BJ390" s="17" t="s">
        <v>22</v>
      </c>
      <c r="BK390" s="176">
        <f>ROUND(I390*H390,2)</f>
        <v>0</v>
      </c>
      <c r="BL390" s="17" t="s">
        <v>156</v>
      </c>
      <c r="BM390" s="17" t="s">
        <v>624</v>
      </c>
    </row>
    <row r="391" spans="2:47" s="1" customFormat="1" ht="13.5">
      <c r="B391" s="34"/>
      <c r="D391" s="177" t="s">
        <v>158</v>
      </c>
      <c r="F391" s="178" t="s">
        <v>623</v>
      </c>
      <c r="I391" s="138"/>
      <c r="L391" s="34"/>
      <c r="M391" s="63"/>
      <c r="N391" s="35"/>
      <c r="O391" s="35"/>
      <c r="P391" s="35"/>
      <c r="Q391" s="35"/>
      <c r="R391" s="35"/>
      <c r="S391" s="35"/>
      <c r="T391" s="64"/>
      <c r="AT391" s="17" t="s">
        <v>158</v>
      </c>
      <c r="AU391" s="17" t="s">
        <v>81</v>
      </c>
    </row>
    <row r="392" spans="2:51" s="11" customFormat="1" ht="13.5">
      <c r="B392" s="179"/>
      <c r="D392" s="177" t="s">
        <v>159</v>
      </c>
      <c r="E392" s="188" t="s">
        <v>20</v>
      </c>
      <c r="F392" s="189" t="s">
        <v>625</v>
      </c>
      <c r="H392" s="190">
        <v>2</v>
      </c>
      <c r="I392" s="184"/>
      <c r="L392" s="179"/>
      <c r="M392" s="185"/>
      <c r="N392" s="186"/>
      <c r="O392" s="186"/>
      <c r="P392" s="186"/>
      <c r="Q392" s="186"/>
      <c r="R392" s="186"/>
      <c r="S392" s="186"/>
      <c r="T392" s="187"/>
      <c r="AT392" s="188" t="s">
        <v>159</v>
      </c>
      <c r="AU392" s="188" t="s">
        <v>81</v>
      </c>
      <c r="AV392" s="11" t="s">
        <v>81</v>
      </c>
      <c r="AW392" s="11" t="s">
        <v>37</v>
      </c>
      <c r="AX392" s="11" t="s">
        <v>22</v>
      </c>
      <c r="AY392" s="188" t="s">
        <v>150</v>
      </c>
    </row>
    <row r="393" spans="2:63" s="10" customFormat="1" ht="29.25" customHeight="1">
      <c r="B393" s="150"/>
      <c r="D393" s="161" t="s">
        <v>72</v>
      </c>
      <c r="E393" s="162" t="s">
        <v>209</v>
      </c>
      <c r="F393" s="162" t="s">
        <v>626</v>
      </c>
      <c r="I393" s="153"/>
      <c r="J393" s="163">
        <f>BK393</f>
        <v>0</v>
      </c>
      <c r="L393" s="150"/>
      <c r="M393" s="155"/>
      <c r="N393" s="156"/>
      <c r="O393" s="156"/>
      <c r="P393" s="157">
        <f>P394+SUM(P395:P522)</f>
        <v>0</v>
      </c>
      <c r="Q393" s="156"/>
      <c r="R393" s="157">
        <f>R394+SUM(R395:R522)</f>
        <v>20.104682170000004</v>
      </c>
      <c r="S393" s="156"/>
      <c r="T393" s="158">
        <f>T394+SUM(T395:T522)</f>
        <v>41.132053</v>
      </c>
      <c r="AR393" s="151" t="s">
        <v>22</v>
      </c>
      <c r="AT393" s="159" t="s">
        <v>72</v>
      </c>
      <c r="AU393" s="159" t="s">
        <v>22</v>
      </c>
      <c r="AY393" s="151" t="s">
        <v>150</v>
      </c>
      <c r="BK393" s="160">
        <f>BK394+SUM(BK395:BK522)</f>
        <v>0</v>
      </c>
    </row>
    <row r="394" spans="2:65" s="1" customFormat="1" ht="31.5" customHeight="1">
      <c r="B394" s="164"/>
      <c r="C394" s="165" t="s">
        <v>627</v>
      </c>
      <c r="D394" s="165" t="s">
        <v>152</v>
      </c>
      <c r="E394" s="166" t="s">
        <v>628</v>
      </c>
      <c r="F394" s="167" t="s">
        <v>629</v>
      </c>
      <c r="G394" s="168" t="s">
        <v>169</v>
      </c>
      <c r="H394" s="169">
        <v>34</v>
      </c>
      <c r="I394" s="170"/>
      <c r="J394" s="171">
        <f>ROUND(I394*H394,2)</f>
        <v>0</v>
      </c>
      <c r="K394" s="167" t="s">
        <v>155</v>
      </c>
      <c r="L394" s="34"/>
      <c r="M394" s="172" t="s">
        <v>20</v>
      </c>
      <c r="N394" s="173" t="s">
        <v>44</v>
      </c>
      <c r="O394" s="35"/>
      <c r="P394" s="174">
        <f>O394*H394</f>
        <v>0</v>
      </c>
      <c r="Q394" s="174">
        <v>0.1295</v>
      </c>
      <c r="R394" s="174">
        <f>Q394*H394</f>
        <v>4.4030000000000005</v>
      </c>
      <c r="S394" s="174">
        <v>0</v>
      </c>
      <c r="T394" s="175">
        <f>S394*H394</f>
        <v>0</v>
      </c>
      <c r="AR394" s="17" t="s">
        <v>156</v>
      </c>
      <c r="AT394" s="17" t="s">
        <v>152</v>
      </c>
      <c r="AU394" s="17" t="s">
        <v>81</v>
      </c>
      <c r="AY394" s="17" t="s">
        <v>150</v>
      </c>
      <c r="BE394" s="176">
        <f>IF(N394="základní",J394,0)</f>
        <v>0</v>
      </c>
      <c r="BF394" s="176">
        <f>IF(N394="snížená",J394,0)</f>
        <v>0</v>
      </c>
      <c r="BG394" s="176">
        <f>IF(N394="zákl. přenesená",J394,0)</f>
        <v>0</v>
      </c>
      <c r="BH394" s="176">
        <f>IF(N394="sníž. přenesená",J394,0)</f>
        <v>0</v>
      </c>
      <c r="BI394" s="176">
        <f>IF(N394="nulová",J394,0)</f>
        <v>0</v>
      </c>
      <c r="BJ394" s="17" t="s">
        <v>22</v>
      </c>
      <c r="BK394" s="176">
        <f>ROUND(I394*H394,2)</f>
        <v>0</v>
      </c>
      <c r="BL394" s="17" t="s">
        <v>156</v>
      </c>
      <c r="BM394" s="17" t="s">
        <v>630</v>
      </c>
    </row>
    <row r="395" spans="2:47" s="1" customFormat="1" ht="13.5">
      <c r="B395" s="34"/>
      <c r="D395" s="177" t="s">
        <v>158</v>
      </c>
      <c r="F395" s="178" t="s">
        <v>629</v>
      </c>
      <c r="I395" s="138"/>
      <c r="L395" s="34"/>
      <c r="M395" s="63"/>
      <c r="N395" s="35"/>
      <c r="O395" s="35"/>
      <c r="P395" s="35"/>
      <c r="Q395" s="35"/>
      <c r="R395" s="35"/>
      <c r="S395" s="35"/>
      <c r="T395" s="64"/>
      <c r="AT395" s="17" t="s">
        <v>158</v>
      </c>
      <c r="AU395" s="17" t="s">
        <v>81</v>
      </c>
    </row>
    <row r="396" spans="2:51" s="11" customFormat="1" ht="13.5">
      <c r="B396" s="179"/>
      <c r="D396" s="177" t="s">
        <v>159</v>
      </c>
      <c r="E396" s="188" t="s">
        <v>20</v>
      </c>
      <c r="F396" s="189" t="s">
        <v>631</v>
      </c>
      <c r="H396" s="190">
        <v>23.7</v>
      </c>
      <c r="I396" s="184"/>
      <c r="L396" s="179"/>
      <c r="M396" s="185"/>
      <c r="N396" s="186"/>
      <c r="O396" s="186"/>
      <c r="P396" s="186"/>
      <c r="Q396" s="186"/>
      <c r="R396" s="186"/>
      <c r="S396" s="186"/>
      <c r="T396" s="187"/>
      <c r="AT396" s="188" t="s">
        <v>159</v>
      </c>
      <c r="AU396" s="188" t="s">
        <v>81</v>
      </c>
      <c r="AV396" s="11" t="s">
        <v>81</v>
      </c>
      <c r="AW396" s="11" t="s">
        <v>37</v>
      </c>
      <c r="AX396" s="11" t="s">
        <v>73</v>
      </c>
      <c r="AY396" s="188" t="s">
        <v>150</v>
      </c>
    </row>
    <row r="397" spans="2:51" s="11" customFormat="1" ht="13.5">
      <c r="B397" s="179"/>
      <c r="D397" s="177" t="s">
        <v>159</v>
      </c>
      <c r="E397" s="188" t="s">
        <v>20</v>
      </c>
      <c r="F397" s="189" t="s">
        <v>632</v>
      </c>
      <c r="H397" s="190">
        <v>34</v>
      </c>
      <c r="I397" s="184"/>
      <c r="L397" s="179"/>
      <c r="M397" s="185"/>
      <c r="N397" s="186"/>
      <c r="O397" s="186"/>
      <c r="P397" s="186"/>
      <c r="Q397" s="186"/>
      <c r="R397" s="186"/>
      <c r="S397" s="186"/>
      <c r="T397" s="187"/>
      <c r="AT397" s="188" t="s">
        <v>159</v>
      </c>
      <c r="AU397" s="188" t="s">
        <v>81</v>
      </c>
      <c r="AV397" s="11" t="s">
        <v>81</v>
      </c>
      <c r="AW397" s="11" t="s">
        <v>37</v>
      </c>
      <c r="AX397" s="11" t="s">
        <v>22</v>
      </c>
      <c r="AY397" s="188" t="s">
        <v>150</v>
      </c>
    </row>
    <row r="398" spans="2:51" s="12" customFormat="1" ht="13.5">
      <c r="B398" s="191"/>
      <c r="D398" s="180" t="s">
        <v>159</v>
      </c>
      <c r="E398" s="192" t="s">
        <v>20</v>
      </c>
      <c r="F398" s="193" t="s">
        <v>173</v>
      </c>
      <c r="H398" s="194">
        <v>57.7</v>
      </c>
      <c r="I398" s="195"/>
      <c r="L398" s="191"/>
      <c r="M398" s="196"/>
      <c r="N398" s="197"/>
      <c r="O398" s="197"/>
      <c r="P398" s="197"/>
      <c r="Q398" s="197"/>
      <c r="R398" s="197"/>
      <c r="S398" s="197"/>
      <c r="T398" s="198"/>
      <c r="AT398" s="199" t="s">
        <v>159</v>
      </c>
      <c r="AU398" s="199" t="s">
        <v>81</v>
      </c>
      <c r="AV398" s="12" t="s">
        <v>156</v>
      </c>
      <c r="AW398" s="12" t="s">
        <v>37</v>
      </c>
      <c r="AX398" s="12" t="s">
        <v>73</v>
      </c>
      <c r="AY398" s="199" t="s">
        <v>150</v>
      </c>
    </row>
    <row r="399" spans="2:65" s="1" customFormat="1" ht="22.5" customHeight="1">
      <c r="B399" s="164"/>
      <c r="C399" s="200" t="s">
        <v>633</v>
      </c>
      <c r="D399" s="200" t="s">
        <v>233</v>
      </c>
      <c r="E399" s="201" t="s">
        <v>634</v>
      </c>
      <c r="F399" s="202" t="s">
        <v>635</v>
      </c>
      <c r="G399" s="203" t="s">
        <v>384</v>
      </c>
      <c r="H399" s="204">
        <v>9</v>
      </c>
      <c r="I399" s="205"/>
      <c r="J399" s="206">
        <f>ROUND(I399*H399,2)</f>
        <v>0</v>
      </c>
      <c r="K399" s="202" t="s">
        <v>155</v>
      </c>
      <c r="L399" s="207"/>
      <c r="M399" s="208" t="s">
        <v>20</v>
      </c>
      <c r="N399" s="209" t="s">
        <v>44</v>
      </c>
      <c r="O399" s="35"/>
      <c r="P399" s="174">
        <f>O399*H399</f>
        <v>0</v>
      </c>
      <c r="Q399" s="174">
        <v>0.0821</v>
      </c>
      <c r="R399" s="174">
        <f>Q399*H399</f>
        <v>0.7389000000000001</v>
      </c>
      <c r="S399" s="174">
        <v>0</v>
      </c>
      <c r="T399" s="175">
        <f>S399*H399</f>
        <v>0</v>
      </c>
      <c r="AR399" s="17" t="s">
        <v>200</v>
      </c>
      <c r="AT399" s="17" t="s">
        <v>233</v>
      </c>
      <c r="AU399" s="17" t="s">
        <v>81</v>
      </c>
      <c r="AY399" s="17" t="s">
        <v>150</v>
      </c>
      <c r="BE399" s="176">
        <f>IF(N399="základní",J399,0)</f>
        <v>0</v>
      </c>
      <c r="BF399" s="176">
        <f>IF(N399="snížená",J399,0)</f>
        <v>0</v>
      </c>
      <c r="BG399" s="176">
        <f>IF(N399="zákl. přenesená",J399,0)</f>
        <v>0</v>
      </c>
      <c r="BH399" s="176">
        <f>IF(N399="sníž. přenesená",J399,0)</f>
        <v>0</v>
      </c>
      <c r="BI399" s="176">
        <f>IF(N399="nulová",J399,0)</f>
        <v>0</v>
      </c>
      <c r="BJ399" s="17" t="s">
        <v>22</v>
      </c>
      <c r="BK399" s="176">
        <f>ROUND(I399*H399,2)</f>
        <v>0</v>
      </c>
      <c r="BL399" s="17" t="s">
        <v>156</v>
      </c>
      <c r="BM399" s="17" t="s">
        <v>636</v>
      </c>
    </row>
    <row r="400" spans="2:47" s="1" customFormat="1" ht="13.5">
      <c r="B400" s="34"/>
      <c r="D400" s="177" t="s">
        <v>158</v>
      </c>
      <c r="F400" s="178" t="s">
        <v>635</v>
      </c>
      <c r="I400" s="138"/>
      <c r="L400" s="34"/>
      <c r="M400" s="63"/>
      <c r="N400" s="35"/>
      <c r="O400" s="35"/>
      <c r="P400" s="35"/>
      <c r="Q400" s="35"/>
      <c r="R400" s="35"/>
      <c r="S400" s="35"/>
      <c r="T400" s="64"/>
      <c r="AT400" s="17" t="s">
        <v>158</v>
      </c>
      <c r="AU400" s="17" t="s">
        <v>81</v>
      </c>
    </row>
    <row r="401" spans="2:51" s="11" customFormat="1" ht="13.5">
      <c r="B401" s="179"/>
      <c r="D401" s="180" t="s">
        <v>159</v>
      </c>
      <c r="E401" s="181" t="s">
        <v>20</v>
      </c>
      <c r="F401" s="182" t="s">
        <v>637</v>
      </c>
      <c r="H401" s="183">
        <v>9</v>
      </c>
      <c r="I401" s="184"/>
      <c r="L401" s="179"/>
      <c r="M401" s="185"/>
      <c r="N401" s="186"/>
      <c r="O401" s="186"/>
      <c r="P401" s="186"/>
      <c r="Q401" s="186"/>
      <c r="R401" s="186"/>
      <c r="S401" s="186"/>
      <c r="T401" s="187"/>
      <c r="AT401" s="188" t="s">
        <v>159</v>
      </c>
      <c r="AU401" s="188" t="s">
        <v>81</v>
      </c>
      <c r="AV401" s="11" t="s">
        <v>81</v>
      </c>
      <c r="AW401" s="11" t="s">
        <v>37</v>
      </c>
      <c r="AX401" s="11" t="s">
        <v>22</v>
      </c>
      <c r="AY401" s="188" t="s">
        <v>150</v>
      </c>
    </row>
    <row r="402" spans="2:65" s="1" customFormat="1" ht="22.5" customHeight="1">
      <c r="B402" s="164"/>
      <c r="C402" s="200" t="s">
        <v>638</v>
      </c>
      <c r="D402" s="200" t="s">
        <v>233</v>
      </c>
      <c r="E402" s="201" t="s">
        <v>639</v>
      </c>
      <c r="F402" s="202" t="s">
        <v>640</v>
      </c>
      <c r="G402" s="203" t="s">
        <v>384</v>
      </c>
      <c r="H402" s="204">
        <v>48.7</v>
      </c>
      <c r="I402" s="205"/>
      <c r="J402" s="206">
        <f>ROUND(I402*H402,2)</f>
        <v>0</v>
      </c>
      <c r="K402" s="202" t="s">
        <v>155</v>
      </c>
      <c r="L402" s="207"/>
      <c r="M402" s="208" t="s">
        <v>20</v>
      </c>
      <c r="N402" s="209" t="s">
        <v>44</v>
      </c>
      <c r="O402" s="35"/>
      <c r="P402" s="174">
        <f>O402*H402</f>
        <v>0</v>
      </c>
      <c r="Q402" s="174">
        <v>0.01</v>
      </c>
      <c r="R402" s="174">
        <f>Q402*H402</f>
        <v>0.48700000000000004</v>
      </c>
      <c r="S402" s="174">
        <v>0</v>
      </c>
      <c r="T402" s="175">
        <f>S402*H402</f>
        <v>0</v>
      </c>
      <c r="AR402" s="17" t="s">
        <v>200</v>
      </c>
      <c r="AT402" s="17" t="s">
        <v>233</v>
      </c>
      <c r="AU402" s="17" t="s">
        <v>81</v>
      </c>
      <c r="AY402" s="17" t="s">
        <v>150</v>
      </c>
      <c r="BE402" s="176">
        <f>IF(N402="základní",J402,0)</f>
        <v>0</v>
      </c>
      <c r="BF402" s="176">
        <f>IF(N402="snížená",J402,0)</f>
        <v>0</v>
      </c>
      <c r="BG402" s="176">
        <f>IF(N402="zákl. přenesená",J402,0)</f>
        <v>0</v>
      </c>
      <c r="BH402" s="176">
        <f>IF(N402="sníž. přenesená",J402,0)</f>
        <v>0</v>
      </c>
      <c r="BI402" s="176">
        <f>IF(N402="nulová",J402,0)</f>
        <v>0</v>
      </c>
      <c r="BJ402" s="17" t="s">
        <v>22</v>
      </c>
      <c r="BK402" s="176">
        <f>ROUND(I402*H402,2)</f>
        <v>0</v>
      </c>
      <c r="BL402" s="17" t="s">
        <v>156</v>
      </c>
      <c r="BM402" s="17" t="s">
        <v>641</v>
      </c>
    </row>
    <row r="403" spans="2:47" s="1" customFormat="1" ht="13.5">
      <c r="B403" s="34"/>
      <c r="D403" s="177" t="s">
        <v>158</v>
      </c>
      <c r="F403" s="178" t="s">
        <v>642</v>
      </c>
      <c r="I403" s="138"/>
      <c r="L403" s="34"/>
      <c r="M403" s="63"/>
      <c r="N403" s="35"/>
      <c r="O403" s="35"/>
      <c r="P403" s="35"/>
      <c r="Q403" s="35"/>
      <c r="R403" s="35"/>
      <c r="S403" s="35"/>
      <c r="T403" s="64"/>
      <c r="AT403" s="17" t="s">
        <v>158</v>
      </c>
      <c r="AU403" s="17" t="s">
        <v>81</v>
      </c>
    </row>
    <row r="404" spans="2:51" s="11" customFormat="1" ht="13.5">
      <c r="B404" s="179"/>
      <c r="D404" s="177" t="s">
        <v>159</v>
      </c>
      <c r="E404" s="188" t="s">
        <v>20</v>
      </c>
      <c r="F404" s="189" t="s">
        <v>631</v>
      </c>
      <c r="H404" s="190">
        <v>23.7</v>
      </c>
      <c r="I404" s="184"/>
      <c r="L404" s="179"/>
      <c r="M404" s="185"/>
      <c r="N404" s="186"/>
      <c r="O404" s="186"/>
      <c r="P404" s="186"/>
      <c r="Q404" s="186"/>
      <c r="R404" s="186"/>
      <c r="S404" s="186"/>
      <c r="T404" s="187"/>
      <c r="AT404" s="188" t="s">
        <v>159</v>
      </c>
      <c r="AU404" s="188" t="s">
        <v>81</v>
      </c>
      <c r="AV404" s="11" t="s">
        <v>81</v>
      </c>
      <c r="AW404" s="11" t="s">
        <v>37</v>
      </c>
      <c r="AX404" s="11" t="s">
        <v>73</v>
      </c>
      <c r="AY404" s="188" t="s">
        <v>150</v>
      </c>
    </row>
    <row r="405" spans="2:51" s="11" customFormat="1" ht="13.5">
      <c r="B405" s="179"/>
      <c r="D405" s="177" t="s">
        <v>159</v>
      </c>
      <c r="E405" s="188" t="s">
        <v>20</v>
      </c>
      <c r="F405" s="189" t="s">
        <v>171</v>
      </c>
      <c r="H405" s="190">
        <v>25</v>
      </c>
      <c r="I405" s="184"/>
      <c r="L405" s="179"/>
      <c r="M405" s="185"/>
      <c r="N405" s="186"/>
      <c r="O405" s="186"/>
      <c r="P405" s="186"/>
      <c r="Q405" s="186"/>
      <c r="R405" s="186"/>
      <c r="S405" s="186"/>
      <c r="T405" s="187"/>
      <c r="AT405" s="188" t="s">
        <v>159</v>
      </c>
      <c r="AU405" s="188" t="s">
        <v>81</v>
      </c>
      <c r="AV405" s="11" t="s">
        <v>81</v>
      </c>
      <c r="AW405" s="11" t="s">
        <v>37</v>
      </c>
      <c r="AX405" s="11" t="s">
        <v>73</v>
      </c>
      <c r="AY405" s="188" t="s">
        <v>150</v>
      </c>
    </row>
    <row r="406" spans="2:51" s="12" customFormat="1" ht="13.5">
      <c r="B406" s="191"/>
      <c r="D406" s="180" t="s">
        <v>159</v>
      </c>
      <c r="E406" s="192" t="s">
        <v>20</v>
      </c>
      <c r="F406" s="193" t="s">
        <v>173</v>
      </c>
      <c r="H406" s="194">
        <v>48.7</v>
      </c>
      <c r="I406" s="195"/>
      <c r="L406" s="191"/>
      <c r="M406" s="196"/>
      <c r="N406" s="197"/>
      <c r="O406" s="197"/>
      <c r="P406" s="197"/>
      <c r="Q406" s="197"/>
      <c r="R406" s="197"/>
      <c r="S406" s="197"/>
      <c r="T406" s="198"/>
      <c r="AT406" s="199" t="s">
        <v>159</v>
      </c>
      <c r="AU406" s="199" t="s">
        <v>81</v>
      </c>
      <c r="AV406" s="12" t="s">
        <v>156</v>
      </c>
      <c r="AW406" s="12" t="s">
        <v>37</v>
      </c>
      <c r="AX406" s="12" t="s">
        <v>22</v>
      </c>
      <c r="AY406" s="199" t="s">
        <v>150</v>
      </c>
    </row>
    <row r="407" spans="2:65" s="1" customFormat="1" ht="22.5" customHeight="1">
      <c r="B407" s="164"/>
      <c r="C407" s="165" t="s">
        <v>643</v>
      </c>
      <c r="D407" s="165" t="s">
        <v>152</v>
      </c>
      <c r="E407" s="166" t="s">
        <v>644</v>
      </c>
      <c r="F407" s="167" t="s">
        <v>645</v>
      </c>
      <c r="G407" s="168" t="s">
        <v>169</v>
      </c>
      <c r="H407" s="169">
        <v>4.7</v>
      </c>
      <c r="I407" s="170"/>
      <c r="J407" s="171">
        <f>ROUND(I407*H407,2)</f>
        <v>0</v>
      </c>
      <c r="K407" s="167" t="s">
        <v>155</v>
      </c>
      <c r="L407" s="34"/>
      <c r="M407" s="172" t="s">
        <v>20</v>
      </c>
      <c r="N407" s="173" t="s">
        <v>44</v>
      </c>
      <c r="O407" s="35"/>
      <c r="P407" s="174">
        <f>O407*H407</f>
        <v>0</v>
      </c>
      <c r="Q407" s="174">
        <v>0</v>
      </c>
      <c r="R407" s="174">
        <f>Q407*H407</f>
        <v>0</v>
      </c>
      <c r="S407" s="174">
        <v>0</v>
      </c>
      <c r="T407" s="175">
        <f>S407*H407</f>
        <v>0</v>
      </c>
      <c r="AR407" s="17" t="s">
        <v>156</v>
      </c>
      <c r="AT407" s="17" t="s">
        <v>152</v>
      </c>
      <c r="AU407" s="17" t="s">
        <v>81</v>
      </c>
      <c r="AY407" s="17" t="s">
        <v>150</v>
      </c>
      <c r="BE407" s="176">
        <f>IF(N407="základní",J407,0)</f>
        <v>0</v>
      </c>
      <c r="BF407" s="176">
        <f>IF(N407="snížená",J407,0)</f>
        <v>0</v>
      </c>
      <c r="BG407" s="176">
        <f>IF(N407="zákl. přenesená",J407,0)</f>
        <v>0</v>
      </c>
      <c r="BH407" s="176">
        <f>IF(N407="sníž. přenesená",J407,0)</f>
        <v>0</v>
      </c>
      <c r="BI407" s="176">
        <f>IF(N407="nulová",J407,0)</f>
        <v>0</v>
      </c>
      <c r="BJ407" s="17" t="s">
        <v>22</v>
      </c>
      <c r="BK407" s="176">
        <f>ROUND(I407*H407,2)</f>
        <v>0</v>
      </c>
      <c r="BL407" s="17" t="s">
        <v>156</v>
      </c>
      <c r="BM407" s="17" t="s">
        <v>646</v>
      </c>
    </row>
    <row r="408" spans="2:47" s="1" customFormat="1" ht="13.5">
      <c r="B408" s="34"/>
      <c r="D408" s="177" t="s">
        <v>158</v>
      </c>
      <c r="F408" s="178" t="s">
        <v>645</v>
      </c>
      <c r="I408" s="138"/>
      <c r="L408" s="34"/>
      <c r="M408" s="63"/>
      <c r="N408" s="35"/>
      <c r="O408" s="35"/>
      <c r="P408" s="35"/>
      <c r="Q408" s="35"/>
      <c r="R408" s="35"/>
      <c r="S408" s="35"/>
      <c r="T408" s="64"/>
      <c r="AT408" s="17" t="s">
        <v>158</v>
      </c>
      <c r="AU408" s="17" t="s">
        <v>81</v>
      </c>
    </row>
    <row r="409" spans="2:51" s="11" customFormat="1" ht="13.5">
      <c r="B409" s="179"/>
      <c r="D409" s="180" t="s">
        <v>159</v>
      </c>
      <c r="E409" s="181" t="s">
        <v>20</v>
      </c>
      <c r="F409" s="182" t="s">
        <v>647</v>
      </c>
      <c r="H409" s="183">
        <v>4.7</v>
      </c>
      <c r="I409" s="184"/>
      <c r="L409" s="179"/>
      <c r="M409" s="185"/>
      <c r="N409" s="186"/>
      <c r="O409" s="186"/>
      <c r="P409" s="186"/>
      <c r="Q409" s="186"/>
      <c r="R409" s="186"/>
      <c r="S409" s="186"/>
      <c r="T409" s="187"/>
      <c r="AT409" s="188" t="s">
        <v>159</v>
      </c>
      <c r="AU409" s="188" t="s">
        <v>81</v>
      </c>
      <c r="AV409" s="11" t="s">
        <v>81</v>
      </c>
      <c r="AW409" s="11" t="s">
        <v>37</v>
      </c>
      <c r="AX409" s="11" t="s">
        <v>22</v>
      </c>
      <c r="AY409" s="188" t="s">
        <v>150</v>
      </c>
    </row>
    <row r="410" spans="2:65" s="1" customFormat="1" ht="22.5" customHeight="1">
      <c r="B410" s="164"/>
      <c r="C410" s="165" t="s">
        <v>648</v>
      </c>
      <c r="D410" s="165" t="s">
        <v>152</v>
      </c>
      <c r="E410" s="166" t="s">
        <v>649</v>
      </c>
      <c r="F410" s="167" t="s">
        <v>650</v>
      </c>
      <c r="G410" s="168" t="s">
        <v>169</v>
      </c>
      <c r="H410" s="169">
        <v>2.5</v>
      </c>
      <c r="I410" s="170"/>
      <c r="J410" s="171">
        <f>ROUND(I410*H410,2)</f>
        <v>0</v>
      </c>
      <c r="K410" s="167" t="s">
        <v>155</v>
      </c>
      <c r="L410" s="34"/>
      <c r="M410" s="172" t="s">
        <v>20</v>
      </c>
      <c r="N410" s="173" t="s">
        <v>44</v>
      </c>
      <c r="O410" s="35"/>
      <c r="P410" s="174">
        <f>O410*H410</f>
        <v>0</v>
      </c>
      <c r="Q410" s="174">
        <v>0.43819</v>
      </c>
      <c r="R410" s="174">
        <f>Q410*H410</f>
        <v>1.095475</v>
      </c>
      <c r="S410" s="174">
        <v>0</v>
      </c>
      <c r="T410" s="175">
        <f>S410*H410</f>
        <v>0</v>
      </c>
      <c r="AR410" s="17" t="s">
        <v>156</v>
      </c>
      <c r="AT410" s="17" t="s">
        <v>152</v>
      </c>
      <c r="AU410" s="17" t="s">
        <v>81</v>
      </c>
      <c r="AY410" s="17" t="s">
        <v>150</v>
      </c>
      <c r="BE410" s="176">
        <f>IF(N410="základní",J410,0)</f>
        <v>0</v>
      </c>
      <c r="BF410" s="176">
        <f>IF(N410="snížená",J410,0)</f>
        <v>0</v>
      </c>
      <c r="BG410" s="176">
        <f>IF(N410="zákl. přenesená",J410,0)</f>
        <v>0</v>
      </c>
      <c r="BH410" s="176">
        <f>IF(N410="sníž. přenesená",J410,0)</f>
        <v>0</v>
      </c>
      <c r="BI410" s="176">
        <f>IF(N410="nulová",J410,0)</f>
        <v>0</v>
      </c>
      <c r="BJ410" s="17" t="s">
        <v>22</v>
      </c>
      <c r="BK410" s="176">
        <f>ROUND(I410*H410,2)</f>
        <v>0</v>
      </c>
      <c r="BL410" s="17" t="s">
        <v>156</v>
      </c>
      <c r="BM410" s="17" t="s">
        <v>651</v>
      </c>
    </row>
    <row r="411" spans="2:47" s="1" customFormat="1" ht="13.5">
      <c r="B411" s="34"/>
      <c r="D411" s="177" t="s">
        <v>158</v>
      </c>
      <c r="F411" s="178" t="s">
        <v>650</v>
      </c>
      <c r="I411" s="138"/>
      <c r="L411" s="34"/>
      <c r="M411" s="63"/>
      <c r="N411" s="35"/>
      <c r="O411" s="35"/>
      <c r="P411" s="35"/>
      <c r="Q411" s="35"/>
      <c r="R411" s="35"/>
      <c r="S411" s="35"/>
      <c r="T411" s="64"/>
      <c r="AT411" s="17" t="s">
        <v>158</v>
      </c>
      <c r="AU411" s="17" t="s">
        <v>81</v>
      </c>
    </row>
    <row r="412" spans="2:51" s="11" customFormat="1" ht="13.5">
      <c r="B412" s="179"/>
      <c r="D412" s="180" t="s">
        <v>159</v>
      </c>
      <c r="E412" s="181" t="s">
        <v>20</v>
      </c>
      <c r="F412" s="182" t="s">
        <v>652</v>
      </c>
      <c r="H412" s="183">
        <v>2.5</v>
      </c>
      <c r="I412" s="184"/>
      <c r="L412" s="179"/>
      <c r="M412" s="185"/>
      <c r="N412" s="186"/>
      <c r="O412" s="186"/>
      <c r="P412" s="186"/>
      <c r="Q412" s="186"/>
      <c r="R412" s="186"/>
      <c r="S412" s="186"/>
      <c r="T412" s="187"/>
      <c r="AT412" s="188" t="s">
        <v>159</v>
      </c>
      <c r="AU412" s="188" t="s">
        <v>81</v>
      </c>
      <c r="AV412" s="11" t="s">
        <v>81</v>
      </c>
      <c r="AW412" s="11" t="s">
        <v>37</v>
      </c>
      <c r="AX412" s="11" t="s">
        <v>22</v>
      </c>
      <c r="AY412" s="188" t="s">
        <v>150</v>
      </c>
    </row>
    <row r="413" spans="2:65" s="1" customFormat="1" ht="22.5" customHeight="1">
      <c r="B413" s="164"/>
      <c r="C413" s="200" t="s">
        <v>653</v>
      </c>
      <c r="D413" s="200" t="s">
        <v>233</v>
      </c>
      <c r="E413" s="201" t="s">
        <v>654</v>
      </c>
      <c r="F413" s="202" t="s">
        <v>655</v>
      </c>
      <c r="G413" s="203" t="s">
        <v>384</v>
      </c>
      <c r="H413" s="204">
        <v>1</v>
      </c>
      <c r="I413" s="205"/>
      <c r="J413" s="206">
        <f>ROUND(I413*H413,2)</f>
        <v>0</v>
      </c>
      <c r="K413" s="202" t="s">
        <v>155</v>
      </c>
      <c r="L413" s="207"/>
      <c r="M413" s="208" t="s">
        <v>20</v>
      </c>
      <c r="N413" s="209" t="s">
        <v>44</v>
      </c>
      <c r="O413" s="35"/>
      <c r="P413" s="174">
        <f>O413*H413</f>
        <v>0</v>
      </c>
      <c r="Q413" s="174">
        <v>0.0326</v>
      </c>
      <c r="R413" s="174">
        <f>Q413*H413</f>
        <v>0.0326</v>
      </c>
      <c r="S413" s="174">
        <v>0</v>
      </c>
      <c r="T413" s="175">
        <f>S413*H413</f>
        <v>0</v>
      </c>
      <c r="AR413" s="17" t="s">
        <v>200</v>
      </c>
      <c r="AT413" s="17" t="s">
        <v>233</v>
      </c>
      <c r="AU413" s="17" t="s">
        <v>81</v>
      </c>
      <c r="AY413" s="17" t="s">
        <v>150</v>
      </c>
      <c r="BE413" s="176">
        <f>IF(N413="základní",J413,0)</f>
        <v>0</v>
      </c>
      <c r="BF413" s="176">
        <f>IF(N413="snížená",J413,0)</f>
        <v>0</v>
      </c>
      <c r="BG413" s="176">
        <f>IF(N413="zákl. přenesená",J413,0)</f>
        <v>0</v>
      </c>
      <c r="BH413" s="176">
        <f>IF(N413="sníž. přenesená",J413,0)</f>
        <v>0</v>
      </c>
      <c r="BI413" s="176">
        <f>IF(N413="nulová",J413,0)</f>
        <v>0</v>
      </c>
      <c r="BJ413" s="17" t="s">
        <v>22</v>
      </c>
      <c r="BK413" s="176">
        <f>ROUND(I413*H413,2)</f>
        <v>0</v>
      </c>
      <c r="BL413" s="17" t="s">
        <v>156</v>
      </c>
      <c r="BM413" s="17" t="s">
        <v>656</v>
      </c>
    </row>
    <row r="414" spans="2:47" s="1" customFormat="1" ht="13.5">
      <c r="B414" s="34"/>
      <c r="D414" s="177" t="s">
        <v>158</v>
      </c>
      <c r="F414" s="178" t="s">
        <v>655</v>
      </c>
      <c r="I414" s="138"/>
      <c r="L414" s="34"/>
      <c r="M414" s="63"/>
      <c r="N414" s="35"/>
      <c r="O414" s="35"/>
      <c r="P414" s="35"/>
      <c r="Q414" s="35"/>
      <c r="R414" s="35"/>
      <c r="S414" s="35"/>
      <c r="T414" s="64"/>
      <c r="AT414" s="17" t="s">
        <v>158</v>
      </c>
      <c r="AU414" s="17" t="s">
        <v>81</v>
      </c>
    </row>
    <row r="415" spans="2:51" s="11" customFormat="1" ht="13.5">
      <c r="B415" s="179"/>
      <c r="D415" s="180" t="s">
        <v>159</v>
      </c>
      <c r="E415" s="181" t="s">
        <v>20</v>
      </c>
      <c r="F415" s="182" t="s">
        <v>22</v>
      </c>
      <c r="H415" s="183">
        <v>1</v>
      </c>
      <c r="I415" s="184"/>
      <c r="L415" s="179"/>
      <c r="M415" s="185"/>
      <c r="N415" s="186"/>
      <c r="O415" s="186"/>
      <c r="P415" s="186"/>
      <c r="Q415" s="186"/>
      <c r="R415" s="186"/>
      <c r="S415" s="186"/>
      <c r="T415" s="187"/>
      <c r="AT415" s="188" t="s">
        <v>159</v>
      </c>
      <c r="AU415" s="188" t="s">
        <v>81</v>
      </c>
      <c r="AV415" s="11" t="s">
        <v>81</v>
      </c>
      <c r="AW415" s="11" t="s">
        <v>37</v>
      </c>
      <c r="AX415" s="11" t="s">
        <v>22</v>
      </c>
      <c r="AY415" s="188" t="s">
        <v>150</v>
      </c>
    </row>
    <row r="416" spans="2:65" s="1" customFormat="1" ht="22.5" customHeight="1">
      <c r="B416" s="164"/>
      <c r="C416" s="200" t="s">
        <v>657</v>
      </c>
      <c r="D416" s="200" t="s">
        <v>233</v>
      </c>
      <c r="E416" s="201" t="s">
        <v>658</v>
      </c>
      <c r="F416" s="202" t="s">
        <v>659</v>
      </c>
      <c r="G416" s="203" t="s">
        <v>384</v>
      </c>
      <c r="H416" s="204">
        <v>1</v>
      </c>
      <c r="I416" s="205"/>
      <c r="J416" s="206">
        <f>ROUND(I416*H416,2)</f>
        <v>0</v>
      </c>
      <c r="K416" s="202" t="s">
        <v>155</v>
      </c>
      <c r="L416" s="207"/>
      <c r="M416" s="208" t="s">
        <v>20</v>
      </c>
      <c r="N416" s="209" t="s">
        <v>44</v>
      </c>
      <c r="O416" s="35"/>
      <c r="P416" s="174">
        <f>O416*H416</f>
        <v>0</v>
      </c>
      <c r="Q416" s="174">
        <v>0.0336</v>
      </c>
      <c r="R416" s="174">
        <f>Q416*H416</f>
        <v>0.0336</v>
      </c>
      <c r="S416" s="174">
        <v>0</v>
      </c>
      <c r="T416" s="175">
        <f>S416*H416</f>
        <v>0</v>
      </c>
      <c r="AR416" s="17" t="s">
        <v>200</v>
      </c>
      <c r="AT416" s="17" t="s">
        <v>233</v>
      </c>
      <c r="AU416" s="17" t="s">
        <v>81</v>
      </c>
      <c r="AY416" s="17" t="s">
        <v>150</v>
      </c>
      <c r="BE416" s="176">
        <f>IF(N416="základní",J416,0)</f>
        <v>0</v>
      </c>
      <c r="BF416" s="176">
        <f>IF(N416="snížená",J416,0)</f>
        <v>0</v>
      </c>
      <c r="BG416" s="176">
        <f>IF(N416="zákl. přenesená",J416,0)</f>
        <v>0</v>
      </c>
      <c r="BH416" s="176">
        <f>IF(N416="sníž. přenesená",J416,0)</f>
        <v>0</v>
      </c>
      <c r="BI416" s="176">
        <f>IF(N416="nulová",J416,0)</f>
        <v>0</v>
      </c>
      <c r="BJ416" s="17" t="s">
        <v>22</v>
      </c>
      <c r="BK416" s="176">
        <f>ROUND(I416*H416,2)</f>
        <v>0</v>
      </c>
      <c r="BL416" s="17" t="s">
        <v>156</v>
      </c>
      <c r="BM416" s="17" t="s">
        <v>660</v>
      </c>
    </row>
    <row r="417" spans="2:47" s="1" customFormat="1" ht="13.5">
      <c r="B417" s="34"/>
      <c r="D417" s="177" t="s">
        <v>158</v>
      </c>
      <c r="F417" s="178" t="s">
        <v>659</v>
      </c>
      <c r="I417" s="138"/>
      <c r="L417" s="34"/>
      <c r="M417" s="63"/>
      <c r="N417" s="35"/>
      <c r="O417" s="35"/>
      <c r="P417" s="35"/>
      <c r="Q417" s="35"/>
      <c r="R417" s="35"/>
      <c r="S417" s="35"/>
      <c r="T417" s="64"/>
      <c r="AT417" s="17" t="s">
        <v>158</v>
      </c>
      <c r="AU417" s="17" t="s">
        <v>81</v>
      </c>
    </row>
    <row r="418" spans="2:51" s="11" customFormat="1" ht="13.5">
      <c r="B418" s="179"/>
      <c r="D418" s="180" t="s">
        <v>159</v>
      </c>
      <c r="E418" s="181" t="s">
        <v>20</v>
      </c>
      <c r="F418" s="182" t="s">
        <v>22</v>
      </c>
      <c r="H418" s="183">
        <v>1</v>
      </c>
      <c r="I418" s="184"/>
      <c r="L418" s="179"/>
      <c r="M418" s="185"/>
      <c r="N418" s="186"/>
      <c r="O418" s="186"/>
      <c r="P418" s="186"/>
      <c r="Q418" s="186"/>
      <c r="R418" s="186"/>
      <c r="S418" s="186"/>
      <c r="T418" s="187"/>
      <c r="AT418" s="188" t="s">
        <v>159</v>
      </c>
      <c r="AU418" s="188" t="s">
        <v>81</v>
      </c>
      <c r="AV418" s="11" t="s">
        <v>81</v>
      </c>
      <c r="AW418" s="11" t="s">
        <v>37</v>
      </c>
      <c r="AX418" s="11" t="s">
        <v>22</v>
      </c>
      <c r="AY418" s="188" t="s">
        <v>150</v>
      </c>
    </row>
    <row r="419" spans="2:65" s="1" customFormat="1" ht="22.5" customHeight="1">
      <c r="B419" s="164"/>
      <c r="C419" s="200" t="s">
        <v>661</v>
      </c>
      <c r="D419" s="200" t="s">
        <v>233</v>
      </c>
      <c r="E419" s="201" t="s">
        <v>662</v>
      </c>
      <c r="F419" s="202" t="s">
        <v>663</v>
      </c>
      <c r="G419" s="203" t="s">
        <v>384</v>
      </c>
      <c r="H419" s="204">
        <v>1</v>
      </c>
      <c r="I419" s="205"/>
      <c r="J419" s="206">
        <f>ROUND(I419*H419,2)</f>
        <v>0</v>
      </c>
      <c r="K419" s="202" t="s">
        <v>155</v>
      </c>
      <c r="L419" s="207"/>
      <c r="M419" s="208" t="s">
        <v>20</v>
      </c>
      <c r="N419" s="209" t="s">
        <v>44</v>
      </c>
      <c r="O419" s="35"/>
      <c r="P419" s="174">
        <f>O419*H419</f>
        <v>0</v>
      </c>
      <c r="Q419" s="174">
        <v>0.0174</v>
      </c>
      <c r="R419" s="174">
        <f>Q419*H419</f>
        <v>0.0174</v>
      </c>
      <c r="S419" s="174">
        <v>0</v>
      </c>
      <c r="T419" s="175">
        <f>S419*H419</f>
        <v>0</v>
      </c>
      <c r="AR419" s="17" t="s">
        <v>200</v>
      </c>
      <c r="AT419" s="17" t="s">
        <v>233</v>
      </c>
      <c r="AU419" s="17" t="s">
        <v>81</v>
      </c>
      <c r="AY419" s="17" t="s">
        <v>150</v>
      </c>
      <c r="BE419" s="176">
        <f>IF(N419="základní",J419,0)</f>
        <v>0</v>
      </c>
      <c r="BF419" s="176">
        <f>IF(N419="snížená",J419,0)</f>
        <v>0</v>
      </c>
      <c r="BG419" s="176">
        <f>IF(N419="zákl. přenesená",J419,0)</f>
        <v>0</v>
      </c>
      <c r="BH419" s="176">
        <f>IF(N419="sníž. přenesená",J419,0)</f>
        <v>0</v>
      </c>
      <c r="BI419" s="176">
        <f>IF(N419="nulová",J419,0)</f>
        <v>0</v>
      </c>
      <c r="BJ419" s="17" t="s">
        <v>22</v>
      </c>
      <c r="BK419" s="176">
        <f>ROUND(I419*H419,2)</f>
        <v>0</v>
      </c>
      <c r="BL419" s="17" t="s">
        <v>156</v>
      </c>
      <c r="BM419" s="17" t="s">
        <v>664</v>
      </c>
    </row>
    <row r="420" spans="2:47" s="1" customFormat="1" ht="13.5">
      <c r="B420" s="34"/>
      <c r="D420" s="177" t="s">
        <v>158</v>
      </c>
      <c r="F420" s="178" t="s">
        <v>663</v>
      </c>
      <c r="I420" s="138"/>
      <c r="L420" s="34"/>
      <c r="M420" s="63"/>
      <c r="N420" s="35"/>
      <c r="O420" s="35"/>
      <c r="P420" s="35"/>
      <c r="Q420" s="35"/>
      <c r="R420" s="35"/>
      <c r="S420" s="35"/>
      <c r="T420" s="64"/>
      <c r="AT420" s="17" t="s">
        <v>158</v>
      </c>
      <c r="AU420" s="17" t="s">
        <v>81</v>
      </c>
    </row>
    <row r="421" spans="2:51" s="11" customFormat="1" ht="13.5">
      <c r="B421" s="179"/>
      <c r="D421" s="180" t="s">
        <v>159</v>
      </c>
      <c r="E421" s="181" t="s">
        <v>20</v>
      </c>
      <c r="F421" s="182" t="s">
        <v>22</v>
      </c>
      <c r="H421" s="183">
        <v>1</v>
      </c>
      <c r="I421" s="184"/>
      <c r="L421" s="179"/>
      <c r="M421" s="185"/>
      <c r="N421" s="186"/>
      <c r="O421" s="186"/>
      <c r="P421" s="186"/>
      <c r="Q421" s="186"/>
      <c r="R421" s="186"/>
      <c r="S421" s="186"/>
      <c r="T421" s="187"/>
      <c r="AT421" s="188" t="s">
        <v>159</v>
      </c>
      <c r="AU421" s="188" t="s">
        <v>81</v>
      </c>
      <c r="AV421" s="11" t="s">
        <v>81</v>
      </c>
      <c r="AW421" s="11" t="s">
        <v>37</v>
      </c>
      <c r="AX421" s="11" t="s">
        <v>22</v>
      </c>
      <c r="AY421" s="188" t="s">
        <v>150</v>
      </c>
    </row>
    <row r="422" spans="2:65" s="1" customFormat="1" ht="22.5" customHeight="1">
      <c r="B422" s="164"/>
      <c r="C422" s="200" t="s">
        <v>665</v>
      </c>
      <c r="D422" s="200" t="s">
        <v>233</v>
      </c>
      <c r="E422" s="201" t="s">
        <v>666</v>
      </c>
      <c r="F422" s="202" t="s">
        <v>667</v>
      </c>
      <c r="G422" s="203" t="s">
        <v>384</v>
      </c>
      <c r="H422" s="204">
        <v>2</v>
      </c>
      <c r="I422" s="205"/>
      <c r="J422" s="206">
        <f>ROUND(I422*H422,2)</f>
        <v>0</v>
      </c>
      <c r="K422" s="202" t="s">
        <v>155</v>
      </c>
      <c r="L422" s="207"/>
      <c r="M422" s="208" t="s">
        <v>20</v>
      </c>
      <c r="N422" s="209" t="s">
        <v>44</v>
      </c>
      <c r="O422" s="35"/>
      <c r="P422" s="174">
        <f>O422*H422</f>
        <v>0</v>
      </c>
      <c r="Q422" s="174">
        <v>0.004</v>
      </c>
      <c r="R422" s="174">
        <f>Q422*H422</f>
        <v>0.008</v>
      </c>
      <c r="S422" s="174">
        <v>0</v>
      </c>
      <c r="T422" s="175">
        <f>S422*H422</f>
        <v>0</v>
      </c>
      <c r="AR422" s="17" t="s">
        <v>200</v>
      </c>
      <c r="AT422" s="17" t="s">
        <v>233</v>
      </c>
      <c r="AU422" s="17" t="s">
        <v>81</v>
      </c>
      <c r="AY422" s="17" t="s">
        <v>150</v>
      </c>
      <c r="BE422" s="176">
        <f>IF(N422="základní",J422,0)</f>
        <v>0</v>
      </c>
      <c r="BF422" s="176">
        <f>IF(N422="snížená",J422,0)</f>
        <v>0</v>
      </c>
      <c r="BG422" s="176">
        <f>IF(N422="zákl. přenesená",J422,0)</f>
        <v>0</v>
      </c>
      <c r="BH422" s="176">
        <f>IF(N422="sníž. přenesená",J422,0)</f>
        <v>0</v>
      </c>
      <c r="BI422" s="176">
        <f>IF(N422="nulová",J422,0)</f>
        <v>0</v>
      </c>
      <c r="BJ422" s="17" t="s">
        <v>22</v>
      </c>
      <c r="BK422" s="176">
        <f>ROUND(I422*H422,2)</f>
        <v>0</v>
      </c>
      <c r="BL422" s="17" t="s">
        <v>156</v>
      </c>
      <c r="BM422" s="17" t="s">
        <v>668</v>
      </c>
    </row>
    <row r="423" spans="2:47" s="1" customFormat="1" ht="13.5">
      <c r="B423" s="34"/>
      <c r="D423" s="177" t="s">
        <v>158</v>
      </c>
      <c r="F423" s="178" t="s">
        <v>667</v>
      </c>
      <c r="I423" s="138"/>
      <c r="L423" s="34"/>
      <c r="M423" s="63"/>
      <c r="N423" s="35"/>
      <c r="O423" s="35"/>
      <c r="P423" s="35"/>
      <c r="Q423" s="35"/>
      <c r="R423" s="35"/>
      <c r="S423" s="35"/>
      <c r="T423" s="64"/>
      <c r="AT423" s="17" t="s">
        <v>158</v>
      </c>
      <c r="AU423" s="17" t="s">
        <v>81</v>
      </c>
    </row>
    <row r="424" spans="2:51" s="11" customFormat="1" ht="13.5">
      <c r="B424" s="179"/>
      <c r="D424" s="180" t="s">
        <v>159</v>
      </c>
      <c r="E424" s="181" t="s">
        <v>20</v>
      </c>
      <c r="F424" s="182" t="s">
        <v>81</v>
      </c>
      <c r="H424" s="183">
        <v>2</v>
      </c>
      <c r="I424" s="184"/>
      <c r="L424" s="179"/>
      <c r="M424" s="185"/>
      <c r="N424" s="186"/>
      <c r="O424" s="186"/>
      <c r="P424" s="186"/>
      <c r="Q424" s="186"/>
      <c r="R424" s="186"/>
      <c r="S424" s="186"/>
      <c r="T424" s="187"/>
      <c r="AT424" s="188" t="s">
        <v>159</v>
      </c>
      <c r="AU424" s="188" t="s">
        <v>81</v>
      </c>
      <c r="AV424" s="11" t="s">
        <v>81</v>
      </c>
      <c r="AW424" s="11" t="s">
        <v>37</v>
      </c>
      <c r="AX424" s="11" t="s">
        <v>22</v>
      </c>
      <c r="AY424" s="188" t="s">
        <v>150</v>
      </c>
    </row>
    <row r="425" spans="2:65" s="1" customFormat="1" ht="22.5" customHeight="1">
      <c r="B425" s="164"/>
      <c r="C425" s="200" t="s">
        <v>669</v>
      </c>
      <c r="D425" s="200" t="s">
        <v>233</v>
      </c>
      <c r="E425" s="201" t="s">
        <v>670</v>
      </c>
      <c r="F425" s="202" t="s">
        <v>671</v>
      </c>
      <c r="G425" s="203" t="s">
        <v>384</v>
      </c>
      <c r="H425" s="204">
        <v>1</v>
      </c>
      <c r="I425" s="205"/>
      <c r="J425" s="206">
        <f>ROUND(I425*H425,2)</f>
        <v>0</v>
      </c>
      <c r="K425" s="202" t="s">
        <v>155</v>
      </c>
      <c r="L425" s="207"/>
      <c r="M425" s="208" t="s">
        <v>20</v>
      </c>
      <c r="N425" s="209" t="s">
        <v>44</v>
      </c>
      <c r="O425" s="35"/>
      <c r="P425" s="174">
        <f>O425*H425</f>
        <v>0</v>
      </c>
      <c r="Q425" s="174">
        <v>0.002</v>
      </c>
      <c r="R425" s="174">
        <f>Q425*H425</f>
        <v>0.002</v>
      </c>
      <c r="S425" s="174">
        <v>0</v>
      </c>
      <c r="T425" s="175">
        <f>S425*H425</f>
        <v>0</v>
      </c>
      <c r="AR425" s="17" t="s">
        <v>200</v>
      </c>
      <c r="AT425" s="17" t="s">
        <v>233</v>
      </c>
      <c r="AU425" s="17" t="s">
        <v>81</v>
      </c>
      <c r="AY425" s="17" t="s">
        <v>150</v>
      </c>
      <c r="BE425" s="176">
        <f>IF(N425="základní",J425,0)</f>
        <v>0</v>
      </c>
      <c r="BF425" s="176">
        <f>IF(N425="snížená",J425,0)</f>
        <v>0</v>
      </c>
      <c r="BG425" s="176">
        <f>IF(N425="zákl. přenesená",J425,0)</f>
        <v>0</v>
      </c>
      <c r="BH425" s="176">
        <f>IF(N425="sníž. přenesená",J425,0)</f>
        <v>0</v>
      </c>
      <c r="BI425" s="176">
        <f>IF(N425="nulová",J425,0)</f>
        <v>0</v>
      </c>
      <c r="BJ425" s="17" t="s">
        <v>22</v>
      </c>
      <c r="BK425" s="176">
        <f>ROUND(I425*H425,2)</f>
        <v>0</v>
      </c>
      <c r="BL425" s="17" t="s">
        <v>156</v>
      </c>
      <c r="BM425" s="17" t="s">
        <v>672</v>
      </c>
    </row>
    <row r="426" spans="2:47" s="1" customFormat="1" ht="13.5">
      <c r="B426" s="34"/>
      <c r="D426" s="177" t="s">
        <v>158</v>
      </c>
      <c r="F426" s="178" t="s">
        <v>671</v>
      </c>
      <c r="I426" s="138"/>
      <c r="L426" s="34"/>
      <c r="M426" s="63"/>
      <c r="N426" s="35"/>
      <c r="O426" s="35"/>
      <c r="P426" s="35"/>
      <c r="Q426" s="35"/>
      <c r="R426" s="35"/>
      <c r="S426" s="35"/>
      <c r="T426" s="64"/>
      <c r="AT426" s="17" t="s">
        <v>158</v>
      </c>
      <c r="AU426" s="17" t="s">
        <v>81</v>
      </c>
    </row>
    <row r="427" spans="2:51" s="11" customFormat="1" ht="13.5">
      <c r="B427" s="179"/>
      <c r="D427" s="180" t="s">
        <v>159</v>
      </c>
      <c r="E427" s="181" t="s">
        <v>20</v>
      </c>
      <c r="F427" s="182" t="s">
        <v>22</v>
      </c>
      <c r="H427" s="183">
        <v>1</v>
      </c>
      <c r="I427" s="184"/>
      <c r="L427" s="179"/>
      <c r="M427" s="185"/>
      <c r="N427" s="186"/>
      <c r="O427" s="186"/>
      <c r="P427" s="186"/>
      <c r="Q427" s="186"/>
      <c r="R427" s="186"/>
      <c r="S427" s="186"/>
      <c r="T427" s="187"/>
      <c r="AT427" s="188" t="s">
        <v>159</v>
      </c>
      <c r="AU427" s="188" t="s">
        <v>81</v>
      </c>
      <c r="AV427" s="11" t="s">
        <v>81</v>
      </c>
      <c r="AW427" s="11" t="s">
        <v>37</v>
      </c>
      <c r="AX427" s="11" t="s">
        <v>22</v>
      </c>
      <c r="AY427" s="188" t="s">
        <v>150</v>
      </c>
    </row>
    <row r="428" spans="2:65" s="1" customFormat="1" ht="31.5" customHeight="1">
      <c r="B428" s="164"/>
      <c r="C428" s="165" t="s">
        <v>673</v>
      </c>
      <c r="D428" s="165" t="s">
        <v>152</v>
      </c>
      <c r="E428" s="166" t="s">
        <v>674</v>
      </c>
      <c r="F428" s="167" t="s">
        <v>675</v>
      </c>
      <c r="G428" s="168" t="s">
        <v>91</v>
      </c>
      <c r="H428" s="169">
        <v>639.822</v>
      </c>
      <c r="I428" s="170"/>
      <c r="J428" s="171">
        <f>ROUND(I428*H428,2)</f>
        <v>0</v>
      </c>
      <c r="K428" s="167" t="s">
        <v>155</v>
      </c>
      <c r="L428" s="34"/>
      <c r="M428" s="172" t="s">
        <v>20</v>
      </c>
      <c r="N428" s="173" t="s">
        <v>44</v>
      </c>
      <c r="O428" s="35"/>
      <c r="P428" s="174">
        <f>O428*H428</f>
        <v>0</v>
      </c>
      <c r="Q428" s="174">
        <v>0</v>
      </c>
      <c r="R428" s="174">
        <f>Q428*H428</f>
        <v>0</v>
      </c>
      <c r="S428" s="174">
        <v>0</v>
      </c>
      <c r="T428" s="175">
        <f>S428*H428</f>
        <v>0</v>
      </c>
      <c r="AR428" s="17" t="s">
        <v>156</v>
      </c>
      <c r="AT428" s="17" t="s">
        <v>152</v>
      </c>
      <c r="AU428" s="17" t="s">
        <v>81</v>
      </c>
      <c r="AY428" s="17" t="s">
        <v>150</v>
      </c>
      <c r="BE428" s="176">
        <f>IF(N428="základní",J428,0)</f>
        <v>0</v>
      </c>
      <c r="BF428" s="176">
        <f>IF(N428="snížená",J428,0)</f>
        <v>0</v>
      </c>
      <c r="BG428" s="176">
        <f>IF(N428="zákl. přenesená",J428,0)</f>
        <v>0</v>
      </c>
      <c r="BH428" s="176">
        <f>IF(N428="sníž. přenesená",J428,0)</f>
        <v>0</v>
      </c>
      <c r="BI428" s="176">
        <f>IF(N428="nulová",J428,0)</f>
        <v>0</v>
      </c>
      <c r="BJ428" s="17" t="s">
        <v>22</v>
      </c>
      <c r="BK428" s="176">
        <f>ROUND(I428*H428,2)</f>
        <v>0</v>
      </c>
      <c r="BL428" s="17" t="s">
        <v>156</v>
      </c>
      <c r="BM428" s="17" t="s">
        <v>676</v>
      </c>
    </row>
    <row r="429" spans="2:47" s="1" customFormat="1" ht="27">
      <c r="B429" s="34"/>
      <c r="D429" s="177" t="s">
        <v>158</v>
      </c>
      <c r="F429" s="178" t="s">
        <v>677</v>
      </c>
      <c r="I429" s="138"/>
      <c r="L429" s="34"/>
      <c r="M429" s="63"/>
      <c r="N429" s="35"/>
      <c r="O429" s="35"/>
      <c r="P429" s="35"/>
      <c r="Q429" s="35"/>
      <c r="R429" s="35"/>
      <c r="S429" s="35"/>
      <c r="T429" s="64"/>
      <c r="AT429" s="17" t="s">
        <v>158</v>
      </c>
      <c r="AU429" s="17" t="s">
        <v>81</v>
      </c>
    </row>
    <row r="430" spans="2:51" s="11" customFormat="1" ht="13.5">
      <c r="B430" s="179"/>
      <c r="D430" s="177" t="s">
        <v>159</v>
      </c>
      <c r="E430" s="188" t="s">
        <v>20</v>
      </c>
      <c r="F430" s="189" t="s">
        <v>678</v>
      </c>
      <c r="H430" s="190">
        <v>241.74</v>
      </c>
      <c r="I430" s="184"/>
      <c r="L430" s="179"/>
      <c r="M430" s="185"/>
      <c r="N430" s="186"/>
      <c r="O430" s="186"/>
      <c r="P430" s="186"/>
      <c r="Q430" s="186"/>
      <c r="R430" s="186"/>
      <c r="S430" s="186"/>
      <c r="T430" s="187"/>
      <c r="AT430" s="188" t="s">
        <v>159</v>
      </c>
      <c r="AU430" s="188" t="s">
        <v>81</v>
      </c>
      <c r="AV430" s="11" t="s">
        <v>81</v>
      </c>
      <c r="AW430" s="11" t="s">
        <v>37</v>
      </c>
      <c r="AX430" s="11" t="s">
        <v>73</v>
      </c>
      <c r="AY430" s="188" t="s">
        <v>150</v>
      </c>
    </row>
    <row r="431" spans="2:51" s="11" customFormat="1" ht="13.5">
      <c r="B431" s="179"/>
      <c r="D431" s="177" t="s">
        <v>159</v>
      </c>
      <c r="E431" s="188" t="s">
        <v>20</v>
      </c>
      <c r="F431" s="189" t="s">
        <v>679</v>
      </c>
      <c r="H431" s="190">
        <v>398.082</v>
      </c>
      <c r="I431" s="184"/>
      <c r="L431" s="179"/>
      <c r="M431" s="185"/>
      <c r="N431" s="186"/>
      <c r="O431" s="186"/>
      <c r="P431" s="186"/>
      <c r="Q431" s="186"/>
      <c r="R431" s="186"/>
      <c r="S431" s="186"/>
      <c r="T431" s="187"/>
      <c r="AT431" s="188" t="s">
        <v>159</v>
      </c>
      <c r="AU431" s="188" t="s">
        <v>81</v>
      </c>
      <c r="AV431" s="11" t="s">
        <v>81</v>
      </c>
      <c r="AW431" s="11" t="s">
        <v>37</v>
      </c>
      <c r="AX431" s="11" t="s">
        <v>73</v>
      </c>
      <c r="AY431" s="188" t="s">
        <v>150</v>
      </c>
    </row>
    <row r="432" spans="2:51" s="12" customFormat="1" ht="13.5">
      <c r="B432" s="191"/>
      <c r="D432" s="180" t="s">
        <v>159</v>
      </c>
      <c r="E432" s="192" t="s">
        <v>20</v>
      </c>
      <c r="F432" s="193" t="s">
        <v>173</v>
      </c>
      <c r="H432" s="194">
        <v>639.822</v>
      </c>
      <c r="I432" s="195"/>
      <c r="L432" s="191"/>
      <c r="M432" s="196"/>
      <c r="N432" s="197"/>
      <c r="O432" s="197"/>
      <c r="P432" s="197"/>
      <c r="Q432" s="197"/>
      <c r="R432" s="197"/>
      <c r="S432" s="197"/>
      <c r="T432" s="198"/>
      <c r="AT432" s="199" t="s">
        <v>159</v>
      </c>
      <c r="AU432" s="199" t="s">
        <v>81</v>
      </c>
      <c r="AV432" s="12" t="s">
        <v>156</v>
      </c>
      <c r="AW432" s="12" t="s">
        <v>37</v>
      </c>
      <c r="AX432" s="12" t="s">
        <v>22</v>
      </c>
      <c r="AY432" s="199" t="s">
        <v>150</v>
      </c>
    </row>
    <row r="433" spans="2:65" s="1" customFormat="1" ht="31.5" customHeight="1">
      <c r="B433" s="164"/>
      <c r="C433" s="165" t="s">
        <v>680</v>
      </c>
      <c r="D433" s="165" t="s">
        <v>152</v>
      </c>
      <c r="E433" s="166" t="s">
        <v>681</v>
      </c>
      <c r="F433" s="167" t="s">
        <v>682</v>
      </c>
      <c r="G433" s="168" t="s">
        <v>91</v>
      </c>
      <c r="H433" s="169">
        <v>38389.32</v>
      </c>
      <c r="I433" s="170"/>
      <c r="J433" s="171">
        <f>ROUND(I433*H433,2)</f>
        <v>0</v>
      </c>
      <c r="K433" s="167" t="s">
        <v>155</v>
      </c>
      <c r="L433" s="34"/>
      <c r="M433" s="172" t="s">
        <v>20</v>
      </c>
      <c r="N433" s="173" t="s">
        <v>44</v>
      </c>
      <c r="O433" s="35"/>
      <c r="P433" s="174">
        <f>O433*H433</f>
        <v>0</v>
      </c>
      <c r="Q433" s="174">
        <v>0</v>
      </c>
      <c r="R433" s="174">
        <f>Q433*H433</f>
        <v>0</v>
      </c>
      <c r="S433" s="174">
        <v>0</v>
      </c>
      <c r="T433" s="175">
        <f>S433*H433</f>
        <v>0</v>
      </c>
      <c r="AR433" s="17" t="s">
        <v>156</v>
      </c>
      <c r="AT433" s="17" t="s">
        <v>152</v>
      </c>
      <c r="AU433" s="17" t="s">
        <v>81</v>
      </c>
      <c r="AY433" s="17" t="s">
        <v>150</v>
      </c>
      <c r="BE433" s="176">
        <f>IF(N433="základní",J433,0)</f>
        <v>0</v>
      </c>
      <c r="BF433" s="176">
        <f>IF(N433="snížená",J433,0)</f>
        <v>0</v>
      </c>
      <c r="BG433" s="176">
        <f>IF(N433="zákl. přenesená",J433,0)</f>
        <v>0</v>
      </c>
      <c r="BH433" s="176">
        <f>IF(N433="sníž. přenesená",J433,0)</f>
        <v>0</v>
      </c>
      <c r="BI433" s="176">
        <f>IF(N433="nulová",J433,0)</f>
        <v>0</v>
      </c>
      <c r="BJ433" s="17" t="s">
        <v>22</v>
      </c>
      <c r="BK433" s="176">
        <f>ROUND(I433*H433,2)</f>
        <v>0</v>
      </c>
      <c r="BL433" s="17" t="s">
        <v>156</v>
      </c>
      <c r="BM433" s="17" t="s">
        <v>683</v>
      </c>
    </row>
    <row r="434" spans="2:47" s="1" customFormat="1" ht="27">
      <c r="B434" s="34"/>
      <c r="D434" s="177" t="s">
        <v>158</v>
      </c>
      <c r="F434" s="178" t="s">
        <v>684</v>
      </c>
      <c r="I434" s="138"/>
      <c r="L434" s="34"/>
      <c r="M434" s="63"/>
      <c r="N434" s="35"/>
      <c r="O434" s="35"/>
      <c r="P434" s="35"/>
      <c r="Q434" s="35"/>
      <c r="R434" s="35"/>
      <c r="S434" s="35"/>
      <c r="T434" s="64"/>
      <c r="AT434" s="17" t="s">
        <v>158</v>
      </c>
      <c r="AU434" s="17" t="s">
        <v>81</v>
      </c>
    </row>
    <row r="435" spans="2:51" s="11" customFormat="1" ht="13.5">
      <c r="B435" s="179"/>
      <c r="D435" s="180" t="s">
        <v>159</v>
      </c>
      <c r="E435" s="181" t="s">
        <v>20</v>
      </c>
      <c r="F435" s="182" t="s">
        <v>685</v>
      </c>
      <c r="H435" s="183">
        <v>38389.32</v>
      </c>
      <c r="I435" s="184"/>
      <c r="L435" s="179"/>
      <c r="M435" s="185"/>
      <c r="N435" s="186"/>
      <c r="O435" s="186"/>
      <c r="P435" s="186"/>
      <c r="Q435" s="186"/>
      <c r="R435" s="186"/>
      <c r="S435" s="186"/>
      <c r="T435" s="187"/>
      <c r="AT435" s="188" t="s">
        <v>159</v>
      </c>
      <c r="AU435" s="188" t="s">
        <v>81</v>
      </c>
      <c r="AV435" s="11" t="s">
        <v>81</v>
      </c>
      <c r="AW435" s="11" t="s">
        <v>37</v>
      </c>
      <c r="AX435" s="11" t="s">
        <v>22</v>
      </c>
      <c r="AY435" s="188" t="s">
        <v>150</v>
      </c>
    </row>
    <row r="436" spans="2:65" s="1" customFormat="1" ht="31.5" customHeight="1">
      <c r="B436" s="164"/>
      <c r="C436" s="165" t="s">
        <v>28</v>
      </c>
      <c r="D436" s="165" t="s">
        <v>152</v>
      </c>
      <c r="E436" s="166" t="s">
        <v>686</v>
      </c>
      <c r="F436" s="167" t="s">
        <v>687</v>
      </c>
      <c r="G436" s="168" t="s">
        <v>91</v>
      </c>
      <c r="H436" s="169">
        <v>639.822</v>
      </c>
      <c r="I436" s="170"/>
      <c r="J436" s="171">
        <f>ROUND(I436*H436,2)</f>
        <v>0</v>
      </c>
      <c r="K436" s="167" t="s">
        <v>155</v>
      </c>
      <c r="L436" s="34"/>
      <c r="M436" s="172" t="s">
        <v>20</v>
      </c>
      <c r="N436" s="173" t="s">
        <v>44</v>
      </c>
      <c r="O436" s="35"/>
      <c r="P436" s="174">
        <f>O436*H436</f>
        <v>0</v>
      </c>
      <c r="Q436" s="174">
        <v>0</v>
      </c>
      <c r="R436" s="174">
        <f>Q436*H436</f>
        <v>0</v>
      </c>
      <c r="S436" s="174">
        <v>0</v>
      </c>
      <c r="T436" s="175">
        <f>S436*H436</f>
        <v>0</v>
      </c>
      <c r="AR436" s="17" t="s">
        <v>156</v>
      </c>
      <c r="AT436" s="17" t="s">
        <v>152</v>
      </c>
      <c r="AU436" s="17" t="s">
        <v>81</v>
      </c>
      <c r="AY436" s="17" t="s">
        <v>150</v>
      </c>
      <c r="BE436" s="176">
        <f>IF(N436="základní",J436,0)</f>
        <v>0</v>
      </c>
      <c r="BF436" s="176">
        <f>IF(N436="snížená",J436,0)</f>
        <v>0</v>
      </c>
      <c r="BG436" s="176">
        <f>IF(N436="zákl. přenesená",J436,0)</f>
        <v>0</v>
      </c>
      <c r="BH436" s="176">
        <f>IF(N436="sníž. přenesená",J436,0)</f>
        <v>0</v>
      </c>
      <c r="BI436" s="176">
        <f>IF(N436="nulová",J436,0)</f>
        <v>0</v>
      </c>
      <c r="BJ436" s="17" t="s">
        <v>22</v>
      </c>
      <c r="BK436" s="176">
        <f>ROUND(I436*H436,2)</f>
        <v>0</v>
      </c>
      <c r="BL436" s="17" t="s">
        <v>156</v>
      </c>
      <c r="BM436" s="17" t="s">
        <v>688</v>
      </c>
    </row>
    <row r="437" spans="2:47" s="1" customFormat="1" ht="27">
      <c r="B437" s="34"/>
      <c r="D437" s="180" t="s">
        <v>158</v>
      </c>
      <c r="F437" s="218" t="s">
        <v>689</v>
      </c>
      <c r="I437" s="138"/>
      <c r="L437" s="34"/>
      <c r="M437" s="63"/>
      <c r="N437" s="35"/>
      <c r="O437" s="35"/>
      <c r="P437" s="35"/>
      <c r="Q437" s="35"/>
      <c r="R437" s="35"/>
      <c r="S437" s="35"/>
      <c r="T437" s="64"/>
      <c r="AT437" s="17" t="s">
        <v>158</v>
      </c>
      <c r="AU437" s="17" t="s">
        <v>81</v>
      </c>
    </row>
    <row r="438" spans="2:65" s="1" customFormat="1" ht="31.5" customHeight="1">
      <c r="B438" s="164"/>
      <c r="C438" s="165" t="s">
        <v>690</v>
      </c>
      <c r="D438" s="165" t="s">
        <v>152</v>
      </c>
      <c r="E438" s="166" t="s">
        <v>691</v>
      </c>
      <c r="F438" s="167" t="s">
        <v>692</v>
      </c>
      <c r="G438" s="168" t="s">
        <v>176</v>
      </c>
      <c r="H438" s="169">
        <v>98.16</v>
      </c>
      <c r="I438" s="170"/>
      <c r="J438" s="171">
        <f>ROUND(I438*H438,2)</f>
        <v>0</v>
      </c>
      <c r="K438" s="167" t="s">
        <v>155</v>
      </c>
      <c r="L438" s="34"/>
      <c r="M438" s="172" t="s">
        <v>20</v>
      </c>
      <c r="N438" s="173" t="s">
        <v>44</v>
      </c>
      <c r="O438" s="35"/>
      <c r="P438" s="174">
        <f>O438*H438</f>
        <v>0</v>
      </c>
      <c r="Q438" s="174">
        <v>0</v>
      </c>
      <c r="R438" s="174">
        <f>Q438*H438</f>
        <v>0</v>
      </c>
      <c r="S438" s="174">
        <v>0</v>
      </c>
      <c r="T438" s="175">
        <f>S438*H438</f>
        <v>0</v>
      </c>
      <c r="AR438" s="17" t="s">
        <v>156</v>
      </c>
      <c r="AT438" s="17" t="s">
        <v>152</v>
      </c>
      <c r="AU438" s="17" t="s">
        <v>81</v>
      </c>
      <c r="AY438" s="17" t="s">
        <v>150</v>
      </c>
      <c r="BE438" s="176">
        <f>IF(N438="základní",J438,0)</f>
        <v>0</v>
      </c>
      <c r="BF438" s="176">
        <f>IF(N438="snížená",J438,0)</f>
        <v>0</v>
      </c>
      <c r="BG438" s="176">
        <f>IF(N438="zákl. přenesená",J438,0)</f>
        <v>0</v>
      </c>
      <c r="BH438" s="176">
        <f>IF(N438="sníž. přenesená",J438,0)</f>
        <v>0</v>
      </c>
      <c r="BI438" s="176">
        <f>IF(N438="nulová",J438,0)</f>
        <v>0</v>
      </c>
      <c r="BJ438" s="17" t="s">
        <v>22</v>
      </c>
      <c r="BK438" s="176">
        <f>ROUND(I438*H438,2)</f>
        <v>0</v>
      </c>
      <c r="BL438" s="17" t="s">
        <v>156</v>
      </c>
      <c r="BM438" s="17" t="s">
        <v>693</v>
      </c>
    </row>
    <row r="439" spans="2:47" s="1" customFormat="1" ht="27">
      <c r="B439" s="34"/>
      <c r="D439" s="177" t="s">
        <v>158</v>
      </c>
      <c r="F439" s="178" t="s">
        <v>694</v>
      </c>
      <c r="I439" s="138"/>
      <c r="L439" s="34"/>
      <c r="M439" s="63"/>
      <c r="N439" s="35"/>
      <c r="O439" s="35"/>
      <c r="P439" s="35"/>
      <c r="Q439" s="35"/>
      <c r="R439" s="35"/>
      <c r="S439" s="35"/>
      <c r="T439" s="64"/>
      <c r="AT439" s="17" t="s">
        <v>158</v>
      </c>
      <c r="AU439" s="17" t="s">
        <v>81</v>
      </c>
    </row>
    <row r="440" spans="2:51" s="11" customFormat="1" ht="13.5">
      <c r="B440" s="179"/>
      <c r="D440" s="180" t="s">
        <v>159</v>
      </c>
      <c r="E440" s="181" t="s">
        <v>20</v>
      </c>
      <c r="F440" s="182" t="s">
        <v>695</v>
      </c>
      <c r="H440" s="183">
        <v>98.16</v>
      </c>
      <c r="I440" s="184"/>
      <c r="L440" s="179"/>
      <c r="M440" s="185"/>
      <c r="N440" s="186"/>
      <c r="O440" s="186"/>
      <c r="P440" s="186"/>
      <c r="Q440" s="186"/>
      <c r="R440" s="186"/>
      <c r="S440" s="186"/>
      <c r="T440" s="187"/>
      <c r="AT440" s="188" t="s">
        <v>159</v>
      </c>
      <c r="AU440" s="188" t="s">
        <v>81</v>
      </c>
      <c r="AV440" s="11" t="s">
        <v>81</v>
      </c>
      <c r="AW440" s="11" t="s">
        <v>37</v>
      </c>
      <c r="AX440" s="11" t="s">
        <v>22</v>
      </c>
      <c r="AY440" s="188" t="s">
        <v>150</v>
      </c>
    </row>
    <row r="441" spans="2:65" s="1" customFormat="1" ht="31.5" customHeight="1">
      <c r="B441" s="164"/>
      <c r="C441" s="165" t="s">
        <v>696</v>
      </c>
      <c r="D441" s="165" t="s">
        <v>152</v>
      </c>
      <c r="E441" s="166" t="s">
        <v>697</v>
      </c>
      <c r="F441" s="167" t="s">
        <v>698</v>
      </c>
      <c r="G441" s="168" t="s">
        <v>176</v>
      </c>
      <c r="H441" s="169">
        <v>8834.4</v>
      </c>
      <c r="I441" s="170"/>
      <c r="J441" s="171">
        <f>ROUND(I441*H441,2)</f>
        <v>0</v>
      </c>
      <c r="K441" s="167" t="s">
        <v>155</v>
      </c>
      <c r="L441" s="34"/>
      <c r="M441" s="172" t="s">
        <v>20</v>
      </c>
      <c r="N441" s="173" t="s">
        <v>44</v>
      </c>
      <c r="O441" s="35"/>
      <c r="P441" s="174">
        <f>O441*H441</f>
        <v>0</v>
      </c>
      <c r="Q441" s="174">
        <v>0</v>
      </c>
      <c r="R441" s="174">
        <f>Q441*H441</f>
        <v>0</v>
      </c>
      <c r="S441" s="174">
        <v>0</v>
      </c>
      <c r="T441" s="175">
        <f>S441*H441</f>
        <v>0</v>
      </c>
      <c r="AR441" s="17" t="s">
        <v>156</v>
      </c>
      <c r="AT441" s="17" t="s">
        <v>152</v>
      </c>
      <c r="AU441" s="17" t="s">
        <v>81</v>
      </c>
      <c r="AY441" s="17" t="s">
        <v>150</v>
      </c>
      <c r="BE441" s="176">
        <f>IF(N441="základní",J441,0)</f>
        <v>0</v>
      </c>
      <c r="BF441" s="176">
        <f>IF(N441="snížená",J441,0)</f>
        <v>0</v>
      </c>
      <c r="BG441" s="176">
        <f>IF(N441="zákl. přenesená",J441,0)</f>
        <v>0</v>
      </c>
      <c r="BH441" s="176">
        <f>IF(N441="sníž. přenesená",J441,0)</f>
        <v>0</v>
      </c>
      <c r="BI441" s="176">
        <f>IF(N441="nulová",J441,0)</f>
        <v>0</v>
      </c>
      <c r="BJ441" s="17" t="s">
        <v>22</v>
      </c>
      <c r="BK441" s="176">
        <f>ROUND(I441*H441,2)</f>
        <v>0</v>
      </c>
      <c r="BL441" s="17" t="s">
        <v>156</v>
      </c>
      <c r="BM441" s="17" t="s">
        <v>699</v>
      </c>
    </row>
    <row r="442" spans="2:47" s="1" customFormat="1" ht="27">
      <c r="B442" s="34"/>
      <c r="D442" s="177" t="s">
        <v>158</v>
      </c>
      <c r="F442" s="178" t="s">
        <v>700</v>
      </c>
      <c r="I442" s="138"/>
      <c r="L442" s="34"/>
      <c r="M442" s="63"/>
      <c r="N442" s="35"/>
      <c r="O442" s="35"/>
      <c r="P442" s="35"/>
      <c r="Q442" s="35"/>
      <c r="R442" s="35"/>
      <c r="S442" s="35"/>
      <c r="T442" s="64"/>
      <c r="AT442" s="17" t="s">
        <v>158</v>
      </c>
      <c r="AU442" s="17" t="s">
        <v>81</v>
      </c>
    </row>
    <row r="443" spans="2:51" s="11" customFormat="1" ht="13.5">
      <c r="B443" s="179"/>
      <c r="D443" s="180" t="s">
        <v>159</v>
      </c>
      <c r="E443" s="181" t="s">
        <v>20</v>
      </c>
      <c r="F443" s="182" t="s">
        <v>701</v>
      </c>
      <c r="H443" s="183">
        <v>8834.4</v>
      </c>
      <c r="I443" s="184"/>
      <c r="L443" s="179"/>
      <c r="M443" s="185"/>
      <c r="N443" s="186"/>
      <c r="O443" s="186"/>
      <c r="P443" s="186"/>
      <c r="Q443" s="186"/>
      <c r="R443" s="186"/>
      <c r="S443" s="186"/>
      <c r="T443" s="187"/>
      <c r="AT443" s="188" t="s">
        <v>159</v>
      </c>
      <c r="AU443" s="188" t="s">
        <v>81</v>
      </c>
      <c r="AV443" s="11" t="s">
        <v>81</v>
      </c>
      <c r="AW443" s="11" t="s">
        <v>37</v>
      </c>
      <c r="AX443" s="11" t="s">
        <v>22</v>
      </c>
      <c r="AY443" s="188" t="s">
        <v>150</v>
      </c>
    </row>
    <row r="444" spans="2:65" s="1" customFormat="1" ht="31.5" customHeight="1">
      <c r="B444" s="164"/>
      <c r="C444" s="165" t="s">
        <v>702</v>
      </c>
      <c r="D444" s="165" t="s">
        <v>152</v>
      </c>
      <c r="E444" s="166" t="s">
        <v>703</v>
      </c>
      <c r="F444" s="167" t="s">
        <v>704</v>
      </c>
      <c r="G444" s="168" t="s">
        <v>176</v>
      </c>
      <c r="H444" s="169">
        <v>98.16</v>
      </c>
      <c r="I444" s="170"/>
      <c r="J444" s="171">
        <f>ROUND(I444*H444,2)</f>
        <v>0</v>
      </c>
      <c r="K444" s="167" t="s">
        <v>155</v>
      </c>
      <c r="L444" s="34"/>
      <c r="M444" s="172" t="s">
        <v>20</v>
      </c>
      <c r="N444" s="173" t="s">
        <v>44</v>
      </c>
      <c r="O444" s="35"/>
      <c r="P444" s="174">
        <f>O444*H444</f>
        <v>0</v>
      </c>
      <c r="Q444" s="174">
        <v>0</v>
      </c>
      <c r="R444" s="174">
        <f>Q444*H444</f>
        <v>0</v>
      </c>
      <c r="S444" s="174">
        <v>0</v>
      </c>
      <c r="T444" s="175">
        <f>S444*H444</f>
        <v>0</v>
      </c>
      <c r="AR444" s="17" t="s">
        <v>156</v>
      </c>
      <c r="AT444" s="17" t="s">
        <v>152</v>
      </c>
      <c r="AU444" s="17" t="s">
        <v>81</v>
      </c>
      <c r="AY444" s="17" t="s">
        <v>150</v>
      </c>
      <c r="BE444" s="176">
        <f>IF(N444="základní",J444,0)</f>
        <v>0</v>
      </c>
      <c r="BF444" s="176">
        <f>IF(N444="snížená",J444,0)</f>
        <v>0</v>
      </c>
      <c r="BG444" s="176">
        <f>IF(N444="zákl. přenesená",J444,0)</f>
        <v>0</v>
      </c>
      <c r="BH444" s="176">
        <f>IF(N444="sníž. přenesená",J444,0)</f>
        <v>0</v>
      </c>
      <c r="BI444" s="176">
        <f>IF(N444="nulová",J444,0)</f>
        <v>0</v>
      </c>
      <c r="BJ444" s="17" t="s">
        <v>22</v>
      </c>
      <c r="BK444" s="176">
        <f>ROUND(I444*H444,2)</f>
        <v>0</v>
      </c>
      <c r="BL444" s="17" t="s">
        <v>156</v>
      </c>
      <c r="BM444" s="17" t="s">
        <v>705</v>
      </c>
    </row>
    <row r="445" spans="2:47" s="1" customFormat="1" ht="27">
      <c r="B445" s="34"/>
      <c r="D445" s="180" t="s">
        <v>158</v>
      </c>
      <c r="F445" s="218" t="s">
        <v>706</v>
      </c>
      <c r="I445" s="138"/>
      <c r="L445" s="34"/>
      <c r="M445" s="63"/>
      <c r="N445" s="35"/>
      <c r="O445" s="35"/>
      <c r="P445" s="35"/>
      <c r="Q445" s="35"/>
      <c r="R445" s="35"/>
      <c r="S445" s="35"/>
      <c r="T445" s="64"/>
      <c r="AT445" s="17" t="s">
        <v>158</v>
      </c>
      <c r="AU445" s="17" t="s">
        <v>81</v>
      </c>
    </row>
    <row r="446" spans="2:65" s="1" customFormat="1" ht="22.5" customHeight="1">
      <c r="B446" s="164"/>
      <c r="C446" s="165" t="s">
        <v>707</v>
      </c>
      <c r="D446" s="165" t="s">
        <v>152</v>
      </c>
      <c r="E446" s="166" t="s">
        <v>708</v>
      </c>
      <c r="F446" s="167" t="s">
        <v>709</v>
      </c>
      <c r="G446" s="168" t="s">
        <v>91</v>
      </c>
      <c r="H446" s="169">
        <v>3.904</v>
      </c>
      <c r="I446" s="170"/>
      <c r="J446" s="171">
        <f>ROUND(I446*H446,2)</f>
        <v>0</v>
      </c>
      <c r="K446" s="167" t="s">
        <v>155</v>
      </c>
      <c r="L446" s="34"/>
      <c r="M446" s="172" t="s">
        <v>20</v>
      </c>
      <c r="N446" s="173" t="s">
        <v>44</v>
      </c>
      <c r="O446" s="35"/>
      <c r="P446" s="174">
        <f>O446*H446</f>
        <v>0</v>
      </c>
      <c r="Q446" s="174">
        <v>0.00063</v>
      </c>
      <c r="R446" s="174">
        <f>Q446*H446</f>
        <v>0.00245952</v>
      </c>
      <c r="S446" s="174">
        <v>0</v>
      </c>
      <c r="T446" s="175">
        <f>S446*H446</f>
        <v>0</v>
      </c>
      <c r="AR446" s="17" t="s">
        <v>503</v>
      </c>
      <c r="AT446" s="17" t="s">
        <v>152</v>
      </c>
      <c r="AU446" s="17" t="s">
        <v>81</v>
      </c>
      <c r="AY446" s="17" t="s">
        <v>150</v>
      </c>
      <c r="BE446" s="176">
        <f>IF(N446="základní",J446,0)</f>
        <v>0</v>
      </c>
      <c r="BF446" s="176">
        <f>IF(N446="snížená",J446,0)</f>
        <v>0</v>
      </c>
      <c r="BG446" s="176">
        <f>IF(N446="zákl. přenesená",J446,0)</f>
        <v>0</v>
      </c>
      <c r="BH446" s="176">
        <f>IF(N446="sníž. přenesená",J446,0)</f>
        <v>0</v>
      </c>
      <c r="BI446" s="176">
        <f>IF(N446="nulová",J446,0)</f>
        <v>0</v>
      </c>
      <c r="BJ446" s="17" t="s">
        <v>22</v>
      </c>
      <c r="BK446" s="176">
        <f>ROUND(I446*H446,2)</f>
        <v>0</v>
      </c>
      <c r="BL446" s="17" t="s">
        <v>503</v>
      </c>
      <c r="BM446" s="17" t="s">
        <v>710</v>
      </c>
    </row>
    <row r="447" spans="2:47" s="1" customFormat="1" ht="13.5">
      <c r="B447" s="34"/>
      <c r="D447" s="177" t="s">
        <v>158</v>
      </c>
      <c r="F447" s="178" t="s">
        <v>709</v>
      </c>
      <c r="I447" s="138"/>
      <c r="L447" s="34"/>
      <c r="M447" s="63"/>
      <c r="N447" s="35"/>
      <c r="O447" s="35"/>
      <c r="P447" s="35"/>
      <c r="Q447" s="35"/>
      <c r="R447" s="35"/>
      <c r="S447" s="35"/>
      <c r="T447" s="64"/>
      <c r="AT447" s="17" t="s">
        <v>158</v>
      </c>
      <c r="AU447" s="17" t="s">
        <v>81</v>
      </c>
    </row>
    <row r="448" spans="2:51" s="11" customFormat="1" ht="13.5">
      <c r="B448" s="179"/>
      <c r="D448" s="180" t="s">
        <v>159</v>
      </c>
      <c r="E448" s="181" t="s">
        <v>20</v>
      </c>
      <c r="F448" s="182" t="s">
        <v>711</v>
      </c>
      <c r="H448" s="183">
        <v>3.904</v>
      </c>
      <c r="I448" s="184"/>
      <c r="L448" s="179"/>
      <c r="M448" s="185"/>
      <c r="N448" s="186"/>
      <c r="O448" s="186"/>
      <c r="P448" s="186"/>
      <c r="Q448" s="186"/>
      <c r="R448" s="186"/>
      <c r="S448" s="186"/>
      <c r="T448" s="187"/>
      <c r="AT448" s="188" t="s">
        <v>159</v>
      </c>
      <c r="AU448" s="188" t="s">
        <v>81</v>
      </c>
      <c r="AV448" s="11" t="s">
        <v>81</v>
      </c>
      <c r="AW448" s="11" t="s">
        <v>37</v>
      </c>
      <c r="AX448" s="11" t="s">
        <v>22</v>
      </c>
      <c r="AY448" s="188" t="s">
        <v>150</v>
      </c>
    </row>
    <row r="449" spans="2:65" s="1" customFormat="1" ht="22.5" customHeight="1">
      <c r="B449" s="164"/>
      <c r="C449" s="165" t="s">
        <v>712</v>
      </c>
      <c r="D449" s="165" t="s">
        <v>152</v>
      </c>
      <c r="E449" s="166" t="s">
        <v>713</v>
      </c>
      <c r="F449" s="167" t="s">
        <v>714</v>
      </c>
      <c r="G449" s="168" t="s">
        <v>176</v>
      </c>
      <c r="H449" s="169">
        <v>1.828</v>
      </c>
      <c r="I449" s="170"/>
      <c r="J449" s="171">
        <f>ROUND(I449*H449,2)</f>
        <v>0</v>
      </c>
      <c r="K449" s="167" t="s">
        <v>155</v>
      </c>
      <c r="L449" s="34"/>
      <c r="M449" s="172" t="s">
        <v>20</v>
      </c>
      <c r="N449" s="173" t="s">
        <v>44</v>
      </c>
      <c r="O449" s="35"/>
      <c r="P449" s="174">
        <f>O449*H449</f>
        <v>0</v>
      </c>
      <c r="Q449" s="174">
        <v>0</v>
      </c>
      <c r="R449" s="174">
        <f>Q449*H449</f>
        <v>0</v>
      </c>
      <c r="S449" s="174">
        <v>2</v>
      </c>
      <c r="T449" s="175">
        <f>S449*H449</f>
        <v>3.656</v>
      </c>
      <c r="AR449" s="17" t="s">
        <v>156</v>
      </c>
      <c r="AT449" s="17" t="s">
        <v>152</v>
      </c>
      <c r="AU449" s="17" t="s">
        <v>81</v>
      </c>
      <c r="AY449" s="17" t="s">
        <v>150</v>
      </c>
      <c r="BE449" s="176">
        <f>IF(N449="základní",J449,0)</f>
        <v>0</v>
      </c>
      <c r="BF449" s="176">
        <f>IF(N449="snížená",J449,0)</f>
        <v>0</v>
      </c>
      <c r="BG449" s="176">
        <f>IF(N449="zákl. přenesená",J449,0)</f>
        <v>0</v>
      </c>
      <c r="BH449" s="176">
        <f>IF(N449="sníž. přenesená",J449,0)</f>
        <v>0</v>
      </c>
      <c r="BI449" s="176">
        <f>IF(N449="nulová",J449,0)</f>
        <v>0</v>
      </c>
      <c r="BJ449" s="17" t="s">
        <v>22</v>
      </c>
      <c r="BK449" s="176">
        <f>ROUND(I449*H449,2)</f>
        <v>0</v>
      </c>
      <c r="BL449" s="17" t="s">
        <v>156</v>
      </c>
      <c r="BM449" s="17" t="s">
        <v>715</v>
      </c>
    </row>
    <row r="450" spans="2:47" s="1" customFormat="1" ht="13.5">
      <c r="B450" s="34"/>
      <c r="D450" s="177" t="s">
        <v>158</v>
      </c>
      <c r="F450" s="178" t="s">
        <v>714</v>
      </c>
      <c r="I450" s="138"/>
      <c r="L450" s="34"/>
      <c r="M450" s="63"/>
      <c r="N450" s="35"/>
      <c r="O450" s="35"/>
      <c r="P450" s="35"/>
      <c r="Q450" s="35"/>
      <c r="R450" s="35"/>
      <c r="S450" s="35"/>
      <c r="T450" s="64"/>
      <c r="AT450" s="17" t="s">
        <v>158</v>
      </c>
      <c r="AU450" s="17" t="s">
        <v>81</v>
      </c>
    </row>
    <row r="451" spans="2:51" s="11" customFormat="1" ht="13.5">
      <c r="B451" s="179"/>
      <c r="D451" s="177" t="s">
        <v>159</v>
      </c>
      <c r="E451" s="188" t="s">
        <v>20</v>
      </c>
      <c r="F451" s="189" t="s">
        <v>716</v>
      </c>
      <c r="H451" s="190">
        <v>0.96</v>
      </c>
      <c r="I451" s="184"/>
      <c r="L451" s="179"/>
      <c r="M451" s="185"/>
      <c r="N451" s="186"/>
      <c r="O451" s="186"/>
      <c r="P451" s="186"/>
      <c r="Q451" s="186"/>
      <c r="R451" s="186"/>
      <c r="S451" s="186"/>
      <c r="T451" s="187"/>
      <c r="AT451" s="188" t="s">
        <v>159</v>
      </c>
      <c r="AU451" s="188" t="s">
        <v>81</v>
      </c>
      <c r="AV451" s="11" t="s">
        <v>81</v>
      </c>
      <c r="AW451" s="11" t="s">
        <v>37</v>
      </c>
      <c r="AX451" s="11" t="s">
        <v>73</v>
      </c>
      <c r="AY451" s="188" t="s">
        <v>150</v>
      </c>
    </row>
    <row r="452" spans="2:51" s="11" customFormat="1" ht="13.5">
      <c r="B452" s="179"/>
      <c r="D452" s="177" t="s">
        <v>159</v>
      </c>
      <c r="E452" s="188" t="s">
        <v>20</v>
      </c>
      <c r="F452" s="189" t="s">
        <v>717</v>
      </c>
      <c r="H452" s="190">
        <v>0.868</v>
      </c>
      <c r="I452" s="184"/>
      <c r="L452" s="179"/>
      <c r="M452" s="185"/>
      <c r="N452" s="186"/>
      <c r="O452" s="186"/>
      <c r="P452" s="186"/>
      <c r="Q452" s="186"/>
      <c r="R452" s="186"/>
      <c r="S452" s="186"/>
      <c r="T452" s="187"/>
      <c r="AT452" s="188" t="s">
        <v>159</v>
      </c>
      <c r="AU452" s="188" t="s">
        <v>81</v>
      </c>
      <c r="AV452" s="11" t="s">
        <v>81</v>
      </c>
      <c r="AW452" s="11" t="s">
        <v>37</v>
      </c>
      <c r="AX452" s="11" t="s">
        <v>73</v>
      </c>
      <c r="AY452" s="188" t="s">
        <v>150</v>
      </c>
    </row>
    <row r="453" spans="2:51" s="12" customFormat="1" ht="13.5">
      <c r="B453" s="191"/>
      <c r="D453" s="180" t="s">
        <v>159</v>
      </c>
      <c r="E453" s="192" t="s">
        <v>20</v>
      </c>
      <c r="F453" s="193" t="s">
        <v>173</v>
      </c>
      <c r="H453" s="194">
        <v>1.828</v>
      </c>
      <c r="I453" s="195"/>
      <c r="L453" s="191"/>
      <c r="M453" s="196"/>
      <c r="N453" s="197"/>
      <c r="O453" s="197"/>
      <c r="P453" s="197"/>
      <c r="Q453" s="197"/>
      <c r="R453" s="197"/>
      <c r="S453" s="197"/>
      <c r="T453" s="198"/>
      <c r="AT453" s="199" t="s">
        <v>159</v>
      </c>
      <c r="AU453" s="199" t="s">
        <v>81</v>
      </c>
      <c r="AV453" s="12" t="s">
        <v>156</v>
      </c>
      <c r="AW453" s="12" t="s">
        <v>37</v>
      </c>
      <c r="AX453" s="12" t="s">
        <v>22</v>
      </c>
      <c r="AY453" s="199" t="s">
        <v>150</v>
      </c>
    </row>
    <row r="454" spans="2:65" s="1" customFormat="1" ht="22.5" customHeight="1">
      <c r="B454" s="164"/>
      <c r="C454" s="165" t="s">
        <v>718</v>
      </c>
      <c r="D454" s="165" t="s">
        <v>152</v>
      </c>
      <c r="E454" s="166" t="s">
        <v>719</v>
      </c>
      <c r="F454" s="167" t="s">
        <v>720</v>
      </c>
      <c r="G454" s="168" t="s">
        <v>176</v>
      </c>
      <c r="H454" s="169">
        <v>0.534</v>
      </c>
      <c r="I454" s="170"/>
      <c r="J454" s="171">
        <f>ROUND(I454*H454,2)</f>
        <v>0</v>
      </c>
      <c r="K454" s="167" t="s">
        <v>155</v>
      </c>
      <c r="L454" s="34"/>
      <c r="M454" s="172" t="s">
        <v>20</v>
      </c>
      <c r="N454" s="173" t="s">
        <v>44</v>
      </c>
      <c r="O454" s="35"/>
      <c r="P454" s="174">
        <f>O454*H454</f>
        <v>0</v>
      </c>
      <c r="Q454" s="174">
        <v>0</v>
      </c>
      <c r="R454" s="174">
        <f>Q454*H454</f>
        <v>0</v>
      </c>
      <c r="S454" s="174">
        <v>2.5</v>
      </c>
      <c r="T454" s="175">
        <f>S454*H454</f>
        <v>1.335</v>
      </c>
      <c r="AR454" s="17" t="s">
        <v>156</v>
      </c>
      <c r="AT454" s="17" t="s">
        <v>152</v>
      </c>
      <c r="AU454" s="17" t="s">
        <v>81</v>
      </c>
      <c r="AY454" s="17" t="s">
        <v>150</v>
      </c>
      <c r="BE454" s="176">
        <f>IF(N454="základní",J454,0)</f>
        <v>0</v>
      </c>
      <c r="BF454" s="176">
        <f>IF(N454="snížená",J454,0)</f>
        <v>0</v>
      </c>
      <c r="BG454" s="176">
        <f>IF(N454="zákl. přenesená",J454,0)</f>
        <v>0</v>
      </c>
      <c r="BH454" s="176">
        <f>IF(N454="sníž. přenesená",J454,0)</f>
        <v>0</v>
      </c>
      <c r="BI454" s="176">
        <f>IF(N454="nulová",J454,0)</f>
        <v>0</v>
      </c>
      <c r="BJ454" s="17" t="s">
        <v>22</v>
      </c>
      <c r="BK454" s="176">
        <f>ROUND(I454*H454,2)</f>
        <v>0</v>
      </c>
      <c r="BL454" s="17" t="s">
        <v>156</v>
      </c>
      <c r="BM454" s="17" t="s">
        <v>721</v>
      </c>
    </row>
    <row r="455" spans="2:47" s="1" customFormat="1" ht="13.5">
      <c r="B455" s="34"/>
      <c r="D455" s="177" t="s">
        <v>158</v>
      </c>
      <c r="F455" s="178" t="s">
        <v>720</v>
      </c>
      <c r="I455" s="138"/>
      <c r="L455" s="34"/>
      <c r="M455" s="63"/>
      <c r="N455" s="35"/>
      <c r="O455" s="35"/>
      <c r="P455" s="35"/>
      <c r="Q455" s="35"/>
      <c r="R455" s="35"/>
      <c r="S455" s="35"/>
      <c r="T455" s="64"/>
      <c r="AT455" s="17" t="s">
        <v>158</v>
      </c>
      <c r="AU455" s="17" t="s">
        <v>81</v>
      </c>
    </row>
    <row r="456" spans="2:51" s="11" customFormat="1" ht="13.5">
      <c r="B456" s="179"/>
      <c r="D456" s="177" t="s">
        <v>159</v>
      </c>
      <c r="E456" s="188" t="s">
        <v>20</v>
      </c>
      <c r="F456" s="189" t="s">
        <v>722</v>
      </c>
      <c r="H456" s="190">
        <v>0.109</v>
      </c>
      <c r="I456" s="184"/>
      <c r="L456" s="179"/>
      <c r="M456" s="185"/>
      <c r="N456" s="186"/>
      <c r="O456" s="186"/>
      <c r="P456" s="186"/>
      <c r="Q456" s="186"/>
      <c r="R456" s="186"/>
      <c r="S456" s="186"/>
      <c r="T456" s="187"/>
      <c r="AT456" s="188" t="s">
        <v>159</v>
      </c>
      <c r="AU456" s="188" t="s">
        <v>81</v>
      </c>
      <c r="AV456" s="11" t="s">
        <v>81</v>
      </c>
      <c r="AW456" s="11" t="s">
        <v>37</v>
      </c>
      <c r="AX456" s="11" t="s">
        <v>73</v>
      </c>
      <c r="AY456" s="188" t="s">
        <v>150</v>
      </c>
    </row>
    <row r="457" spans="2:51" s="11" customFormat="1" ht="13.5">
      <c r="B457" s="179"/>
      <c r="D457" s="177" t="s">
        <v>159</v>
      </c>
      <c r="E457" s="188" t="s">
        <v>20</v>
      </c>
      <c r="F457" s="189" t="s">
        <v>723</v>
      </c>
      <c r="H457" s="190">
        <v>0.109</v>
      </c>
      <c r="I457" s="184"/>
      <c r="L457" s="179"/>
      <c r="M457" s="185"/>
      <c r="N457" s="186"/>
      <c r="O457" s="186"/>
      <c r="P457" s="186"/>
      <c r="Q457" s="186"/>
      <c r="R457" s="186"/>
      <c r="S457" s="186"/>
      <c r="T457" s="187"/>
      <c r="AT457" s="188" t="s">
        <v>159</v>
      </c>
      <c r="AU457" s="188" t="s">
        <v>81</v>
      </c>
      <c r="AV457" s="11" t="s">
        <v>81</v>
      </c>
      <c r="AW457" s="11" t="s">
        <v>37</v>
      </c>
      <c r="AX457" s="11" t="s">
        <v>73</v>
      </c>
      <c r="AY457" s="188" t="s">
        <v>150</v>
      </c>
    </row>
    <row r="458" spans="2:51" s="11" customFormat="1" ht="13.5">
      <c r="B458" s="179"/>
      <c r="D458" s="177" t="s">
        <v>159</v>
      </c>
      <c r="E458" s="188" t="s">
        <v>20</v>
      </c>
      <c r="F458" s="189" t="s">
        <v>724</v>
      </c>
      <c r="H458" s="190">
        <v>0.071</v>
      </c>
      <c r="I458" s="184"/>
      <c r="L458" s="179"/>
      <c r="M458" s="185"/>
      <c r="N458" s="186"/>
      <c r="O458" s="186"/>
      <c r="P458" s="186"/>
      <c r="Q458" s="186"/>
      <c r="R458" s="186"/>
      <c r="S458" s="186"/>
      <c r="T458" s="187"/>
      <c r="AT458" s="188" t="s">
        <v>159</v>
      </c>
      <c r="AU458" s="188" t="s">
        <v>81</v>
      </c>
      <c r="AV458" s="11" t="s">
        <v>81</v>
      </c>
      <c r="AW458" s="11" t="s">
        <v>37</v>
      </c>
      <c r="AX458" s="11" t="s">
        <v>73</v>
      </c>
      <c r="AY458" s="188" t="s">
        <v>150</v>
      </c>
    </row>
    <row r="459" spans="2:51" s="11" customFormat="1" ht="13.5">
      <c r="B459" s="179"/>
      <c r="D459" s="177" t="s">
        <v>159</v>
      </c>
      <c r="E459" s="188" t="s">
        <v>20</v>
      </c>
      <c r="F459" s="189" t="s">
        <v>725</v>
      </c>
      <c r="H459" s="190">
        <v>0.143</v>
      </c>
      <c r="I459" s="184"/>
      <c r="L459" s="179"/>
      <c r="M459" s="185"/>
      <c r="N459" s="186"/>
      <c r="O459" s="186"/>
      <c r="P459" s="186"/>
      <c r="Q459" s="186"/>
      <c r="R459" s="186"/>
      <c r="S459" s="186"/>
      <c r="T459" s="187"/>
      <c r="AT459" s="188" t="s">
        <v>159</v>
      </c>
      <c r="AU459" s="188" t="s">
        <v>81</v>
      </c>
      <c r="AV459" s="11" t="s">
        <v>81</v>
      </c>
      <c r="AW459" s="11" t="s">
        <v>37</v>
      </c>
      <c r="AX459" s="11" t="s">
        <v>73</v>
      </c>
      <c r="AY459" s="188" t="s">
        <v>150</v>
      </c>
    </row>
    <row r="460" spans="2:51" s="11" customFormat="1" ht="13.5">
      <c r="B460" s="179"/>
      <c r="D460" s="177" t="s">
        <v>159</v>
      </c>
      <c r="E460" s="188" t="s">
        <v>20</v>
      </c>
      <c r="F460" s="189" t="s">
        <v>726</v>
      </c>
      <c r="H460" s="190">
        <v>0.102</v>
      </c>
      <c r="I460" s="184"/>
      <c r="L460" s="179"/>
      <c r="M460" s="185"/>
      <c r="N460" s="186"/>
      <c r="O460" s="186"/>
      <c r="P460" s="186"/>
      <c r="Q460" s="186"/>
      <c r="R460" s="186"/>
      <c r="S460" s="186"/>
      <c r="T460" s="187"/>
      <c r="AT460" s="188" t="s">
        <v>159</v>
      </c>
      <c r="AU460" s="188" t="s">
        <v>81</v>
      </c>
      <c r="AV460" s="11" t="s">
        <v>81</v>
      </c>
      <c r="AW460" s="11" t="s">
        <v>37</v>
      </c>
      <c r="AX460" s="11" t="s">
        <v>73</v>
      </c>
      <c r="AY460" s="188" t="s">
        <v>150</v>
      </c>
    </row>
    <row r="461" spans="2:51" s="12" customFormat="1" ht="13.5">
      <c r="B461" s="191"/>
      <c r="D461" s="180" t="s">
        <v>159</v>
      </c>
      <c r="E461" s="192" t="s">
        <v>20</v>
      </c>
      <c r="F461" s="193" t="s">
        <v>173</v>
      </c>
      <c r="H461" s="194">
        <v>0.534</v>
      </c>
      <c r="I461" s="195"/>
      <c r="L461" s="191"/>
      <c r="M461" s="196"/>
      <c r="N461" s="197"/>
      <c r="O461" s="197"/>
      <c r="P461" s="197"/>
      <c r="Q461" s="197"/>
      <c r="R461" s="197"/>
      <c r="S461" s="197"/>
      <c r="T461" s="198"/>
      <c r="AT461" s="199" t="s">
        <v>159</v>
      </c>
      <c r="AU461" s="199" t="s">
        <v>81</v>
      </c>
      <c r="AV461" s="12" t="s">
        <v>156</v>
      </c>
      <c r="AW461" s="12" t="s">
        <v>37</v>
      </c>
      <c r="AX461" s="12" t="s">
        <v>22</v>
      </c>
      <c r="AY461" s="199" t="s">
        <v>150</v>
      </c>
    </row>
    <row r="462" spans="2:65" s="1" customFormat="1" ht="31.5" customHeight="1">
      <c r="B462" s="164"/>
      <c r="C462" s="165" t="s">
        <v>727</v>
      </c>
      <c r="D462" s="165" t="s">
        <v>152</v>
      </c>
      <c r="E462" s="166" t="s">
        <v>728</v>
      </c>
      <c r="F462" s="167" t="s">
        <v>729</v>
      </c>
      <c r="G462" s="168" t="s">
        <v>176</v>
      </c>
      <c r="H462" s="169">
        <v>0.85</v>
      </c>
      <c r="I462" s="170"/>
      <c r="J462" s="171">
        <f>ROUND(I462*H462,2)</f>
        <v>0</v>
      </c>
      <c r="K462" s="167" t="s">
        <v>163</v>
      </c>
      <c r="L462" s="34"/>
      <c r="M462" s="172" t="s">
        <v>20</v>
      </c>
      <c r="N462" s="173" t="s">
        <v>44</v>
      </c>
      <c r="O462" s="35"/>
      <c r="P462" s="174">
        <f>O462*H462</f>
        <v>0</v>
      </c>
      <c r="Q462" s="174">
        <v>0</v>
      </c>
      <c r="R462" s="174">
        <f>Q462*H462</f>
        <v>0</v>
      </c>
      <c r="S462" s="174">
        <v>2.2</v>
      </c>
      <c r="T462" s="175">
        <f>S462*H462</f>
        <v>1.87</v>
      </c>
      <c r="AR462" s="17" t="s">
        <v>156</v>
      </c>
      <c r="AT462" s="17" t="s">
        <v>152</v>
      </c>
      <c r="AU462" s="17" t="s">
        <v>81</v>
      </c>
      <c r="AY462" s="17" t="s">
        <v>150</v>
      </c>
      <c r="BE462" s="176">
        <f>IF(N462="základní",J462,0)</f>
        <v>0</v>
      </c>
      <c r="BF462" s="176">
        <f>IF(N462="snížená",J462,0)</f>
        <v>0</v>
      </c>
      <c r="BG462" s="176">
        <f>IF(N462="zákl. přenesená",J462,0)</f>
        <v>0</v>
      </c>
      <c r="BH462" s="176">
        <f>IF(N462="sníž. přenesená",J462,0)</f>
        <v>0</v>
      </c>
      <c r="BI462" s="176">
        <f>IF(N462="nulová",J462,0)</f>
        <v>0</v>
      </c>
      <c r="BJ462" s="17" t="s">
        <v>22</v>
      </c>
      <c r="BK462" s="176">
        <f>ROUND(I462*H462,2)</f>
        <v>0</v>
      </c>
      <c r="BL462" s="17" t="s">
        <v>156</v>
      </c>
      <c r="BM462" s="17" t="s">
        <v>730</v>
      </c>
    </row>
    <row r="463" spans="2:47" s="1" customFormat="1" ht="27">
      <c r="B463" s="34"/>
      <c r="D463" s="177" t="s">
        <v>158</v>
      </c>
      <c r="F463" s="178" t="s">
        <v>731</v>
      </c>
      <c r="I463" s="138"/>
      <c r="L463" s="34"/>
      <c r="M463" s="63"/>
      <c r="N463" s="35"/>
      <c r="O463" s="35"/>
      <c r="P463" s="35"/>
      <c r="Q463" s="35"/>
      <c r="R463" s="35"/>
      <c r="S463" s="35"/>
      <c r="T463" s="64"/>
      <c r="AT463" s="17" t="s">
        <v>158</v>
      </c>
      <c r="AU463" s="17" t="s">
        <v>81</v>
      </c>
    </row>
    <row r="464" spans="2:51" s="11" customFormat="1" ht="13.5">
      <c r="B464" s="179"/>
      <c r="D464" s="180" t="s">
        <v>159</v>
      </c>
      <c r="E464" s="181" t="s">
        <v>20</v>
      </c>
      <c r="F464" s="182" t="s">
        <v>548</v>
      </c>
      <c r="H464" s="183">
        <v>0.85</v>
      </c>
      <c r="I464" s="184"/>
      <c r="L464" s="179"/>
      <c r="M464" s="185"/>
      <c r="N464" s="186"/>
      <c r="O464" s="186"/>
      <c r="P464" s="186"/>
      <c r="Q464" s="186"/>
      <c r="R464" s="186"/>
      <c r="S464" s="186"/>
      <c r="T464" s="187"/>
      <c r="AT464" s="188" t="s">
        <v>159</v>
      </c>
      <c r="AU464" s="188" t="s">
        <v>81</v>
      </c>
      <c r="AV464" s="11" t="s">
        <v>81</v>
      </c>
      <c r="AW464" s="11" t="s">
        <v>37</v>
      </c>
      <c r="AX464" s="11" t="s">
        <v>22</v>
      </c>
      <c r="AY464" s="188" t="s">
        <v>150</v>
      </c>
    </row>
    <row r="465" spans="2:65" s="1" customFormat="1" ht="22.5" customHeight="1">
      <c r="B465" s="164"/>
      <c r="C465" s="165" t="s">
        <v>732</v>
      </c>
      <c r="D465" s="165" t="s">
        <v>152</v>
      </c>
      <c r="E465" s="166" t="s">
        <v>733</v>
      </c>
      <c r="F465" s="167" t="s">
        <v>734</v>
      </c>
      <c r="G465" s="168" t="s">
        <v>169</v>
      </c>
      <c r="H465" s="169">
        <v>18.1</v>
      </c>
      <c r="I465" s="170"/>
      <c r="J465" s="171">
        <f>ROUND(I465*H465,2)</f>
        <v>0</v>
      </c>
      <c r="K465" s="167" t="s">
        <v>155</v>
      </c>
      <c r="L465" s="34"/>
      <c r="M465" s="172" t="s">
        <v>20</v>
      </c>
      <c r="N465" s="173" t="s">
        <v>44</v>
      </c>
      <c r="O465" s="35"/>
      <c r="P465" s="174">
        <f>O465*H465</f>
        <v>0</v>
      </c>
      <c r="Q465" s="174">
        <v>0</v>
      </c>
      <c r="R465" s="174">
        <f>Q465*H465</f>
        <v>0</v>
      </c>
      <c r="S465" s="174">
        <v>0.00198</v>
      </c>
      <c r="T465" s="175">
        <f>S465*H465</f>
        <v>0.035838</v>
      </c>
      <c r="AR465" s="17" t="s">
        <v>156</v>
      </c>
      <c r="AT465" s="17" t="s">
        <v>152</v>
      </c>
      <c r="AU465" s="17" t="s">
        <v>81</v>
      </c>
      <c r="AY465" s="17" t="s">
        <v>150</v>
      </c>
      <c r="BE465" s="176">
        <f>IF(N465="základní",J465,0)</f>
        <v>0</v>
      </c>
      <c r="BF465" s="176">
        <f>IF(N465="snížená",J465,0)</f>
        <v>0</v>
      </c>
      <c r="BG465" s="176">
        <f>IF(N465="zákl. přenesená",J465,0)</f>
        <v>0</v>
      </c>
      <c r="BH465" s="176">
        <f>IF(N465="sníž. přenesená",J465,0)</f>
        <v>0</v>
      </c>
      <c r="BI465" s="176">
        <f>IF(N465="nulová",J465,0)</f>
        <v>0</v>
      </c>
      <c r="BJ465" s="17" t="s">
        <v>22</v>
      </c>
      <c r="BK465" s="176">
        <f>ROUND(I465*H465,2)</f>
        <v>0</v>
      </c>
      <c r="BL465" s="17" t="s">
        <v>156</v>
      </c>
      <c r="BM465" s="17" t="s">
        <v>735</v>
      </c>
    </row>
    <row r="466" spans="2:47" s="1" customFormat="1" ht="13.5">
      <c r="B466" s="34"/>
      <c r="D466" s="177" t="s">
        <v>158</v>
      </c>
      <c r="F466" s="178" t="s">
        <v>734</v>
      </c>
      <c r="I466" s="138"/>
      <c r="L466" s="34"/>
      <c r="M466" s="63"/>
      <c r="N466" s="35"/>
      <c r="O466" s="35"/>
      <c r="P466" s="35"/>
      <c r="Q466" s="35"/>
      <c r="R466" s="35"/>
      <c r="S466" s="35"/>
      <c r="T466" s="64"/>
      <c r="AT466" s="17" t="s">
        <v>158</v>
      </c>
      <c r="AU466" s="17" t="s">
        <v>81</v>
      </c>
    </row>
    <row r="467" spans="2:51" s="11" customFormat="1" ht="13.5">
      <c r="B467" s="179"/>
      <c r="D467" s="180" t="s">
        <v>159</v>
      </c>
      <c r="E467" s="181" t="s">
        <v>20</v>
      </c>
      <c r="F467" s="182" t="s">
        <v>736</v>
      </c>
      <c r="H467" s="183">
        <v>18.1</v>
      </c>
      <c r="I467" s="184"/>
      <c r="L467" s="179"/>
      <c r="M467" s="185"/>
      <c r="N467" s="186"/>
      <c r="O467" s="186"/>
      <c r="P467" s="186"/>
      <c r="Q467" s="186"/>
      <c r="R467" s="186"/>
      <c r="S467" s="186"/>
      <c r="T467" s="187"/>
      <c r="AT467" s="188" t="s">
        <v>159</v>
      </c>
      <c r="AU467" s="188" t="s">
        <v>81</v>
      </c>
      <c r="AV467" s="11" t="s">
        <v>81</v>
      </c>
      <c r="AW467" s="11" t="s">
        <v>37</v>
      </c>
      <c r="AX467" s="11" t="s">
        <v>22</v>
      </c>
      <c r="AY467" s="188" t="s">
        <v>150</v>
      </c>
    </row>
    <row r="468" spans="2:65" s="1" customFormat="1" ht="22.5" customHeight="1">
      <c r="B468" s="164"/>
      <c r="C468" s="165" t="s">
        <v>737</v>
      </c>
      <c r="D468" s="165" t="s">
        <v>152</v>
      </c>
      <c r="E468" s="166" t="s">
        <v>738</v>
      </c>
      <c r="F468" s="167" t="s">
        <v>739</v>
      </c>
      <c r="G468" s="168" t="s">
        <v>384</v>
      </c>
      <c r="H468" s="169">
        <v>1</v>
      </c>
      <c r="I468" s="170"/>
      <c r="J468" s="171">
        <f>ROUND(I468*H468,2)</f>
        <v>0</v>
      </c>
      <c r="K468" s="167" t="s">
        <v>155</v>
      </c>
      <c r="L468" s="34"/>
      <c r="M468" s="172" t="s">
        <v>20</v>
      </c>
      <c r="N468" s="173" t="s">
        <v>44</v>
      </c>
      <c r="O468" s="35"/>
      <c r="P468" s="174">
        <f>O468*H468</f>
        <v>0</v>
      </c>
      <c r="Q468" s="174">
        <v>0</v>
      </c>
      <c r="R468" s="174">
        <f>Q468*H468</f>
        <v>0</v>
      </c>
      <c r="S468" s="174">
        <v>0.192</v>
      </c>
      <c r="T468" s="175">
        <f>S468*H468</f>
        <v>0.192</v>
      </c>
      <c r="AR468" s="17" t="s">
        <v>156</v>
      </c>
      <c r="AT468" s="17" t="s">
        <v>152</v>
      </c>
      <c r="AU468" s="17" t="s">
        <v>81</v>
      </c>
      <c r="AY468" s="17" t="s">
        <v>150</v>
      </c>
      <c r="BE468" s="176">
        <f>IF(N468="základní",J468,0)</f>
        <v>0</v>
      </c>
      <c r="BF468" s="176">
        <f>IF(N468="snížená",J468,0)</f>
        <v>0</v>
      </c>
      <c r="BG468" s="176">
        <f>IF(N468="zákl. přenesená",J468,0)</f>
        <v>0</v>
      </c>
      <c r="BH468" s="176">
        <f>IF(N468="sníž. přenesená",J468,0)</f>
        <v>0</v>
      </c>
      <c r="BI468" s="176">
        <f>IF(N468="nulová",J468,0)</f>
        <v>0</v>
      </c>
      <c r="BJ468" s="17" t="s">
        <v>22</v>
      </c>
      <c r="BK468" s="176">
        <f>ROUND(I468*H468,2)</f>
        <v>0</v>
      </c>
      <c r="BL468" s="17" t="s">
        <v>156</v>
      </c>
      <c r="BM468" s="17" t="s">
        <v>740</v>
      </c>
    </row>
    <row r="469" spans="2:47" s="1" customFormat="1" ht="13.5">
      <c r="B469" s="34"/>
      <c r="D469" s="177" t="s">
        <v>158</v>
      </c>
      <c r="F469" s="178" t="s">
        <v>739</v>
      </c>
      <c r="I469" s="138"/>
      <c r="L469" s="34"/>
      <c r="M469" s="63"/>
      <c r="N469" s="35"/>
      <c r="O469" s="35"/>
      <c r="P469" s="35"/>
      <c r="Q469" s="35"/>
      <c r="R469" s="35"/>
      <c r="S469" s="35"/>
      <c r="T469" s="64"/>
      <c r="AT469" s="17" t="s">
        <v>158</v>
      </c>
      <c r="AU469" s="17" t="s">
        <v>81</v>
      </c>
    </row>
    <row r="470" spans="2:51" s="11" customFormat="1" ht="13.5">
      <c r="B470" s="179"/>
      <c r="D470" s="180" t="s">
        <v>159</v>
      </c>
      <c r="E470" s="181" t="s">
        <v>20</v>
      </c>
      <c r="F470" s="182" t="s">
        <v>22</v>
      </c>
      <c r="H470" s="183">
        <v>1</v>
      </c>
      <c r="I470" s="184"/>
      <c r="L470" s="179"/>
      <c r="M470" s="185"/>
      <c r="N470" s="186"/>
      <c r="O470" s="186"/>
      <c r="P470" s="186"/>
      <c r="Q470" s="186"/>
      <c r="R470" s="186"/>
      <c r="S470" s="186"/>
      <c r="T470" s="187"/>
      <c r="AT470" s="188" t="s">
        <v>159</v>
      </c>
      <c r="AU470" s="188" t="s">
        <v>81</v>
      </c>
      <c r="AV470" s="11" t="s">
        <v>81</v>
      </c>
      <c r="AW470" s="11" t="s">
        <v>37</v>
      </c>
      <c r="AX470" s="11" t="s">
        <v>22</v>
      </c>
      <c r="AY470" s="188" t="s">
        <v>150</v>
      </c>
    </row>
    <row r="471" spans="2:65" s="1" customFormat="1" ht="22.5" customHeight="1">
      <c r="B471" s="164"/>
      <c r="C471" s="165" t="s">
        <v>741</v>
      </c>
      <c r="D471" s="165" t="s">
        <v>152</v>
      </c>
      <c r="E471" s="166" t="s">
        <v>742</v>
      </c>
      <c r="F471" s="167" t="s">
        <v>743</v>
      </c>
      <c r="G471" s="168" t="s">
        <v>91</v>
      </c>
      <c r="H471" s="169">
        <v>6.2</v>
      </c>
      <c r="I471" s="170"/>
      <c r="J471" s="171">
        <f>ROUND(I471*H471,2)</f>
        <v>0</v>
      </c>
      <c r="K471" s="167" t="s">
        <v>155</v>
      </c>
      <c r="L471" s="34"/>
      <c r="M471" s="172" t="s">
        <v>20</v>
      </c>
      <c r="N471" s="173" t="s">
        <v>44</v>
      </c>
      <c r="O471" s="35"/>
      <c r="P471" s="174">
        <f>O471*H471</f>
        <v>0</v>
      </c>
      <c r="Q471" s="174">
        <v>0</v>
      </c>
      <c r="R471" s="174">
        <f>Q471*H471</f>
        <v>0</v>
      </c>
      <c r="S471" s="174">
        <v>0.275</v>
      </c>
      <c r="T471" s="175">
        <f>S471*H471</f>
        <v>1.7050000000000003</v>
      </c>
      <c r="AR471" s="17" t="s">
        <v>156</v>
      </c>
      <c r="AT471" s="17" t="s">
        <v>152</v>
      </c>
      <c r="AU471" s="17" t="s">
        <v>81</v>
      </c>
      <c r="AY471" s="17" t="s">
        <v>150</v>
      </c>
      <c r="BE471" s="176">
        <f>IF(N471="základní",J471,0)</f>
        <v>0</v>
      </c>
      <c r="BF471" s="176">
        <f>IF(N471="snížená",J471,0)</f>
        <v>0</v>
      </c>
      <c r="BG471" s="176">
        <f>IF(N471="zákl. přenesená",J471,0)</f>
        <v>0</v>
      </c>
      <c r="BH471" s="176">
        <f>IF(N471="sníž. přenesená",J471,0)</f>
        <v>0</v>
      </c>
      <c r="BI471" s="176">
        <f>IF(N471="nulová",J471,0)</f>
        <v>0</v>
      </c>
      <c r="BJ471" s="17" t="s">
        <v>22</v>
      </c>
      <c r="BK471" s="176">
        <f>ROUND(I471*H471,2)</f>
        <v>0</v>
      </c>
      <c r="BL471" s="17" t="s">
        <v>156</v>
      </c>
      <c r="BM471" s="17" t="s">
        <v>744</v>
      </c>
    </row>
    <row r="472" spans="2:47" s="1" customFormat="1" ht="13.5">
      <c r="B472" s="34"/>
      <c r="D472" s="177" t="s">
        <v>158</v>
      </c>
      <c r="F472" s="178" t="s">
        <v>743</v>
      </c>
      <c r="I472" s="138"/>
      <c r="L472" s="34"/>
      <c r="M472" s="63"/>
      <c r="N472" s="35"/>
      <c r="O472" s="35"/>
      <c r="P472" s="35"/>
      <c r="Q472" s="35"/>
      <c r="R472" s="35"/>
      <c r="S472" s="35"/>
      <c r="T472" s="64"/>
      <c r="AT472" s="17" t="s">
        <v>158</v>
      </c>
      <c r="AU472" s="17" t="s">
        <v>81</v>
      </c>
    </row>
    <row r="473" spans="2:51" s="11" customFormat="1" ht="13.5">
      <c r="B473" s="179"/>
      <c r="D473" s="180" t="s">
        <v>159</v>
      </c>
      <c r="E473" s="181" t="s">
        <v>20</v>
      </c>
      <c r="F473" s="182" t="s">
        <v>745</v>
      </c>
      <c r="H473" s="183">
        <v>6.2</v>
      </c>
      <c r="I473" s="184"/>
      <c r="L473" s="179"/>
      <c r="M473" s="185"/>
      <c r="N473" s="186"/>
      <c r="O473" s="186"/>
      <c r="P473" s="186"/>
      <c r="Q473" s="186"/>
      <c r="R473" s="186"/>
      <c r="S473" s="186"/>
      <c r="T473" s="187"/>
      <c r="AT473" s="188" t="s">
        <v>159</v>
      </c>
      <c r="AU473" s="188" t="s">
        <v>81</v>
      </c>
      <c r="AV473" s="11" t="s">
        <v>81</v>
      </c>
      <c r="AW473" s="11" t="s">
        <v>37</v>
      </c>
      <c r="AX473" s="11" t="s">
        <v>22</v>
      </c>
      <c r="AY473" s="188" t="s">
        <v>150</v>
      </c>
    </row>
    <row r="474" spans="2:65" s="1" customFormat="1" ht="22.5" customHeight="1">
      <c r="B474" s="164"/>
      <c r="C474" s="165" t="s">
        <v>746</v>
      </c>
      <c r="D474" s="165" t="s">
        <v>152</v>
      </c>
      <c r="E474" s="166" t="s">
        <v>747</v>
      </c>
      <c r="F474" s="167" t="s">
        <v>748</v>
      </c>
      <c r="G474" s="168" t="s">
        <v>91</v>
      </c>
      <c r="H474" s="169">
        <v>480.585</v>
      </c>
      <c r="I474" s="170"/>
      <c r="J474" s="171">
        <f>ROUND(I474*H474,2)</f>
        <v>0</v>
      </c>
      <c r="K474" s="167" t="s">
        <v>155</v>
      </c>
      <c r="L474" s="34"/>
      <c r="M474" s="172" t="s">
        <v>20</v>
      </c>
      <c r="N474" s="173" t="s">
        <v>44</v>
      </c>
      <c r="O474" s="35"/>
      <c r="P474" s="174">
        <f>O474*H474</f>
        <v>0</v>
      </c>
      <c r="Q474" s="174">
        <v>0</v>
      </c>
      <c r="R474" s="174">
        <f>Q474*H474</f>
        <v>0</v>
      </c>
      <c r="S474" s="174">
        <v>0.063</v>
      </c>
      <c r="T474" s="175">
        <f>S474*H474</f>
        <v>30.276854999999998</v>
      </c>
      <c r="AR474" s="17" t="s">
        <v>156</v>
      </c>
      <c r="AT474" s="17" t="s">
        <v>152</v>
      </c>
      <c r="AU474" s="17" t="s">
        <v>81</v>
      </c>
      <c r="AY474" s="17" t="s">
        <v>150</v>
      </c>
      <c r="BE474" s="176">
        <f>IF(N474="základní",J474,0)</f>
        <v>0</v>
      </c>
      <c r="BF474" s="176">
        <f>IF(N474="snížená",J474,0)</f>
        <v>0</v>
      </c>
      <c r="BG474" s="176">
        <f>IF(N474="zákl. přenesená",J474,0)</f>
        <v>0</v>
      </c>
      <c r="BH474" s="176">
        <f>IF(N474="sníž. přenesená",J474,0)</f>
        <v>0</v>
      </c>
      <c r="BI474" s="176">
        <f>IF(N474="nulová",J474,0)</f>
        <v>0</v>
      </c>
      <c r="BJ474" s="17" t="s">
        <v>22</v>
      </c>
      <c r="BK474" s="176">
        <f>ROUND(I474*H474,2)</f>
        <v>0</v>
      </c>
      <c r="BL474" s="17" t="s">
        <v>156</v>
      </c>
      <c r="BM474" s="17" t="s">
        <v>749</v>
      </c>
    </row>
    <row r="475" spans="2:47" s="1" customFormat="1" ht="13.5">
      <c r="B475" s="34"/>
      <c r="D475" s="177" t="s">
        <v>158</v>
      </c>
      <c r="F475" s="178" t="s">
        <v>748</v>
      </c>
      <c r="I475" s="138"/>
      <c r="L475" s="34"/>
      <c r="M475" s="63"/>
      <c r="N475" s="35"/>
      <c r="O475" s="35"/>
      <c r="P475" s="35"/>
      <c r="Q475" s="35"/>
      <c r="R475" s="35"/>
      <c r="S475" s="35"/>
      <c r="T475" s="64"/>
      <c r="AT475" s="17" t="s">
        <v>158</v>
      </c>
      <c r="AU475" s="17" t="s">
        <v>81</v>
      </c>
    </row>
    <row r="476" spans="2:51" s="11" customFormat="1" ht="13.5">
      <c r="B476" s="179"/>
      <c r="D476" s="177" t="s">
        <v>159</v>
      </c>
      <c r="E476" s="188" t="s">
        <v>20</v>
      </c>
      <c r="F476" s="189" t="s">
        <v>750</v>
      </c>
      <c r="H476" s="190">
        <v>191.174</v>
      </c>
      <c r="I476" s="184"/>
      <c r="L476" s="179"/>
      <c r="M476" s="185"/>
      <c r="N476" s="186"/>
      <c r="O476" s="186"/>
      <c r="P476" s="186"/>
      <c r="Q476" s="186"/>
      <c r="R476" s="186"/>
      <c r="S476" s="186"/>
      <c r="T476" s="187"/>
      <c r="AT476" s="188" t="s">
        <v>159</v>
      </c>
      <c r="AU476" s="188" t="s">
        <v>81</v>
      </c>
      <c r="AV476" s="11" t="s">
        <v>81</v>
      </c>
      <c r="AW476" s="11" t="s">
        <v>37</v>
      </c>
      <c r="AX476" s="11" t="s">
        <v>73</v>
      </c>
      <c r="AY476" s="188" t="s">
        <v>150</v>
      </c>
    </row>
    <row r="477" spans="2:51" s="11" customFormat="1" ht="13.5">
      <c r="B477" s="179"/>
      <c r="D477" s="177" t="s">
        <v>159</v>
      </c>
      <c r="E477" s="188" t="s">
        <v>20</v>
      </c>
      <c r="F477" s="189" t="s">
        <v>751</v>
      </c>
      <c r="H477" s="190">
        <v>114.354</v>
      </c>
      <c r="I477" s="184"/>
      <c r="L477" s="179"/>
      <c r="M477" s="185"/>
      <c r="N477" s="186"/>
      <c r="O477" s="186"/>
      <c r="P477" s="186"/>
      <c r="Q477" s="186"/>
      <c r="R477" s="186"/>
      <c r="S477" s="186"/>
      <c r="T477" s="187"/>
      <c r="AT477" s="188" t="s">
        <v>159</v>
      </c>
      <c r="AU477" s="188" t="s">
        <v>81</v>
      </c>
      <c r="AV477" s="11" t="s">
        <v>81</v>
      </c>
      <c r="AW477" s="11" t="s">
        <v>37</v>
      </c>
      <c r="AX477" s="11" t="s">
        <v>73</v>
      </c>
      <c r="AY477" s="188" t="s">
        <v>150</v>
      </c>
    </row>
    <row r="478" spans="2:51" s="11" customFormat="1" ht="13.5">
      <c r="B478" s="179"/>
      <c r="D478" s="177" t="s">
        <v>159</v>
      </c>
      <c r="E478" s="188" t="s">
        <v>20</v>
      </c>
      <c r="F478" s="189" t="s">
        <v>752</v>
      </c>
      <c r="H478" s="190">
        <v>17.304</v>
      </c>
      <c r="I478" s="184"/>
      <c r="L478" s="179"/>
      <c r="M478" s="185"/>
      <c r="N478" s="186"/>
      <c r="O478" s="186"/>
      <c r="P478" s="186"/>
      <c r="Q478" s="186"/>
      <c r="R478" s="186"/>
      <c r="S478" s="186"/>
      <c r="T478" s="187"/>
      <c r="AT478" s="188" t="s">
        <v>159</v>
      </c>
      <c r="AU478" s="188" t="s">
        <v>81</v>
      </c>
      <c r="AV478" s="11" t="s">
        <v>81</v>
      </c>
      <c r="AW478" s="11" t="s">
        <v>37</v>
      </c>
      <c r="AX478" s="11" t="s">
        <v>73</v>
      </c>
      <c r="AY478" s="188" t="s">
        <v>150</v>
      </c>
    </row>
    <row r="479" spans="2:51" s="11" customFormat="1" ht="13.5">
      <c r="B479" s="179"/>
      <c r="D479" s="177" t="s">
        <v>159</v>
      </c>
      <c r="E479" s="188" t="s">
        <v>20</v>
      </c>
      <c r="F479" s="189" t="s">
        <v>753</v>
      </c>
      <c r="H479" s="190">
        <v>157.753</v>
      </c>
      <c r="I479" s="184"/>
      <c r="L479" s="179"/>
      <c r="M479" s="185"/>
      <c r="N479" s="186"/>
      <c r="O479" s="186"/>
      <c r="P479" s="186"/>
      <c r="Q479" s="186"/>
      <c r="R479" s="186"/>
      <c r="S479" s="186"/>
      <c r="T479" s="187"/>
      <c r="AT479" s="188" t="s">
        <v>159</v>
      </c>
      <c r="AU479" s="188" t="s">
        <v>81</v>
      </c>
      <c r="AV479" s="11" t="s">
        <v>81</v>
      </c>
      <c r="AW479" s="11" t="s">
        <v>37</v>
      </c>
      <c r="AX479" s="11" t="s">
        <v>73</v>
      </c>
      <c r="AY479" s="188" t="s">
        <v>150</v>
      </c>
    </row>
    <row r="480" spans="2:51" s="12" customFormat="1" ht="13.5">
      <c r="B480" s="191"/>
      <c r="D480" s="180" t="s">
        <v>159</v>
      </c>
      <c r="E480" s="192" t="s">
        <v>20</v>
      </c>
      <c r="F480" s="193" t="s">
        <v>173</v>
      </c>
      <c r="H480" s="194">
        <v>480.585</v>
      </c>
      <c r="I480" s="195"/>
      <c r="L480" s="191"/>
      <c r="M480" s="196"/>
      <c r="N480" s="197"/>
      <c r="O480" s="197"/>
      <c r="P480" s="197"/>
      <c r="Q480" s="197"/>
      <c r="R480" s="197"/>
      <c r="S480" s="197"/>
      <c r="T480" s="198"/>
      <c r="AT480" s="199" t="s">
        <v>159</v>
      </c>
      <c r="AU480" s="199" t="s">
        <v>81</v>
      </c>
      <c r="AV480" s="12" t="s">
        <v>156</v>
      </c>
      <c r="AW480" s="12" t="s">
        <v>37</v>
      </c>
      <c r="AX480" s="12" t="s">
        <v>22</v>
      </c>
      <c r="AY480" s="199" t="s">
        <v>150</v>
      </c>
    </row>
    <row r="481" spans="2:65" s="1" customFormat="1" ht="22.5" customHeight="1">
      <c r="B481" s="164"/>
      <c r="C481" s="165" t="s">
        <v>754</v>
      </c>
      <c r="D481" s="165" t="s">
        <v>152</v>
      </c>
      <c r="E481" s="166" t="s">
        <v>755</v>
      </c>
      <c r="F481" s="167" t="s">
        <v>756</v>
      </c>
      <c r="G481" s="168" t="s">
        <v>91</v>
      </c>
      <c r="H481" s="169">
        <v>32.72</v>
      </c>
      <c r="I481" s="170"/>
      <c r="J481" s="171">
        <f>ROUND(I481*H481,2)</f>
        <v>0</v>
      </c>
      <c r="K481" s="167" t="s">
        <v>155</v>
      </c>
      <c r="L481" s="34"/>
      <c r="M481" s="172" t="s">
        <v>20</v>
      </c>
      <c r="N481" s="173" t="s">
        <v>44</v>
      </c>
      <c r="O481" s="35"/>
      <c r="P481" s="174">
        <f>O481*H481</f>
        <v>0</v>
      </c>
      <c r="Q481" s="174">
        <v>0</v>
      </c>
      <c r="R481" s="174">
        <f>Q481*H481</f>
        <v>0</v>
      </c>
      <c r="S481" s="174">
        <v>0.063</v>
      </c>
      <c r="T481" s="175">
        <f>S481*H481</f>
        <v>2.06136</v>
      </c>
      <c r="AR481" s="17" t="s">
        <v>156</v>
      </c>
      <c r="AT481" s="17" t="s">
        <v>152</v>
      </c>
      <c r="AU481" s="17" t="s">
        <v>81</v>
      </c>
      <c r="AY481" s="17" t="s">
        <v>150</v>
      </c>
      <c r="BE481" s="176">
        <f>IF(N481="základní",J481,0)</f>
        <v>0</v>
      </c>
      <c r="BF481" s="176">
        <f>IF(N481="snížená",J481,0)</f>
        <v>0</v>
      </c>
      <c r="BG481" s="176">
        <f>IF(N481="zákl. přenesená",J481,0)</f>
        <v>0</v>
      </c>
      <c r="BH481" s="176">
        <f>IF(N481="sníž. přenesená",J481,0)</f>
        <v>0</v>
      </c>
      <c r="BI481" s="176">
        <f>IF(N481="nulová",J481,0)</f>
        <v>0</v>
      </c>
      <c r="BJ481" s="17" t="s">
        <v>22</v>
      </c>
      <c r="BK481" s="176">
        <f>ROUND(I481*H481,2)</f>
        <v>0</v>
      </c>
      <c r="BL481" s="17" t="s">
        <v>156</v>
      </c>
      <c r="BM481" s="17" t="s">
        <v>757</v>
      </c>
    </row>
    <row r="482" spans="2:47" s="1" customFormat="1" ht="13.5">
      <c r="B482" s="34"/>
      <c r="D482" s="177" t="s">
        <v>158</v>
      </c>
      <c r="F482" s="178" t="s">
        <v>756</v>
      </c>
      <c r="I482" s="138"/>
      <c r="L482" s="34"/>
      <c r="M482" s="63"/>
      <c r="N482" s="35"/>
      <c r="O482" s="35"/>
      <c r="P482" s="35"/>
      <c r="Q482" s="35"/>
      <c r="R482" s="35"/>
      <c r="S482" s="35"/>
      <c r="T482" s="64"/>
      <c r="AT482" s="17" t="s">
        <v>158</v>
      </c>
      <c r="AU482" s="17" t="s">
        <v>81</v>
      </c>
    </row>
    <row r="483" spans="2:51" s="11" customFormat="1" ht="13.5">
      <c r="B483" s="179"/>
      <c r="D483" s="180" t="s">
        <v>159</v>
      </c>
      <c r="E483" s="181" t="s">
        <v>20</v>
      </c>
      <c r="F483" s="182" t="s">
        <v>199</v>
      </c>
      <c r="H483" s="183">
        <v>32.72</v>
      </c>
      <c r="I483" s="184"/>
      <c r="L483" s="179"/>
      <c r="M483" s="185"/>
      <c r="N483" s="186"/>
      <c r="O483" s="186"/>
      <c r="P483" s="186"/>
      <c r="Q483" s="186"/>
      <c r="R483" s="186"/>
      <c r="S483" s="186"/>
      <c r="T483" s="187"/>
      <c r="AT483" s="188" t="s">
        <v>159</v>
      </c>
      <c r="AU483" s="188" t="s">
        <v>81</v>
      </c>
      <c r="AV483" s="11" t="s">
        <v>81</v>
      </c>
      <c r="AW483" s="11" t="s">
        <v>37</v>
      </c>
      <c r="AX483" s="11" t="s">
        <v>22</v>
      </c>
      <c r="AY483" s="188" t="s">
        <v>150</v>
      </c>
    </row>
    <row r="484" spans="2:65" s="1" customFormat="1" ht="22.5" customHeight="1">
      <c r="B484" s="164"/>
      <c r="C484" s="165" t="s">
        <v>758</v>
      </c>
      <c r="D484" s="165" t="s">
        <v>152</v>
      </c>
      <c r="E484" s="166" t="s">
        <v>759</v>
      </c>
      <c r="F484" s="167" t="s">
        <v>760</v>
      </c>
      <c r="G484" s="168" t="s">
        <v>91</v>
      </c>
      <c r="H484" s="169">
        <v>6.2</v>
      </c>
      <c r="I484" s="170"/>
      <c r="J484" s="171">
        <f>ROUND(I484*H484,2)</f>
        <v>0</v>
      </c>
      <c r="K484" s="167" t="s">
        <v>155</v>
      </c>
      <c r="L484" s="34"/>
      <c r="M484" s="172" t="s">
        <v>20</v>
      </c>
      <c r="N484" s="173" t="s">
        <v>44</v>
      </c>
      <c r="O484" s="35"/>
      <c r="P484" s="174">
        <f>O484*H484</f>
        <v>0</v>
      </c>
      <c r="Q484" s="174">
        <v>0.01162</v>
      </c>
      <c r="R484" s="174">
        <f>Q484*H484</f>
        <v>0.072044</v>
      </c>
      <c r="S484" s="174">
        <v>0</v>
      </c>
      <c r="T484" s="175">
        <f>S484*H484</f>
        <v>0</v>
      </c>
      <c r="AR484" s="17" t="s">
        <v>156</v>
      </c>
      <c r="AT484" s="17" t="s">
        <v>152</v>
      </c>
      <c r="AU484" s="17" t="s">
        <v>81</v>
      </c>
      <c r="AY484" s="17" t="s">
        <v>150</v>
      </c>
      <c r="BE484" s="176">
        <f>IF(N484="základní",J484,0)</f>
        <v>0</v>
      </c>
      <c r="BF484" s="176">
        <f>IF(N484="snížená",J484,0)</f>
        <v>0</v>
      </c>
      <c r="BG484" s="176">
        <f>IF(N484="zákl. přenesená",J484,0)</f>
        <v>0</v>
      </c>
      <c r="BH484" s="176">
        <f>IF(N484="sníž. přenesená",J484,0)</f>
        <v>0</v>
      </c>
      <c r="BI484" s="176">
        <f>IF(N484="nulová",J484,0)</f>
        <v>0</v>
      </c>
      <c r="BJ484" s="17" t="s">
        <v>22</v>
      </c>
      <c r="BK484" s="176">
        <f>ROUND(I484*H484,2)</f>
        <v>0</v>
      </c>
      <c r="BL484" s="17" t="s">
        <v>156</v>
      </c>
      <c r="BM484" s="17" t="s">
        <v>761</v>
      </c>
    </row>
    <row r="485" spans="2:47" s="1" customFormat="1" ht="13.5">
      <c r="B485" s="34"/>
      <c r="D485" s="177" t="s">
        <v>158</v>
      </c>
      <c r="F485" s="178" t="s">
        <v>760</v>
      </c>
      <c r="I485" s="138"/>
      <c r="L485" s="34"/>
      <c r="M485" s="63"/>
      <c r="N485" s="35"/>
      <c r="O485" s="35"/>
      <c r="P485" s="35"/>
      <c r="Q485" s="35"/>
      <c r="R485" s="35"/>
      <c r="S485" s="35"/>
      <c r="T485" s="64"/>
      <c r="AT485" s="17" t="s">
        <v>158</v>
      </c>
      <c r="AU485" s="17" t="s">
        <v>81</v>
      </c>
    </row>
    <row r="486" spans="2:51" s="11" customFormat="1" ht="13.5">
      <c r="B486" s="179"/>
      <c r="D486" s="180" t="s">
        <v>159</v>
      </c>
      <c r="E486" s="181" t="s">
        <v>20</v>
      </c>
      <c r="F486" s="182" t="s">
        <v>745</v>
      </c>
      <c r="H486" s="183">
        <v>6.2</v>
      </c>
      <c r="I486" s="184"/>
      <c r="L486" s="179"/>
      <c r="M486" s="185"/>
      <c r="N486" s="186"/>
      <c r="O486" s="186"/>
      <c r="P486" s="186"/>
      <c r="Q486" s="186"/>
      <c r="R486" s="186"/>
      <c r="S486" s="186"/>
      <c r="T486" s="187"/>
      <c r="AT486" s="188" t="s">
        <v>159</v>
      </c>
      <c r="AU486" s="188" t="s">
        <v>81</v>
      </c>
      <c r="AV486" s="11" t="s">
        <v>81</v>
      </c>
      <c r="AW486" s="11" t="s">
        <v>37</v>
      </c>
      <c r="AX486" s="11" t="s">
        <v>22</v>
      </c>
      <c r="AY486" s="188" t="s">
        <v>150</v>
      </c>
    </row>
    <row r="487" spans="2:65" s="1" customFormat="1" ht="22.5" customHeight="1">
      <c r="B487" s="164"/>
      <c r="C487" s="165" t="s">
        <v>762</v>
      </c>
      <c r="D487" s="165" t="s">
        <v>152</v>
      </c>
      <c r="E487" s="166" t="s">
        <v>763</v>
      </c>
      <c r="F487" s="167" t="s">
        <v>764</v>
      </c>
      <c r="G487" s="168" t="s">
        <v>91</v>
      </c>
      <c r="H487" s="169">
        <v>6.2</v>
      </c>
      <c r="I487" s="170"/>
      <c r="J487" s="171">
        <f>ROUND(I487*H487,2)</f>
        <v>0</v>
      </c>
      <c r="K487" s="167" t="s">
        <v>155</v>
      </c>
      <c r="L487" s="34"/>
      <c r="M487" s="172" t="s">
        <v>20</v>
      </c>
      <c r="N487" s="173" t="s">
        <v>44</v>
      </c>
      <c r="O487" s="35"/>
      <c r="P487" s="174">
        <f>O487*H487</f>
        <v>0</v>
      </c>
      <c r="Q487" s="174">
        <v>0</v>
      </c>
      <c r="R487" s="174">
        <f>Q487*H487</f>
        <v>0</v>
      </c>
      <c r="S487" s="174">
        <v>0</v>
      </c>
      <c r="T487" s="175">
        <f>S487*H487</f>
        <v>0</v>
      </c>
      <c r="AR487" s="17" t="s">
        <v>156</v>
      </c>
      <c r="AT487" s="17" t="s">
        <v>152</v>
      </c>
      <c r="AU487" s="17" t="s">
        <v>81</v>
      </c>
      <c r="AY487" s="17" t="s">
        <v>150</v>
      </c>
      <c r="BE487" s="176">
        <f>IF(N487="základní",J487,0)</f>
        <v>0</v>
      </c>
      <c r="BF487" s="176">
        <f>IF(N487="snížená",J487,0)</f>
        <v>0</v>
      </c>
      <c r="BG487" s="176">
        <f>IF(N487="zákl. přenesená",J487,0)</f>
        <v>0</v>
      </c>
      <c r="BH487" s="176">
        <f>IF(N487="sníž. přenesená",J487,0)</f>
        <v>0</v>
      </c>
      <c r="BI487" s="176">
        <f>IF(N487="nulová",J487,0)</f>
        <v>0</v>
      </c>
      <c r="BJ487" s="17" t="s">
        <v>22</v>
      </c>
      <c r="BK487" s="176">
        <f>ROUND(I487*H487,2)</f>
        <v>0</v>
      </c>
      <c r="BL487" s="17" t="s">
        <v>156</v>
      </c>
      <c r="BM487" s="17" t="s">
        <v>765</v>
      </c>
    </row>
    <row r="488" spans="2:47" s="1" customFormat="1" ht="13.5">
      <c r="B488" s="34"/>
      <c r="D488" s="177" t="s">
        <v>158</v>
      </c>
      <c r="F488" s="178" t="s">
        <v>764</v>
      </c>
      <c r="I488" s="138"/>
      <c r="L488" s="34"/>
      <c r="M488" s="63"/>
      <c r="N488" s="35"/>
      <c r="O488" s="35"/>
      <c r="P488" s="35"/>
      <c r="Q488" s="35"/>
      <c r="R488" s="35"/>
      <c r="S488" s="35"/>
      <c r="T488" s="64"/>
      <c r="AT488" s="17" t="s">
        <v>158</v>
      </c>
      <c r="AU488" s="17" t="s">
        <v>81</v>
      </c>
    </row>
    <row r="489" spans="2:51" s="11" customFormat="1" ht="13.5">
      <c r="B489" s="179"/>
      <c r="D489" s="180" t="s">
        <v>159</v>
      </c>
      <c r="E489" s="181" t="s">
        <v>20</v>
      </c>
      <c r="F489" s="182" t="s">
        <v>745</v>
      </c>
      <c r="H489" s="183">
        <v>6.2</v>
      </c>
      <c r="I489" s="184"/>
      <c r="L489" s="179"/>
      <c r="M489" s="185"/>
      <c r="N489" s="186"/>
      <c r="O489" s="186"/>
      <c r="P489" s="186"/>
      <c r="Q489" s="186"/>
      <c r="R489" s="186"/>
      <c r="S489" s="186"/>
      <c r="T489" s="187"/>
      <c r="AT489" s="188" t="s">
        <v>159</v>
      </c>
      <c r="AU489" s="188" t="s">
        <v>81</v>
      </c>
      <c r="AV489" s="11" t="s">
        <v>81</v>
      </c>
      <c r="AW489" s="11" t="s">
        <v>37</v>
      </c>
      <c r="AX489" s="11" t="s">
        <v>22</v>
      </c>
      <c r="AY489" s="188" t="s">
        <v>150</v>
      </c>
    </row>
    <row r="490" spans="2:65" s="1" customFormat="1" ht="22.5" customHeight="1">
      <c r="B490" s="164"/>
      <c r="C490" s="165" t="s">
        <v>766</v>
      </c>
      <c r="D490" s="165" t="s">
        <v>152</v>
      </c>
      <c r="E490" s="166" t="s">
        <v>767</v>
      </c>
      <c r="F490" s="167" t="s">
        <v>768</v>
      </c>
      <c r="G490" s="168" t="s">
        <v>91</v>
      </c>
      <c r="H490" s="169">
        <v>112.309</v>
      </c>
      <c r="I490" s="170"/>
      <c r="J490" s="171">
        <f>ROUND(I490*H490,2)</f>
        <v>0</v>
      </c>
      <c r="K490" s="167" t="s">
        <v>155</v>
      </c>
      <c r="L490" s="34"/>
      <c r="M490" s="172" t="s">
        <v>20</v>
      </c>
      <c r="N490" s="173" t="s">
        <v>44</v>
      </c>
      <c r="O490" s="35"/>
      <c r="P490" s="174">
        <f>O490*H490</f>
        <v>0</v>
      </c>
      <c r="Q490" s="174">
        <v>0.09975</v>
      </c>
      <c r="R490" s="174">
        <f>Q490*H490</f>
        <v>11.202822750000001</v>
      </c>
      <c r="S490" s="174">
        <v>0</v>
      </c>
      <c r="T490" s="175">
        <f>S490*H490</f>
        <v>0</v>
      </c>
      <c r="AR490" s="17" t="s">
        <v>156</v>
      </c>
      <c r="AT490" s="17" t="s">
        <v>152</v>
      </c>
      <c r="AU490" s="17" t="s">
        <v>81</v>
      </c>
      <c r="AY490" s="17" t="s">
        <v>150</v>
      </c>
      <c r="BE490" s="176">
        <f>IF(N490="základní",J490,0)</f>
        <v>0</v>
      </c>
      <c r="BF490" s="176">
        <f>IF(N490="snížená",J490,0)</f>
        <v>0</v>
      </c>
      <c r="BG490" s="176">
        <f>IF(N490="zákl. přenesená",J490,0)</f>
        <v>0</v>
      </c>
      <c r="BH490" s="176">
        <f>IF(N490="sníž. přenesená",J490,0)</f>
        <v>0</v>
      </c>
      <c r="BI490" s="176">
        <f>IF(N490="nulová",J490,0)</f>
        <v>0</v>
      </c>
      <c r="BJ490" s="17" t="s">
        <v>22</v>
      </c>
      <c r="BK490" s="176">
        <f>ROUND(I490*H490,2)</f>
        <v>0</v>
      </c>
      <c r="BL490" s="17" t="s">
        <v>156</v>
      </c>
      <c r="BM490" s="17" t="s">
        <v>769</v>
      </c>
    </row>
    <row r="491" spans="2:47" s="1" customFormat="1" ht="13.5">
      <c r="B491" s="34"/>
      <c r="D491" s="177" t="s">
        <v>158</v>
      </c>
      <c r="F491" s="178" t="s">
        <v>770</v>
      </c>
      <c r="I491" s="138"/>
      <c r="L491" s="34"/>
      <c r="M491" s="63"/>
      <c r="N491" s="35"/>
      <c r="O491" s="35"/>
      <c r="P491" s="35"/>
      <c r="Q491" s="35"/>
      <c r="R491" s="35"/>
      <c r="S491" s="35"/>
      <c r="T491" s="64"/>
      <c r="AT491" s="17" t="s">
        <v>158</v>
      </c>
      <c r="AU491" s="17" t="s">
        <v>81</v>
      </c>
    </row>
    <row r="492" spans="2:51" s="11" customFormat="1" ht="13.5">
      <c r="B492" s="179"/>
      <c r="D492" s="177" t="s">
        <v>159</v>
      </c>
      <c r="E492" s="188" t="s">
        <v>20</v>
      </c>
      <c r="F492" s="189" t="s">
        <v>771</v>
      </c>
      <c r="H492" s="190">
        <v>55.472</v>
      </c>
      <c r="I492" s="184"/>
      <c r="L492" s="179"/>
      <c r="M492" s="185"/>
      <c r="N492" s="186"/>
      <c r="O492" s="186"/>
      <c r="P492" s="186"/>
      <c r="Q492" s="186"/>
      <c r="R492" s="186"/>
      <c r="S492" s="186"/>
      <c r="T492" s="187"/>
      <c r="AT492" s="188" t="s">
        <v>159</v>
      </c>
      <c r="AU492" s="188" t="s">
        <v>81</v>
      </c>
      <c r="AV492" s="11" t="s">
        <v>81</v>
      </c>
      <c r="AW492" s="11" t="s">
        <v>37</v>
      </c>
      <c r="AX492" s="11" t="s">
        <v>73</v>
      </c>
      <c r="AY492" s="188" t="s">
        <v>150</v>
      </c>
    </row>
    <row r="493" spans="2:51" s="11" customFormat="1" ht="27">
      <c r="B493" s="179"/>
      <c r="D493" s="177" t="s">
        <v>159</v>
      </c>
      <c r="E493" s="188" t="s">
        <v>20</v>
      </c>
      <c r="F493" s="189" t="s">
        <v>772</v>
      </c>
      <c r="H493" s="190">
        <v>56.837</v>
      </c>
      <c r="I493" s="184"/>
      <c r="L493" s="179"/>
      <c r="M493" s="185"/>
      <c r="N493" s="186"/>
      <c r="O493" s="186"/>
      <c r="P493" s="186"/>
      <c r="Q493" s="186"/>
      <c r="R493" s="186"/>
      <c r="S493" s="186"/>
      <c r="T493" s="187"/>
      <c r="AT493" s="188" t="s">
        <v>159</v>
      </c>
      <c r="AU493" s="188" t="s">
        <v>81</v>
      </c>
      <c r="AV493" s="11" t="s">
        <v>81</v>
      </c>
      <c r="AW493" s="11" t="s">
        <v>37</v>
      </c>
      <c r="AX493" s="11" t="s">
        <v>73</v>
      </c>
      <c r="AY493" s="188" t="s">
        <v>150</v>
      </c>
    </row>
    <row r="494" spans="2:51" s="12" customFormat="1" ht="13.5">
      <c r="B494" s="191"/>
      <c r="D494" s="180" t="s">
        <v>159</v>
      </c>
      <c r="E494" s="192" t="s">
        <v>20</v>
      </c>
      <c r="F494" s="193" t="s">
        <v>173</v>
      </c>
      <c r="H494" s="194">
        <v>112.309</v>
      </c>
      <c r="I494" s="195"/>
      <c r="L494" s="191"/>
      <c r="M494" s="196"/>
      <c r="N494" s="197"/>
      <c r="O494" s="197"/>
      <c r="P494" s="197"/>
      <c r="Q494" s="197"/>
      <c r="R494" s="197"/>
      <c r="S494" s="197"/>
      <c r="T494" s="198"/>
      <c r="AT494" s="199" t="s">
        <v>159</v>
      </c>
      <c r="AU494" s="199" t="s">
        <v>81</v>
      </c>
      <c r="AV494" s="12" t="s">
        <v>156</v>
      </c>
      <c r="AW494" s="12" t="s">
        <v>37</v>
      </c>
      <c r="AX494" s="12" t="s">
        <v>22</v>
      </c>
      <c r="AY494" s="199" t="s">
        <v>150</v>
      </c>
    </row>
    <row r="495" spans="2:65" s="1" customFormat="1" ht="22.5" customHeight="1">
      <c r="B495" s="164"/>
      <c r="C495" s="165" t="s">
        <v>773</v>
      </c>
      <c r="D495" s="165" t="s">
        <v>152</v>
      </c>
      <c r="E495" s="166" t="s">
        <v>774</v>
      </c>
      <c r="F495" s="167" t="s">
        <v>775</v>
      </c>
      <c r="G495" s="168" t="s">
        <v>91</v>
      </c>
      <c r="H495" s="169">
        <v>8.5</v>
      </c>
      <c r="I495" s="170"/>
      <c r="J495" s="171">
        <f>ROUND(I495*H495,2)</f>
        <v>0</v>
      </c>
      <c r="K495" s="167" t="s">
        <v>20</v>
      </c>
      <c r="L495" s="34"/>
      <c r="M495" s="172" t="s">
        <v>20</v>
      </c>
      <c r="N495" s="173" t="s">
        <v>44</v>
      </c>
      <c r="O495" s="35"/>
      <c r="P495" s="174">
        <f>O495*H495</f>
        <v>0</v>
      </c>
      <c r="Q495" s="174">
        <v>0.09975</v>
      </c>
      <c r="R495" s="174">
        <f>Q495*H495</f>
        <v>0.847875</v>
      </c>
      <c r="S495" s="174">
        <v>0</v>
      </c>
      <c r="T495" s="175">
        <f>S495*H495</f>
        <v>0</v>
      </c>
      <c r="AR495" s="17" t="s">
        <v>156</v>
      </c>
      <c r="AT495" s="17" t="s">
        <v>152</v>
      </c>
      <c r="AU495" s="17" t="s">
        <v>81</v>
      </c>
      <c r="AY495" s="17" t="s">
        <v>150</v>
      </c>
      <c r="BE495" s="176">
        <f>IF(N495="základní",J495,0)</f>
        <v>0</v>
      </c>
      <c r="BF495" s="176">
        <f>IF(N495="snížená",J495,0)</f>
        <v>0</v>
      </c>
      <c r="BG495" s="176">
        <f>IF(N495="zákl. přenesená",J495,0)</f>
        <v>0</v>
      </c>
      <c r="BH495" s="176">
        <f>IF(N495="sníž. přenesená",J495,0)</f>
        <v>0</v>
      </c>
      <c r="BI495" s="176">
        <f>IF(N495="nulová",J495,0)</f>
        <v>0</v>
      </c>
      <c r="BJ495" s="17" t="s">
        <v>22</v>
      </c>
      <c r="BK495" s="176">
        <f>ROUND(I495*H495,2)</f>
        <v>0</v>
      </c>
      <c r="BL495" s="17" t="s">
        <v>156</v>
      </c>
      <c r="BM495" s="17" t="s">
        <v>776</v>
      </c>
    </row>
    <row r="496" spans="2:47" s="1" customFormat="1" ht="13.5">
      <c r="B496" s="34"/>
      <c r="D496" s="177" t="s">
        <v>158</v>
      </c>
      <c r="F496" s="178" t="s">
        <v>777</v>
      </c>
      <c r="I496" s="138"/>
      <c r="L496" s="34"/>
      <c r="M496" s="63"/>
      <c r="N496" s="35"/>
      <c r="O496" s="35"/>
      <c r="P496" s="35"/>
      <c r="Q496" s="35"/>
      <c r="R496" s="35"/>
      <c r="S496" s="35"/>
      <c r="T496" s="64"/>
      <c r="AT496" s="17" t="s">
        <v>158</v>
      </c>
      <c r="AU496" s="17" t="s">
        <v>81</v>
      </c>
    </row>
    <row r="497" spans="2:51" s="11" customFormat="1" ht="13.5">
      <c r="B497" s="179"/>
      <c r="D497" s="180" t="s">
        <v>159</v>
      </c>
      <c r="E497" s="181" t="s">
        <v>20</v>
      </c>
      <c r="F497" s="182" t="s">
        <v>778</v>
      </c>
      <c r="H497" s="183">
        <v>8.5</v>
      </c>
      <c r="I497" s="184"/>
      <c r="L497" s="179"/>
      <c r="M497" s="185"/>
      <c r="N497" s="186"/>
      <c r="O497" s="186"/>
      <c r="P497" s="186"/>
      <c r="Q497" s="186"/>
      <c r="R497" s="186"/>
      <c r="S497" s="186"/>
      <c r="T497" s="187"/>
      <c r="AT497" s="188" t="s">
        <v>159</v>
      </c>
      <c r="AU497" s="188" t="s">
        <v>81</v>
      </c>
      <c r="AV497" s="11" t="s">
        <v>81</v>
      </c>
      <c r="AW497" s="11" t="s">
        <v>37</v>
      </c>
      <c r="AX497" s="11" t="s">
        <v>22</v>
      </c>
      <c r="AY497" s="188" t="s">
        <v>150</v>
      </c>
    </row>
    <row r="498" spans="2:65" s="1" customFormat="1" ht="22.5" customHeight="1">
      <c r="B498" s="164"/>
      <c r="C498" s="165" t="s">
        <v>779</v>
      </c>
      <c r="D498" s="165" t="s">
        <v>152</v>
      </c>
      <c r="E498" s="166" t="s">
        <v>780</v>
      </c>
      <c r="F498" s="167" t="s">
        <v>781</v>
      </c>
      <c r="G498" s="168" t="s">
        <v>91</v>
      </c>
      <c r="H498" s="169">
        <v>8.5</v>
      </c>
      <c r="I498" s="170"/>
      <c r="J498" s="171">
        <f>ROUND(I498*H498,2)</f>
        <v>0</v>
      </c>
      <c r="K498" s="167" t="s">
        <v>155</v>
      </c>
      <c r="L498" s="34"/>
      <c r="M498" s="172" t="s">
        <v>20</v>
      </c>
      <c r="N498" s="173" t="s">
        <v>44</v>
      </c>
      <c r="O498" s="35"/>
      <c r="P498" s="174">
        <f>O498*H498</f>
        <v>0</v>
      </c>
      <c r="Q498" s="174">
        <v>0</v>
      </c>
      <c r="R498" s="174">
        <f>Q498*H498</f>
        <v>0</v>
      </c>
      <c r="S498" s="174">
        <v>0</v>
      </c>
      <c r="T498" s="175">
        <f>S498*H498</f>
        <v>0</v>
      </c>
      <c r="AR498" s="17" t="s">
        <v>156</v>
      </c>
      <c r="AT498" s="17" t="s">
        <v>152</v>
      </c>
      <c r="AU498" s="17" t="s">
        <v>81</v>
      </c>
      <c r="AY498" s="17" t="s">
        <v>150</v>
      </c>
      <c r="BE498" s="176">
        <f>IF(N498="základní",J498,0)</f>
        <v>0</v>
      </c>
      <c r="BF498" s="176">
        <f>IF(N498="snížená",J498,0)</f>
        <v>0</v>
      </c>
      <c r="BG498" s="176">
        <f>IF(N498="zákl. přenesená",J498,0)</f>
        <v>0</v>
      </c>
      <c r="BH498" s="176">
        <f>IF(N498="sníž. přenesená",J498,0)</f>
        <v>0</v>
      </c>
      <c r="BI498" s="176">
        <f>IF(N498="nulová",J498,0)</f>
        <v>0</v>
      </c>
      <c r="BJ498" s="17" t="s">
        <v>22</v>
      </c>
      <c r="BK498" s="176">
        <f>ROUND(I498*H498,2)</f>
        <v>0</v>
      </c>
      <c r="BL498" s="17" t="s">
        <v>156</v>
      </c>
      <c r="BM498" s="17" t="s">
        <v>782</v>
      </c>
    </row>
    <row r="499" spans="2:47" s="1" customFormat="1" ht="13.5">
      <c r="B499" s="34"/>
      <c r="D499" s="177" t="s">
        <v>158</v>
      </c>
      <c r="F499" s="178" t="s">
        <v>781</v>
      </c>
      <c r="I499" s="138"/>
      <c r="L499" s="34"/>
      <c r="M499" s="63"/>
      <c r="N499" s="35"/>
      <c r="O499" s="35"/>
      <c r="P499" s="35"/>
      <c r="Q499" s="35"/>
      <c r="R499" s="35"/>
      <c r="S499" s="35"/>
      <c r="T499" s="64"/>
      <c r="AT499" s="17" t="s">
        <v>158</v>
      </c>
      <c r="AU499" s="17" t="s">
        <v>81</v>
      </c>
    </row>
    <row r="500" spans="2:51" s="11" customFormat="1" ht="13.5">
      <c r="B500" s="179"/>
      <c r="D500" s="180" t="s">
        <v>159</v>
      </c>
      <c r="E500" s="181" t="s">
        <v>20</v>
      </c>
      <c r="F500" s="182" t="s">
        <v>783</v>
      </c>
      <c r="H500" s="183">
        <v>8.5</v>
      </c>
      <c r="I500" s="184"/>
      <c r="L500" s="179"/>
      <c r="M500" s="185"/>
      <c r="N500" s="186"/>
      <c r="O500" s="186"/>
      <c r="P500" s="186"/>
      <c r="Q500" s="186"/>
      <c r="R500" s="186"/>
      <c r="S500" s="186"/>
      <c r="T500" s="187"/>
      <c r="AT500" s="188" t="s">
        <v>159</v>
      </c>
      <c r="AU500" s="188" t="s">
        <v>81</v>
      </c>
      <c r="AV500" s="11" t="s">
        <v>81</v>
      </c>
      <c r="AW500" s="11" t="s">
        <v>37</v>
      </c>
      <c r="AX500" s="11" t="s">
        <v>22</v>
      </c>
      <c r="AY500" s="188" t="s">
        <v>150</v>
      </c>
    </row>
    <row r="501" spans="2:65" s="1" customFormat="1" ht="22.5" customHeight="1">
      <c r="B501" s="164"/>
      <c r="C501" s="165" t="s">
        <v>784</v>
      </c>
      <c r="D501" s="165" t="s">
        <v>152</v>
      </c>
      <c r="E501" s="166" t="s">
        <v>785</v>
      </c>
      <c r="F501" s="167" t="s">
        <v>786</v>
      </c>
      <c r="G501" s="168" t="s">
        <v>91</v>
      </c>
      <c r="H501" s="169">
        <v>56.837</v>
      </c>
      <c r="I501" s="170"/>
      <c r="J501" s="171">
        <f>ROUND(I501*H501,2)</f>
        <v>0</v>
      </c>
      <c r="K501" s="167" t="s">
        <v>155</v>
      </c>
      <c r="L501" s="34"/>
      <c r="M501" s="172" t="s">
        <v>20</v>
      </c>
      <c r="N501" s="173" t="s">
        <v>44</v>
      </c>
      <c r="O501" s="35"/>
      <c r="P501" s="174">
        <f>O501*H501</f>
        <v>0</v>
      </c>
      <c r="Q501" s="174">
        <v>0</v>
      </c>
      <c r="R501" s="174">
        <f>Q501*H501</f>
        <v>0</v>
      </c>
      <c r="S501" s="174">
        <v>0</v>
      </c>
      <c r="T501" s="175">
        <f>S501*H501</f>
        <v>0</v>
      </c>
      <c r="AR501" s="17" t="s">
        <v>156</v>
      </c>
      <c r="AT501" s="17" t="s">
        <v>152</v>
      </c>
      <c r="AU501" s="17" t="s">
        <v>81</v>
      </c>
      <c r="AY501" s="17" t="s">
        <v>150</v>
      </c>
      <c r="BE501" s="176">
        <f>IF(N501="základní",J501,0)</f>
        <v>0</v>
      </c>
      <c r="BF501" s="176">
        <f>IF(N501="snížená",J501,0)</f>
        <v>0</v>
      </c>
      <c r="BG501" s="176">
        <f>IF(N501="zákl. přenesená",J501,0)</f>
        <v>0</v>
      </c>
      <c r="BH501" s="176">
        <f>IF(N501="sníž. přenesená",J501,0)</f>
        <v>0</v>
      </c>
      <c r="BI501" s="176">
        <f>IF(N501="nulová",J501,0)</f>
        <v>0</v>
      </c>
      <c r="BJ501" s="17" t="s">
        <v>22</v>
      </c>
      <c r="BK501" s="176">
        <f>ROUND(I501*H501,2)</f>
        <v>0</v>
      </c>
      <c r="BL501" s="17" t="s">
        <v>156</v>
      </c>
      <c r="BM501" s="17" t="s">
        <v>787</v>
      </c>
    </row>
    <row r="502" spans="2:47" s="1" customFormat="1" ht="13.5">
      <c r="B502" s="34"/>
      <c r="D502" s="177" t="s">
        <v>158</v>
      </c>
      <c r="F502" s="178" t="s">
        <v>786</v>
      </c>
      <c r="I502" s="138"/>
      <c r="L502" s="34"/>
      <c r="M502" s="63"/>
      <c r="N502" s="35"/>
      <c r="O502" s="35"/>
      <c r="P502" s="35"/>
      <c r="Q502" s="35"/>
      <c r="R502" s="35"/>
      <c r="S502" s="35"/>
      <c r="T502" s="64"/>
      <c r="AT502" s="17" t="s">
        <v>158</v>
      </c>
      <c r="AU502" s="17" t="s">
        <v>81</v>
      </c>
    </row>
    <row r="503" spans="2:51" s="11" customFormat="1" ht="13.5">
      <c r="B503" s="179"/>
      <c r="D503" s="180" t="s">
        <v>159</v>
      </c>
      <c r="E503" s="181" t="s">
        <v>20</v>
      </c>
      <c r="F503" s="182" t="s">
        <v>788</v>
      </c>
      <c r="H503" s="183">
        <v>56.837</v>
      </c>
      <c r="I503" s="184"/>
      <c r="L503" s="179"/>
      <c r="M503" s="185"/>
      <c r="N503" s="186"/>
      <c r="O503" s="186"/>
      <c r="P503" s="186"/>
      <c r="Q503" s="186"/>
      <c r="R503" s="186"/>
      <c r="S503" s="186"/>
      <c r="T503" s="187"/>
      <c r="AT503" s="188" t="s">
        <v>159</v>
      </c>
      <c r="AU503" s="188" t="s">
        <v>81</v>
      </c>
      <c r="AV503" s="11" t="s">
        <v>81</v>
      </c>
      <c r="AW503" s="11" t="s">
        <v>37</v>
      </c>
      <c r="AX503" s="11" t="s">
        <v>22</v>
      </c>
      <c r="AY503" s="188" t="s">
        <v>150</v>
      </c>
    </row>
    <row r="504" spans="2:65" s="1" customFormat="1" ht="22.5" customHeight="1">
      <c r="B504" s="164"/>
      <c r="C504" s="165" t="s">
        <v>789</v>
      </c>
      <c r="D504" s="165" t="s">
        <v>152</v>
      </c>
      <c r="E504" s="166" t="s">
        <v>790</v>
      </c>
      <c r="F504" s="167" t="s">
        <v>791</v>
      </c>
      <c r="G504" s="168" t="s">
        <v>91</v>
      </c>
      <c r="H504" s="169">
        <v>89.946</v>
      </c>
      <c r="I504" s="170"/>
      <c r="J504" s="171">
        <f>ROUND(I504*H504,2)</f>
        <v>0</v>
      </c>
      <c r="K504" s="167" t="s">
        <v>155</v>
      </c>
      <c r="L504" s="34"/>
      <c r="M504" s="172" t="s">
        <v>20</v>
      </c>
      <c r="N504" s="173" t="s">
        <v>44</v>
      </c>
      <c r="O504" s="35"/>
      <c r="P504" s="174">
        <f>O504*H504</f>
        <v>0</v>
      </c>
      <c r="Q504" s="174">
        <v>0.0089</v>
      </c>
      <c r="R504" s="174">
        <f>Q504*H504</f>
        <v>0.8005194</v>
      </c>
      <c r="S504" s="174">
        <v>0</v>
      </c>
      <c r="T504" s="175">
        <f>S504*H504</f>
        <v>0</v>
      </c>
      <c r="AR504" s="17" t="s">
        <v>156</v>
      </c>
      <c r="AT504" s="17" t="s">
        <v>152</v>
      </c>
      <c r="AU504" s="17" t="s">
        <v>81</v>
      </c>
      <c r="AY504" s="17" t="s">
        <v>150</v>
      </c>
      <c r="BE504" s="176">
        <f>IF(N504="základní",J504,0)</f>
        <v>0</v>
      </c>
      <c r="BF504" s="176">
        <f>IF(N504="snížená",J504,0)</f>
        <v>0</v>
      </c>
      <c r="BG504" s="176">
        <f>IF(N504="zákl. přenesená",J504,0)</f>
        <v>0</v>
      </c>
      <c r="BH504" s="176">
        <f>IF(N504="sníž. přenesená",J504,0)</f>
        <v>0</v>
      </c>
      <c r="BI504" s="176">
        <f>IF(N504="nulová",J504,0)</f>
        <v>0</v>
      </c>
      <c r="BJ504" s="17" t="s">
        <v>22</v>
      </c>
      <c r="BK504" s="176">
        <f>ROUND(I504*H504,2)</f>
        <v>0</v>
      </c>
      <c r="BL504" s="17" t="s">
        <v>156</v>
      </c>
      <c r="BM504" s="17" t="s">
        <v>792</v>
      </c>
    </row>
    <row r="505" spans="2:47" s="1" customFormat="1" ht="13.5">
      <c r="B505" s="34"/>
      <c r="D505" s="177" t="s">
        <v>158</v>
      </c>
      <c r="F505" s="178" t="s">
        <v>793</v>
      </c>
      <c r="I505" s="138"/>
      <c r="L505" s="34"/>
      <c r="M505" s="63"/>
      <c r="N505" s="35"/>
      <c r="O505" s="35"/>
      <c r="P505" s="35"/>
      <c r="Q505" s="35"/>
      <c r="R505" s="35"/>
      <c r="S505" s="35"/>
      <c r="T505" s="64"/>
      <c r="AT505" s="17" t="s">
        <v>158</v>
      </c>
      <c r="AU505" s="17" t="s">
        <v>81</v>
      </c>
    </row>
    <row r="506" spans="2:51" s="11" customFormat="1" ht="13.5">
      <c r="B506" s="179"/>
      <c r="D506" s="180" t="s">
        <v>159</v>
      </c>
      <c r="E506" s="181" t="s">
        <v>20</v>
      </c>
      <c r="F506" s="182" t="s">
        <v>794</v>
      </c>
      <c r="H506" s="183">
        <v>89.946</v>
      </c>
      <c r="I506" s="184"/>
      <c r="L506" s="179"/>
      <c r="M506" s="185"/>
      <c r="N506" s="186"/>
      <c r="O506" s="186"/>
      <c r="P506" s="186"/>
      <c r="Q506" s="186"/>
      <c r="R506" s="186"/>
      <c r="S506" s="186"/>
      <c r="T506" s="187"/>
      <c r="AT506" s="188" t="s">
        <v>159</v>
      </c>
      <c r="AU506" s="188" t="s">
        <v>81</v>
      </c>
      <c r="AV506" s="11" t="s">
        <v>81</v>
      </c>
      <c r="AW506" s="11" t="s">
        <v>37</v>
      </c>
      <c r="AX506" s="11" t="s">
        <v>22</v>
      </c>
      <c r="AY506" s="188" t="s">
        <v>150</v>
      </c>
    </row>
    <row r="507" spans="2:65" s="1" customFormat="1" ht="22.5" customHeight="1">
      <c r="B507" s="164"/>
      <c r="C507" s="165" t="s">
        <v>795</v>
      </c>
      <c r="D507" s="165" t="s">
        <v>152</v>
      </c>
      <c r="E507" s="166" t="s">
        <v>796</v>
      </c>
      <c r="F507" s="167" t="s">
        <v>797</v>
      </c>
      <c r="G507" s="168" t="s">
        <v>91</v>
      </c>
      <c r="H507" s="169">
        <v>32.72</v>
      </c>
      <c r="I507" s="170"/>
      <c r="J507" s="171">
        <f>ROUND(I507*H507,2)</f>
        <v>0</v>
      </c>
      <c r="K507" s="167" t="s">
        <v>20</v>
      </c>
      <c r="L507" s="34"/>
      <c r="M507" s="172" t="s">
        <v>20</v>
      </c>
      <c r="N507" s="173" t="s">
        <v>44</v>
      </c>
      <c r="O507" s="35"/>
      <c r="P507" s="174">
        <f>O507*H507</f>
        <v>0</v>
      </c>
      <c r="Q507" s="174">
        <v>0.0089</v>
      </c>
      <c r="R507" s="174">
        <f>Q507*H507</f>
        <v>0.29120799999999997</v>
      </c>
      <c r="S507" s="174">
        <v>0</v>
      </c>
      <c r="T507" s="175">
        <f>S507*H507</f>
        <v>0</v>
      </c>
      <c r="AR507" s="17" t="s">
        <v>156</v>
      </c>
      <c r="AT507" s="17" t="s">
        <v>152</v>
      </c>
      <c r="AU507" s="17" t="s">
        <v>81</v>
      </c>
      <c r="AY507" s="17" t="s">
        <v>150</v>
      </c>
      <c r="BE507" s="176">
        <f>IF(N507="základní",J507,0)</f>
        <v>0</v>
      </c>
      <c r="BF507" s="176">
        <f>IF(N507="snížená",J507,0)</f>
        <v>0</v>
      </c>
      <c r="BG507" s="176">
        <f>IF(N507="zákl. přenesená",J507,0)</f>
        <v>0</v>
      </c>
      <c r="BH507" s="176">
        <f>IF(N507="sníž. přenesená",J507,0)</f>
        <v>0</v>
      </c>
      <c r="BI507" s="176">
        <f>IF(N507="nulová",J507,0)</f>
        <v>0</v>
      </c>
      <c r="BJ507" s="17" t="s">
        <v>22</v>
      </c>
      <c r="BK507" s="176">
        <f>ROUND(I507*H507,2)</f>
        <v>0</v>
      </c>
      <c r="BL507" s="17" t="s">
        <v>156</v>
      </c>
      <c r="BM507" s="17" t="s">
        <v>798</v>
      </c>
    </row>
    <row r="508" spans="2:47" s="1" customFormat="1" ht="13.5">
      <c r="B508" s="34"/>
      <c r="D508" s="177" t="s">
        <v>158</v>
      </c>
      <c r="F508" s="178" t="s">
        <v>797</v>
      </c>
      <c r="I508" s="138"/>
      <c r="L508" s="34"/>
      <c r="M508" s="63"/>
      <c r="N508" s="35"/>
      <c r="O508" s="35"/>
      <c r="P508" s="35"/>
      <c r="Q508" s="35"/>
      <c r="R508" s="35"/>
      <c r="S508" s="35"/>
      <c r="T508" s="64"/>
      <c r="AT508" s="17" t="s">
        <v>158</v>
      </c>
      <c r="AU508" s="17" t="s">
        <v>81</v>
      </c>
    </row>
    <row r="509" spans="2:51" s="11" customFormat="1" ht="13.5">
      <c r="B509" s="179"/>
      <c r="D509" s="180" t="s">
        <v>159</v>
      </c>
      <c r="E509" s="181" t="s">
        <v>20</v>
      </c>
      <c r="F509" s="182" t="s">
        <v>799</v>
      </c>
      <c r="H509" s="183">
        <v>32.72</v>
      </c>
      <c r="I509" s="184"/>
      <c r="L509" s="179"/>
      <c r="M509" s="185"/>
      <c r="N509" s="186"/>
      <c r="O509" s="186"/>
      <c r="P509" s="186"/>
      <c r="Q509" s="186"/>
      <c r="R509" s="186"/>
      <c r="S509" s="186"/>
      <c r="T509" s="187"/>
      <c r="AT509" s="188" t="s">
        <v>159</v>
      </c>
      <c r="AU509" s="188" t="s">
        <v>81</v>
      </c>
      <c r="AV509" s="11" t="s">
        <v>81</v>
      </c>
      <c r="AW509" s="11" t="s">
        <v>37</v>
      </c>
      <c r="AX509" s="11" t="s">
        <v>22</v>
      </c>
      <c r="AY509" s="188" t="s">
        <v>150</v>
      </c>
    </row>
    <row r="510" spans="2:65" s="1" customFormat="1" ht="22.5" customHeight="1">
      <c r="B510" s="164"/>
      <c r="C510" s="165" t="s">
        <v>800</v>
      </c>
      <c r="D510" s="165" t="s">
        <v>152</v>
      </c>
      <c r="E510" s="166" t="s">
        <v>801</v>
      </c>
      <c r="F510" s="167" t="s">
        <v>802</v>
      </c>
      <c r="G510" s="168" t="s">
        <v>91</v>
      </c>
      <c r="H510" s="169">
        <v>17.05</v>
      </c>
      <c r="I510" s="170"/>
      <c r="J510" s="171">
        <f>ROUND(I510*H510,2)</f>
        <v>0</v>
      </c>
      <c r="K510" s="167" t="s">
        <v>155</v>
      </c>
      <c r="L510" s="34"/>
      <c r="M510" s="172" t="s">
        <v>20</v>
      </c>
      <c r="N510" s="173" t="s">
        <v>44</v>
      </c>
      <c r="O510" s="35"/>
      <c r="P510" s="174">
        <f>O510*H510</f>
        <v>0</v>
      </c>
      <c r="Q510" s="174">
        <v>0</v>
      </c>
      <c r="R510" s="174">
        <f>Q510*H510</f>
        <v>0</v>
      </c>
      <c r="S510" s="174">
        <v>0</v>
      </c>
      <c r="T510" s="175">
        <f>S510*H510</f>
        <v>0</v>
      </c>
      <c r="AR510" s="17" t="s">
        <v>156</v>
      </c>
      <c r="AT510" s="17" t="s">
        <v>152</v>
      </c>
      <c r="AU510" s="17" t="s">
        <v>81</v>
      </c>
      <c r="AY510" s="17" t="s">
        <v>150</v>
      </c>
      <c r="BE510" s="176">
        <f>IF(N510="základní",J510,0)</f>
        <v>0</v>
      </c>
      <c r="BF510" s="176">
        <f>IF(N510="snížená",J510,0)</f>
        <v>0</v>
      </c>
      <c r="BG510" s="176">
        <f>IF(N510="zákl. přenesená",J510,0)</f>
        <v>0</v>
      </c>
      <c r="BH510" s="176">
        <f>IF(N510="sníž. přenesená",J510,0)</f>
        <v>0</v>
      </c>
      <c r="BI510" s="176">
        <f>IF(N510="nulová",J510,0)</f>
        <v>0</v>
      </c>
      <c r="BJ510" s="17" t="s">
        <v>22</v>
      </c>
      <c r="BK510" s="176">
        <f>ROUND(I510*H510,2)</f>
        <v>0</v>
      </c>
      <c r="BL510" s="17" t="s">
        <v>156</v>
      </c>
      <c r="BM510" s="17" t="s">
        <v>803</v>
      </c>
    </row>
    <row r="511" spans="2:47" s="1" customFormat="1" ht="13.5">
      <c r="B511" s="34"/>
      <c r="D511" s="177" t="s">
        <v>158</v>
      </c>
      <c r="F511" s="178" t="s">
        <v>802</v>
      </c>
      <c r="I511" s="138"/>
      <c r="L511" s="34"/>
      <c r="M511" s="63"/>
      <c r="N511" s="35"/>
      <c r="O511" s="35"/>
      <c r="P511" s="35"/>
      <c r="Q511" s="35"/>
      <c r="R511" s="35"/>
      <c r="S511" s="35"/>
      <c r="T511" s="64"/>
      <c r="AT511" s="17" t="s">
        <v>158</v>
      </c>
      <c r="AU511" s="17" t="s">
        <v>81</v>
      </c>
    </row>
    <row r="512" spans="2:51" s="11" customFormat="1" ht="13.5">
      <c r="B512" s="179"/>
      <c r="D512" s="180" t="s">
        <v>159</v>
      </c>
      <c r="E512" s="181" t="s">
        <v>20</v>
      </c>
      <c r="F512" s="182" t="s">
        <v>804</v>
      </c>
      <c r="H512" s="183">
        <v>17.05</v>
      </c>
      <c r="I512" s="184"/>
      <c r="L512" s="179"/>
      <c r="M512" s="185"/>
      <c r="N512" s="186"/>
      <c r="O512" s="186"/>
      <c r="P512" s="186"/>
      <c r="Q512" s="186"/>
      <c r="R512" s="186"/>
      <c r="S512" s="186"/>
      <c r="T512" s="187"/>
      <c r="AT512" s="188" t="s">
        <v>159</v>
      </c>
      <c r="AU512" s="188" t="s">
        <v>81</v>
      </c>
      <c r="AV512" s="11" t="s">
        <v>81</v>
      </c>
      <c r="AW512" s="11" t="s">
        <v>37</v>
      </c>
      <c r="AX512" s="11" t="s">
        <v>22</v>
      </c>
      <c r="AY512" s="188" t="s">
        <v>150</v>
      </c>
    </row>
    <row r="513" spans="2:65" s="1" customFormat="1" ht="22.5" customHeight="1">
      <c r="B513" s="164"/>
      <c r="C513" s="165" t="s">
        <v>805</v>
      </c>
      <c r="D513" s="165" t="s">
        <v>152</v>
      </c>
      <c r="E513" s="166" t="s">
        <v>806</v>
      </c>
      <c r="F513" s="167" t="s">
        <v>807</v>
      </c>
      <c r="G513" s="168" t="s">
        <v>91</v>
      </c>
      <c r="H513" s="169">
        <v>56.837</v>
      </c>
      <c r="I513" s="170"/>
      <c r="J513" s="171">
        <f>ROUND(I513*H513,2)</f>
        <v>0</v>
      </c>
      <c r="K513" s="167" t="s">
        <v>20</v>
      </c>
      <c r="L513" s="34"/>
      <c r="M513" s="172" t="s">
        <v>20</v>
      </c>
      <c r="N513" s="173" t="s">
        <v>44</v>
      </c>
      <c r="O513" s="35"/>
      <c r="P513" s="174">
        <f>O513*H513</f>
        <v>0</v>
      </c>
      <c r="Q513" s="174">
        <v>0.0005</v>
      </c>
      <c r="R513" s="174">
        <f>Q513*H513</f>
        <v>0.028418500000000003</v>
      </c>
      <c r="S513" s="174">
        <v>0</v>
      </c>
      <c r="T513" s="175">
        <f>S513*H513</f>
        <v>0</v>
      </c>
      <c r="AR513" s="17" t="s">
        <v>156</v>
      </c>
      <c r="AT513" s="17" t="s">
        <v>152</v>
      </c>
      <c r="AU513" s="17" t="s">
        <v>81</v>
      </c>
      <c r="AY513" s="17" t="s">
        <v>150</v>
      </c>
      <c r="BE513" s="176">
        <f>IF(N513="základní",J513,0)</f>
        <v>0</v>
      </c>
      <c r="BF513" s="176">
        <f>IF(N513="snížená",J513,0)</f>
        <v>0</v>
      </c>
      <c r="BG513" s="176">
        <f>IF(N513="zákl. přenesená",J513,0)</f>
        <v>0</v>
      </c>
      <c r="BH513" s="176">
        <f>IF(N513="sníž. přenesená",J513,0)</f>
        <v>0</v>
      </c>
      <c r="BI513" s="176">
        <f>IF(N513="nulová",J513,0)</f>
        <v>0</v>
      </c>
      <c r="BJ513" s="17" t="s">
        <v>22</v>
      </c>
      <c r="BK513" s="176">
        <f>ROUND(I513*H513,2)</f>
        <v>0</v>
      </c>
      <c r="BL513" s="17" t="s">
        <v>156</v>
      </c>
      <c r="BM513" s="17" t="s">
        <v>808</v>
      </c>
    </row>
    <row r="514" spans="2:47" s="1" customFormat="1" ht="13.5">
      <c r="B514" s="34"/>
      <c r="D514" s="177" t="s">
        <v>158</v>
      </c>
      <c r="F514" s="178" t="s">
        <v>807</v>
      </c>
      <c r="I514" s="138"/>
      <c r="L514" s="34"/>
      <c r="M514" s="63"/>
      <c r="N514" s="35"/>
      <c r="O514" s="35"/>
      <c r="P514" s="35"/>
      <c r="Q514" s="35"/>
      <c r="R514" s="35"/>
      <c r="S514" s="35"/>
      <c r="T514" s="64"/>
      <c r="AT514" s="17" t="s">
        <v>158</v>
      </c>
      <c r="AU514" s="17" t="s">
        <v>81</v>
      </c>
    </row>
    <row r="515" spans="2:51" s="11" customFormat="1" ht="13.5">
      <c r="B515" s="179"/>
      <c r="D515" s="180" t="s">
        <v>159</v>
      </c>
      <c r="E515" s="181" t="s">
        <v>20</v>
      </c>
      <c r="F515" s="182" t="s">
        <v>788</v>
      </c>
      <c r="H515" s="183">
        <v>56.837</v>
      </c>
      <c r="I515" s="184"/>
      <c r="L515" s="179"/>
      <c r="M515" s="185"/>
      <c r="N515" s="186"/>
      <c r="O515" s="186"/>
      <c r="P515" s="186"/>
      <c r="Q515" s="186"/>
      <c r="R515" s="186"/>
      <c r="S515" s="186"/>
      <c r="T515" s="187"/>
      <c r="AT515" s="188" t="s">
        <v>159</v>
      </c>
      <c r="AU515" s="188" t="s">
        <v>81</v>
      </c>
      <c r="AV515" s="11" t="s">
        <v>81</v>
      </c>
      <c r="AW515" s="11" t="s">
        <v>37</v>
      </c>
      <c r="AX515" s="11" t="s">
        <v>22</v>
      </c>
      <c r="AY515" s="188" t="s">
        <v>150</v>
      </c>
    </row>
    <row r="516" spans="2:65" s="1" customFormat="1" ht="22.5" customHeight="1">
      <c r="B516" s="164"/>
      <c r="C516" s="165" t="s">
        <v>809</v>
      </c>
      <c r="D516" s="165" t="s">
        <v>152</v>
      </c>
      <c r="E516" s="166" t="s">
        <v>810</v>
      </c>
      <c r="F516" s="167" t="s">
        <v>811</v>
      </c>
      <c r="G516" s="168" t="s">
        <v>91</v>
      </c>
      <c r="H516" s="169">
        <v>32.72</v>
      </c>
      <c r="I516" s="170"/>
      <c r="J516" s="171">
        <f>ROUND(I516*H516,2)</f>
        <v>0</v>
      </c>
      <c r="K516" s="167" t="s">
        <v>20</v>
      </c>
      <c r="L516" s="34"/>
      <c r="M516" s="172" t="s">
        <v>20</v>
      </c>
      <c r="N516" s="173" t="s">
        <v>44</v>
      </c>
      <c r="O516" s="35"/>
      <c r="P516" s="174">
        <f>O516*H516</f>
        <v>0</v>
      </c>
      <c r="Q516" s="174">
        <v>0.0005</v>
      </c>
      <c r="R516" s="174">
        <f>Q516*H516</f>
        <v>0.01636</v>
      </c>
      <c r="S516" s="174">
        <v>0</v>
      </c>
      <c r="T516" s="175">
        <f>S516*H516</f>
        <v>0</v>
      </c>
      <c r="AR516" s="17" t="s">
        <v>156</v>
      </c>
      <c r="AT516" s="17" t="s">
        <v>152</v>
      </c>
      <c r="AU516" s="17" t="s">
        <v>81</v>
      </c>
      <c r="AY516" s="17" t="s">
        <v>150</v>
      </c>
      <c r="BE516" s="176">
        <f>IF(N516="základní",J516,0)</f>
        <v>0</v>
      </c>
      <c r="BF516" s="176">
        <f>IF(N516="snížená",J516,0)</f>
        <v>0</v>
      </c>
      <c r="BG516" s="176">
        <f>IF(N516="zákl. přenesená",J516,0)</f>
        <v>0</v>
      </c>
      <c r="BH516" s="176">
        <f>IF(N516="sníž. přenesená",J516,0)</f>
        <v>0</v>
      </c>
      <c r="BI516" s="176">
        <f>IF(N516="nulová",J516,0)</f>
        <v>0</v>
      </c>
      <c r="BJ516" s="17" t="s">
        <v>22</v>
      </c>
      <c r="BK516" s="176">
        <f>ROUND(I516*H516,2)</f>
        <v>0</v>
      </c>
      <c r="BL516" s="17" t="s">
        <v>156</v>
      </c>
      <c r="BM516" s="17" t="s">
        <v>812</v>
      </c>
    </row>
    <row r="517" spans="2:47" s="1" customFormat="1" ht="13.5">
      <c r="B517" s="34"/>
      <c r="D517" s="177" t="s">
        <v>158</v>
      </c>
      <c r="F517" s="178" t="s">
        <v>811</v>
      </c>
      <c r="I517" s="138"/>
      <c r="L517" s="34"/>
      <c r="M517" s="63"/>
      <c r="N517" s="35"/>
      <c r="O517" s="35"/>
      <c r="P517" s="35"/>
      <c r="Q517" s="35"/>
      <c r="R517" s="35"/>
      <c r="S517" s="35"/>
      <c r="T517" s="64"/>
      <c r="AT517" s="17" t="s">
        <v>158</v>
      </c>
      <c r="AU517" s="17" t="s">
        <v>81</v>
      </c>
    </row>
    <row r="518" spans="2:51" s="11" customFormat="1" ht="13.5">
      <c r="B518" s="179"/>
      <c r="D518" s="180" t="s">
        <v>159</v>
      </c>
      <c r="E518" s="181" t="s">
        <v>20</v>
      </c>
      <c r="F518" s="182" t="s">
        <v>199</v>
      </c>
      <c r="H518" s="183">
        <v>32.72</v>
      </c>
      <c r="I518" s="184"/>
      <c r="L518" s="179"/>
      <c r="M518" s="185"/>
      <c r="N518" s="186"/>
      <c r="O518" s="186"/>
      <c r="P518" s="186"/>
      <c r="Q518" s="186"/>
      <c r="R518" s="186"/>
      <c r="S518" s="186"/>
      <c r="T518" s="187"/>
      <c r="AT518" s="188" t="s">
        <v>159</v>
      </c>
      <c r="AU518" s="188" t="s">
        <v>81</v>
      </c>
      <c r="AV518" s="11" t="s">
        <v>81</v>
      </c>
      <c r="AW518" s="11" t="s">
        <v>37</v>
      </c>
      <c r="AX518" s="11" t="s">
        <v>22</v>
      </c>
      <c r="AY518" s="188" t="s">
        <v>150</v>
      </c>
    </row>
    <row r="519" spans="2:65" s="1" customFormat="1" ht="22.5" customHeight="1">
      <c r="B519" s="164"/>
      <c r="C519" s="200" t="s">
        <v>813</v>
      </c>
      <c r="D519" s="200" t="s">
        <v>233</v>
      </c>
      <c r="E519" s="201" t="s">
        <v>814</v>
      </c>
      <c r="F519" s="202" t="s">
        <v>815</v>
      </c>
      <c r="G519" s="203" t="s">
        <v>222</v>
      </c>
      <c r="H519" s="204">
        <v>0.025</v>
      </c>
      <c r="I519" s="205"/>
      <c r="J519" s="206">
        <f>ROUND(I519*H519,2)</f>
        <v>0</v>
      </c>
      <c r="K519" s="202" t="s">
        <v>155</v>
      </c>
      <c r="L519" s="207"/>
      <c r="M519" s="208" t="s">
        <v>20</v>
      </c>
      <c r="N519" s="209" t="s">
        <v>44</v>
      </c>
      <c r="O519" s="35"/>
      <c r="P519" s="174">
        <f>O519*H519</f>
        <v>0</v>
      </c>
      <c r="Q519" s="174">
        <v>1</v>
      </c>
      <c r="R519" s="174">
        <f>Q519*H519</f>
        <v>0.025</v>
      </c>
      <c r="S519" s="174">
        <v>0</v>
      </c>
      <c r="T519" s="175">
        <f>S519*H519</f>
        <v>0</v>
      </c>
      <c r="AR519" s="17" t="s">
        <v>200</v>
      </c>
      <c r="AT519" s="17" t="s">
        <v>233</v>
      </c>
      <c r="AU519" s="17" t="s">
        <v>81</v>
      </c>
      <c r="AY519" s="17" t="s">
        <v>150</v>
      </c>
      <c r="BE519" s="176">
        <f>IF(N519="základní",J519,0)</f>
        <v>0</v>
      </c>
      <c r="BF519" s="176">
        <f>IF(N519="snížená",J519,0)</f>
        <v>0</v>
      </c>
      <c r="BG519" s="176">
        <f>IF(N519="zákl. přenesená",J519,0)</f>
        <v>0</v>
      </c>
      <c r="BH519" s="176">
        <f>IF(N519="sníž. přenesená",J519,0)</f>
        <v>0</v>
      </c>
      <c r="BI519" s="176">
        <f>IF(N519="nulová",J519,0)</f>
        <v>0</v>
      </c>
      <c r="BJ519" s="17" t="s">
        <v>22</v>
      </c>
      <c r="BK519" s="176">
        <f>ROUND(I519*H519,2)</f>
        <v>0</v>
      </c>
      <c r="BL519" s="17" t="s">
        <v>156</v>
      </c>
      <c r="BM519" s="17" t="s">
        <v>816</v>
      </c>
    </row>
    <row r="520" spans="2:47" s="1" customFormat="1" ht="13.5">
      <c r="B520" s="34"/>
      <c r="D520" s="177" t="s">
        <v>158</v>
      </c>
      <c r="F520" s="178" t="s">
        <v>817</v>
      </c>
      <c r="I520" s="138"/>
      <c r="L520" s="34"/>
      <c r="M520" s="63"/>
      <c r="N520" s="35"/>
      <c r="O520" s="35"/>
      <c r="P520" s="35"/>
      <c r="Q520" s="35"/>
      <c r="R520" s="35"/>
      <c r="S520" s="35"/>
      <c r="T520" s="64"/>
      <c r="AT520" s="17" t="s">
        <v>158</v>
      </c>
      <c r="AU520" s="17" t="s">
        <v>81</v>
      </c>
    </row>
    <row r="521" spans="2:51" s="11" customFormat="1" ht="13.5">
      <c r="B521" s="179"/>
      <c r="D521" s="177" t="s">
        <v>159</v>
      </c>
      <c r="E521" s="188" t="s">
        <v>20</v>
      </c>
      <c r="F521" s="189" t="s">
        <v>818</v>
      </c>
      <c r="H521" s="190">
        <v>0.025</v>
      </c>
      <c r="I521" s="184"/>
      <c r="L521" s="179"/>
      <c r="M521" s="185"/>
      <c r="N521" s="186"/>
      <c r="O521" s="186"/>
      <c r="P521" s="186"/>
      <c r="Q521" s="186"/>
      <c r="R521" s="186"/>
      <c r="S521" s="186"/>
      <c r="T521" s="187"/>
      <c r="AT521" s="188" t="s">
        <v>159</v>
      </c>
      <c r="AU521" s="188" t="s">
        <v>81</v>
      </c>
      <c r="AV521" s="11" t="s">
        <v>81</v>
      </c>
      <c r="AW521" s="11" t="s">
        <v>37</v>
      </c>
      <c r="AX521" s="11" t="s">
        <v>22</v>
      </c>
      <c r="AY521" s="188" t="s">
        <v>150</v>
      </c>
    </row>
    <row r="522" spans="2:63" s="10" customFormat="1" ht="21.75" customHeight="1">
      <c r="B522" s="150"/>
      <c r="D522" s="161" t="s">
        <v>72</v>
      </c>
      <c r="E522" s="162" t="s">
        <v>680</v>
      </c>
      <c r="F522" s="162" t="s">
        <v>819</v>
      </c>
      <c r="I522" s="153"/>
      <c r="J522" s="163">
        <f>BK522</f>
        <v>0</v>
      </c>
      <c r="L522" s="150"/>
      <c r="M522" s="155"/>
      <c r="N522" s="156"/>
      <c r="O522" s="156"/>
      <c r="P522" s="157">
        <f>SUM(P523:P540)</f>
        <v>0</v>
      </c>
      <c r="Q522" s="156"/>
      <c r="R522" s="157">
        <f>SUM(R523:R540)</f>
        <v>0</v>
      </c>
      <c r="S522" s="156"/>
      <c r="T522" s="158">
        <f>SUM(T523:T540)</f>
        <v>0</v>
      </c>
      <c r="AR522" s="151" t="s">
        <v>22</v>
      </c>
      <c r="AT522" s="159" t="s">
        <v>72</v>
      </c>
      <c r="AU522" s="159" t="s">
        <v>81</v>
      </c>
      <c r="AY522" s="151" t="s">
        <v>150</v>
      </c>
      <c r="BK522" s="160">
        <f>SUM(BK523:BK540)</f>
        <v>0</v>
      </c>
    </row>
    <row r="523" spans="2:65" s="1" customFormat="1" ht="22.5" customHeight="1">
      <c r="B523" s="164"/>
      <c r="C523" s="165" t="s">
        <v>820</v>
      </c>
      <c r="D523" s="165" t="s">
        <v>152</v>
      </c>
      <c r="E523" s="166" t="s">
        <v>821</v>
      </c>
      <c r="F523" s="167" t="s">
        <v>822</v>
      </c>
      <c r="G523" s="168" t="s">
        <v>222</v>
      </c>
      <c r="H523" s="169">
        <v>61.868</v>
      </c>
      <c r="I523" s="170"/>
      <c r="J523" s="171">
        <f>ROUND(I523*H523,2)</f>
        <v>0</v>
      </c>
      <c r="K523" s="167" t="s">
        <v>155</v>
      </c>
      <c r="L523" s="34"/>
      <c r="M523" s="172" t="s">
        <v>20</v>
      </c>
      <c r="N523" s="173" t="s">
        <v>44</v>
      </c>
      <c r="O523" s="35"/>
      <c r="P523" s="174">
        <f>O523*H523</f>
        <v>0</v>
      </c>
      <c r="Q523" s="174">
        <v>0</v>
      </c>
      <c r="R523" s="174">
        <f>Q523*H523</f>
        <v>0</v>
      </c>
      <c r="S523" s="174">
        <v>0</v>
      </c>
      <c r="T523" s="175">
        <f>S523*H523</f>
        <v>0</v>
      </c>
      <c r="AR523" s="17" t="s">
        <v>156</v>
      </c>
      <c r="AT523" s="17" t="s">
        <v>152</v>
      </c>
      <c r="AU523" s="17" t="s">
        <v>166</v>
      </c>
      <c r="AY523" s="17" t="s">
        <v>150</v>
      </c>
      <c r="BE523" s="176">
        <f>IF(N523="základní",J523,0)</f>
        <v>0</v>
      </c>
      <c r="BF523" s="176">
        <f>IF(N523="snížená",J523,0)</f>
        <v>0</v>
      </c>
      <c r="BG523" s="176">
        <f>IF(N523="zákl. přenesená",J523,0)</f>
        <v>0</v>
      </c>
      <c r="BH523" s="176">
        <f>IF(N523="sníž. přenesená",J523,0)</f>
        <v>0</v>
      </c>
      <c r="BI523" s="176">
        <f>IF(N523="nulová",J523,0)</f>
        <v>0</v>
      </c>
      <c r="BJ523" s="17" t="s">
        <v>22</v>
      </c>
      <c r="BK523" s="176">
        <f>ROUND(I523*H523,2)</f>
        <v>0</v>
      </c>
      <c r="BL523" s="17" t="s">
        <v>156</v>
      </c>
      <c r="BM523" s="17" t="s">
        <v>823</v>
      </c>
    </row>
    <row r="524" spans="2:47" s="1" customFormat="1" ht="27">
      <c r="B524" s="34"/>
      <c r="D524" s="180" t="s">
        <v>158</v>
      </c>
      <c r="F524" s="218" t="s">
        <v>824</v>
      </c>
      <c r="I524" s="138"/>
      <c r="L524" s="34"/>
      <c r="M524" s="63"/>
      <c r="N524" s="35"/>
      <c r="O524" s="35"/>
      <c r="P524" s="35"/>
      <c r="Q524" s="35"/>
      <c r="R524" s="35"/>
      <c r="S524" s="35"/>
      <c r="T524" s="64"/>
      <c r="AT524" s="17" t="s">
        <v>158</v>
      </c>
      <c r="AU524" s="17" t="s">
        <v>166</v>
      </c>
    </row>
    <row r="525" spans="2:65" s="1" customFormat="1" ht="31.5" customHeight="1">
      <c r="B525" s="164"/>
      <c r="C525" s="165" t="s">
        <v>825</v>
      </c>
      <c r="D525" s="165" t="s">
        <v>152</v>
      </c>
      <c r="E525" s="166" t="s">
        <v>826</v>
      </c>
      <c r="F525" s="167" t="s">
        <v>827</v>
      </c>
      <c r="G525" s="168" t="s">
        <v>222</v>
      </c>
      <c r="H525" s="169">
        <v>309.34</v>
      </c>
      <c r="I525" s="170"/>
      <c r="J525" s="171">
        <f>ROUND(I525*H525,2)</f>
        <v>0</v>
      </c>
      <c r="K525" s="167" t="s">
        <v>155</v>
      </c>
      <c r="L525" s="34"/>
      <c r="M525" s="172" t="s">
        <v>20</v>
      </c>
      <c r="N525" s="173" t="s">
        <v>44</v>
      </c>
      <c r="O525" s="35"/>
      <c r="P525" s="174">
        <f>O525*H525</f>
        <v>0</v>
      </c>
      <c r="Q525" s="174">
        <v>0</v>
      </c>
      <c r="R525" s="174">
        <f>Q525*H525</f>
        <v>0</v>
      </c>
      <c r="S525" s="174">
        <v>0</v>
      </c>
      <c r="T525" s="175">
        <f>S525*H525</f>
        <v>0</v>
      </c>
      <c r="AR525" s="17" t="s">
        <v>156</v>
      </c>
      <c r="AT525" s="17" t="s">
        <v>152</v>
      </c>
      <c r="AU525" s="17" t="s">
        <v>166</v>
      </c>
      <c r="AY525" s="17" t="s">
        <v>150</v>
      </c>
      <c r="BE525" s="176">
        <f>IF(N525="základní",J525,0)</f>
        <v>0</v>
      </c>
      <c r="BF525" s="176">
        <f>IF(N525="snížená",J525,0)</f>
        <v>0</v>
      </c>
      <c r="BG525" s="176">
        <f>IF(N525="zákl. přenesená",J525,0)</f>
        <v>0</v>
      </c>
      <c r="BH525" s="176">
        <f>IF(N525="sníž. přenesená",J525,0)</f>
        <v>0</v>
      </c>
      <c r="BI525" s="176">
        <f>IF(N525="nulová",J525,0)</f>
        <v>0</v>
      </c>
      <c r="BJ525" s="17" t="s">
        <v>22</v>
      </c>
      <c r="BK525" s="176">
        <f>ROUND(I525*H525,2)</f>
        <v>0</v>
      </c>
      <c r="BL525" s="17" t="s">
        <v>156</v>
      </c>
      <c r="BM525" s="17" t="s">
        <v>828</v>
      </c>
    </row>
    <row r="526" spans="2:47" s="1" customFormat="1" ht="27">
      <c r="B526" s="34"/>
      <c r="D526" s="177" t="s">
        <v>158</v>
      </c>
      <c r="F526" s="178" t="s">
        <v>827</v>
      </c>
      <c r="I526" s="138"/>
      <c r="L526" s="34"/>
      <c r="M526" s="63"/>
      <c r="N526" s="35"/>
      <c r="O526" s="35"/>
      <c r="P526" s="35"/>
      <c r="Q526" s="35"/>
      <c r="R526" s="35"/>
      <c r="S526" s="35"/>
      <c r="T526" s="64"/>
      <c r="AT526" s="17" t="s">
        <v>158</v>
      </c>
      <c r="AU526" s="17" t="s">
        <v>166</v>
      </c>
    </row>
    <row r="527" spans="2:51" s="11" customFormat="1" ht="13.5">
      <c r="B527" s="179"/>
      <c r="D527" s="180" t="s">
        <v>159</v>
      </c>
      <c r="E527" s="181" t="s">
        <v>20</v>
      </c>
      <c r="F527" s="182" t="s">
        <v>829</v>
      </c>
      <c r="H527" s="183">
        <v>309.34</v>
      </c>
      <c r="I527" s="184"/>
      <c r="L527" s="179"/>
      <c r="M527" s="185"/>
      <c r="N527" s="186"/>
      <c r="O527" s="186"/>
      <c r="P527" s="186"/>
      <c r="Q527" s="186"/>
      <c r="R527" s="186"/>
      <c r="S527" s="186"/>
      <c r="T527" s="187"/>
      <c r="AT527" s="188" t="s">
        <v>159</v>
      </c>
      <c r="AU527" s="188" t="s">
        <v>166</v>
      </c>
      <c r="AV527" s="11" t="s">
        <v>81</v>
      </c>
      <c r="AW527" s="11" t="s">
        <v>37</v>
      </c>
      <c r="AX527" s="11" t="s">
        <v>22</v>
      </c>
      <c r="AY527" s="188" t="s">
        <v>150</v>
      </c>
    </row>
    <row r="528" spans="2:65" s="1" customFormat="1" ht="22.5" customHeight="1">
      <c r="B528" s="164"/>
      <c r="C528" s="165" t="s">
        <v>830</v>
      </c>
      <c r="D528" s="165" t="s">
        <v>152</v>
      </c>
      <c r="E528" s="166" t="s">
        <v>831</v>
      </c>
      <c r="F528" s="167" t="s">
        <v>832</v>
      </c>
      <c r="G528" s="168" t="s">
        <v>222</v>
      </c>
      <c r="H528" s="169">
        <v>61.868</v>
      </c>
      <c r="I528" s="170"/>
      <c r="J528" s="171">
        <f>ROUND(I528*H528,2)</f>
        <v>0</v>
      </c>
      <c r="K528" s="167" t="s">
        <v>155</v>
      </c>
      <c r="L528" s="34"/>
      <c r="M528" s="172" t="s">
        <v>20</v>
      </c>
      <c r="N528" s="173" t="s">
        <v>44</v>
      </c>
      <c r="O528" s="35"/>
      <c r="P528" s="174">
        <f>O528*H528</f>
        <v>0</v>
      </c>
      <c r="Q528" s="174">
        <v>0</v>
      </c>
      <c r="R528" s="174">
        <f>Q528*H528</f>
        <v>0</v>
      </c>
      <c r="S528" s="174">
        <v>0</v>
      </c>
      <c r="T528" s="175">
        <f>S528*H528</f>
        <v>0</v>
      </c>
      <c r="AR528" s="17" t="s">
        <v>156</v>
      </c>
      <c r="AT528" s="17" t="s">
        <v>152</v>
      </c>
      <c r="AU528" s="17" t="s">
        <v>166</v>
      </c>
      <c r="AY528" s="17" t="s">
        <v>150</v>
      </c>
      <c r="BE528" s="176">
        <f>IF(N528="základní",J528,0)</f>
        <v>0</v>
      </c>
      <c r="BF528" s="176">
        <f>IF(N528="snížená",J528,0)</f>
        <v>0</v>
      </c>
      <c r="BG528" s="176">
        <f>IF(N528="zákl. přenesená",J528,0)</f>
        <v>0</v>
      </c>
      <c r="BH528" s="176">
        <f>IF(N528="sníž. přenesená",J528,0)</f>
        <v>0</v>
      </c>
      <c r="BI528" s="176">
        <f>IF(N528="nulová",J528,0)</f>
        <v>0</v>
      </c>
      <c r="BJ528" s="17" t="s">
        <v>22</v>
      </c>
      <c r="BK528" s="176">
        <f>ROUND(I528*H528,2)</f>
        <v>0</v>
      </c>
      <c r="BL528" s="17" t="s">
        <v>156</v>
      </c>
      <c r="BM528" s="17" t="s">
        <v>833</v>
      </c>
    </row>
    <row r="529" spans="2:47" s="1" customFormat="1" ht="13.5">
      <c r="B529" s="34"/>
      <c r="D529" s="180" t="s">
        <v>158</v>
      </c>
      <c r="F529" s="218" t="s">
        <v>832</v>
      </c>
      <c r="I529" s="138"/>
      <c r="L529" s="34"/>
      <c r="M529" s="63"/>
      <c r="N529" s="35"/>
      <c r="O529" s="35"/>
      <c r="P529" s="35"/>
      <c r="Q529" s="35"/>
      <c r="R529" s="35"/>
      <c r="S529" s="35"/>
      <c r="T529" s="64"/>
      <c r="AT529" s="17" t="s">
        <v>158</v>
      </c>
      <c r="AU529" s="17" t="s">
        <v>166</v>
      </c>
    </row>
    <row r="530" spans="2:65" s="1" customFormat="1" ht="22.5" customHeight="1">
      <c r="B530" s="164"/>
      <c r="C530" s="165" t="s">
        <v>834</v>
      </c>
      <c r="D530" s="165" t="s">
        <v>152</v>
      </c>
      <c r="E530" s="166" t="s">
        <v>835</v>
      </c>
      <c r="F530" s="167" t="s">
        <v>836</v>
      </c>
      <c r="G530" s="168" t="s">
        <v>222</v>
      </c>
      <c r="H530" s="169">
        <v>928.02</v>
      </c>
      <c r="I530" s="170"/>
      <c r="J530" s="171">
        <f>ROUND(I530*H530,2)</f>
        <v>0</v>
      </c>
      <c r="K530" s="167" t="s">
        <v>155</v>
      </c>
      <c r="L530" s="34"/>
      <c r="M530" s="172" t="s">
        <v>20</v>
      </c>
      <c r="N530" s="173" t="s">
        <v>44</v>
      </c>
      <c r="O530" s="35"/>
      <c r="P530" s="174">
        <f>O530*H530</f>
        <v>0</v>
      </c>
      <c r="Q530" s="174">
        <v>0</v>
      </c>
      <c r="R530" s="174">
        <f>Q530*H530</f>
        <v>0</v>
      </c>
      <c r="S530" s="174">
        <v>0</v>
      </c>
      <c r="T530" s="175">
        <f>S530*H530</f>
        <v>0</v>
      </c>
      <c r="AR530" s="17" t="s">
        <v>156</v>
      </c>
      <c r="AT530" s="17" t="s">
        <v>152</v>
      </c>
      <c r="AU530" s="17" t="s">
        <v>166</v>
      </c>
      <c r="AY530" s="17" t="s">
        <v>150</v>
      </c>
      <c r="BE530" s="176">
        <f>IF(N530="základní",J530,0)</f>
        <v>0</v>
      </c>
      <c r="BF530" s="176">
        <f>IF(N530="snížená",J530,0)</f>
        <v>0</v>
      </c>
      <c r="BG530" s="176">
        <f>IF(N530="zákl. přenesená",J530,0)</f>
        <v>0</v>
      </c>
      <c r="BH530" s="176">
        <f>IF(N530="sníž. přenesená",J530,0)</f>
        <v>0</v>
      </c>
      <c r="BI530" s="176">
        <f>IF(N530="nulová",J530,0)</f>
        <v>0</v>
      </c>
      <c r="BJ530" s="17" t="s">
        <v>22</v>
      </c>
      <c r="BK530" s="176">
        <f>ROUND(I530*H530,2)</f>
        <v>0</v>
      </c>
      <c r="BL530" s="17" t="s">
        <v>156</v>
      </c>
      <c r="BM530" s="17" t="s">
        <v>837</v>
      </c>
    </row>
    <row r="531" spans="2:47" s="1" customFormat="1" ht="13.5">
      <c r="B531" s="34"/>
      <c r="D531" s="177" t="s">
        <v>158</v>
      </c>
      <c r="F531" s="178" t="s">
        <v>836</v>
      </c>
      <c r="I531" s="138"/>
      <c r="L531" s="34"/>
      <c r="M531" s="63"/>
      <c r="N531" s="35"/>
      <c r="O531" s="35"/>
      <c r="P531" s="35"/>
      <c r="Q531" s="35"/>
      <c r="R531" s="35"/>
      <c r="S531" s="35"/>
      <c r="T531" s="64"/>
      <c r="AT531" s="17" t="s">
        <v>158</v>
      </c>
      <c r="AU531" s="17" t="s">
        <v>166</v>
      </c>
    </row>
    <row r="532" spans="2:51" s="11" customFormat="1" ht="13.5">
      <c r="B532" s="179"/>
      <c r="D532" s="180" t="s">
        <v>159</v>
      </c>
      <c r="E532" s="181" t="s">
        <v>20</v>
      </c>
      <c r="F532" s="182" t="s">
        <v>838</v>
      </c>
      <c r="H532" s="183">
        <v>928.02</v>
      </c>
      <c r="I532" s="184"/>
      <c r="L532" s="179"/>
      <c r="M532" s="185"/>
      <c r="N532" s="186"/>
      <c r="O532" s="186"/>
      <c r="P532" s="186"/>
      <c r="Q532" s="186"/>
      <c r="R532" s="186"/>
      <c r="S532" s="186"/>
      <c r="T532" s="187"/>
      <c r="AT532" s="188" t="s">
        <v>159</v>
      </c>
      <c r="AU532" s="188" t="s">
        <v>166</v>
      </c>
      <c r="AV532" s="11" t="s">
        <v>81</v>
      </c>
      <c r="AW532" s="11" t="s">
        <v>37</v>
      </c>
      <c r="AX532" s="11" t="s">
        <v>22</v>
      </c>
      <c r="AY532" s="188" t="s">
        <v>150</v>
      </c>
    </row>
    <row r="533" spans="2:65" s="1" customFormat="1" ht="31.5" customHeight="1">
      <c r="B533" s="164"/>
      <c r="C533" s="165" t="s">
        <v>839</v>
      </c>
      <c r="D533" s="165" t="s">
        <v>152</v>
      </c>
      <c r="E533" s="166" t="s">
        <v>840</v>
      </c>
      <c r="F533" s="167" t="s">
        <v>841</v>
      </c>
      <c r="G533" s="168" t="s">
        <v>222</v>
      </c>
      <c r="H533" s="169">
        <v>0.986</v>
      </c>
      <c r="I533" s="170"/>
      <c r="J533" s="171">
        <f>ROUND(I533*H533,2)</f>
        <v>0</v>
      </c>
      <c r="K533" s="167" t="s">
        <v>155</v>
      </c>
      <c r="L533" s="34"/>
      <c r="M533" s="172" t="s">
        <v>20</v>
      </c>
      <c r="N533" s="173" t="s">
        <v>44</v>
      </c>
      <c r="O533" s="35"/>
      <c r="P533" s="174">
        <f>O533*H533</f>
        <v>0</v>
      </c>
      <c r="Q533" s="174">
        <v>0</v>
      </c>
      <c r="R533" s="174">
        <f>Q533*H533</f>
        <v>0</v>
      </c>
      <c r="S533" s="174">
        <v>0</v>
      </c>
      <c r="T533" s="175">
        <f>S533*H533</f>
        <v>0</v>
      </c>
      <c r="AR533" s="17" t="s">
        <v>156</v>
      </c>
      <c r="AT533" s="17" t="s">
        <v>152</v>
      </c>
      <c r="AU533" s="17" t="s">
        <v>166</v>
      </c>
      <c r="AY533" s="17" t="s">
        <v>150</v>
      </c>
      <c r="BE533" s="176">
        <f>IF(N533="základní",J533,0)</f>
        <v>0</v>
      </c>
      <c r="BF533" s="176">
        <f>IF(N533="snížená",J533,0)</f>
        <v>0</v>
      </c>
      <c r="BG533" s="176">
        <f>IF(N533="zákl. přenesená",J533,0)</f>
        <v>0</v>
      </c>
      <c r="BH533" s="176">
        <f>IF(N533="sníž. přenesená",J533,0)</f>
        <v>0</v>
      </c>
      <c r="BI533" s="176">
        <f>IF(N533="nulová",J533,0)</f>
        <v>0</v>
      </c>
      <c r="BJ533" s="17" t="s">
        <v>22</v>
      </c>
      <c r="BK533" s="176">
        <f>ROUND(I533*H533,2)</f>
        <v>0</v>
      </c>
      <c r="BL533" s="17" t="s">
        <v>156</v>
      </c>
      <c r="BM533" s="17" t="s">
        <v>842</v>
      </c>
    </row>
    <row r="534" spans="2:47" s="1" customFormat="1" ht="13.5">
      <c r="B534" s="34"/>
      <c r="D534" s="177" t="s">
        <v>158</v>
      </c>
      <c r="F534" s="178" t="s">
        <v>841</v>
      </c>
      <c r="I534" s="138"/>
      <c r="L534" s="34"/>
      <c r="M534" s="63"/>
      <c r="N534" s="35"/>
      <c r="O534" s="35"/>
      <c r="P534" s="35"/>
      <c r="Q534" s="35"/>
      <c r="R534" s="35"/>
      <c r="S534" s="35"/>
      <c r="T534" s="64"/>
      <c r="AT534" s="17" t="s">
        <v>158</v>
      </c>
      <c r="AU534" s="17" t="s">
        <v>166</v>
      </c>
    </row>
    <row r="535" spans="2:51" s="11" customFormat="1" ht="13.5">
      <c r="B535" s="179"/>
      <c r="D535" s="180" t="s">
        <v>159</v>
      </c>
      <c r="E535" s="181" t="s">
        <v>20</v>
      </c>
      <c r="F535" s="182" t="s">
        <v>843</v>
      </c>
      <c r="H535" s="183">
        <v>0.986</v>
      </c>
      <c r="I535" s="184"/>
      <c r="L535" s="179"/>
      <c r="M535" s="185"/>
      <c r="N535" s="186"/>
      <c r="O535" s="186"/>
      <c r="P535" s="186"/>
      <c r="Q535" s="186"/>
      <c r="R535" s="186"/>
      <c r="S535" s="186"/>
      <c r="T535" s="187"/>
      <c r="AT535" s="188" t="s">
        <v>159</v>
      </c>
      <c r="AU535" s="188" t="s">
        <v>166</v>
      </c>
      <c r="AV535" s="11" t="s">
        <v>81</v>
      </c>
      <c r="AW535" s="11" t="s">
        <v>37</v>
      </c>
      <c r="AX535" s="11" t="s">
        <v>22</v>
      </c>
      <c r="AY535" s="188" t="s">
        <v>150</v>
      </c>
    </row>
    <row r="536" spans="2:65" s="1" customFormat="1" ht="22.5" customHeight="1">
      <c r="B536" s="164"/>
      <c r="C536" s="165" t="s">
        <v>844</v>
      </c>
      <c r="D536" s="165" t="s">
        <v>152</v>
      </c>
      <c r="E536" s="166" t="s">
        <v>845</v>
      </c>
      <c r="F536" s="167" t="s">
        <v>846</v>
      </c>
      <c r="G536" s="168" t="s">
        <v>222</v>
      </c>
      <c r="H536" s="169">
        <v>60.882</v>
      </c>
      <c r="I536" s="170"/>
      <c r="J536" s="171">
        <f>ROUND(I536*H536,2)</f>
        <v>0</v>
      </c>
      <c r="K536" s="167" t="s">
        <v>155</v>
      </c>
      <c r="L536" s="34"/>
      <c r="M536" s="172" t="s">
        <v>20</v>
      </c>
      <c r="N536" s="173" t="s">
        <v>44</v>
      </c>
      <c r="O536" s="35"/>
      <c r="P536" s="174">
        <f>O536*H536</f>
        <v>0</v>
      </c>
      <c r="Q536" s="174">
        <v>0</v>
      </c>
      <c r="R536" s="174">
        <f>Q536*H536</f>
        <v>0</v>
      </c>
      <c r="S536" s="174">
        <v>0</v>
      </c>
      <c r="T536" s="175">
        <f>S536*H536</f>
        <v>0</v>
      </c>
      <c r="AR536" s="17" t="s">
        <v>156</v>
      </c>
      <c r="AT536" s="17" t="s">
        <v>152</v>
      </c>
      <c r="AU536" s="17" t="s">
        <v>166</v>
      </c>
      <c r="AY536" s="17" t="s">
        <v>150</v>
      </c>
      <c r="BE536" s="176">
        <f>IF(N536="základní",J536,0)</f>
        <v>0</v>
      </c>
      <c r="BF536" s="176">
        <f>IF(N536="snížená",J536,0)</f>
        <v>0</v>
      </c>
      <c r="BG536" s="176">
        <f>IF(N536="zákl. přenesená",J536,0)</f>
        <v>0</v>
      </c>
      <c r="BH536" s="176">
        <f>IF(N536="sníž. přenesená",J536,0)</f>
        <v>0</v>
      </c>
      <c r="BI536" s="176">
        <f>IF(N536="nulová",J536,0)</f>
        <v>0</v>
      </c>
      <c r="BJ536" s="17" t="s">
        <v>22</v>
      </c>
      <c r="BK536" s="176">
        <f>ROUND(I536*H536,2)</f>
        <v>0</v>
      </c>
      <c r="BL536" s="17" t="s">
        <v>156</v>
      </c>
      <c r="BM536" s="17" t="s">
        <v>847</v>
      </c>
    </row>
    <row r="537" spans="2:47" s="1" customFormat="1" ht="13.5">
      <c r="B537" s="34"/>
      <c r="D537" s="177" t="s">
        <v>158</v>
      </c>
      <c r="F537" s="178" t="s">
        <v>846</v>
      </c>
      <c r="I537" s="138"/>
      <c r="L537" s="34"/>
      <c r="M537" s="63"/>
      <c r="N537" s="35"/>
      <c r="O537" s="35"/>
      <c r="P537" s="35"/>
      <c r="Q537" s="35"/>
      <c r="R537" s="35"/>
      <c r="S537" s="35"/>
      <c r="T537" s="64"/>
      <c r="AT537" s="17" t="s">
        <v>158</v>
      </c>
      <c r="AU537" s="17" t="s">
        <v>166</v>
      </c>
    </row>
    <row r="538" spans="2:51" s="11" customFormat="1" ht="13.5">
      <c r="B538" s="179"/>
      <c r="D538" s="180" t="s">
        <v>159</v>
      </c>
      <c r="E538" s="181" t="s">
        <v>20</v>
      </c>
      <c r="F538" s="182" t="s">
        <v>848</v>
      </c>
      <c r="H538" s="183">
        <v>60.882</v>
      </c>
      <c r="I538" s="184"/>
      <c r="L538" s="179"/>
      <c r="M538" s="185"/>
      <c r="N538" s="186"/>
      <c r="O538" s="186"/>
      <c r="P538" s="186"/>
      <c r="Q538" s="186"/>
      <c r="R538" s="186"/>
      <c r="S538" s="186"/>
      <c r="T538" s="187"/>
      <c r="AT538" s="188" t="s">
        <v>159</v>
      </c>
      <c r="AU538" s="188" t="s">
        <v>166</v>
      </c>
      <c r="AV538" s="11" t="s">
        <v>81</v>
      </c>
      <c r="AW538" s="11" t="s">
        <v>37</v>
      </c>
      <c r="AX538" s="11" t="s">
        <v>22</v>
      </c>
      <c r="AY538" s="188" t="s">
        <v>150</v>
      </c>
    </row>
    <row r="539" spans="2:65" s="1" customFormat="1" ht="22.5" customHeight="1">
      <c r="B539" s="164"/>
      <c r="C539" s="165" t="s">
        <v>849</v>
      </c>
      <c r="D539" s="165" t="s">
        <v>152</v>
      </c>
      <c r="E539" s="166" t="s">
        <v>850</v>
      </c>
      <c r="F539" s="167" t="s">
        <v>851</v>
      </c>
      <c r="G539" s="168" t="s">
        <v>222</v>
      </c>
      <c r="H539" s="169">
        <v>323.113</v>
      </c>
      <c r="I539" s="170"/>
      <c r="J539" s="171">
        <f>ROUND(I539*H539,2)</f>
        <v>0</v>
      </c>
      <c r="K539" s="167" t="s">
        <v>155</v>
      </c>
      <c r="L539" s="34"/>
      <c r="M539" s="172" t="s">
        <v>20</v>
      </c>
      <c r="N539" s="173" t="s">
        <v>44</v>
      </c>
      <c r="O539" s="35"/>
      <c r="P539" s="174">
        <f>O539*H539</f>
        <v>0</v>
      </c>
      <c r="Q539" s="174">
        <v>0</v>
      </c>
      <c r="R539" s="174">
        <f>Q539*H539</f>
        <v>0</v>
      </c>
      <c r="S539" s="174">
        <v>0</v>
      </c>
      <c r="T539" s="175">
        <f>S539*H539</f>
        <v>0</v>
      </c>
      <c r="AR539" s="17" t="s">
        <v>156</v>
      </c>
      <c r="AT539" s="17" t="s">
        <v>152</v>
      </c>
      <c r="AU539" s="17" t="s">
        <v>166</v>
      </c>
      <c r="AY539" s="17" t="s">
        <v>150</v>
      </c>
      <c r="BE539" s="176">
        <f>IF(N539="základní",J539,0)</f>
        <v>0</v>
      </c>
      <c r="BF539" s="176">
        <f>IF(N539="snížená",J539,0)</f>
        <v>0</v>
      </c>
      <c r="BG539" s="176">
        <f>IF(N539="zákl. přenesená",J539,0)</f>
        <v>0</v>
      </c>
      <c r="BH539" s="176">
        <f>IF(N539="sníž. přenesená",J539,0)</f>
        <v>0</v>
      </c>
      <c r="BI539" s="176">
        <f>IF(N539="nulová",J539,0)</f>
        <v>0</v>
      </c>
      <c r="BJ539" s="17" t="s">
        <v>22</v>
      </c>
      <c r="BK539" s="176">
        <f>ROUND(I539*H539,2)</f>
        <v>0</v>
      </c>
      <c r="BL539" s="17" t="s">
        <v>156</v>
      </c>
      <c r="BM539" s="17" t="s">
        <v>852</v>
      </c>
    </row>
    <row r="540" spans="2:47" s="1" customFormat="1" ht="13.5">
      <c r="B540" s="34"/>
      <c r="D540" s="177" t="s">
        <v>158</v>
      </c>
      <c r="F540" s="178" t="s">
        <v>851</v>
      </c>
      <c r="I540" s="138"/>
      <c r="L540" s="34"/>
      <c r="M540" s="63"/>
      <c r="N540" s="35"/>
      <c r="O540" s="35"/>
      <c r="P540" s="35"/>
      <c r="Q540" s="35"/>
      <c r="R540" s="35"/>
      <c r="S540" s="35"/>
      <c r="T540" s="64"/>
      <c r="AT540" s="17" t="s">
        <v>158</v>
      </c>
      <c r="AU540" s="17" t="s">
        <v>166</v>
      </c>
    </row>
    <row r="541" spans="2:63" s="10" customFormat="1" ht="36.75" customHeight="1">
      <c r="B541" s="150"/>
      <c r="D541" s="151" t="s">
        <v>72</v>
      </c>
      <c r="E541" s="152" t="s">
        <v>853</v>
      </c>
      <c r="F541" s="152" t="s">
        <v>854</v>
      </c>
      <c r="I541" s="153"/>
      <c r="J541" s="154">
        <f>BK541</f>
        <v>0</v>
      </c>
      <c r="L541" s="150"/>
      <c r="M541" s="155"/>
      <c r="N541" s="156"/>
      <c r="O541" s="156"/>
      <c r="P541" s="157">
        <f>P542+P560+P569+P599+P686+P695+P713+P742+P765</f>
        <v>0</v>
      </c>
      <c r="Q541" s="156"/>
      <c r="R541" s="157">
        <f>R542+R560+R569+R599+R686+R695+R713+R742+R765</f>
        <v>3.2139277499999994</v>
      </c>
      <c r="S541" s="156"/>
      <c r="T541" s="158">
        <f>T542+T560+T569+T599+T686+T695+T713+T742+T765</f>
        <v>1.9722319999999995</v>
      </c>
      <c r="AR541" s="151" t="s">
        <v>81</v>
      </c>
      <c r="AT541" s="159" t="s">
        <v>72</v>
      </c>
      <c r="AU541" s="159" t="s">
        <v>73</v>
      </c>
      <c r="AY541" s="151" t="s">
        <v>150</v>
      </c>
      <c r="BK541" s="160">
        <f>BK542+BK560+BK569+BK599+BK686+BK695+BK713+BK742+BK765</f>
        <v>0</v>
      </c>
    </row>
    <row r="542" spans="2:63" s="10" customFormat="1" ht="19.5" customHeight="1">
      <c r="B542" s="150"/>
      <c r="D542" s="161" t="s">
        <v>72</v>
      </c>
      <c r="E542" s="162" t="s">
        <v>855</v>
      </c>
      <c r="F542" s="162" t="s">
        <v>856</v>
      </c>
      <c r="I542" s="153"/>
      <c r="J542" s="163">
        <f>BK542</f>
        <v>0</v>
      </c>
      <c r="L542" s="150"/>
      <c r="M542" s="155"/>
      <c r="N542" s="156"/>
      <c r="O542" s="156"/>
      <c r="P542" s="157">
        <f>SUM(P543:P559)</f>
        <v>0</v>
      </c>
      <c r="Q542" s="156"/>
      <c r="R542" s="157">
        <f>SUM(R543:R559)</f>
        <v>0.29966679999999996</v>
      </c>
      <c r="S542" s="156"/>
      <c r="T542" s="158">
        <f>SUM(T543:T559)</f>
        <v>0</v>
      </c>
      <c r="AR542" s="151" t="s">
        <v>81</v>
      </c>
      <c r="AT542" s="159" t="s">
        <v>72</v>
      </c>
      <c r="AU542" s="159" t="s">
        <v>22</v>
      </c>
      <c r="AY542" s="151" t="s">
        <v>150</v>
      </c>
      <c r="BK542" s="160">
        <f>SUM(BK543:BK559)</f>
        <v>0</v>
      </c>
    </row>
    <row r="543" spans="2:65" s="1" customFormat="1" ht="31.5" customHeight="1">
      <c r="B543" s="164"/>
      <c r="C543" s="165" t="s">
        <v>857</v>
      </c>
      <c r="D543" s="165" t="s">
        <v>152</v>
      </c>
      <c r="E543" s="166" t="s">
        <v>858</v>
      </c>
      <c r="F543" s="167" t="s">
        <v>859</v>
      </c>
      <c r="G543" s="168" t="s">
        <v>91</v>
      </c>
      <c r="H543" s="169">
        <v>64.39</v>
      </c>
      <c r="I543" s="170"/>
      <c r="J543" s="171">
        <f>ROUND(I543*H543,2)</f>
        <v>0</v>
      </c>
      <c r="K543" s="167" t="s">
        <v>155</v>
      </c>
      <c r="L543" s="34"/>
      <c r="M543" s="172" t="s">
        <v>20</v>
      </c>
      <c r="N543" s="173" t="s">
        <v>44</v>
      </c>
      <c r="O543" s="35"/>
      <c r="P543" s="174">
        <f>O543*H543</f>
        <v>0</v>
      </c>
      <c r="Q543" s="174">
        <v>0.00057</v>
      </c>
      <c r="R543" s="174">
        <f>Q543*H543</f>
        <v>0.0367023</v>
      </c>
      <c r="S543" s="174">
        <v>0</v>
      </c>
      <c r="T543" s="175">
        <f>S543*H543</f>
        <v>0</v>
      </c>
      <c r="AR543" s="17" t="s">
        <v>250</v>
      </c>
      <c r="AT543" s="17" t="s">
        <v>152</v>
      </c>
      <c r="AU543" s="17" t="s">
        <v>81</v>
      </c>
      <c r="AY543" s="17" t="s">
        <v>150</v>
      </c>
      <c r="BE543" s="176">
        <f>IF(N543="základní",J543,0)</f>
        <v>0</v>
      </c>
      <c r="BF543" s="176">
        <f>IF(N543="snížená",J543,0)</f>
        <v>0</v>
      </c>
      <c r="BG543" s="176">
        <f>IF(N543="zákl. přenesená",J543,0)</f>
        <v>0</v>
      </c>
      <c r="BH543" s="176">
        <f>IF(N543="sníž. přenesená",J543,0)</f>
        <v>0</v>
      </c>
      <c r="BI543" s="176">
        <f>IF(N543="nulová",J543,0)</f>
        <v>0</v>
      </c>
      <c r="BJ543" s="17" t="s">
        <v>22</v>
      </c>
      <c r="BK543" s="176">
        <f>ROUND(I543*H543,2)</f>
        <v>0</v>
      </c>
      <c r="BL543" s="17" t="s">
        <v>250</v>
      </c>
      <c r="BM543" s="17" t="s">
        <v>860</v>
      </c>
    </row>
    <row r="544" spans="2:47" s="1" customFormat="1" ht="13.5">
      <c r="B544" s="34"/>
      <c r="D544" s="177" t="s">
        <v>158</v>
      </c>
      <c r="F544" s="178" t="s">
        <v>859</v>
      </c>
      <c r="I544" s="138"/>
      <c r="L544" s="34"/>
      <c r="M544" s="63"/>
      <c r="N544" s="35"/>
      <c r="O544" s="35"/>
      <c r="P544" s="35"/>
      <c r="Q544" s="35"/>
      <c r="R544" s="35"/>
      <c r="S544" s="35"/>
      <c r="T544" s="64"/>
      <c r="AT544" s="17" t="s">
        <v>158</v>
      </c>
      <c r="AU544" s="17" t="s">
        <v>81</v>
      </c>
    </row>
    <row r="545" spans="2:51" s="11" customFormat="1" ht="13.5">
      <c r="B545" s="179"/>
      <c r="D545" s="180" t="s">
        <v>159</v>
      </c>
      <c r="E545" s="181" t="s">
        <v>20</v>
      </c>
      <c r="F545" s="182" t="s">
        <v>861</v>
      </c>
      <c r="H545" s="183">
        <v>64.39</v>
      </c>
      <c r="I545" s="184"/>
      <c r="L545" s="179"/>
      <c r="M545" s="185"/>
      <c r="N545" s="186"/>
      <c r="O545" s="186"/>
      <c r="P545" s="186"/>
      <c r="Q545" s="186"/>
      <c r="R545" s="186"/>
      <c r="S545" s="186"/>
      <c r="T545" s="187"/>
      <c r="AT545" s="188" t="s">
        <v>159</v>
      </c>
      <c r="AU545" s="188" t="s">
        <v>81</v>
      </c>
      <c r="AV545" s="11" t="s">
        <v>81</v>
      </c>
      <c r="AW545" s="11" t="s">
        <v>37</v>
      </c>
      <c r="AX545" s="11" t="s">
        <v>22</v>
      </c>
      <c r="AY545" s="188" t="s">
        <v>150</v>
      </c>
    </row>
    <row r="546" spans="2:65" s="1" customFormat="1" ht="22.5" customHeight="1">
      <c r="B546" s="164"/>
      <c r="C546" s="165" t="s">
        <v>862</v>
      </c>
      <c r="D546" s="165" t="s">
        <v>152</v>
      </c>
      <c r="E546" s="166" t="s">
        <v>863</v>
      </c>
      <c r="F546" s="167" t="s">
        <v>864</v>
      </c>
      <c r="G546" s="168" t="s">
        <v>169</v>
      </c>
      <c r="H546" s="169">
        <v>27.34</v>
      </c>
      <c r="I546" s="170"/>
      <c r="J546" s="171">
        <f>ROUND(I546*H546,2)</f>
        <v>0</v>
      </c>
      <c r="K546" s="167" t="s">
        <v>155</v>
      </c>
      <c r="L546" s="34"/>
      <c r="M546" s="172" t="s">
        <v>20</v>
      </c>
      <c r="N546" s="173" t="s">
        <v>44</v>
      </c>
      <c r="O546" s="35"/>
      <c r="P546" s="174">
        <f>O546*H546</f>
        <v>0</v>
      </c>
      <c r="Q546" s="174">
        <v>0.0002</v>
      </c>
      <c r="R546" s="174">
        <f>Q546*H546</f>
        <v>0.005468000000000001</v>
      </c>
      <c r="S546" s="174">
        <v>0</v>
      </c>
      <c r="T546" s="175">
        <f>S546*H546</f>
        <v>0</v>
      </c>
      <c r="AR546" s="17" t="s">
        <v>250</v>
      </c>
      <c r="AT546" s="17" t="s">
        <v>152</v>
      </c>
      <c r="AU546" s="17" t="s">
        <v>81</v>
      </c>
      <c r="AY546" s="17" t="s">
        <v>150</v>
      </c>
      <c r="BE546" s="176">
        <f>IF(N546="základní",J546,0)</f>
        <v>0</v>
      </c>
      <c r="BF546" s="176">
        <f>IF(N546="snížená",J546,0)</f>
        <v>0</v>
      </c>
      <c r="BG546" s="176">
        <f>IF(N546="zákl. přenesená",J546,0)</f>
        <v>0</v>
      </c>
      <c r="BH546" s="176">
        <f>IF(N546="sníž. přenesená",J546,0)</f>
        <v>0</v>
      </c>
      <c r="BI546" s="176">
        <f>IF(N546="nulová",J546,0)</f>
        <v>0</v>
      </c>
      <c r="BJ546" s="17" t="s">
        <v>22</v>
      </c>
      <c r="BK546" s="176">
        <f>ROUND(I546*H546,2)</f>
        <v>0</v>
      </c>
      <c r="BL546" s="17" t="s">
        <v>250</v>
      </c>
      <c r="BM546" s="17" t="s">
        <v>865</v>
      </c>
    </row>
    <row r="547" spans="2:47" s="1" customFormat="1" ht="13.5">
      <c r="B547" s="34"/>
      <c r="D547" s="177" t="s">
        <v>158</v>
      </c>
      <c r="F547" s="178" t="s">
        <v>866</v>
      </c>
      <c r="I547" s="138"/>
      <c r="L547" s="34"/>
      <c r="M547" s="63"/>
      <c r="N547" s="35"/>
      <c r="O547" s="35"/>
      <c r="P547" s="35"/>
      <c r="Q547" s="35"/>
      <c r="R547" s="35"/>
      <c r="S547" s="35"/>
      <c r="T547" s="64"/>
      <c r="AT547" s="17" t="s">
        <v>158</v>
      </c>
      <c r="AU547" s="17" t="s">
        <v>81</v>
      </c>
    </row>
    <row r="548" spans="2:51" s="11" customFormat="1" ht="13.5">
      <c r="B548" s="179"/>
      <c r="D548" s="180" t="s">
        <v>159</v>
      </c>
      <c r="E548" s="181" t="s">
        <v>20</v>
      </c>
      <c r="F548" s="182" t="s">
        <v>867</v>
      </c>
      <c r="H548" s="183">
        <v>27.34</v>
      </c>
      <c r="I548" s="184"/>
      <c r="L548" s="179"/>
      <c r="M548" s="185"/>
      <c r="N548" s="186"/>
      <c r="O548" s="186"/>
      <c r="P548" s="186"/>
      <c r="Q548" s="186"/>
      <c r="R548" s="186"/>
      <c r="S548" s="186"/>
      <c r="T548" s="187"/>
      <c r="AT548" s="188" t="s">
        <v>159</v>
      </c>
      <c r="AU548" s="188" t="s">
        <v>81</v>
      </c>
      <c r="AV548" s="11" t="s">
        <v>81</v>
      </c>
      <c r="AW548" s="11" t="s">
        <v>37</v>
      </c>
      <c r="AX548" s="11" t="s">
        <v>22</v>
      </c>
      <c r="AY548" s="188" t="s">
        <v>150</v>
      </c>
    </row>
    <row r="549" spans="2:65" s="1" customFormat="1" ht="22.5" customHeight="1">
      <c r="B549" s="164"/>
      <c r="C549" s="165" t="s">
        <v>868</v>
      </c>
      <c r="D549" s="165" t="s">
        <v>152</v>
      </c>
      <c r="E549" s="166" t="s">
        <v>869</v>
      </c>
      <c r="F549" s="167" t="s">
        <v>870</v>
      </c>
      <c r="G549" s="168" t="s">
        <v>91</v>
      </c>
      <c r="H549" s="169">
        <v>58.606</v>
      </c>
      <c r="I549" s="170"/>
      <c r="J549" s="171">
        <f>ROUND(I549*H549,2)</f>
        <v>0</v>
      </c>
      <c r="K549" s="167" t="s">
        <v>155</v>
      </c>
      <c r="L549" s="34"/>
      <c r="M549" s="172" t="s">
        <v>20</v>
      </c>
      <c r="N549" s="173" t="s">
        <v>44</v>
      </c>
      <c r="O549" s="35"/>
      <c r="P549" s="174">
        <f>O549*H549</f>
        <v>0</v>
      </c>
      <c r="Q549" s="174">
        <v>0.0035</v>
      </c>
      <c r="R549" s="174">
        <f>Q549*H549</f>
        <v>0.205121</v>
      </c>
      <c r="S549" s="174">
        <v>0</v>
      </c>
      <c r="T549" s="175">
        <f>S549*H549</f>
        <v>0</v>
      </c>
      <c r="AR549" s="17" t="s">
        <v>250</v>
      </c>
      <c r="AT549" s="17" t="s">
        <v>152</v>
      </c>
      <c r="AU549" s="17" t="s">
        <v>81</v>
      </c>
      <c r="AY549" s="17" t="s">
        <v>150</v>
      </c>
      <c r="BE549" s="176">
        <f>IF(N549="základní",J549,0)</f>
        <v>0</v>
      </c>
      <c r="BF549" s="176">
        <f>IF(N549="snížená",J549,0)</f>
        <v>0</v>
      </c>
      <c r="BG549" s="176">
        <f>IF(N549="zákl. přenesená",J549,0)</f>
        <v>0</v>
      </c>
      <c r="BH549" s="176">
        <f>IF(N549="sníž. přenesená",J549,0)</f>
        <v>0</v>
      </c>
      <c r="BI549" s="176">
        <f>IF(N549="nulová",J549,0)</f>
        <v>0</v>
      </c>
      <c r="BJ549" s="17" t="s">
        <v>22</v>
      </c>
      <c r="BK549" s="176">
        <f>ROUND(I549*H549,2)</f>
        <v>0</v>
      </c>
      <c r="BL549" s="17" t="s">
        <v>250</v>
      </c>
      <c r="BM549" s="17" t="s">
        <v>871</v>
      </c>
    </row>
    <row r="550" spans="2:47" s="1" customFormat="1" ht="13.5">
      <c r="B550" s="34"/>
      <c r="D550" s="177" t="s">
        <v>158</v>
      </c>
      <c r="F550" s="178" t="s">
        <v>872</v>
      </c>
      <c r="I550" s="138"/>
      <c r="L550" s="34"/>
      <c r="M550" s="63"/>
      <c r="N550" s="35"/>
      <c r="O550" s="35"/>
      <c r="P550" s="35"/>
      <c r="Q550" s="35"/>
      <c r="R550" s="35"/>
      <c r="S550" s="35"/>
      <c r="T550" s="64"/>
      <c r="AT550" s="17" t="s">
        <v>158</v>
      </c>
      <c r="AU550" s="17" t="s">
        <v>81</v>
      </c>
    </row>
    <row r="551" spans="2:51" s="11" customFormat="1" ht="13.5">
      <c r="B551" s="179"/>
      <c r="D551" s="180" t="s">
        <v>159</v>
      </c>
      <c r="E551" s="181" t="s">
        <v>20</v>
      </c>
      <c r="F551" s="182" t="s">
        <v>873</v>
      </c>
      <c r="H551" s="183">
        <v>58.606</v>
      </c>
      <c r="I551" s="184"/>
      <c r="L551" s="179"/>
      <c r="M551" s="185"/>
      <c r="N551" s="186"/>
      <c r="O551" s="186"/>
      <c r="P551" s="186"/>
      <c r="Q551" s="186"/>
      <c r="R551" s="186"/>
      <c r="S551" s="186"/>
      <c r="T551" s="187"/>
      <c r="AT551" s="188" t="s">
        <v>159</v>
      </c>
      <c r="AU551" s="188" t="s">
        <v>81</v>
      </c>
      <c r="AV551" s="11" t="s">
        <v>81</v>
      </c>
      <c r="AW551" s="11" t="s">
        <v>37</v>
      </c>
      <c r="AX551" s="11" t="s">
        <v>22</v>
      </c>
      <c r="AY551" s="188" t="s">
        <v>150</v>
      </c>
    </row>
    <row r="552" spans="2:65" s="1" customFormat="1" ht="22.5" customHeight="1">
      <c r="B552" s="164"/>
      <c r="C552" s="165" t="s">
        <v>874</v>
      </c>
      <c r="D552" s="165" t="s">
        <v>152</v>
      </c>
      <c r="E552" s="166" t="s">
        <v>875</v>
      </c>
      <c r="F552" s="167" t="s">
        <v>876</v>
      </c>
      <c r="G552" s="168" t="s">
        <v>91</v>
      </c>
      <c r="H552" s="169">
        <v>4.629</v>
      </c>
      <c r="I552" s="170"/>
      <c r="J552" s="171">
        <f>ROUND(I552*H552,2)</f>
        <v>0</v>
      </c>
      <c r="K552" s="167" t="s">
        <v>20</v>
      </c>
      <c r="L552" s="34"/>
      <c r="M552" s="172" t="s">
        <v>20</v>
      </c>
      <c r="N552" s="173" t="s">
        <v>44</v>
      </c>
      <c r="O552" s="35"/>
      <c r="P552" s="174">
        <f>O552*H552</f>
        <v>0</v>
      </c>
      <c r="Q552" s="174">
        <v>0.0045</v>
      </c>
      <c r="R552" s="174">
        <f>Q552*H552</f>
        <v>0.020830499999999995</v>
      </c>
      <c r="S552" s="174">
        <v>0</v>
      </c>
      <c r="T552" s="175">
        <f>S552*H552</f>
        <v>0</v>
      </c>
      <c r="AR552" s="17" t="s">
        <v>250</v>
      </c>
      <c r="AT552" s="17" t="s">
        <v>152</v>
      </c>
      <c r="AU552" s="17" t="s">
        <v>81</v>
      </c>
      <c r="AY552" s="17" t="s">
        <v>150</v>
      </c>
      <c r="BE552" s="176">
        <f>IF(N552="základní",J552,0)</f>
        <v>0</v>
      </c>
      <c r="BF552" s="176">
        <f>IF(N552="snížená",J552,0)</f>
        <v>0</v>
      </c>
      <c r="BG552" s="176">
        <f>IF(N552="zákl. přenesená",J552,0)</f>
        <v>0</v>
      </c>
      <c r="BH552" s="176">
        <f>IF(N552="sníž. přenesená",J552,0)</f>
        <v>0</v>
      </c>
      <c r="BI552" s="176">
        <f>IF(N552="nulová",J552,0)</f>
        <v>0</v>
      </c>
      <c r="BJ552" s="17" t="s">
        <v>22</v>
      </c>
      <c r="BK552" s="176">
        <f>ROUND(I552*H552,2)</f>
        <v>0</v>
      </c>
      <c r="BL552" s="17" t="s">
        <v>250</v>
      </c>
      <c r="BM552" s="17" t="s">
        <v>877</v>
      </c>
    </row>
    <row r="553" spans="2:47" s="1" customFormat="1" ht="27">
      <c r="B553" s="34"/>
      <c r="D553" s="177" t="s">
        <v>158</v>
      </c>
      <c r="F553" s="178" t="s">
        <v>878</v>
      </c>
      <c r="I553" s="138"/>
      <c r="L553" s="34"/>
      <c r="M553" s="63"/>
      <c r="N553" s="35"/>
      <c r="O553" s="35"/>
      <c r="P553" s="35"/>
      <c r="Q553" s="35"/>
      <c r="R553" s="35"/>
      <c r="S553" s="35"/>
      <c r="T553" s="64"/>
      <c r="AT553" s="17" t="s">
        <v>158</v>
      </c>
      <c r="AU553" s="17" t="s">
        <v>81</v>
      </c>
    </row>
    <row r="554" spans="2:51" s="11" customFormat="1" ht="13.5">
      <c r="B554" s="179"/>
      <c r="D554" s="180" t="s">
        <v>159</v>
      </c>
      <c r="E554" s="181" t="s">
        <v>20</v>
      </c>
      <c r="F554" s="182" t="s">
        <v>879</v>
      </c>
      <c r="H554" s="183">
        <v>4.629</v>
      </c>
      <c r="I554" s="184"/>
      <c r="L554" s="179"/>
      <c r="M554" s="185"/>
      <c r="N554" s="186"/>
      <c r="O554" s="186"/>
      <c r="P554" s="186"/>
      <c r="Q554" s="186"/>
      <c r="R554" s="186"/>
      <c r="S554" s="186"/>
      <c r="T554" s="187"/>
      <c r="AT554" s="188" t="s">
        <v>159</v>
      </c>
      <c r="AU554" s="188" t="s">
        <v>81</v>
      </c>
      <c r="AV554" s="11" t="s">
        <v>81</v>
      </c>
      <c r="AW554" s="11" t="s">
        <v>37</v>
      </c>
      <c r="AX554" s="11" t="s">
        <v>22</v>
      </c>
      <c r="AY554" s="188" t="s">
        <v>150</v>
      </c>
    </row>
    <row r="555" spans="2:65" s="1" customFormat="1" ht="22.5" customHeight="1">
      <c r="B555" s="164"/>
      <c r="C555" s="165" t="s">
        <v>880</v>
      </c>
      <c r="D555" s="165" t="s">
        <v>152</v>
      </c>
      <c r="E555" s="166" t="s">
        <v>881</v>
      </c>
      <c r="F555" s="167" t="s">
        <v>882</v>
      </c>
      <c r="G555" s="168" t="s">
        <v>91</v>
      </c>
      <c r="H555" s="169">
        <v>7.01</v>
      </c>
      <c r="I555" s="170"/>
      <c r="J555" s="171">
        <f>ROUND(I555*H555,2)</f>
        <v>0</v>
      </c>
      <c r="K555" s="167" t="s">
        <v>20</v>
      </c>
      <c r="L555" s="34"/>
      <c r="M555" s="172" t="s">
        <v>20</v>
      </c>
      <c r="N555" s="173" t="s">
        <v>44</v>
      </c>
      <c r="O555" s="35"/>
      <c r="P555" s="174">
        <f>O555*H555</f>
        <v>0</v>
      </c>
      <c r="Q555" s="174">
        <v>0.0045</v>
      </c>
      <c r="R555" s="174">
        <f>Q555*H555</f>
        <v>0.031545</v>
      </c>
      <c r="S555" s="174">
        <v>0</v>
      </c>
      <c r="T555" s="175">
        <f>S555*H555</f>
        <v>0</v>
      </c>
      <c r="AR555" s="17" t="s">
        <v>250</v>
      </c>
      <c r="AT555" s="17" t="s">
        <v>152</v>
      </c>
      <c r="AU555" s="17" t="s">
        <v>81</v>
      </c>
      <c r="AY555" s="17" t="s">
        <v>150</v>
      </c>
      <c r="BE555" s="176">
        <f>IF(N555="základní",J555,0)</f>
        <v>0</v>
      </c>
      <c r="BF555" s="176">
        <f>IF(N555="snížená",J555,0)</f>
        <v>0</v>
      </c>
      <c r="BG555" s="176">
        <f>IF(N555="zákl. přenesená",J555,0)</f>
        <v>0</v>
      </c>
      <c r="BH555" s="176">
        <f>IF(N555="sníž. přenesená",J555,0)</f>
        <v>0</v>
      </c>
      <c r="BI555" s="176">
        <f>IF(N555="nulová",J555,0)</f>
        <v>0</v>
      </c>
      <c r="BJ555" s="17" t="s">
        <v>22</v>
      </c>
      <c r="BK555" s="176">
        <f>ROUND(I555*H555,2)</f>
        <v>0</v>
      </c>
      <c r="BL555" s="17" t="s">
        <v>250</v>
      </c>
      <c r="BM555" s="17" t="s">
        <v>883</v>
      </c>
    </row>
    <row r="556" spans="2:47" s="1" customFormat="1" ht="13.5">
      <c r="B556" s="34"/>
      <c r="D556" s="177" t="s">
        <v>158</v>
      </c>
      <c r="F556" s="178" t="s">
        <v>884</v>
      </c>
      <c r="I556" s="138"/>
      <c r="L556" s="34"/>
      <c r="M556" s="63"/>
      <c r="N556" s="35"/>
      <c r="O556" s="35"/>
      <c r="P556" s="35"/>
      <c r="Q556" s="35"/>
      <c r="R556" s="35"/>
      <c r="S556" s="35"/>
      <c r="T556" s="64"/>
      <c r="AT556" s="17" t="s">
        <v>158</v>
      </c>
      <c r="AU556" s="17" t="s">
        <v>81</v>
      </c>
    </row>
    <row r="557" spans="2:51" s="11" customFormat="1" ht="13.5">
      <c r="B557" s="179"/>
      <c r="D557" s="180" t="s">
        <v>159</v>
      </c>
      <c r="E557" s="181" t="s">
        <v>20</v>
      </c>
      <c r="F557" s="182" t="s">
        <v>885</v>
      </c>
      <c r="H557" s="183">
        <v>7.01</v>
      </c>
      <c r="I557" s="184"/>
      <c r="L557" s="179"/>
      <c r="M557" s="185"/>
      <c r="N557" s="186"/>
      <c r="O557" s="186"/>
      <c r="P557" s="186"/>
      <c r="Q557" s="186"/>
      <c r="R557" s="186"/>
      <c r="S557" s="186"/>
      <c r="T557" s="187"/>
      <c r="AT557" s="188" t="s">
        <v>159</v>
      </c>
      <c r="AU557" s="188" t="s">
        <v>81</v>
      </c>
      <c r="AV557" s="11" t="s">
        <v>81</v>
      </c>
      <c r="AW557" s="11" t="s">
        <v>37</v>
      </c>
      <c r="AX557" s="11" t="s">
        <v>22</v>
      </c>
      <c r="AY557" s="188" t="s">
        <v>150</v>
      </c>
    </row>
    <row r="558" spans="2:65" s="1" customFormat="1" ht="22.5" customHeight="1">
      <c r="B558" s="164"/>
      <c r="C558" s="165" t="s">
        <v>886</v>
      </c>
      <c r="D558" s="165" t="s">
        <v>152</v>
      </c>
      <c r="E558" s="166" t="s">
        <v>887</v>
      </c>
      <c r="F558" s="167" t="s">
        <v>888</v>
      </c>
      <c r="G558" s="168" t="s">
        <v>222</v>
      </c>
      <c r="H558" s="169">
        <v>0.3</v>
      </c>
      <c r="I558" s="170"/>
      <c r="J558" s="171">
        <f>ROUND(I558*H558,2)</f>
        <v>0</v>
      </c>
      <c r="K558" s="167" t="s">
        <v>155</v>
      </c>
      <c r="L558" s="34"/>
      <c r="M558" s="172" t="s">
        <v>20</v>
      </c>
      <c r="N558" s="173" t="s">
        <v>44</v>
      </c>
      <c r="O558" s="35"/>
      <c r="P558" s="174">
        <f>O558*H558</f>
        <v>0</v>
      </c>
      <c r="Q558" s="174">
        <v>0</v>
      </c>
      <c r="R558" s="174">
        <f>Q558*H558</f>
        <v>0</v>
      </c>
      <c r="S558" s="174">
        <v>0</v>
      </c>
      <c r="T558" s="175">
        <f>S558*H558</f>
        <v>0</v>
      </c>
      <c r="AR558" s="17" t="s">
        <v>250</v>
      </c>
      <c r="AT558" s="17" t="s">
        <v>152</v>
      </c>
      <c r="AU558" s="17" t="s">
        <v>81</v>
      </c>
      <c r="AY558" s="17" t="s">
        <v>150</v>
      </c>
      <c r="BE558" s="176">
        <f>IF(N558="základní",J558,0)</f>
        <v>0</v>
      </c>
      <c r="BF558" s="176">
        <f>IF(N558="snížená",J558,0)</f>
        <v>0</v>
      </c>
      <c r="BG558" s="176">
        <f>IF(N558="zákl. přenesená",J558,0)</f>
        <v>0</v>
      </c>
      <c r="BH558" s="176">
        <f>IF(N558="sníž. přenesená",J558,0)</f>
        <v>0</v>
      </c>
      <c r="BI558" s="176">
        <f>IF(N558="nulová",J558,0)</f>
        <v>0</v>
      </c>
      <c r="BJ558" s="17" t="s">
        <v>22</v>
      </c>
      <c r="BK558" s="176">
        <f>ROUND(I558*H558,2)</f>
        <v>0</v>
      </c>
      <c r="BL558" s="17" t="s">
        <v>250</v>
      </c>
      <c r="BM558" s="17" t="s">
        <v>889</v>
      </c>
    </row>
    <row r="559" spans="2:47" s="1" customFormat="1" ht="13.5">
      <c r="B559" s="34"/>
      <c r="D559" s="177" t="s">
        <v>158</v>
      </c>
      <c r="F559" s="178" t="s">
        <v>888</v>
      </c>
      <c r="I559" s="138"/>
      <c r="L559" s="34"/>
      <c r="M559" s="63"/>
      <c r="N559" s="35"/>
      <c r="O559" s="35"/>
      <c r="P559" s="35"/>
      <c r="Q559" s="35"/>
      <c r="R559" s="35"/>
      <c r="S559" s="35"/>
      <c r="T559" s="64"/>
      <c r="AT559" s="17" t="s">
        <v>158</v>
      </c>
      <c r="AU559" s="17" t="s">
        <v>81</v>
      </c>
    </row>
    <row r="560" spans="2:63" s="10" customFormat="1" ht="29.25" customHeight="1">
      <c r="B560" s="150"/>
      <c r="D560" s="161" t="s">
        <v>72</v>
      </c>
      <c r="E560" s="162" t="s">
        <v>890</v>
      </c>
      <c r="F560" s="162" t="s">
        <v>891</v>
      </c>
      <c r="I560" s="153"/>
      <c r="J560" s="163">
        <f>BK560</f>
        <v>0</v>
      </c>
      <c r="L560" s="150"/>
      <c r="M560" s="155"/>
      <c r="N560" s="156"/>
      <c r="O560" s="156"/>
      <c r="P560" s="157">
        <f>SUM(P561:P568)</f>
        <v>0</v>
      </c>
      <c r="Q560" s="156"/>
      <c r="R560" s="157">
        <f>SUM(R561:R568)</f>
        <v>0.00952</v>
      </c>
      <c r="S560" s="156"/>
      <c r="T560" s="158">
        <f>SUM(T561:T568)</f>
        <v>0</v>
      </c>
      <c r="AR560" s="151" t="s">
        <v>81</v>
      </c>
      <c r="AT560" s="159" t="s">
        <v>72</v>
      </c>
      <c r="AU560" s="159" t="s">
        <v>22</v>
      </c>
      <c r="AY560" s="151" t="s">
        <v>150</v>
      </c>
      <c r="BK560" s="160">
        <f>SUM(BK561:BK568)</f>
        <v>0</v>
      </c>
    </row>
    <row r="561" spans="2:65" s="1" customFormat="1" ht="22.5" customHeight="1">
      <c r="B561" s="164"/>
      <c r="C561" s="165" t="s">
        <v>892</v>
      </c>
      <c r="D561" s="165" t="s">
        <v>152</v>
      </c>
      <c r="E561" s="166" t="s">
        <v>893</v>
      </c>
      <c r="F561" s="167" t="s">
        <v>894</v>
      </c>
      <c r="G561" s="168" t="s">
        <v>384</v>
      </c>
      <c r="H561" s="169">
        <v>4</v>
      </c>
      <c r="I561" s="170"/>
      <c r="J561" s="171">
        <f>ROUND(I561*H561,2)</f>
        <v>0</v>
      </c>
      <c r="K561" s="167" t="s">
        <v>155</v>
      </c>
      <c r="L561" s="34"/>
      <c r="M561" s="172" t="s">
        <v>20</v>
      </c>
      <c r="N561" s="173" t="s">
        <v>44</v>
      </c>
      <c r="O561" s="35"/>
      <c r="P561" s="174">
        <f>O561*H561</f>
        <v>0</v>
      </c>
      <c r="Q561" s="174">
        <v>0.00143</v>
      </c>
      <c r="R561" s="174">
        <f>Q561*H561</f>
        <v>0.00572</v>
      </c>
      <c r="S561" s="174">
        <v>0</v>
      </c>
      <c r="T561" s="175">
        <f>S561*H561</f>
        <v>0</v>
      </c>
      <c r="AR561" s="17" t="s">
        <v>250</v>
      </c>
      <c r="AT561" s="17" t="s">
        <v>152</v>
      </c>
      <c r="AU561" s="17" t="s">
        <v>81</v>
      </c>
      <c r="AY561" s="17" t="s">
        <v>150</v>
      </c>
      <c r="BE561" s="176">
        <f>IF(N561="základní",J561,0)</f>
        <v>0</v>
      </c>
      <c r="BF561" s="176">
        <f>IF(N561="snížená",J561,0)</f>
        <v>0</v>
      </c>
      <c r="BG561" s="176">
        <f>IF(N561="zákl. přenesená",J561,0)</f>
        <v>0</v>
      </c>
      <c r="BH561" s="176">
        <f>IF(N561="sníž. přenesená",J561,0)</f>
        <v>0</v>
      </c>
      <c r="BI561" s="176">
        <f>IF(N561="nulová",J561,0)</f>
        <v>0</v>
      </c>
      <c r="BJ561" s="17" t="s">
        <v>22</v>
      </c>
      <c r="BK561" s="176">
        <f>ROUND(I561*H561,2)</f>
        <v>0</v>
      </c>
      <c r="BL561" s="17" t="s">
        <v>250</v>
      </c>
      <c r="BM561" s="17" t="s">
        <v>895</v>
      </c>
    </row>
    <row r="562" spans="2:47" s="1" customFormat="1" ht="13.5">
      <c r="B562" s="34"/>
      <c r="D562" s="177" t="s">
        <v>158</v>
      </c>
      <c r="F562" s="178" t="s">
        <v>894</v>
      </c>
      <c r="I562" s="138"/>
      <c r="L562" s="34"/>
      <c r="M562" s="63"/>
      <c r="N562" s="35"/>
      <c r="O562" s="35"/>
      <c r="P562" s="35"/>
      <c r="Q562" s="35"/>
      <c r="R562" s="35"/>
      <c r="S562" s="35"/>
      <c r="T562" s="64"/>
      <c r="AT562" s="17" t="s">
        <v>158</v>
      </c>
      <c r="AU562" s="17" t="s">
        <v>81</v>
      </c>
    </row>
    <row r="563" spans="2:51" s="11" customFormat="1" ht="13.5">
      <c r="B563" s="179"/>
      <c r="D563" s="180" t="s">
        <v>159</v>
      </c>
      <c r="E563" s="181" t="s">
        <v>20</v>
      </c>
      <c r="F563" s="182" t="s">
        <v>896</v>
      </c>
      <c r="H563" s="183">
        <v>4</v>
      </c>
      <c r="I563" s="184"/>
      <c r="L563" s="179"/>
      <c r="M563" s="185"/>
      <c r="N563" s="186"/>
      <c r="O563" s="186"/>
      <c r="P563" s="186"/>
      <c r="Q563" s="186"/>
      <c r="R563" s="186"/>
      <c r="S563" s="186"/>
      <c r="T563" s="187"/>
      <c r="AT563" s="188" t="s">
        <v>159</v>
      </c>
      <c r="AU563" s="188" t="s">
        <v>81</v>
      </c>
      <c r="AV563" s="11" t="s">
        <v>81</v>
      </c>
      <c r="AW563" s="11" t="s">
        <v>37</v>
      </c>
      <c r="AX563" s="11" t="s">
        <v>22</v>
      </c>
      <c r="AY563" s="188" t="s">
        <v>150</v>
      </c>
    </row>
    <row r="564" spans="2:65" s="1" customFormat="1" ht="22.5" customHeight="1">
      <c r="B564" s="164"/>
      <c r="C564" s="165" t="s">
        <v>897</v>
      </c>
      <c r="D564" s="165" t="s">
        <v>152</v>
      </c>
      <c r="E564" s="166" t="s">
        <v>898</v>
      </c>
      <c r="F564" s="167" t="s">
        <v>899</v>
      </c>
      <c r="G564" s="168" t="s">
        <v>384</v>
      </c>
      <c r="H564" s="169">
        <v>1</v>
      </c>
      <c r="I564" s="170"/>
      <c r="J564" s="171">
        <f>ROUND(I564*H564,2)</f>
        <v>0</v>
      </c>
      <c r="K564" s="167" t="s">
        <v>155</v>
      </c>
      <c r="L564" s="34"/>
      <c r="M564" s="172" t="s">
        <v>20</v>
      </c>
      <c r="N564" s="173" t="s">
        <v>44</v>
      </c>
      <c r="O564" s="35"/>
      <c r="P564" s="174">
        <f>O564*H564</f>
        <v>0</v>
      </c>
      <c r="Q564" s="174">
        <v>0.0038</v>
      </c>
      <c r="R564" s="174">
        <f>Q564*H564</f>
        <v>0.0038</v>
      </c>
      <c r="S564" s="174">
        <v>0</v>
      </c>
      <c r="T564" s="175">
        <f>S564*H564</f>
        <v>0</v>
      </c>
      <c r="AR564" s="17" t="s">
        <v>250</v>
      </c>
      <c r="AT564" s="17" t="s">
        <v>152</v>
      </c>
      <c r="AU564" s="17" t="s">
        <v>81</v>
      </c>
      <c r="AY564" s="17" t="s">
        <v>150</v>
      </c>
      <c r="BE564" s="176">
        <f>IF(N564="základní",J564,0)</f>
        <v>0</v>
      </c>
      <c r="BF564" s="176">
        <f>IF(N564="snížená",J564,0)</f>
        <v>0</v>
      </c>
      <c r="BG564" s="176">
        <f>IF(N564="zákl. přenesená",J564,0)</f>
        <v>0</v>
      </c>
      <c r="BH564" s="176">
        <f>IF(N564="sníž. přenesená",J564,0)</f>
        <v>0</v>
      </c>
      <c r="BI564" s="176">
        <f>IF(N564="nulová",J564,0)</f>
        <v>0</v>
      </c>
      <c r="BJ564" s="17" t="s">
        <v>22</v>
      </c>
      <c r="BK564" s="176">
        <f>ROUND(I564*H564,2)</f>
        <v>0</v>
      </c>
      <c r="BL564" s="17" t="s">
        <v>250</v>
      </c>
      <c r="BM564" s="17" t="s">
        <v>900</v>
      </c>
    </row>
    <row r="565" spans="2:47" s="1" customFormat="1" ht="13.5">
      <c r="B565" s="34"/>
      <c r="D565" s="177" t="s">
        <v>158</v>
      </c>
      <c r="F565" s="178" t="s">
        <v>901</v>
      </c>
      <c r="I565" s="138"/>
      <c r="L565" s="34"/>
      <c r="M565" s="63"/>
      <c r="N565" s="35"/>
      <c r="O565" s="35"/>
      <c r="P565" s="35"/>
      <c r="Q565" s="35"/>
      <c r="R565" s="35"/>
      <c r="S565" s="35"/>
      <c r="T565" s="64"/>
      <c r="AT565" s="17" t="s">
        <v>158</v>
      </c>
      <c r="AU565" s="17" t="s">
        <v>81</v>
      </c>
    </row>
    <row r="566" spans="2:51" s="11" customFormat="1" ht="13.5">
      <c r="B566" s="179"/>
      <c r="D566" s="180" t="s">
        <v>159</v>
      </c>
      <c r="E566" s="181" t="s">
        <v>20</v>
      </c>
      <c r="F566" s="182" t="s">
        <v>22</v>
      </c>
      <c r="H566" s="183">
        <v>1</v>
      </c>
      <c r="I566" s="184"/>
      <c r="L566" s="179"/>
      <c r="M566" s="185"/>
      <c r="N566" s="186"/>
      <c r="O566" s="186"/>
      <c r="P566" s="186"/>
      <c r="Q566" s="186"/>
      <c r="R566" s="186"/>
      <c r="S566" s="186"/>
      <c r="T566" s="187"/>
      <c r="AT566" s="188" t="s">
        <v>159</v>
      </c>
      <c r="AU566" s="188" t="s">
        <v>81</v>
      </c>
      <c r="AV566" s="11" t="s">
        <v>81</v>
      </c>
      <c r="AW566" s="11" t="s">
        <v>37</v>
      </c>
      <c r="AX566" s="11" t="s">
        <v>22</v>
      </c>
      <c r="AY566" s="188" t="s">
        <v>150</v>
      </c>
    </row>
    <row r="567" spans="2:65" s="1" customFormat="1" ht="22.5" customHeight="1">
      <c r="B567" s="164"/>
      <c r="C567" s="165" t="s">
        <v>902</v>
      </c>
      <c r="D567" s="165" t="s">
        <v>152</v>
      </c>
      <c r="E567" s="166" t="s">
        <v>903</v>
      </c>
      <c r="F567" s="167" t="s">
        <v>904</v>
      </c>
      <c r="G567" s="168" t="s">
        <v>222</v>
      </c>
      <c r="H567" s="169">
        <v>0.01</v>
      </c>
      <c r="I567" s="170"/>
      <c r="J567" s="171">
        <f>ROUND(I567*H567,2)</f>
        <v>0</v>
      </c>
      <c r="K567" s="167" t="s">
        <v>155</v>
      </c>
      <c r="L567" s="34"/>
      <c r="M567" s="172" t="s">
        <v>20</v>
      </c>
      <c r="N567" s="173" t="s">
        <v>44</v>
      </c>
      <c r="O567" s="35"/>
      <c r="P567" s="174">
        <f>O567*H567</f>
        <v>0</v>
      </c>
      <c r="Q567" s="174">
        <v>0</v>
      </c>
      <c r="R567" s="174">
        <f>Q567*H567</f>
        <v>0</v>
      </c>
      <c r="S567" s="174">
        <v>0</v>
      </c>
      <c r="T567" s="175">
        <f>S567*H567</f>
        <v>0</v>
      </c>
      <c r="AR567" s="17" t="s">
        <v>250</v>
      </c>
      <c r="AT567" s="17" t="s">
        <v>152</v>
      </c>
      <c r="AU567" s="17" t="s">
        <v>81</v>
      </c>
      <c r="AY567" s="17" t="s">
        <v>150</v>
      </c>
      <c r="BE567" s="176">
        <f>IF(N567="základní",J567,0)</f>
        <v>0</v>
      </c>
      <c r="BF567" s="176">
        <f>IF(N567="snížená",J567,0)</f>
        <v>0</v>
      </c>
      <c r="BG567" s="176">
        <f>IF(N567="zákl. přenesená",J567,0)</f>
        <v>0</v>
      </c>
      <c r="BH567" s="176">
        <f>IF(N567="sníž. přenesená",J567,0)</f>
        <v>0</v>
      </c>
      <c r="BI567" s="176">
        <f>IF(N567="nulová",J567,0)</f>
        <v>0</v>
      </c>
      <c r="BJ567" s="17" t="s">
        <v>22</v>
      </c>
      <c r="BK567" s="176">
        <f>ROUND(I567*H567,2)</f>
        <v>0</v>
      </c>
      <c r="BL567" s="17" t="s">
        <v>250</v>
      </c>
      <c r="BM567" s="17" t="s">
        <v>905</v>
      </c>
    </row>
    <row r="568" spans="2:47" s="1" customFormat="1" ht="13.5">
      <c r="B568" s="34"/>
      <c r="D568" s="177" t="s">
        <v>158</v>
      </c>
      <c r="F568" s="178" t="s">
        <v>904</v>
      </c>
      <c r="I568" s="138"/>
      <c r="L568" s="34"/>
      <c r="M568" s="63"/>
      <c r="N568" s="35"/>
      <c r="O568" s="35"/>
      <c r="P568" s="35"/>
      <c r="Q568" s="35"/>
      <c r="R568" s="35"/>
      <c r="S568" s="35"/>
      <c r="T568" s="64"/>
      <c r="AT568" s="17" t="s">
        <v>158</v>
      </c>
      <c r="AU568" s="17" t="s">
        <v>81</v>
      </c>
    </row>
    <row r="569" spans="2:63" s="10" customFormat="1" ht="29.25" customHeight="1">
      <c r="B569" s="150"/>
      <c r="D569" s="161" t="s">
        <v>72</v>
      </c>
      <c r="E569" s="162" t="s">
        <v>906</v>
      </c>
      <c r="F569" s="162" t="s">
        <v>907</v>
      </c>
      <c r="I569" s="153"/>
      <c r="J569" s="163">
        <f>BK569</f>
        <v>0</v>
      </c>
      <c r="L569" s="150"/>
      <c r="M569" s="155"/>
      <c r="N569" s="156"/>
      <c r="O569" s="156"/>
      <c r="P569" s="157">
        <f>SUM(P570:P598)</f>
        <v>0</v>
      </c>
      <c r="Q569" s="156"/>
      <c r="R569" s="157">
        <f>SUM(R570:R598)</f>
        <v>0.53665678</v>
      </c>
      <c r="S569" s="156"/>
      <c r="T569" s="158">
        <f>SUM(T570:T598)</f>
        <v>0.5609999999999999</v>
      </c>
      <c r="AR569" s="151" t="s">
        <v>81</v>
      </c>
      <c r="AT569" s="159" t="s">
        <v>72</v>
      </c>
      <c r="AU569" s="159" t="s">
        <v>22</v>
      </c>
      <c r="AY569" s="151" t="s">
        <v>150</v>
      </c>
      <c r="BK569" s="160">
        <f>SUM(BK570:BK598)</f>
        <v>0</v>
      </c>
    </row>
    <row r="570" spans="2:65" s="1" customFormat="1" ht="22.5" customHeight="1">
      <c r="B570" s="164"/>
      <c r="C570" s="165" t="s">
        <v>908</v>
      </c>
      <c r="D570" s="165" t="s">
        <v>152</v>
      </c>
      <c r="E570" s="166" t="s">
        <v>909</v>
      </c>
      <c r="F570" s="167" t="s">
        <v>910</v>
      </c>
      <c r="G570" s="168" t="s">
        <v>169</v>
      </c>
      <c r="H570" s="169">
        <v>16.5</v>
      </c>
      <c r="I570" s="170"/>
      <c r="J570" s="171">
        <f>ROUND(I570*H570,2)</f>
        <v>0</v>
      </c>
      <c r="K570" s="167" t="s">
        <v>155</v>
      </c>
      <c r="L570" s="34"/>
      <c r="M570" s="172" t="s">
        <v>20</v>
      </c>
      <c r="N570" s="173" t="s">
        <v>44</v>
      </c>
      <c r="O570" s="35"/>
      <c r="P570" s="174">
        <f>O570*H570</f>
        <v>0</v>
      </c>
      <c r="Q570" s="174">
        <v>0</v>
      </c>
      <c r="R570" s="174">
        <f>Q570*H570</f>
        <v>0</v>
      </c>
      <c r="S570" s="174">
        <v>0.014</v>
      </c>
      <c r="T570" s="175">
        <f>S570*H570</f>
        <v>0.231</v>
      </c>
      <c r="AR570" s="17" t="s">
        <v>250</v>
      </c>
      <c r="AT570" s="17" t="s">
        <v>152</v>
      </c>
      <c r="AU570" s="17" t="s">
        <v>81</v>
      </c>
      <c r="AY570" s="17" t="s">
        <v>150</v>
      </c>
      <c r="BE570" s="176">
        <f>IF(N570="základní",J570,0)</f>
        <v>0</v>
      </c>
      <c r="BF570" s="176">
        <f>IF(N570="snížená",J570,0)</f>
        <v>0</v>
      </c>
      <c r="BG570" s="176">
        <f>IF(N570="zákl. přenesená",J570,0)</f>
        <v>0</v>
      </c>
      <c r="BH570" s="176">
        <f>IF(N570="sníž. přenesená",J570,0)</f>
        <v>0</v>
      </c>
      <c r="BI570" s="176">
        <f>IF(N570="nulová",J570,0)</f>
        <v>0</v>
      </c>
      <c r="BJ570" s="17" t="s">
        <v>22</v>
      </c>
      <c r="BK570" s="176">
        <f>ROUND(I570*H570,2)</f>
        <v>0</v>
      </c>
      <c r="BL570" s="17" t="s">
        <v>250</v>
      </c>
      <c r="BM570" s="17" t="s">
        <v>911</v>
      </c>
    </row>
    <row r="571" spans="2:47" s="1" customFormat="1" ht="13.5">
      <c r="B571" s="34"/>
      <c r="D571" s="177" t="s">
        <v>158</v>
      </c>
      <c r="F571" s="178" t="s">
        <v>910</v>
      </c>
      <c r="I571" s="138"/>
      <c r="L571" s="34"/>
      <c r="M571" s="63"/>
      <c r="N571" s="35"/>
      <c r="O571" s="35"/>
      <c r="P571" s="35"/>
      <c r="Q571" s="35"/>
      <c r="R571" s="35"/>
      <c r="S571" s="35"/>
      <c r="T571" s="64"/>
      <c r="AT571" s="17" t="s">
        <v>158</v>
      </c>
      <c r="AU571" s="17" t="s">
        <v>81</v>
      </c>
    </row>
    <row r="572" spans="2:51" s="11" customFormat="1" ht="13.5">
      <c r="B572" s="179"/>
      <c r="D572" s="180" t="s">
        <v>159</v>
      </c>
      <c r="E572" s="181" t="s">
        <v>20</v>
      </c>
      <c r="F572" s="182" t="s">
        <v>912</v>
      </c>
      <c r="H572" s="183">
        <v>16.5</v>
      </c>
      <c r="I572" s="184"/>
      <c r="L572" s="179"/>
      <c r="M572" s="185"/>
      <c r="N572" s="186"/>
      <c r="O572" s="186"/>
      <c r="P572" s="186"/>
      <c r="Q572" s="186"/>
      <c r="R572" s="186"/>
      <c r="S572" s="186"/>
      <c r="T572" s="187"/>
      <c r="AT572" s="188" t="s">
        <v>159</v>
      </c>
      <c r="AU572" s="188" t="s">
        <v>81</v>
      </c>
      <c r="AV572" s="11" t="s">
        <v>81</v>
      </c>
      <c r="AW572" s="11" t="s">
        <v>37</v>
      </c>
      <c r="AX572" s="11" t="s">
        <v>22</v>
      </c>
      <c r="AY572" s="188" t="s">
        <v>150</v>
      </c>
    </row>
    <row r="573" spans="2:65" s="1" customFormat="1" ht="31.5" customHeight="1">
      <c r="B573" s="164"/>
      <c r="C573" s="165" t="s">
        <v>913</v>
      </c>
      <c r="D573" s="165" t="s">
        <v>152</v>
      </c>
      <c r="E573" s="166" t="s">
        <v>914</v>
      </c>
      <c r="F573" s="167" t="s">
        <v>915</v>
      </c>
      <c r="G573" s="168" t="s">
        <v>169</v>
      </c>
      <c r="H573" s="169">
        <v>16.5</v>
      </c>
      <c r="I573" s="170"/>
      <c r="J573" s="171">
        <f>ROUND(I573*H573,2)</f>
        <v>0</v>
      </c>
      <c r="K573" s="167" t="s">
        <v>155</v>
      </c>
      <c r="L573" s="34"/>
      <c r="M573" s="172" t="s">
        <v>20</v>
      </c>
      <c r="N573" s="173" t="s">
        <v>44</v>
      </c>
      <c r="O573" s="35"/>
      <c r="P573" s="174">
        <f>O573*H573</f>
        <v>0</v>
      </c>
      <c r="Q573" s="174">
        <v>0</v>
      </c>
      <c r="R573" s="174">
        <f>Q573*H573</f>
        <v>0</v>
      </c>
      <c r="S573" s="174">
        <v>0</v>
      </c>
      <c r="T573" s="175">
        <f>S573*H573</f>
        <v>0</v>
      </c>
      <c r="AR573" s="17" t="s">
        <v>250</v>
      </c>
      <c r="AT573" s="17" t="s">
        <v>152</v>
      </c>
      <c r="AU573" s="17" t="s">
        <v>81</v>
      </c>
      <c r="AY573" s="17" t="s">
        <v>150</v>
      </c>
      <c r="BE573" s="176">
        <f>IF(N573="základní",J573,0)</f>
        <v>0</v>
      </c>
      <c r="BF573" s="176">
        <f>IF(N573="snížená",J573,0)</f>
        <v>0</v>
      </c>
      <c r="BG573" s="176">
        <f>IF(N573="zákl. přenesená",J573,0)</f>
        <v>0</v>
      </c>
      <c r="BH573" s="176">
        <f>IF(N573="sníž. přenesená",J573,0)</f>
        <v>0</v>
      </c>
      <c r="BI573" s="176">
        <f>IF(N573="nulová",J573,0)</f>
        <v>0</v>
      </c>
      <c r="BJ573" s="17" t="s">
        <v>22</v>
      </c>
      <c r="BK573" s="176">
        <f>ROUND(I573*H573,2)</f>
        <v>0</v>
      </c>
      <c r="BL573" s="17" t="s">
        <v>250</v>
      </c>
      <c r="BM573" s="17" t="s">
        <v>916</v>
      </c>
    </row>
    <row r="574" spans="2:47" s="1" customFormat="1" ht="13.5">
      <c r="B574" s="34"/>
      <c r="D574" s="177" t="s">
        <v>158</v>
      </c>
      <c r="F574" s="178" t="s">
        <v>915</v>
      </c>
      <c r="I574" s="138"/>
      <c r="L574" s="34"/>
      <c r="M574" s="63"/>
      <c r="N574" s="35"/>
      <c r="O574" s="35"/>
      <c r="P574" s="35"/>
      <c r="Q574" s="35"/>
      <c r="R574" s="35"/>
      <c r="S574" s="35"/>
      <c r="T574" s="64"/>
      <c r="AT574" s="17" t="s">
        <v>158</v>
      </c>
      <c r="AU574" s="17" t="s">
        <v>81</v>
      </c>
    </row>
    <row r="575" spans="2:51" s="11" customFormat="1" ht="13.5">
      <c r="B575" s="179"/>
      <c r="D575" s="180" t="s">
        <v>159</v>
      </c>
      <c r="E575" s="181" t="s">
        <v>20</v>
      </c>
      <c r="F575" s="182" t="s">
        <v>912</v>
      </c>
      <c r="H575" s="183">
        <v>16.5</v>
      </c>
      <c r="I575" s="184"/>
      <c r="L575" s="179"/>
      <c r="M575" s="185"/>
      <c r="N575" s="186"/>
      <c r="O575" s="186"/>
      <c r="P575" s="186"/>
      <c r="Q575" s="186"/>
      <c r="R575" s="186"/>
      <c r="S575" s="186"/>
      <c r="T575" s="187"/>
      <c r="AT575" s="188" t="s">
        <v>159</v>
      </c>
      <c r="AU575" s="188" t="s">
        <v>81</v>
      </c>
      <c r="AV575" s="11" t="s">
        <v>81</v>
      </c>
      <c r="AW575" s="11" t="s">
        <v>37</v>
      </c>
      <c r="AX575" s="11" t="s">
        <v>22</v>
      </c>
      <c r="AY575" s="188" t="s">
        <v>150</v>
      </c>
    </row>
    <row r="576" spans="2:65" s="1" customFormat="1" ht="22.5" customHeight="1">
      <c r="B576" s="164"/>
      <c r="C576" s="200" t="s">
        <v>917</v>
      </c>
      <c r="D576" s="200" t="s">
        <v>233</v>
      </c>
      <c r="E576" s="201" t="s">
        <v>918</v>
      </c>
      <c r="F576" s="202" t="s">
        <v>919</v>
      </c>
      <c r="G576" s="203" t="s">
        <v>176</v>
      </c>
      <c r="H576" s="204">
        <v>0.317</v>
      </c>
      <c r="I576" s="205"/>
      <c r="J576" s="206">
        <f>ROUND(I576*H576,2)</f>
        <v>0</v>
      </c>
      <c r="K576" s="202" t="s">
        <v>155</v>
      </c>
      <c r="L576" s="207"/>
      <c r="M576" s="208" t="s">
        <v>20</v>
      </c>
      <c r="N576" s="209" t="s">
        <v>44</v>
      </c>
      <c r="O576" s="35"/>
      <c r="P576" s="174">
        <f>O576*H576</f>
        <v>0</v>
      </c>
      <c r="Q576" s="174">
        <v>0.55</v>
      </c>
      <c r="R576" s="174">
        <f>Q576*H576</f>
        <v>0.17435</v>
      </c>
      <c r="S576" s="174">
        <v>0</v>
      </c>
      <c r="T576" s="175">
        <f>S576*H576</f>
        <v>0</v>
      </c>
      <c r="AR576" s="17" t="s">
        <v>337</v>
      </c>
      <c r="AT576" s="17" t="s">
        <v>233</v>
      </c>
      <c r="AU576" s="17" t="s">
        <v>81</v>
      </c>
      <c r="AY576" s="17" t="s">
        <v>150</v>
      </c>
      <c r="BE576" s="176">
        <f>IF(N576="základní",J576,0)</f>
        <v>0</v>
      </c>
      <c r="BF576" s="176">
        <f>IF(N576="snížená",J576,0)</f>
        <v>0</v>
      </c>
      <c r="BG576" s="176">
        <f>IF(N576="zákl. přenesená",J576,0)</f>
        <v>0</v>
      </c>
      <c r="BH576" s="176">
        <f>IF(N576="sníž. přenesená",J576,0)</f>
        <v>0</v>
      </c>
      <c r="BI576" s="176">
        <f>IF(N576="nulová",J576,0)</f>
        <v>0</v>
      </c>
      <c r="BJ576" s="17" t="s">
        <v>22</v>
      </c>
      <c r="BK576" s="176">
        <f>ROUND(I576*H576,2)</f>
        <v>0</v>
      </c>
      <c r="BL576" s="17" t="s">
        <v>250</v>
      </c>
      <c r="BM576" s="17" t="s">
        <v>920</v>
      </c>
    </row>
    <row r="577" spans="2:47" s="1" customFormat="1" ht="13.5">
      <c r="B577" s="34"/>
      <c r="D577" s="177" t="s">
        <v>158</v>
      </c>
      <c r="F577" s="178" t="s">
        <v>919</v>
      </c>
      <c r="I577" s="138"/>
      <c r="L577" s="34"/>
      <c r="M577" s="63"/>
      <c r="N577" s="35"/>
      <c r="O577" s="35"/>
      <c r="P577" s="35"/>
      <c r="Q577" s="35"/>
      <c r="R577" s="35"/>
      <c r="S577" s="35"/>
      <c r="T577" s="64"/>
      <c r="AT577" s="17" t="s">
        <v>158</v>
      </c>
      <c r="AU577" s="17" t="s">
        <v>81</v>
      </c>
    </row>
    <row r="578" spans="2:51" s="11" customFormat="1" ht="13.5">
      <c r="B578" s="179"/>
      <c r="D578" s="180" t="s">
        <v>159</v>
      </c>
      <c r="E578" s="181" t="s">
        <v>20</v>
      </c>
      <c r="F578" s="182" t="s">
        <v>921</v>
      </c>
      <c r="H578" s="183">
        <v>0.317</v>
      </c>
      <c r="I578" s="184"/>
      <c r="L578" s="179"/>
      <c r="M578" s="185"/>
      <c r="N578" s="186"/>
      <c r="O578" s="186"/>
      <c r="P578" s="186"/>
      <c r="Q578" s="186"/>
      <c r="R578" s="186"/>
      <c r="S578" s="186"/>
      <c r="T578" s="187"/>
      <c r="AT578" s="188" t="s">
        <v>159</v>
      </c>
      <c r="AU578" s="188" t="s">
        <v>81</v>
      </c>
      <c r="AV578" s="11" t="s">
        <v>81</v>
      </c>
      <c r="AW578" s="11" t="s">
        <v>37</v>
      </c>
      <c r="AX578" s="11" t="s">
        <v>22</v>
      </c>
      <c r="AY578" s="188" t="s">
        <v>150</v>
      </c>
    </row>
    <row r="579" spans="2:65" s="1" customFormat="1" ht="22.5" customHeight="1">
      <c r="B579" s="164"/>
      <c r="C579" s="165" t="s">
        <v>922</v>
      </c>
      <c r="D579" s="165" t="s">
        <v>152</v>
      </c>
      <c r="E579" s="166" t="s">
        <v>923</v>
      </c>
      <c r="F579" s="167" t="s">
        <v>924</v>
      </c>
      <c r="G579" s="168" t="s">
        <v>91</v>
      </c>
      <c r="H579" s="169">
        <v>22</v>
      </c>
      <c r="I579" s="170"/>
      <c r="J579" s="171">
        <f>ROUND(I579*H579,2)</f>
        <v>0</v>
      </c>
      <c r="K579" s="167" t="s">
        <v>155</v>
      </c>
      <c r="L579" s="34"/>
      <c r="M579" s="172" t="s">
        <v>20</v>
      </c>
      <c r="N579" s="173" t="s">
        <v>44</v>
      </c>
      <c r="O579" s="35"/>
      <c r="P579" s="174">
        <f>O579*H579</f>
        <v>0</v>
      </c>
      <c r="Q579" s="174">
        <v>0</v>
      </c>
      <c r="R579" s="174">
        <f>Q579*H579</f>
        <v>0</v>
      </c>
      <c r="S579" s="174">
        <v>0</v>
      </c>
      <c r="T579" s="175">
        <f>S579*H579</f>
        <v>0</v>
      </c>
      <c r="AR579" s="17" t="s">
        <v>250</v>
      </c>
      <c r="AT579" s="17" t="s">
        <v>152</v>
      </c>
      <c r="AU579" s="17" t="s">
        <v>81</v>
      </c>
      <c r="AY579" s="17" t="s">
        <v>150</v>
      </c>
      <c r="BE579" s="176">
        <f>IF(N579="základní",J579,0)</f>
        <v>0</v>
      </c>
      <c r="BF579" s="176">
        <f>IF(N579="snížená",J579,0)</f>
        <v>0</v>
      </c>
      <c r="BG579" s="176">
        <f>IF(N579="zákl. přenesená",J579,0)</f>
        <v>0</v>
      </c>
      <c r="BH579" s="176">
        <f>IF(N579="sníž. přenesená",J579,0)</f>
        <v>0</v>
      </c>
      <c r="BI579" s="176">
        <f>IF(N579="nulová",J579,0)</f>
        <v>0</v>
      </c>
      <c r="BJ579" s="17" t="s">
        <v>22</v>
      </c>
      <c r="BK579" s="176">
        <f>ROUND(I579*H579,2)</f>
        <v>0</v>
      </c>
      <c r="BL579" s="17" t="s">
        <v>250</v>
      </c>
      <c r="BM579" s="17" t="s">
        <v>925</v>
      </c>
    </row>
    <row r="580" spans="2:47" s="1" customFormat="1" ht="13.5">
      <c r="B580" s="34"/>
      <c r="D580" s="177" t="s">
        <v>158</v>
      </c>
      <c r="F580" s="178" t="s">
        <v>924</v>
      </c>
      <c r="I580" s="138"/>
      <c r="L580" s="34"/>
      <c r="M580" s="63"/>
      <c r="N580" s="35"/>
      <c r="O580" s="35"/>
      <c r="P580" s="35"/>
      <c r="Q580" s="35"/>
      <c r="R580" s="35"/>
      <c r="S580" s="35"/>
      <c r="T580" s="64"/>
      <c r="AT580" s="17" t="s">
        <v>158</v>
      </c>
      <c r="AU580" s="17" t="s">
        <v>81</v>
      </c>
    </row>
    <row r="581" spans="2:51" s="11" customFormat="1" ht="13.5">
      <c r="B581" s="179"/>
      <c r="D581" s="180" t="s">
        <v>159</v>
      </c>
      <c r="E581" s="181" t="s">
        <v>20</v>
      </c>
      <c r="F581" s="182" t="s">
        <v>926</v>
      </c>
      <c r="H581" s="183">
        <v>22</v>
      </c>
      <c r="I581" s="184"/>
      <c r="L581" s="179"/>
      <c r="M581" s="185"/>
      <c r="N581" s="186"/>
      <c r="O581" s="186"/>
      <c r="P581" s="186"/>
      <c r="Q581" s="186"/>
      <c r="R581" s="186"/>
      <c r="S581" s="186"/>
      <c r="T581" s="187"/>
      <c r="AT581" s="188" t="s">
        <v>159</v>
      </c>
      <c r="AU581" s="188" t="s">
        <v>81</v>
      </c>
      <c r="AV581" s="11" t="s">
        <v>81</v>
      </c>
      <c r="AW581" s="11" t="s">
        <v>37</v>
      </c>
      <c r="AX581" s="11" t="s">
        <v>22</v>
      </c>
      <c r="AY581" s="188" t="s">
        <v>150</v>
      </c>
    </row>
    <row r="582" spans="2:65" s="1" customFormat="1" ht="22.5" customHeight="1">
      <c r="B582" s="164"/>
      <c r="C582" s="200" t="s">
        <v>927</v>
      </c>
      <c r="D582" s="200" t="s">
        <v>233</v>
      </c>
      <c r="E582" s="201" t="s">
        <v>928</v>
      </c>
      <c r="F582" s="202" t="s">
        <v>929</v>
      </c>
      <c r="G582" s="203" t="s">
        <v>176</v>
      </c>
      <c r="H582" s="204">
        <v>0.605</v>
      </c>
      <c r="I582" s="205"/>
      <c r="J582" s="206">
        <f>ROUND(I582*H582,2)</f>
        <v>0</v>
      </c>
      <c r="K582" s="202" t="s">
        <v>155</v>
      </c>
      <c r="L582" s="207"/>
      <c r="M582" s="208" t="s">
        <v>20</v>
      </c>
      <c r="N582" s="209" t="s">
        <v>44</v>
      </c>
      <c r="O582" s="35"/>
      <c r="P582" s="174">
        <f>O582*H582</f>
        <v>0</v>
      </c>
      <c r="Q582" s="174">
        <v>0.55</v>
      </c>
      <c r="R582" s="174">
        <f>Q582*H582</f>
        <v>0.33275</v>
      </c>
      <c r="S582" s="174">
        <v>0</v>
      </c>
      <c r="T582" s="175">
        <f>S582*H582</f>
        <v>0</v>
      </c>
      <c r="AR582" s="17" t="s">
        <v>337</v>
      </c>
      <c r="AT582" s="17" t="s">
        <v>233</v>
      </c>
      <c r="AU582" s="17" t="s">
        <v>81</v>
      </c>
      <c r="AY582" s="17" t="s">
        <v>150</v>
      </c>
      <c r="BE582" s="176">
        <f>IF(N582="základní",J582,0)</f>
        <v>0</v>
      </c>
      <c r="BF582" s="176">
        <f>IF(N582="snížená",J582,0)</f>
        <v>0</v>
      </c>
      <c r="BG582" s="176">
        <f>IF(N582="zákl. přenesená",J582,0)</f>
        <v>0</v>
      </c>
      <c r="BH582" s="176">
        <f>IF(N582="sníž. přenesená",J582,0)</f>
        <v>0</v>
      </c>
      <c r="BI582" s="176">
        <f>IF(N582="nulová",J582,0)</f>
        <v>0</v>
      </c>
      <c r="BJ582" s="17" t="s">
        <v>22</v>
      </c>
      <c r="BK582" s="176">
        <f>ROUND(I582*H582,2)</f>
        <v>0</v>
      </c>
      <c r="BL582" s="17" t="s">
        <v>250</v>
      </c>
      <c r="BM582" s="17" t="s">
        <v>930</v>
      </c>
    </row>
    <row r="583" spans="2:47" s="1" customFormat="1" ht="13.5">
      <c r="B583" s="34"/>
      <c r="D583" s="177" t="s">
        <v>158</v>
      </c>
      <c r="F583" s="178" t="s">
        <v>929</v>
      </c>
      <c r="I583" s="138"/>
      <c r="L583" s="34"/>
      <c r="M583" s="63"/>
      <c r="N583" s="35"/>
      <c r="O583" s="35"/>
      <c r="P583" s="35"/>
      <c r="Q583" s="35"/>
      <c r="R583" s="35"/>
      <c r="S583" s="35"/>
      <c r="T583" s="64"/>
      <c r="AT583" s="17" t="s">
        <v>158</v>
      </c>
      <c r="AU583" s="17" t="s">
        <v>81</v>
      </c>
    </row>
    <row r="584" spans="2:51" s="11" customFormat="1" ht="13.5">
      <c r="B584" s="179"/>
      <c r="D584" s="180" t="s">
        <v>159</v>
      </c>
      <c r="E584" s="181" t="s">
        <v>20</v>
      </c>
      <c r="F584" s="182" t="s">
        <v>931</v>
      </c>
      <c r="H584" s="183">
        <v>0.605</v>
      </c>
      <c r="I584" s="184"/>
      <c r="L584" s="179"/>
      <c r="M584" s="185"/>
      <c r="N584" s="186"/>
      <c r="O584" s="186"/>
      <c r="P584" s="186"/>
      <c r="Q584" s="186"/>
      <c r="R584" s="186"/>
      <c r="S584" s="186"/>
      <c r="T584" s="187"/>
      <c r="AT584" s="188" t="s">
        <v>159</v>
      </c>
      <c r="AU584" s="188" t="s">
        <v>81</v>
      </c>
      <c r="AV584" s="11" t="s">
        <v>81</v>
      </c>
      <c r="AW584" s="11" t="s">
        <v>37</v>
      </c>
      <c r="AX584" s="11" t="s">
        <v>22</v>
      </c>
      <c r="AY584" s="188" t="s">
        <v>150</v>
      </c>
    </row>
    <row r="585" spans="2:65" s="1" customFormat="1" ht="22.5" customHeight="1">
      <c r="B585" s="164"/>
      <c r="C585" s="165" t="s">
        <v>932</v>
      </c>
      <c r="D585" s="165" t="s">
        <v>152</v>
      </c>
      <c r="E585" s="166" t="s">
        <v>933</v>
      </c>
      <c r="F585" s="167" t="s">
        <v>934</v>
      </c>
      <c r="G585" s="168" t="s">
        <v>91</v>
      </c>
      <c r="H585" s="169">
        <v>22</v>
      </c>
      <c r="I585" s="170"/>
      <c r="J585" s="171">
        <f>ROUND(I585*H585,2)</f>
        <v>0</v>
      </c>
      <c r="K585" s="167" t="s">
        <v>155</v>
      </c>
      <c r="L585" s="34"/>
      <c r="M585" s="172" t="s">
        <v>20</v>
      </c>
      <c r="N585" s="173" t="s">
        <v>44</v>
      </c>
      <c r="O585" s="35"/>
      <c r="P585" s="174">
        <f>O585*H585</f>
        <v>0</v>
      </c>
      <c r="Q585" s="174">
        <v>0</v>
      </c>
      <c r="R585" s="174">
        <f>Q585*H585</f>
        <v>0</v>
      </c>
      <c r="S585" s="174">
        <v>0.015</v>
      </c>
      <c r="T585" s="175">
        <f>S585*H585</f>
        <v>0.32999999999999996</v>
      </c>
      <c r="AR585" s="17" t="s">
        <v>250</v>
      </c>
      <c r="AT585" s="17" t="s">
        <v>152</v>
      </c>
      <c r="AU585" s="17" t="s">
        <v>81</v>
      </c>
      <c r="AY585" s="17" t="s">
        <v>150</v>
      </c>
      <c r="BE585" s="176">
        <f>IF(N585="základní",J585,0)</f>
        <v>0</v>
      </c>
      <c r="BF585" s="176">
        <f>IF(N585="snížená",J585,0)</f>
        <v>0</v>
      </c>
      <c r="BG585" s="176">
        <f>IF(N585="zákl. přenesená",J585,0)</f>
        <v>0</v>
      </c>
      <c r="BH585" s="176">
        <f>IF(N585="sníž. přenesená",J585,0)</f>
        <v>0</v>
      </c>
      <c r="BI585" s="176">
        <f>IF(N585="nulová",J585,0)</f>
        <v>0</v>
      </c>
      <c r="BJ585" s="17" t="s">
        <v>22</v>
      </c>
      <c r="BK585" s="176">
        <f>ROUND(I585*H585,2)</f>
        <v>0</v>
      </c>
      <c r="BL585" s="17" t="s">
        <v>250</v>
      </c>
      <c r="BM585" s="17" t="s">
        <v>935</v>
      </c>
    </row>
    <row r="586" spans="2:47" s="1" customFormat="1" ht="13.5">
      <c r="B586" s="34"/>
      <c r="D586" s="177" t="s">
        <v>158</v>
      </c>
      <c r="F586" s="178" t="s">
        <v>934</v>
      </c>
      <c r="I586" s="138"/>
      <c r="L586" s="34"/>
      <c r="M586" s="63"/>
      <c r="N586" s="35"/>
      <c r="O586" s="35"/>
      <c r="P586" s="35"/>
      <c r="Q586" s="35"/>
      <c r="R586" s="35"/>
      <c r="S586" s="35"/>
      <c r="T586" s="64"/>
      <c r="AT586" s="17" t="s">
        <v>158</v>
      </c>
      <c r="AU586" s="17" t="s">
        <v>81</v>
      </c>
    </row>
    <row r="587" spans="2:51" s="11" customFormat="1" ht="13.5">
      <c r="B587" s="179"/>
      <c r="D587" s="180" t="s">
        <v>159</v>
      </c>
      <c r="E587" s="181" t="s">
        <v>20</v>
      </c>
      <c r="F587" s="182" t="s">
        <v>280</v>
      </c>
      <c r="H587" s="183">
        <v>22</v>
      </c>
      <c r="I587" s="184"/>
      <c r="L587" s="179"/>
      <c r="M587" s="185"/>
      <c r="N587" s="186"/>
      <c r="O587" s="186"/>
      <c r="P587" s="186"/>
      <c r="Q587" s="186"/>
      <c r="R587" s="186"/>
      <c r="S587" s="186"/>
      <c r="T587" s="187"/>
      <c r="AT587" s="188" t="s">
        <v>159</v>
      </c>
      <c r="AU587" s="188" t="s">
        <v>81</v>
      </c>
      <c r="AV587" s="11" t="s">
        <v>81</v>
      </c>
      <c r="AW587" s="11" t="s">
        <v>37</v>
      </c>
      <c r="AX587" s="11" t="s">
        <v>22</v>
      </c>
      <c r="AY587" s="188" t="s">
        <v>150</v>
      </c>
    </row>
    <row r="588" spans="2:65" s="1" customFormat="1" ht="22.5" customHeight="1">
      <c r="B588" s="164"/>
      <c r="C588" s="165" t="s">
        <v>936</v>
      </c>
      <c r="D588" s="165" t="s">
        <v>152</v>
      </c>
      <c r="E588" s="166" t="s">
        <v>937</v>
      </c>
      <c r="F588" s="167" t="s">
        <v>938</v>
      </c>
      <c r="G588" s="168" t="s">
        <v>176</v>
      </c>
      <c r="H588" s="169">
        <v>0.922</v>
      </c>
      <c r="I588" s="170"/>
      <c r="J588" s="171">
        <f>ROUND(I588*H588,2)</f>
        <v>0</v>
      </c>
      <c r="K588" s="167" t="s">
        <v>155</v>
      </c>
      <c r="L588" s="34"/>
      <c r="M588" s="172" t="s">
        <v>20</v>
      </c>
      <c r="N588" s="173" t="s">
        <v>44</v>
      </c>
      <c r="O588" s="35"/>
      <c r="P588" s="174">
        <f>O588*H588</f>
        <v>0</v>
      </c>
      <c r="Q588" s="174">
        <v>0.02431</v>
      </c>
      <c r="R588" s="174">
        <f>Q588*H588</f>
        <v>0.02241382</v>
      </c>
      <c r="S588" s="174">
        <v>0</v>
      </c>
      <c r="T588" s="175">
        <f>S588*H588</f>
        <v>0</v>
      </c>
      <c r="AR588" s="17" t="s">
        <v>250</v>
      </c>
      <c r="AT588" s="17" t="s">
        <v>152</v>
      </c>
      <c r="AU588" s="17" t="s">
        <v>81</v>
      </c>
      <c r="AY588" s="17" t="s">
        <v>150</v>
      </c>
      <c r="BE588" s="176">
        <f>IF(N588="základní",J588,0)</f>
        <v>0</v>
      </c>
      <c r="BF588" s="176">
        <f>IF(N588="snížená",J588,0)</f>
        <v>0</v>
      </c>
      <c r="BG588" s="176">
        <f>IF(N588="zákl. přenesená",J588,0)</f>
        <v>0</v>
      </c>
      <c r="BH588" s="176">
        <f>IF(N588="sníž. přenesená",J588,0)</f>
        <v>0</v>
      </c>
      <c r="BI588" s="176">
        <f>IF(N588="nulová",J588,0)</f>
        <v>0</v>
      </c>
      <c r="BJ588" s="17" t="s">
        <v>22</v>
      </c>
      <c r="BK588" s="176">
        <f>ROUND(I588*H588,2)</f>
        <v>0</v>
      </c>
      <c r="BL588" s="17" t="s">
        <v>250</v>
      </c>
      <c r="BM588" s="17" t="s">
        <v>939</v>
      </c>
    </row>
    <row r="589" spans="2:47" s="1" customFormat="1" ht="13.5">
      <c r="B589" s="34"/>
      <c r="D589" s="177" t="s">
        <v>158</v>
      </c>
      <c r="F589" s="178" t="s">
        <v>938</v>
      </c>
      <c r="I589" s="138"/>
      <c r="L589" s="34"/>
      <c r="M589" s="63"/>
      <c r="N589" s="35"/>
      <c r="O589" s="35"/>
      <c r="P589" s="35"/>
      <c r="Q589" s="35"/>
      <c r="R589" s="35"/>
      <c r="S589" s="35"/>
      <c r="T589" s="64"/>
      <c r="AT589" s="17" t="s">
        <v>158</v>
      </c>
      <c r="AU589" s="17" t="s">
        <v>81</v>
      </c>
    </row>
    <row r="590" spans="2:51" s="11" customFormat="1" ht="13.5">
      <c r="B590" s="179"/>
      <c r="D590" s="180" t="s">
        <v>159</v>
      </c>
      <c r="E590" s="181" t="s">
        <v>20</v>
      </c>
      <c r="F590" s="182" t="s">
        <v>940</v>
      </c>
      <c r="H590" s="183">
        <v>0.922</v>
      </c>
      <c r="I590" s="184"/>
      <c r="L590" s="179"/>
      <c r="M590" s="185"/>
      <c r="N590" s="186"/>
      <c r="O590" s="186"/>
      <c r="P590" s="186"/>
      <c r="Q590" s="186"/>
      <c r="R590" s="186"/>
      <c r="S590" s="186"/>
      <c r="T590" s="187"/>
      <c r="AT590" s="188" t="s">
        <v>159</v>
      </c>
      <c r="AU590" s="188" t="s">
        <v>81</v>
      </c>
      <c r="AV590" s="11" t="s">
        <v>81</v>
      </c>
      <c r="AW590" s="11" t="s">
        <v>37</v>
      </c>
      <c r="AX590" s="11" t="s">
        <v>22</v>
      </c>
      <c r="AY590" s="188" t="s">
        <v>150</v>
      </c>
    </row>
    <row r="591" spans="2:65" s="1" customFormat="1" ht="31.5" customHeight="1">
      <c r="B591" s="164"/>
      <c r="C591" s="165" t="s">
        <v>941</v>
      </c>
      <c r="D591" s="165" t="s">
        <v>152</v>
      </c>
      <c r="E591" s="166" t="s">
        <v>942</v>
      </c>
      <c r="F591" s="167" t="s">
        <v>943</v>
      </c>
      <c r="G591" s="168" t="s">
        <v>91</v>
      </c>
      <c r="H591" s="169">
        <v>178.574</v>
      </c>
      <c r="I591" s="170"/>
      <c r="J591" s="171">
        <f>ROUND(I591*H591,2)</f>
        <v>0</v>
      </c>
      <c r="K591" s="167" t="s">
        <v>155</v>
      </c>
      <c r="L591" s="34"/>
      <c r="M591" s="172" t="s">
        <v>20</v>
      </c>
      <c r="N591" s="173" t="s">
        <v>44</v>
      </c>
      <c r="O591" s="35"/>
      <c r="P591" s="174">
        <f>O591*H591</f>
        <v>0</v>
      </c>
      <c r="Q591" s="174">
        <v>4E-05</v>
      </c>
      <c r="R591" s="174">
        <f>Q591*H591</f>
        <v>0.007142960000000001</v>
      </c>
      <c r="S591" s="174">
        <v>0</v>
      </c>
      <c r="T591" s="175">
        <f>S591*H591</f>
        <v>0</v>
      </c>
      <c r="AR591" s="17" t="s">
        <v>250</v>
      </c>
      <c r="AT591" s="17" t="s">
        <v>152</v>
      </c>
      <c r="AU591" s="17" t="s">
        <v>81</v>
      </c>
      <c r="AY591" s="17" t="s">
        <v>150</v>
      </c>
      <c r="BE591" s="176">
        <f>IF(N591="základní",J591,0)</f>
        <v>0</v>
      </c>
      <c r="BF591" s="176">
        <f>IF(N591="snížená",J591,0)</f>
        <v>0</v>
      </c>
      <c r="BG591" s="176">
        <f>IF(N591="zákl. přenesená",J591,0)</f>
        <v>0</v>
      </c>
      <c r="BH591" s="176">
        <f>IF(N591="sníž. přenesená",J591,0)</f>
        <v>0</v>
      </c>
      <c r="BI591" s="176">
        <f>IF(N591="nulová",J591,0)</f>
        <v>0</v>
      </c>
      <c r="BJ591" s="17" t="s">
        <v>22</v>
      </c>
      <c r="BK591" s="176">
        <f>ROUND(I591*H591,2)</f>
        <v>0</v>
      </c>
      <c r="BL591" s="17" t="s">
        <v>250</v>
      </c>
      <c r="BM591" s="17" t="s">
        <v>944</v>
      </c>
    </row>
    <row r="592" spans="2:47" s="1" customFormat="1" ht="27">
      <c r="B592" s="34"/>
      <c r="D592" s="177" t="s">
        <v>158</v>
      </c>
      <c r="F592" s="178" t="s">
        <v>943</v>
      </c>
      <c r="I592" s="138"/>
      <c r="L592" s="34"/>
      <c r="M592" s="63"/>
      <c r="N592" s="35"/>
      <c r="O592" s="35"/>
      <c r="P592" s="35"/>
      <c r="Q592" s="35"/>
      <c r="R592" s="35"/>
      <c r="S592" s="35"/>
      <c r="T592" s="64"/>
      <c r="AT592" s="17" t="s">
        <v>158</v>
      </c>
      <c r="AU592" s="17" t="s">
        <v>81</v>
      </c>
    </row>
    <row r="593" spans="2:51" s="11" customFormat="1" ht="13.5">
      <c r="B593" s="179"/>
      <c r="D593" s="177" t="s">
        <v>159</v>
      </c>
      <c r="E593" s="188" t="s">
        <v>20</v>
      </c>
      <c r="F593" s="189" t="s">
        <v>945</v>
      </c>
      <c r="H593" s="190">
        <v>120.01</v>
      </c>
      <c r="I593" s="184"/>
      <c r="L593" s="179"/>
      <c r="M593" s="185"/>
      <c r="N593" s="186"/>
      <c r="O593" s="186"/>
      <c r="P593" s="186"/>
      <c r="Q593" s="186"/>
      <c r="R593" s="186"/>
      <c r="S593" s="186"/>
      <c r="T593" s="187"/>
      <c r="AT593" s="188" t="s">
        <v>159</v>
      </c>
      <c r="AU593" s="188" t="s">
        <v>81</v>
      </c>
      <c r="AV593" s="11" t="s">
        <v>81</v>
      </c>
      <c r="AW593" s="11" t="s">
        <v>37</v>
      </c>
      <c r="AX593" s="11" t="s">
        <v>73</v>
      </c>
      <c r="AY593" s="188" t="s">
        <v>150</v>
      </c>
    </row>
    <row r="594" spans="2:51" s="11" customFormat="1" ht="13.5">
      <c r="B594" s="179"/>
      <c r="D594" s="177" t="s">
        <v>159</v>
      </c>
      <c r="E594" s="188" t="s">
        <v>20</v>
      </c>
      <c r="F594" s="189" t="s">
        <v>946</v>
      </c>
      <c r="H594" s="190">
        <v>48.4</v>
      </c>
      <c r="I594" s="184"/>
      <c r="L594" s="179"/>
      <c r="M594" s="185"/>
      <c r="N594" s="186"/>
      <c r="O594" s="186"/>
      <c r="P594" s="186"/>
      <c r="Q594" s="186"/>
      <c r="R594" s="186"/>
      <c r="S594" s="186"/>
      <c r="T594" s="187"/>
      <c r="AT594" s="188" t="s">
        <v>159</v>
      </c>
      <c r="AU594" s="188" t="s">
        <v>81</v>
      </c>
      <c r="AV594" s="11" t="s">
        <v>81</v>
      </c>
      <c r="AW594" s="11" t="s">
        <v>37</v>
      </c>
      <c r="AX594" s="11" t="s">
        <v>73</v>
      </c>
      <c r="AY594" s="188" t="s">
        <v>150</v>
      </c>
    </row>
    <row r="595" spans="2:51" s="11" customFormat="1" ht="13.5">
      <c r="B595" s="179"/>
      <c r="D595" s="177" t="s">
        <v>159</v>
      </c>
      <c r="E595" s="188" t="s">
        <v>20</v>
      </c>
      <c r="F595" s="189" t="s">
        <v>947</v>
      </c>
      <c r="H595" s="190">
        <v>10.164</v>
      </c>
      <c r="I595" s="184"/>
      <c r="L595" s="179"/>
      <c r="M595" s="185"/>
      <c r="N595" s="186"/>
      <c r="O595" s="186"/>
      <c r="P595" s="186"/>
      <c r="Q595" s="186"/>
      <c r="R595" s="186"/>
      <c r="S595" s="186"/>
      <c r="T595" s="187"/>
      <c r="AT595" s="188" t="s">
        <v>159</v>
      </c>
      <c r="AU595" s="188" t="s">
        <v>81</v>
      </c>
      <c r="AV595" s="11" t="s">
        <v>81</v>
      </c>
      <c r="AW595" s="11" t="s">
        <v>37</v>
      </c>
      <c r="AX595" s="11" t="s">
        <v>73</v>
      </c>
      <c r="AY595" s="188" t="s">
        <v>150</v>
      </c>
    </row>
    <row r="596" spans="2:51" s="12" customFormat="1" ht="13.5">
      <c r="B596" s="191"/>
      <c r="D596" s="180" t="s">
        <v>159</v>
      </c>
      <c r="E596" s="192" t="s">
        <v>20</v>
      </c>
      <c r="F596" s="193" t="s">
        <v>173</v>
      </c>
      <c r="H596" s="194">
        <v>178.574</v>
      </c>
      <c r="I596" s="195"/>
      <c r="L596" s="191"/>
      <c r="M596" s="196"/>
      <c r="N596" s="197"/>
      <c r="O596" s="197"/>
      <c r="P596" s="197"/>
      <c r="Q596" s="197"/>
      <c r="R596" s="197"/>
      <c r="S596" s="197"/>
      <c r="T596" s="198"/>
      <c r="AT596" s="199" t="s">
        <v>159</v>
      </c>
      <c r="AU596" s="199" t="s">
        <v>81</v>
      </c>
      <c r="AV596" s="12" t="s">
        <v>156</v>
      </c>
      <c r="AW596" s="12" t="s">
        <v>37</v>
      </c>
      <c r="AX596" s="12" t="s">
        <v>22</v>
      </c>
      <c r="AY596" s="199" t="s">
        <v>150</v>
      </c>
    </row>
    <row r="597" spans="2:65" s="1" customFormat="1" ht="22.5" customHeight="1">
      <c r="B597" s="164"/>
      <c r="C597" s="165" t="s">
        <v>948</v>
      </c>
      <c r="D597" s="165" t="s">
        <v>152</v>
      </c>
      <c r="E597" s="166" t="s">
        <v>949</v>
      </c>
      <c r="F597" s="167" t="s">
        <v>950</v>
      </c>
      <c r="G597" s="168" t="s">
        <v>222</v>
      </c>
      <c r="H597" s="169">
        <v>0.537</v>
      </c>
      <c r="I597" s="170"/>
      <c r="J597" s="171">
        <f>ROUND(I597*H597,2)</f>
        <v>0</v>
      </c>
      <c r="K597" s="167" t="s">
        <v>155</v>
      </c>
      <c r="L597" s="34"/>
      <c r="M597" s="172" t="s">
        <v>20</v>
      </c>
      <c r="N597" s="173" t="s">
        <v>44</v>
      </c>
      <c r="O597" s="35"/>
      <c r="P597" s="174">
        <f>O597*H597</f>
        <v>0</v>
      </c>
      <c r="Q597" s="174">
        <v>0</v>
      </c>
      <c r="R597" s="174">
        <f>Q597*H597</f>
        <v>0</v>
      </c>
      <c r="S597" s="174">
        <v>0</v>
      </c>
      <c r="T597" s="175">
        <f>S597*H597</f>
        <v>0</v>
      </c>
      <c r="AR597" s="17" t="s">
        <v>250</v>
      </c>
      <c r="AT597" s="17" t="s">
        <v>152</v>
      </c>
      <c r="AU597" s="17" t="s">
        <v>81</v>
      </c>
      <c r="AY597" s="17" t="s">
        <v>150</v>
      </c>
      <c r="BE597" s="176">
        <f>IF(N597="základní",J597,0)</f>
        <v>0</v>
      </c>
      <c r="BF597" s="176">
        <f>IF(N597="snížená",J597,0)</f>
        <v>0</v>
      </c>
      <c r="BG597" s="176">
        <f>IF(N597="zákl. přenesená",J597,0)</f>
        <v>0</v>
      </c>
      <c r="BH597" s="176">
        <f>IF(N597="sníž. přenesená",J597,0)</f>
        <v>0</v>
      </c>
      <c r="BI597" s="176">
        <f>IF(N597="nulová",J597,0)</f>
        <v>0</v>
      </c>
      <c r="BJ597" s="17" t="s">
        <v>22</v>
      </c>
      <c r="BK597" s="176">
        <f>ROUND(I597*H597,2)</f>
        <v>0</v>
      </c>
      <c r="BL597" s="17" t="s">
        <v>250</v>
      </c>
      <c r="BM597" s="17" t="s">
        <v>951</v>
      </c>
    </row>
    <row r="598" spans="2:47" s="1" customFormat="1" ht="13.5">
      <c r="B598" s="34"/>
      <c r="D598" s="177" t="s">
        <v>158</v>
      </c>
      <c r="F598" s="178" t="s">
        <v>950</v>
      </c>
      <c r="I598" s="138"/>
      <c r="L598" s="34"/>
      <c r="M598" s="63"/>
      <c r="N598" s="35"/>
      <c r="O598" s="35"/>
      <c r="P598" s="35"/>
      <c r="Q598" s="35"/>
      <c r="R598" s="35"/>
      <c r="S598" s="35"/>
      <c r="T598" s="64"/>
      <c r="AT598" s="17" t="s">
        <v>158</v>
      </c>
      <c r="AU598" s="17" t="s">
        <v>81</v>
      </c>
    </row>
    <row r="599" spans="2:63" s="10" customFormat="1" ht="29.25" customHeight="1">
      <c r="B599" s="150"/>
      <c r="D599" s="161" t="s">
        <v>72</v>
      </c>
      <c r="E599" s="162" t="s">
        <v>952</v>
      </c>
      <c r="F599" s="162" t="s">
        <v>953</v>
      </c>
      <c r="I599" s="153"/>
      <c r="J599" s="163">
        <f>BK599</f>
        <v>0</v>
      </c>
      <c r="L599" s="150"/>
      <c r="M599" s="155"/>
      <c r="N599" s="156"/>
      <c r="O599" s="156"/>
      <c r="P599" s="157">
        <f>SUM(P600:P685)</f>
        <v>0</v>
      </c>
      <c r="Q599" s="156"/>
      <c r="R599" s="157">
        <f>SUM(R600:R685)</f>
        <v>1.2143892999999997</v>
      </c>
      <c r="S599" s="156"/>
      <c r="T599" s="158">
        <f>SUM(T600:T685)</f>
        <v>1.1512319999999996</v>
      </c>
      <c r="AR599" s="151" t="s">
        <v>81</v>
      </c>
      <c r="AT599" s="159" t="s">
        <v>72</v>
      </c>
      <c r="AU599" s="159" t="s">
        <v>22</v>
      </c>
      <c r="AY599" s="151" t="s">
        <v>150</v>
      </c>
      <c r="BK599" s="160">
        <f>SUM(BK600:BK685)</f>
        <v>0</v>
      </c>
    </row>
    <row r="600" spans="2:65" s="1" customFormat="1" ht="22.5" customHeight="1">
      <c r="B600" s="164"/>
      <c r="C600" s="165" t="s">
        <v>954</v>
      </c>
      <c r="D600" s="165" t="s">
        <v>152</v>
      </c>
      <c r="E600" s="166" t="s">
        <v>955</v>
      </c>
      <c r="F600" s="167" t="s">
        <v>956</v>
      </c>
      <c r="G600" s="168" t="s">
        <v>91</v>
      </c>
      <c r="H600" s="169">
        <v>120.01</v>
      </c>
      <c r="I600" s="170"/>
      <c r="J600" s="171">
        <f>ROUND(I600*H600,2)</f>
        <v>0</v>
      </c>
      <c r="K600" s="167" t="s">
        <v>155</v>
      </c>
      <c r="L600" s="34"/>
      <c r="M600" s="172" t="s">
        <v>20</v>
      </c>
      <c r="N600" s="173" t="s">
        <v>44</v>
      </c>
      <c r="O600" s="35"/>
      <c r="P600" s="174">
        <f>O600*H600</f>
        <v>0</v>
      </c>
      <c r="Q600" s="174">
        <v>0.00633</v>
      </c>
      <c r="R600" s="174">
        <f>Q600*H600</f>
        <v>0.7596633</v>
      </c>
      <c r="S600" s="174">
        <v>0</v>
      </c>
      <c r="T600" s="175">
        <f>S600*H600</f>
        <v>0</v>
      </c>
      <c r="AR600" s="17" t="s">
        <v>250</v>
      </c>
      <c r="AT600" s="17" t="s">
        <v>152</v>
      </c>
      <c r="AU600" s="17" t="s">
        <v>81</v>
      </c>
      <c r="AY600" s="17" t="s">
        <v>150</v>
      </c>
      <c r="BE600" s="176">
        <f>IF(N600="základní",J600,0)</f>
        <v>0</v>
      </c>
      <c r="BF600" s="176">
        <f>IF(N600="snížená",J600,0)</f>
        <v>0</v>
      </c>
      <c r="BG600" s="176">
        <f>IF(N600="zákl. přenesená",J600,0)</f>
        <v>0</v>
      </c>
      <c r="BH600" s="176">
        <f>IF(N600="sníž. přenesená",J600,0)</f>
        <v>0</v>
      </c>
      <c r="BI600" s="176">
        <f>IF(N600="nulová",J600,0)</f>
        <v>0</v>
      </c>
      <c r="BJ600" s="17" t="s">
        <v>22</v>
      </c>
      <c r="BK600" s="176">
        <f>ROUND(I600*H600,2)</f>
        <v>0</v>
      </c>
      <c r="BL600" s="17" t="s">
        <v>250</v>
      </c>
      <c r="BM600" s="17" t="s">
        <v>957</v>
      </c>
    </row>
    <row r="601" spans="2:47" s="1" customFormat="1" ht="13.5">
      <c r="B601" s="34"/>
      <c r="D601" s="177" t="s">
        <v>158</v>
      </c>
      <c r="F601" s="178" t="s">
        <v>956</v>
      </c>
      <c r="I601" s="138"/>
      <c r="L601" s="34"/>
      <c r="M601" s="63"/>
      <c r="N601" s="35"/>
      <c r="O601" s="35"/>
      <c r="P601" s="35"/>
      <c r="Q601" s="35"/>
      <c r="R601" s="35"/>
      <c r="S601" s="35"/>
      <c r="T601" s="64"/>
      <c r="AT601" s="17" t="s">
        <v>158</v>
      </c>
      <c r="AU601" s="17" t="s">
        <v>81</v>
      </c>
    </row>
    <row r="602" spans="2:51" s="11" customFormat="1" ht="13.5">
      <c r="B602" s="179"/>
      <c r="D602" s="180" t="s">
        <v>159</v>
      </c>
      <c r="E602" s="181" t="s">
        <v>20</v>
      </c>
      <c r="F602" s="182" t="s">
        <v>958</v>
      </c>
      <c r="H602" s="183">
        <v>120.01</v>
      </c>
      <c r="I602" s="184"/>
      <c r="L602" s="179"/>
      <c r="M602" s="185"/>
      <c r="N602" s="186"/>
      <c r="O602" s="186"/>
      <c r="P602" s="186"/>
      <c r="Q602" s="186"/>
      <c r="R602" s="186"/>
      <c r="S602" s="186"/>
      <c r="T602" s="187"/>
      <c r="AT602" s="188" t="s">
        <v>159</v>
      </c>
      <c r="AU602" s="188" t="s">
        <v>81</v>
      </c>
      <c r="AV602" s="11" t="s">
        <v>81</v>
      </c>
      <c r="AW602" s="11" t="s">
        <v>37</v>
      </c>
      <c r="AX602" s="11" t="s">
        <v>22</v>
      </c>
      <c r="AY602" s="188" t="s">
        <v>150</v>
      </c>
    </row>
    <row r="603" spans="2:65" s="1" customFormat="1" ht="22.5" customHeight="1">
      <c r="B603" s="164"/>
      <c r="C603" s="165" t="s">
        <v>959</v>
      </c>
      <c r="D603" s="165" t="s">
        <v>152</v>
      </c>
      <c r="E603" s="166" t="s">
        <v>960</v>
      </c>
      <c r="F603" s="167" t="s">
        <v>961</v>
      </c>
      <c r="G603" s="168" t="s">
        <v>91</v>
      </c>
      <c r="H603" s="169">
        <v>109.1</v>
      </c>
      <c r="I603" s="170"/>
      <c r="J603" s="171">
        <f>ROUND(I603*H603,2)</f>
        <v>0</v>
      </c>
      <c r="K603" s="167" t="s">
        <v>155</v>
      </c>
      <c r="L603" s="34"/>
      <c r="M603" s="172" t="s">
        <v>20</v>
      </c>
      <c r="N603" s="173" t="s">
        <v>44</v>
      </c>
      <c r="O603" s="35"/>
      <c r="P603" s="174">
        <f>O603*H603</f>
        <v>0</v>
      </c>
      <c r="Q603" s="174">
        <v>0</v>
      </c>
      <c r="R603" s="174">
        <f>Q603*H603</f>
        <v>0</v>
      </c>
      <c r="S603" s="174">
        <v>0.00732</v>
      </c>
      <c r="T603" s="175">
        <f>S603*H603</f>
        <v>0.798612</v>
      </c>
      <c r="AR603" s="17" t="s">
        <v>250</v>
      </c>
      <c r="AT603" s="17" t="s">
        <v>152</v>
      </c>
      <c r="AU603" s="17" t="s">
        <v>81</v>
      </c>
      <c r="AY603" s="17" t="s">
        <v>150</v>
      </c>
      <c r="BE603" s="176">
        <f>IF(N603="základní",J603,0)</f>
        <v>0</v>
      </c>
      <c r="BF603" s="176">
        <f>IF(N603="snížená",J603,0)</f>
        <v>0</v>
      </c>
      <c r="BG603" s="176">
        <f>IF(N603="zákl. přenesená",J603,0)</f>
        <v>0</v>
      </c>
      <c r="BH603" s="176">
        <f>IF(N603="sníž. přenesená",J603,0)</f>
        <v>0</v>
      </c>
      <c r="BI603" s="176">
        <f>IF(N603="nulová",J603,0)</f>
        <v>0</v>
      </c>
      <c r="BJ603" s="17" t="s">
        <v>22</v>
      </c>
      <c r="BK603" s="176">
        <f>ROUND(I603*H603,2)</f>
        <v>0</v>
      </c>
      <c r="BL603" s="17" t="s">
        <v>250</v>
      </c>
      <c r="BM603" s="17" t="s">
        <v>962</v>
      </c>
    </row>
    <row r="604" spans="2:47" s="1" customFormat="1" ht="13.5">
      <c r="B604" s="34"/>
      <c r="D604" s="177" t="s">
        <v>158</v>
      </c>
      <c r="F604" s="178" t="s">
        <v>961</v>
      </c>
      <c r="I604" s="138"/>
      <c r="L604" s="34"/>
      <c r="M604" s="63"/>
      <c r="N604" s="35"/>
      <c r="O604" s="35"/>
      <c r="P604" s="35"/>
      <c r="Q604" s="35"/>
      <c r="R604" s="35"/>
      <c r="S604" s="35"/>
      <c r="T604" s="64"/>
      <c r="AT604" s="17" t="s">
        <v>158</v>
      </c>
      <c r="AU604" s="17" t="s">
        <v>81</v>
      </c>
    </row>
    <row r="605" spans="2:51" s="11" customFormat="1" ht="13.5">
      <c r="B605" s="179"/>
      <c r="D605" s="180" t="s">
        <v>159</v>
      </c>
      <c r="E605" s="181" t="s">
        <v>20</v>
      </c>
      <c r="F605" s="182" t="s">
        <v>963</v>
      </c>
      <c r="H605" s="183">
        <v>109.1</v>
      </c>
      <c r="I605" s="184"/>
      <c r="L605" s="179"/>
      <c r="M605" s="185"/>
      <c r="N605" s="186"/>
      <c r="O605" s="186"/>
      <c r="P605" s="186"/>
      <c r="Q605" s="186"/>
      <c r="R605" s="186"/>
      <c r="S605" s="186"/>
      <c r="T605" s="187"/>
      <c r="AT605" s="188" t="s">
        <v>159</v>
      </c>
      <c r="AU605" s="188" t="s">
        <v>81</v>
      </c>
      <c r="AV605" s="11" t="s">
        <v>81</v>
      </c>
      <c r="AW605" s="11" t="s">
        <v>37</v>
      </c>
      <c r="AX605" s="11" t="s">
        <v>22</v>
      </c>
      <c r="AY605" s="188" t="s">
        <v>150</v>
      </c>
    </row>
    <row r="606" spans="2:65" s="1" customFormat="1" ht="22.5" customHeight="1">
      <c r="B606" s="164"/>
      <c r="C606" s="165" t="s">
        <v>964</v>
      </c>
      <c r="D606" s="165" t="s">
        <v>152</v>
      </c>
      <c r="E606" s="166" t="s">
        <v>965</v>
      </c>
      <c r="F606" s="167" t="s">
        <v>966</v>
      </c>
      <c r="G606" s="168" t="s">
        <v>169</v>
      </c>
      <c r="H606" s="169">
        <v>16.8</v>
      </c>
      <c r="I606" s="170"/>
      <c r="J606" s="171">
        <f>ROUND(I606*H606,2)</f>
        <v>0</v>
      </c>
      <c r="K606" s="167" t="s">
        <v>20</v>
      </c>
      <c r="L606" s="34"/>
      <c r="M606" s="172" t="s">
        <v>20</v>
      </c>
      <c r="N606" s="173" t="s">
        <v>44</v>
      </c>
      <c r="O606" s="35"/>
      <c r="P606" s="174">
        <f>O606*H606</f>
        <v>0</v>
      </c>
      <c r="Q606" s="174">
        <v>0.00283</v>
      </c>
      <c r="R606" s="174">
        <f>Q606*H606</f>
        <v>0.047544</v>
      </c>
      <c r="S606" s="174">
        <v>0</v>
      </c>
      <c r="T606" s="175">
        <f>S606*H606</f>
        <v>0</v>
      </c>
      <c r="AR606" s="17" t="s">
        <v>250</v>
      </c>
      <c r="AT606" s="17" t="s">
        <v>152</v>
      </c>
      <c r="AU606" s="17" t="s">
        <v>81</v>
      </c>
      <c r="AY606" s="17" t="s">
        <v>150</v>
      </c>
      <c r="BE606" s="176">
        <f>IF(N606="základní",J606,0)</f>
        <v>0</v>
      </c>
      <c r="BF606" s="176">
        <f>IF(N606="snížená",J606,0)</f>
        <v>0</v>
      </c>
      <c r="BG606" s="176">
        <f>IF(N606="zákl. přenesená",J606,0)</f>
        <v>0</v>
      </c>
      <c r="BH606" s="176">
        <f>IF(N606="sníž. přenesená",J606,0)</f>
        <v>0</v>
      </c>
      <c r="BI606" s="176">
        <f>IF(N606="nulová",J606,0)</f>
        <v>0</v>
      </c>
      <c r="BJ606" s="17" t="s">
        <v>22</v>
      </c>
      <c r="BK606" s="176">
        <f>ROUND(I606*H606,2)</f>
        <v>0</v>
      </c>
      <c r="BL606" s="17" t="s">
        <v>250</v>
      </c>
      <c r="BM606" s="17" t="s">
        <v>967</v>
      </c>
    </row>
    <row r="607" spans="2:47" s="1" customFormat="1" ht="13.5">
      <c r="B607" s="34"/>
      <c r="D607" s="177" t="s">
        <v>158</v>
      </c>
      <c r="F607" s="178" t="s">
        <v>968</v>
      </c>
      <c r="I607" s="138"/>
      <c r="L607" s="34"/>
      <c r="M607" s="63"/>
      <c r="N607" s="35"/>
      <c r="O607" s="35"/>
      <c r="P607" s="35"/>
      <c r="Q607" s="35"/>
      <c r="R607" s="35"/>
      <c r="S607" s="35"/>
      <c r="T607" s="64"/>
      <c r="AT607" s="17" t="s">
        <v>158</v>
      </c>
      <c r="AU607" s="17" t="s">
        <v>81</v>
      </c>
    </row>
    <row r="608" spans="2:51" s="11" customFormat="1" ht="13.5">
      <c r="B608" s="179"/>
      <c r="D608" s="180" t="s">
        <v>159</v>
      </c>
      <c r="E608" s="181" t="s">
        <v>20</v>
      </c>
      <c r="F608" s="182" t="s">
        <v>969</v>
      </c>
      <c r="H608" s="183">
        <v>16.8</v>
      </c>
      <c r="I608" s="184"/>
      <c r="L608" s="179"/>
      <c r="M608" s="185"/>
      <c r="N608" s="186"/>
      <c r="O608" s="186"/>
      <c r="P608" s="186"/>
      <c r="Q608" s="186"/>
      <c r="R608" s="186"/>
      <c r="S608" s="186"/>
      <c r="T608" s="187"/>
      <c r="AT608" s="188" t="s">
        <v>159</v>
      </c>
      <c r="AU608" s="188" t="s">
        <v>81</v>
      </c>
      <c r="AV608" s="11" t="s">
        <v>81</v>
      </c>
      <c r="AW608" s="11" t="s">
        <v>37</v>
      </c>
      <c r="AX608" s="11" t="s">
        <v>22</v>
      </c>
      <c r="AY608" s="188" t="s">
        <v>150</v>
      </c>
    </row>
    <row r="609" spans="2:65" s="1" customFormat="1" ht="22.5" customHeight="1">
      <c r="B609" s="164"/>
      <c r="C609" s="165" t="s">
        <v>970</v>
      </c>
      <c r="D609" s="165" t="s">
        <v>152</v>
      </c>
      <c r="E609" s="166" t="s">
        <v>971</v>
      </c>
      <c r="F609" s="167" t="s">
        <v>972</v>
      </c>
      <c r="G609" s="168" t="s">
        <v>169</v>
      </c>
      <c r="H609" s="169">
        <v>16.8</v>
      </c>
      <c r="I609" s="170"/>
      <c r="J609" s="171">
        <f>ROUND(I609*H609,2)</f>
        <v>0</v>
      </c>
      <c r="K609" s="167" t="s">
        <v>155</v>
      </c>
      <c r="L609" s="34"/>
      <c r="M609" s="172" t="s">
        <v>20</v>
      </c>
      <c r="N609" s="173" t="s">
        <v>44</v>
      </c>
      <c r="O609" s="35"/>
      <c r="P609" s="174">
        <f>O609*H609</f>
        <v>0</v>
      </c>
      <c r="Q609" s="174">
        <v>0</v>
      </c>
      <c r="R609" s="174">
        <f>Q609*H609</f>
        <v>0</v>
      </c>
      <c r="S609" s="174">
        <v>0.00298</v>
      </c>
      <c r="T609" s="175">
        <f>S609*H609</f>
        <v>0.050064000000000004</v>
      </c>
      <c r="AR609" s="17" t="s">
        <v>250</v>
      </c>
      <c r="AT609" s="17" t="s">
        <v>152</v>
      </c>
      <c r="AU609" s="17" t="s">
        <v>81</v>
      </c>
      <c r="AY609" s="17" t="s">
        <v>150</v>
      </c>
      <c r="BE609" s="176">
        <f>IF(N609="základní",J609,0)</f>
        <v>0</v>
      </c>
      <c r="BF609" s="176">
        <f>IF(N609="snížená",J609,0)</f>
        <v>0</v>
      </c>
      <c r="BG609" s="176">
        <f>IF(N609="zákl. přenesená",J609,0)</f>
        <v>0</v>
      </c>
      <c r="BH609" s="176">
        <f>IF(N609="sníž. přenesená",J609,0)</f>
        <v>0</v>
      </c>
      <c r="BI609" s="176">
        <f>IF(N609="nulová",J609,0)</f>
        <v>0</v>
      </c>
      <c r="BJ609" s="17" t="s">
        <v>22</v>
      </c>
      <c r="BK609" s="176">
        <f>ROUND(I609*H609,2)</f>
        <v>0</v>
      </c>
      <c r="BL609" s="17" t="s">
        <v>250</v>
      </c>
      <c r="BM609" s="17" t="s">
        <v>973</v>
      </c>
    </row>
    <row r="610" spans="2:47" s="1" customFormat="1" ht="13.5">
      <c r="B610" s="34"/>
      <c r="D610" s="177" t="s">
        <v>158</v>
      </c>
      <c r="F610" s="178" t="s">
        <v>974</v>
      </c>
      <c r="I610" s="138"/>
      <c r="L610" s="34"/>
      <c r="M610" s="63"/>
      <c r="N610" s="35"/>
      <c r="O610" s="35"/>
      <c r="P610" s="35"/>
      <c r="Q610" s="35"/>
      <c r="R610" s="35"/>
      <c r="S610" s="35"/>
      <c r="T610" s="64"/>
      <c r="AT610" s="17" t="s">
        <v>158</v>
      </c>
      <c r="AU610" s="17" t="s">
        <v>81</v>
      </c>
    </row>
    <row r="611" spans="2:51" s="11" customFormat="1" ht="13.5">
      <c r="B611" s="179"/>
      <c r="D611" s="180" t="s">
        <v>159</v>
      </c>
      <c r="E611" s="181" t="s">
        <v>20</v>
      </c>
      <c r="F611" s="182" t="s">
        <v>969</v>
      </c>
      <c r="H611" s="183">
        <v>16.8</v>
      </c>
      <c r="I611" s="184"/>
      <c r="L611" s="179"/>
      <c r="M611" s="185"/>
      <c r="N611" s="186"/>
      <c r="O611" s="186"/>
      <c r="P611" s="186"/>
      <c r="Q611" s="186"/>
      <c r="R611" s="186"/>
      <c r="S611" s="186"/>
      <c r="T611" s="187"/>
      <c r="AT611" s="188" t="s">
        <v>159</v>
      </c>
      <c r="AU611" s="188" t="s">
        <v>81</v>
      </c>
      <c r="AV611" s="11" t="s">
        <v>81</v>
      </c>
      <c r="AW611" s="11" t="s">
        <v>37</v>
      </c>
      <c r="AX611" s="11" t="s">
        <v>22</v>
      </c>
      <c r="AY611" s="188" t="s">
        <v>150</v>
      </c>
    </row>
    <row r="612" spans="2:65" s="1" customFormat="1" ht="22.5" customHeight="1">
      <c r="B612" s="164"/>
      <c r="C612" s="165" t="s">
        <v>975</v>
      </c>
      <c r="D612" s="165" t="s">
        <v>152</v>
      </c>
      <c r="E612" s="166" t="s">
        <v>976</v>
      </c>
      <c r="F612" s="167" t="s">
        <v>977</v>
      </c>
      <c r="G612" s="168" t="s">
        <v>384</v>
      </c>
      <c r="H612" s="169">
        <v>1</v>
      </c>
      <c r="I612" s="170"/>
      <c r="J612" s="171">
        <f>ROUND(I612*H612,2)</f>
        <v>0</v>
      </c>
      <c r="K612" s="167" t="s">
        <v>155</v>
      </c>
      <c r="L612" s="34"/>
      <c r="M612" s="172" t="s">
        <v>20</v>
      </c>
      <c r="N612" s="173" t="s">
        <v>44</v>
      </c>
      <c r="O612" s="35"/>
      <c r="P612" s="174">
        <f>O612*H612</f>
        <v>0</v>
      </c>
      <c r="Q612" s="174">
        <v>0</v>
      </c>
      <c r="R612" s="174">
        <f>Q612*H612</f>
        <v>0</v>
      </c>
      <c r="S612" s="174">
        <v>0.00081</v>
      </c>
      <c r="T612" s="175">
        <f>S612*H612</f>
        <v>0.00081</v>
      </c>
      <c r="AR612" s="17" t="s">
        <v>250</v>
      </c>
      <c r="AT612" s="17" t="s">
        <v>152</v>
      </c>
      <c r="AU612" s="17" t="s">
        <v>81</v>
      </c>
      <c r="AY612" s="17" t="s">
        <v>150</v>
      </c>
      <c r="BE612" s="176">
        <f>IF(N612="základní",J612,0)</f>
        <v>0</v>
      </c>
      <c r="BF612" s="176">
        <f>IF(N612="snížená",J612,0)</f>
        <v>0</v>
      </c>
      <c r="BG612" s="176">
        <f>IF(N612="zákl. přenesená",J612,0)</f>
        <v>0</v>
      </c>
      <c r="BH612" s="176">
        <f>IF(N612="sníž. přenesená",J612,0)</f>
        <v>0</v>
      </c>
      <c r="BI612" s="176">
        <f>IF(N612="nulová",J612,0)</f>
        <v>0</v>
      </c>
      <c r="BJ612" s="17" t="s">
        <v>22</v>
      </c>
      <c r="BK612" s="176">
        <f>ROUND(I612*H612,2)</f>
        <v>0</v>
      </c>
      <c r="BL612" s="17" t="s">
        <v>250</v>
      </c>
      <c r="BM612" s="17" t="s">
        <v>978</v>
      </c>
    </row>
    <row r="613" spans="2:47" s="1" customFormat="1" ht="13.5">
      <c r="B613" s="34"/>
      <c r="D613" s="177" t="s">
        <v>158</v>
      </c>
      <c r="F613" s="178" t="s">
        <v>977</v>
      </c>
      <c r="I613" s="138"/>
      <c r="L613" s="34"/>
      <c r="M613" s="63"/>
      <c r="N613" s="35"/>
      <c r="O613" s="35"/>
      <c r="P613" s="35"/>
      <c r="Q613" s="35"/>
      <c r="R613" s="35"/>
      <c r="S613" s="35"/>
      <c r="T613" s="64"/>
      <c r="AT613" s="17" t="s">
        <v>158</v>
      </c>
      <c r="AU613" s="17" t="s">
        <v>81</v>
      </c>
    </row>
    <row r="614" spans="2:51" s="11" customFormat="1" ht="13.5">
      <c r="B614" s="179"/>
      <c r="D614" s="180" t="s">
        <v>159</v>
      </c>
      <c r="E614" s="181" t="s">
        <v>20</v>
      </c>
      <c r="F614" s="182" t="s">
        <v>579</v>
      </c>
      <c r="H614" s="183">
        <v>1</v>
      </c>
      <c r="I614" s="184"/>
      <c r="L614" s="179"/>
      <c r="M614" s="185"/>
      <c r="N614" s="186"/>
      <c r="O614" s="186"/>
      <c r="P614" s="186"/>
      <c r="Q614" s="186"/>
      <c r="R614" s="186"/>
      <c r="S614" s="186"/>
      <c r="T614" s="187"/>
      <c r="AT614" s="188" t="s">
        <v>159</v>
      </c>
      <c r="AU614" s="188" t="s">
        <v>81</v>
      </c>
      <c r="AV614" s="11" t="s">
        <v>81</v>
      </c>
      <c r="AW614" s="11" t="s">
        <v>37</v>
      </c>
      <c r="AX614" s="11" t="s">
        <v>22</v>
      </c>
      <c r="AY614" s="188" t="s">
        <v>150</v>
      </c>
    </row>
    <row r="615" spans="2:65" s="1" customFormat="1" ht="22.5" customHeight="1">
      <c r="B615" s="164"/>
      <c r="C615" s="165" t="s">
        <v>979</v>
      </c>
      <c r="D615" s="165" t="s">
        <v>152</v>
      </c>
      <c r="E615" s="166" t="s">
        <v>980</v>
      </c>
      <c r="F615" s="167" t="s">
        <v>981</v>
      </c>
      <c r="G615" s="168" t="s">
        <v>169</v>
      </c>
      <c r="H615" s="169">
        <v>46.8</v>
      </c>
      <c r="I615" s="170"/>
      <c r="J615" s="171">
        <f>ROUND(I615*H615,2)</f>
        <v>0</v>
      </c>
      <c r="K615" s="167" t="s">
        <v>155</v>
      </c>
      <c r="L615" s="34"/>
      <c r="M615" s="172" t="s">
        <v>20</v>
      </c>
      <c r="N615" s="173" t="s">
        <v>44</v>
      </c>
      <c r="O615" s="35"/>
      <c r="P615" s="174">
        <f>O615*H615</f>
        <v>0</v>
      </c>
      <c r="Q615" s="174">
        <v>0.00184</v>
      </c>
      <c r="R615" s="174">
        <f>Q615*H615</f>
        <v>0.086112</v>
      </c>
      <c r="S615" s="174">
        <v>0</v>
      </c>
      <c r="T615" s="175">
        <f>S615*H615</f>
        <v>0</v>
      </c>
      <c r="AR615" s="17" t="s">
        <v>250</v>
      </c>
      <c r="AT615" s="17" t="s">
        <v>152</v>
      </c>
      <c r="AU615" s="17" t="s">
        <v>81</v>
      </c>
      <c r="AY615" s="17" t="s">
        <v>150</v>
      </c>
      <c r="BE615" s="176">
        <f>IF(N615="základní",J615,0)</f>
        <v>0</v>
      </c>
      <c r="BF615" s="176">
        <f>IF(N615="snížená",J615,0)</f>
        <v>0</v>
      </c>
      <c r="BG615" s="176">
        <f>IF(N615="zákl. přenesená",J615,0)</f>
        <v>0</v>
      </c>
      <c r="BH615" s="176">
        <f>IF(N615="sníž. přenesená",J615,0)</f>
        <v>0</v>
      </c>
      <c r="BI615" s="176">
        <f>IF(N615="nulová",J615,0)</f>
        <v>0</v>
      </c>
      <c r="BJ615" s="17" t="s">
        <v>22</v>
      </c>
      <c r="BK615" s="176">
        <f>ROUND(I615*H615,2)</f>
        <v>0</v>
      </c>
      <c r="BL615" s="17" t="s">
        <v>250</v>
      </c>
      <c r="BM615" s="17" t="s">
        <v>982</v>
      </c>
    </row>
    <row r="616" spans="2:47" s="1" customFormat="1" ht="13.5">
      <c r="B616" s="34"/>
      <c r="D616" s="177" t="s">
        <v>158</v>
      </c>
      <c r="F616" s="178" t="s">
        <v>981</v>
      </c>
      <c r="I616" s="138"/>
      <c r="L616" s="34"/>
      <c r="M616" s="63"/>
      <c r="N616" s="35"/>
      <c r="O616" s="35"/>
      <c r="P616" s="35"/>
      <c r="Q616" s="35"/>
      <c r="R616" s="35"/>
      <c r="S616" s="35"/>
      <c r="T616" s="64"/>
      <c r="AT616" s="17" t="s">
        <v>158</v>
      </c>
      <c r="AU616" s="17" t="s">
        <v>81</v>
      </c>
    </row>
    <row r="617" spans="2:51" s="11" customFormat="1" ht="13.5">
      <c r="B617" s="179"/>
      <c r="D617" s="180" t="s">
        <v>159</v>
      </c>
      <c r="E617" s="181" t="s">
        <v>20</v>
      </c>
      <c r="F617" s="182" t="s">
        <v>983</v>
      </c>
      <c r="H617" s="183">
        <v>46.8</v>
      </c>
      <c r="I617" s="184"/>
      <c r="L617" s="179"/>
      <c r="M617" s="185"/>
      <c r="N617" s="186"/>
      <c r="O617" s="186"/>
      <c r="P617" s="186"/>
      <c r="Q617" s="186"/>
      <c r="R617" s="186"/>
      <c r="S617" s="186"/>
      <c r="T617" s="187"/>
      <c r="AT617" s="188" t="s">
        <v>159</v>
      </c>
      <c r="AU617" s="188" t="s">
        <v>81</v>
      </c>
      <c r="AV617" s="11" t="s">
        <v>81</v>
      </c>
      <c r="AW617" s="11" t="s">
        <v>37</v>
      </c>
      <c r="AX617" s="11" t="s">
        <v>22</v>
      </c>
      <c r="AY617" s="188" t="s">
        <v>150</v>
      </c>
    </row>
    <row r="618" spans="2:65" s="1" customFormat="1" ht="22.5" customHeight="1">
      <c r="B618" s="164"/>
      <c r="C618" s="165" t="s">
        <v>984</v>
      </c>
      <c r="D618" s="165" t="s">
        <v>152</v>
      </c>
      <c r="E618" s="166" t="s">
        <v>985</v>
      </c>
      <c r="F618" s="167" t="s">
        <v>986</v>
      </c>
      <c r="G618" s="168" t="s">
        <v>169</v>
      </c>
      <c r="H618" s="169">
        <v>46.8</v>
      </c>
      <c r="I618" s="170"/>
      <c r="J618" s="171">
        <f>ROUND(I618*H618,2)</f>
        <v>0</v>
      </c>
      <c r="K618" s="167" t="s">
        <v>155</v>
      </c>
      <c r="L618" s="34"/>
      <c r="M618" s="172" t="s">
        <v>20</v>
      </c>
      <c r="N618" s="173" t="s">
        <v>44</v>
      </c>
      <c r="O618" s="35"/>
      <c r="P618" s="174">
        <f>O618*H618</f>
        <v>0</v>
      </c>
      <c r="Q618" s="174">
        <v>0</v>
      </c>
      <c r="R618" s="174">
        <f>Q618*H618</f>
        <v>0</v>
      </c>
      <c r="S618" s="174">
        <v>0.00192</v>
      </c>
      <c r="T618" s="175">
        <f>S618*H618</f>
        <v>0.08985599999999999</v>
      </c>
      <c r="AR618" s="17" t="s">
        <v>250</v>
      </c>
      <c r="AT618" s="17" t="s">
        <v>152</v>
      </c>
      <c r="AU618" s="17" t="s">
        <v>81</v>
      </c>
      <c r="AY618" s="17" t="s">
        <v>150</v>
      </c>
      <c r="BE618" s="176">
        <f>IF(N618="základní",J618,0)</f>
        <v>0</v>
      </c>
      <c r="BF618" s="176">
        <f>IF(N618="snížená",J618,0)</f>
        <v>0</v>
      </c>
      <c r="BG618" s="176">
        <f>IF(N618="zákl. přenesená",J618,0)</f>
        <v>0</v>
      </c>
      <c r="BH618" s="176">
        <f>IF(N618="sníž. přenesená",J618,0)</f>
        <v>0</v>
      </c>
      <c r="BI618" s="176">
        <f>IF(N618="nulová",J618,0)</f>
        <v>0</v>
      </c>
      <c r="BJ618" s="17" t="s">
        <v>22</v>
      </c>
      <c r="BK618" s="176">
        <f>ROUND(I618*H618,2)</f>
        <v>0</v>
      </c>
      <c r="BL618" s="17" t="s">
        <v>250</v>
      </c>
      <c r="BM618" s="17" t="s">
        <v>987</v>
      </c>
    </row>
    <row r="619" spans="2:47" s="1" customFormat="1" ht="13.5">
      <c r="B619" s="34"/>
      <c r="D619" s="177" t="s">
        <v>158</v>
      </c>
      <c r="F619" s="178" t="s">
        <v>986</v>
      </c>
      <c r="I619" s="138"/>
      <c r="L619" s="34"/>
      <c r="M619" s="63"/>
      <c r="N619" s="35"/>
      <c r="O619" s="35"/>
      <c r="P619" s="35"/>
      <c r="Q619" s="35"/>
      <c r="R619" s="35"/>
      <c r="S619" s="35"/>
      <c r="T619" s="64"/>
      <c r="AT619" s="17" t="s">
        <v>158</v>
      </c>
      <c r="AU619" s="17" t="s">
        <v>81</v>
      </c>
    </row>
    <row r="620" spans="2:51" s="11" customFormat="1" ht="13.5">
      <c r="B620" s="179"/>
      <c r="D620" s="180" t="s">
        <v>159</v>
      </c>
      <c r="E620" s="181" t="s">
        <v>20</v>
      </c>
      <c r="F620" s="182" t="s">
        <v>983</v>
      </c>
      <c r="H620" s="183">
        <v>46.8</v>
      </c>
      <c r="I620" s="184"/>
      <c r="L620" s="179"/>
      <c r="M620" s="185"/>
      <c r="N620" s="186"/>
      <c r="O620" s="186"/>
      <c r="P620" s="186"/>
      <c r="Q620" s="186"/>
      <c r="R620" s="186"/>
      <c r="S620" s="186"/>
      <c r="T620" s="187"/>
      <c r="AT620" s="188" t="s">
        <v>159</v>
      </c>
      <c r="AU620" s="188" t="s">
        <v>81</v>
      </c>
      <c r="AV620" s="11" t="s">
        <v>81</v>
      </c>
      <c r="AW620" s="11" t="s">
        <v>37</v>
      </c>
      <c r="AX620" s="11" t="s">
        <v>22</v>
      </c>
      <c r="AY620" s="188" t="s">
        <v>150</v>
      </c>
    </row>
    <row r="621" spans="2:65" s="1" customFormat="1" ht="22.5" customHeight="1">
      <c r="B621" s="164"/>
      <c r="C621" s="165" t="s">
        <v>988</v>
      </c>
      <c r="D621" s="165" t="s">
        <v>152</v>
      </c>
      <c r="E621" s="166" t="s">
        <v>989</v>
      </c>
      <c r="F621" s="167" t="s">
        <v>990</v>
      </c>
      <c r="G621" s="168" t="s">
        <v>169</v>
      </c>
      <c r="H621" s="169">
        <v>21.6</v>
      </c>
      <c r="I621" s="170"/>
      <c r="J621" s="171">
        <f>ROUND(I621*H621,2)</f>
        <v>0</v>
      </c>
      <c r="K621" s="167" t="s">
        <v>155</v>
      </c>
      <c r="L621" s="34"/>
      <c r="M621" s="172" t="s">
        <v>20</v>
      </c>
      <c r="N621" s="173" t="s">
        <v>44</v>
      </c>
      <c r="O621" s="35"/>
      <c r="P621" s="174">
        <f>O621*H621</f>
        <v>0</v>
      </c>
      <c r="Q621" s="174">
        <v>0.00277</v>
      </c>
      <c r="R621" s="174">
        <f>Q621*H621</f>
        <v>0.059832</v>
      </c>
      <c r="S621" s="174">
        <v>0</v>
      </c>
      <c r="T621" s="175">
        <f>S621*H621</f>
        <v>0</v>
      </c>
      <c r="AR621" s="17" t="s">
        <v>250</v>
      </c>
      <c r="AT621" s="17" t="s">
        <v>152</v>
      </c>
      <c r="AU621" s="17" t="s">
        <v>81</v>
      </c>
      <c r="AY621" s="17" t="s">
        <v>150</v>
      </c>
      <c r="BE621" s="176">
        <f>IF(N621="základní",J621,0)</f>
        <v>0</v>
      </c>
      <c r="BF621" s="176">
        <f>IF(N621="snížená",J621,0)</f>
        <v>0</v>
      </c>
      <c r="BG621" s="176">
        <f>IF(N621="zákl. přenesená",J621,0)</f>
        <v>0</v>
      </c>
      <c r="BH621" s="176">
        <f>IF(N621="sníž. přenesená",J621,0)</f>
        <v>0</v>
      </c>
      <c r="BI621" s="176">
        <f>IF(N621="nulová",J621,0)</f>
        <v>0</v>
      </c>
      <c r="BJ621" s="17" t="s">
        <v>22</v>
      </c>
      <c r="BK621" s="176">
        <f>ROUND(I621*H621,2)</f>
        <v>0</v>
      </c>
      <c r="BL621" s="17" t="s">
        <v>250</v>
      </c>
      <c r="BM621" s="17" t="s">
        <v>991</v>
      </c>
    </row>
    <row r="622" spans="2:47" s="1" customFormat="1" ht="13.5">
      <c r="B622" s="34"/>
      <c r="D622" s="177" t="s">
        <v>158</v>
      </c>
      <c r="F622" s="178" t="s">
        <v>990</v>
      </c>
      <c r="I622" s="138"/>
      <c r="L622" s="34"/>
      <c r="M622" s="63"/>
      <c r="N622" s="35"/>
      <c r="O622" s="35"/>
      <c r="P622" s="35"/>
      <c r="Q622" s="35"/>
      <c r="R622" s="35"/>
      <c r="S622" s="35"/>
      <c r="T622" s="64"/>
      <c r="AT622" s="17" t="s">
        <v>158</v>
      </c>
      <c r="AU622" s="17" t="s">
        <v>81</v>
      </c>
    </row>
    <row r="623" spans="2:51" s="11" customFormat="1" ht="13.5">
      <c r="B623" s="179"/>
      <c r="D623" s="180" t="s">
        <v>159</v>
      </c>
      <c r="E623" s="181" t="s">
        <v>20</v>
      </c>
      <c r="F623" s="182" t="s">
        <v>992</v>
      </c>
      <c r="H623" s="183">
        <v>21.6</v>
      </c>
      <c r="I623" s="184"/>
      <c r="L623" s="179"/>
      <c r="M623" s="185"/>
      <c r="N623" s="186"/>
      <c r="O623" s="186"/>
      <c r="P623" s="186"/>
      <c r="Q623" s="186"/>
      <c r="R623" s="186"/>
      <c r="S623" s="186"/>
      <c r="T623" s="187"/>
      <c r="AT623" s="188" t="s">
        <v>159</v>
      </c>
      <c r="AU623" s="188" t="s">
        <v>81</v>
      </c>
      <c r="AV623" s="11" t="s">
        <v>81</v>
      </c>
      <c r="AW623" s="11" t="s">
        <v>37</v>
      </c>
      <c r="AX623" s="11" t="s">
        <v>22</v>
      </c>
      <c r="AY623" s="188" t="s">
        <v>150</v>
      </c>
    </row>
    <row r="624" spans="2:65" s="1" customFormat="1" ht="22.5" customHeight="1">
      <c r="B624" s="164"/>
      <c r="C624" s="165" t="s">
        <v>993</v>
      </c>
      <c r="D624" s="165" t="s">
        <v>152</v>
      </c>
      <c r="E624" s="166" t="s">
        <v>994</v>
      </c>
      <c r="F624" s="167" t="s">
        <v>995</v>
      </c>
      <c r="G624" s="168" t="s">
        <v>169</v>
      </c>
      <c r="H624" s="169">
        <v>4.8</v>
      </c>
      <c r="I624" s="170"/>
      <c r="J624" s="171">
        <f>ROUND(I624*H624,2)</f>
        <v>0</v>
      </c>
      <c r="K624" s="167" t="s">
        <v>155</v>
      </c>
      <c r="L624" s="34"/>
      <c r="M624" s="172" t="s">
        <v>20</v>
      </c>
      <c r="N624" s="173" t="s">
        <v>44</v>
      </c>
      <c r="O624" s="35"/>
      <c r="P624" s="174">
        <f>O624*H624</f>
        <v>0</v>
      </c>
      <c r="Q624" s="174">
        <v>0.00411</v>
      </c>
      <c r="R624" s="174">
        <f>Q624*H624</f>
        <v>0.019728</v>
      </c>
      <c r="S624" s="174">
        <v>0</v>
      </c>
      <c r="T624" s="175">
        <f>S624*H624</f>
        <v>0</v>
      </c>
      <c r="AR624" s="17" t="s">
        <v>250</v>
      </c>
      <c r="AT624" s="17" t="s">
        <v>152</v>
      </c>
      <c r="AU624" s="17" t="s">
        <v>81</v>
      </c>
      <c r="AY624" s="17" t="s">
        <v>150</v>
      </c>
      <c r="BE624" s="176">
        <f>IF(N624="základní",J624,0)</f>
        <v>0</v>
      </c>
      <c r="BF624" s="176">
        <f>IF(N624="snížená",J624,0)</f>
        <v>0</v>
      </c>
      <c r="BG624" s="176">
        <f>IF(N624="zákl. přenesená",J624,0)</f>
        <v>0</v>
      </c>
      <c r="BH624" s="176">
        <f>IF(N624="sníž. přenesená",J624,0)</f>
        <v>0</v>
      </c>
      <c r="BI624" s="176">
        <f>IF(N624="nulová",J624,0)</f>
        <v>0</v>
      </c>
      <c r="BJ624" s="17" t="s">
        <v>22</v>
      </c>
      <c r="BK624" s="176">
        <f>ROUND(I624*H624,2)</f>
        <v>0</v>
      </c>
      <c r="BL624" s="17" t="s">
        <v>250</v>
      </c>
      <c r="BM624" s="17" t="s">
        <v>996</v>
      </c>
    </row>
    <row r="625" spans="2:47" s="1" customFormat="1" ht="13.5">
      <c r="B625" s="34"/>
      <c r="D625" s="177" t="s">
        <v>158</v>
      </c>
      <c r="F625" s="178" t="s">
        <v>995</v>
      </c>
      <c r="I625" s="138"/>
      <c r="L625" s="34"/>
      <c r="M625" s="63"/>
      <c r="N625" s="35"/>
      <c r="O625" s="35"/>
      <c r="P625" s="35"/>
      <c r="Q625" s="35"/>
      <c r="R625" s="35"/>
      <c r="S625" s="35"/>
      <c r="T625" s="64"/>
      <c r="AT625" s="17" t="s">
        <v>158</v>
      </c>
      <c r="AU625" s="17" t="s">
        <v>81</v>
      </c>
    </row>
    <row r="626" spans="2:51" s="11" customFormat="1" ht="13.5">
      <c r="B626" s="179"/>
      <c r="D626" s="180" t="s">
        <v>159</v>
      </c>
      <c r="E626" s="181" t="s">
        <v>20</v>
      </c>
      <c r="F626" s="182" t="s">
        <v>997</v>
      </c>
      <c r="H626" s="183">
        <v>4.8</v>
      </c>
      <c r="I626" s="184"/>
      <c r="L626" s="179"/>
      <c r="M626" s="185"/>
      <c r="N626" s="186"/>
      <c r="O626" s="186"/>
      <c r="P626" s="186"/>
      <c r="Q626" s="186"/>
      <c r="R626" s="186"/>
      <c r="S626" s="186"/>
      <c r="T626" s="187"/>
      <c r="AT626" s="188" t="s">
        <v>159</v>
      </c>
      <c r="AU626" s="188" t="s">
        <v>81</v>
      </c>
      <c r="AV626" s="11" t="s">
        <v>81</v>
      </c>
      <c r="AW626" s="11" t="s">
        <v>37</v>
      </c>
      <c r="AX626" s="11" t="s">
        <v>22</v>
      </c>
      <c r="AY626" s="188" t="s">
        <v>150</v>
      </c>
    </row>
    <row r="627" spans="2:65" s="1" customFormat="1" ht="22.5" customHeight="1">
      <c r="B627" s="164"/>
      <c r="C627" s="165" t="s">
        <v>998</v>
      </c>
      <c r="D627" s="165" t="s">
        <v>152</v>
      </c>
      <c r="E627" s="166" t="s">
        <v>999</v>
      </c>
      <c r="F627" s="167" t="s">
        <v>1000</v>
      </c>
      <c r="G627" s="168" t="s">
        <v>169</v>
      </c>
      <c r="H627" s="169">
        <v>21.6</v>
      </c>
      <c r="I627" s="170"/>
      <c r="J627" s="171">
        <f>ROUND(I627*H627,2)</f>
        <v>0</v>
      </c>
      <c r="K627" s="167" t="s">
        <v>155</v>
      </c>
      <c r="L627" s="34"/>
      <c r="M627" s="172" t="s">
        <v>20</v>
      </c>
      <c r="N627" s="173" t="s">
        <v>44</v>
      </c>
      <c r="O627" s="35"/>
      <c r="P627" s="174">
        <f>O627*H627</f>
        <v>0</v>
      </c>
      <c r="Q627" s="174">
        <v>0</v>
      </c>
      <c r="R627" s="174">
        <f>Q627*H627</f>
        <v>0</v>
      </c>
      <c r="S627" s="174">
        <v>0.00307</v>
      </c>
      <c r="T627" s="175">
        <f>S627*H627</f>
        <v>0.066312</v>
      </c>
      <c r="AR627" s="17" t="s">
        <v>250</v>
      </c>
      <c r="AT627" s="17" t="s">
        <v>152</v>
      </c>
      <c r="AU627" s="17" t="s">
        <v>81</v>
      </c>
      <c r="AY627" s="17" t="s">
        <v>150</v>
      </c>
      <c r="BE627" s="176">
        <f>IF(N627="základní",J627,0)</f>
        <v>0</v>
      </c>
      <c r="BF627" s="176">
        <f>IF(N627="snížená",J627,0)</f>
        <v>0</v>
      </c>
      <c r="BG627" s="176">
        <f>IF(N627="zákl. přenesená",J627,0)</f>
        <v>0</v>
      </c>
      <c r="BH627" s="176">
        <f>IF(N627="sníž. přenesená",J627,0)</f>
        <v>0</v>
      </c>
      <c r="BI627" s="176">
        <f>IF(N627="nulová",J627,0)</f>
        <v>0</v>
      </c>
      <c r="BJ627" s="17" t="s">
        <v>22</v>
      </c>
      <c r="BK627" s="176">
        <f>ROUND(I627*H627,2)</f>
        <v>0</v>
      </c>
      <c r="BL627" s="17" t="s">
        <v>250</v>
      </c>
      <c r="BM627" s="17" t="s">
        <v>1001</v>
      </c>
    </row>
    <row r="628" spans="2:47" s="1" customFormat="1" ht="13.5">
      <c r="B628" s="34"/>
      <c r="D628" s="177" t="s">
        <v>158</v>
      </c>
      <c r="F628" s="178" t="s">
        <v>1000</v>
      </c>
      <c r="I628" s="138"/>
      <c r="L628" s="34"/>
      <c r="M628" s="63"/>
      <c r="N628" s="35"/>
      <c r="O628" s="35"/>
      <c r="P628" s="35"/>
      <c r="Q628" s="35"/>
      <c r="R628" s="35"/>
      <c r="S628" s="35"/>
      <c r="T628" s="64"/>
      <c r="AT628" s="17" t="s">
        <v>158</v>
      </c>
      <c r="AU628" s="17" t="s">
        <v>81</v>
      </c>
    </row>
    <row r="629" spans="2:51" s="11" customFormat="1" ht="13.5">
      <c r="B629" s="179"/>
      <c r="D629" s="180" t="s">
        <v>159</v>
      </c>
      <c r="E629" s="181" t="s">
        <v>20</v>
      </c>
      <c r="F629" s="182" t="s">
        <v>992</v>
      </c>
      <c r="H629" s="183">
        <v>21.6</v>
      </c>
      <c r="I629" s="184"/>
      <c r="L629" s="179"/>
      <c r="M629" s="185"/>
      <c r="N629" s="186"/>
      <c r="O629" s="186"/>
      <c r="P629" s="186"/>
      <c r="Q629" s="186"/>
      <c r="R629" s="186"/>
      <c r="S629" s="186"/>
      <c r="T629" s="187"/>
      <c r="AT629" s="188" t="s">
        <v>159</v>
      </c>
      <c r="AU629" s="188" t="s">
        <v>81</v>
      </c>
      <c r="AV629" s="11" t="s">
        <v>81</v>
      </c>
      <c r="AW629" s="11" t="s">
        <v>37</v>
      </c>
      <c r="AX629" s="11" t="s">
        <v>22</v>
      </c>
      <c r="AY629" s="188" t="s">
        <v>150</v>
      </c>
    </row>
    <row r="630" spans="2:65" s="1" customFormat="1" ht="22.5" customHeight="1">
      <c r="B630" s="164"/>
      <c r="C630" s="165" t="s">
        <v>1002</v>
      </c>
      <c r="D630" s="165" t="s">
        <v>152</v>
      </c>
      <c r="E630" s="166" t="s">
        <v>1003</v>
      </c>
      <c r="F630" s="167" t="s">
        <v>1004</v>
      </c>
      <c r="G630" s="168" t="s">
        <v>169</v>
      </c>
      <c r="H630" s="169">
        <v>4.8</v>
      </c>
      <c r="I630" s="170"/>
      <c r="J630" s="171">
        <f>ROUND(I630*H630,2)</f>
        <v>0</v>
      </c>
      <c r="K630" s="167" t="s">
        <v>155</v>
      </c>
      <c r="L630" s="34"/>
      <c r="M630" s="172" t="s">
        <v>20</v>
      </c>
      <c r="N630" s="173" t="s">
        <v>44</v>
      </c>
      <c r="O630" s="35"/>
      <c r="P630" s="174">
        <f>O630*H630</f>
        <v>0</v>
      </c>
      <c r="Q630" s="174">
        <v>0</v>
      </c>
      <c r="R630" s="174">
        <f>Q630*H630</f>
        <v>0</v>
      </c>
      <c r="S630" s="174">
        <v>0.00377</v>
      </c>
      <c r="T630" s="175">
        <f>S630*H630</f>
        <v>0.018095999999999998</v>
      </c>
      <c r="AR630" s="17" t="s">
        <v>250</v>
      </c>
      <c r="AT630" s="17" t="s">
        <v>152</v>
      </c>
      <c r="AU630" s="17" t="s">
        <v>81</v>
      </c>
      <c r="AY630" s="17" t="s">
        <v>150</v>
      </c>
      <c r="BE630" s="176">
        <f>IF(N630="základní",J630,0)</f>
        <v>0</v>
      </c>
      <c r="BF630" s="176">
        <f>IF(N630="snížená",J630,0)</f>
        <v>0</v>
      </c>
      <c r="BG630" s="176">
        <f>IF(N630="zákl. přenesená",J630,0)</f>
        <v>0</v>
      </c>
      <c r="BH630" s="176">
        <f>IF(N630="sníž. přenesená",J630,0)</f>
        <v>0</v>
      </c>
      <c r="BI630" s="176">
        <f>IF(N630="nulová",J630,0)</f>
        <v>0</v>
      </c>
      <c r="BJ630" s="17" t="s">
        <v>22</v>
      </c>
      <c r="BK630" s="176">
        <f>ROUND(I630*H630,2)</f>
        <v>0</v>
      </c>
      <c r="BL630" s="17" t="s">
        <v>250</v>
      </c>
      <c r="BM630" s="17" t="s">
        <v>1005</v>
      </c>
    </row>
    <row r="631" spans="2:47" s="1" customFormat="1" ht="13.5">
      <c r="B631" s="34"/>
      <c r="D631" s="177" t="s">
        <v>158</v>
      </c>
      <c r="F631" s="178" t="s">
        <v>1006</v>
      </c>
      <c r="I631" s="138"/>
      <c r="L631" s="34"/>
      <c r="M631" s="63"/>
      <c r="N631" s="35"/>
      <c r="O631" s="35"/>
      <c r="P631" s="35"/>
      <c r="Q631" s="35"/>
      <c r="R631" s="35"/>
      <c r="S631" s="35"/>
      <c r="T631" s="64"/>
      <c r="AT631" s="17" t="s">
        <v>158</v>
      </c>
      <c r="AU631" s="17" t="s">
        <v>81</v>
      </c>
    </row>
    <row r="632" spans="2:51" s="11" customFormat="1" ht="13.5">
      <c r="B632" s="179"/>
      <c r="D632" s="180" t="s">
        <v>159</v>
      </c>
      <c r="E632" s="181" t="s">
        <v>20</v>
      </c>
      <c r="F632" s="182" t="s">
        <v>997</v>
      </c>
      <c r="H632" s="183">
        <v>4.8</v>
      </c>
      <c r="I632" s="184"/>
      <c r="L632" s="179"/>
      <c r="M632" s="185"/>
      <c r="N632" s="186"/>
      <c r="O632" s="186"/>
      <c r="P632" s="186"/>
      <c r="Q632" s="186"/>
      <c r="R632" s="186"/>
      <c r="S632" s="186"/>
      <c r="T632" s="187"/>
      <c r="AT632" s="188" t="s">
        <v>159</v>
      </c>
      <c r="AU632" s="188" t="s">
        <v>81</v>
      </c>
      <c r="AV632" s="11" t="s">
        <v>81</v>
      </c>
      <c r="AW632" s="11" t="s">
        <v>37</v>
      </c>
      <c r="AX632" s="11" t="s">
        <v>22</v>
      </c>
      <c r="AY632" s="188" t="s">
        <v>150</v>
      </c>
    </row>
    <row r="633" spans="2:65" s="1" customFormat="1" ht="22.5" customHeight="1">
      <c r="B633" s="164"/>
      <c r="C633" s="165" t="s">
        <v>1007</v>
      </c>
      <c r="D633" s="165" t="s">
        <v>152</v>
      </c>
      <c r="E633" s="166" t="s">
        <v>1008</v>
      </c>
      <c r="F633" s="167" t="s">
        <v>1009</v>
      </c>
      <c r="G633" s="168" t="s">
        <v>169</v>
      </c>
      <c r="H633" s="169">
        <v>13.8</v>
      </c>
      <c r="I633" s="170"/>
      <c r="J633" s="171">
        <f>ROUND(I633*H633,2)</f>
        <v>0</v>
      </c>
      <c r="K633" s="167" t="s">
        <v>155</v>
      </c>
      <c r="L633" s="34"/>
      <c r="M633" s="172" t="s">
        <v>20</v>
      </c>
      <c r="N633" s="173" t="s">
        <v>44</v>
      </c>
      <c r="O633" s="35"/>
      <c r="P633" s="174">
        <f>O633*H633</f>
        <v>0</v>
      </c>
      <c r="Q633" s="174">
        <v>0.00277</v>
      </c>
      <c r="R633" s="174">
        <f>Q633*H633</f>
        <v>0.038226</v>
      </c>
      <c r="S633" s="174">
        <v>0</v>
      </c>
      <c r="T633" s="175">
        <f>S633*H633</f>
        <v>0</v>
      </c>
      <c r="AR633" s="17" t="s">
        <v>250</v>
      </c>
      <c r="AT633" s="17" t="s">
        <v>152</v>
      </c>
      <c r="AU633" s="17" t="s">
        <v>81</v>
      </c>
      <c r="AY633" s="17" t="s">
        <v>150</v>
      </c>
      <c r="BE633" s="176">
        <f>IF(N633="základní",J633,0)</f>
        <v>0</v>
      </c>
      <c r="BF633" s="176">
        <f>IF(N633="snížená",J633,0)</f>
        <v>0</v>
      </c>
      <c r="BG633" s="176">
        <f>IF(N633="zákl. přenesená",J633,0)</f>
        <v>0</v>
      </c>
      <c r="BH633" s="176">
        <f>IF(N633="sníž. přenesená",J633,0)</f>
        <v>0</v>
      </c>
      <c r="BI633" s="176">
        <f>IF(N633="nulová",J633,0)</f>
        <v>0</v>
      </c>
      <c r="BJ633" s="17" t="s">
        <v>22</v>
      </c>
      <c r="BK633" s="176">
        <f>ROUND(I633*H633,2)</f>
        <v>0</v>
      </c>
      <c r="BL633" s="17" t="s">
        <v>250</v>
      </c>
      <c r="BM633" s="17" t="s">
        <v>1010</v>
      </c>
    </row>
    <row r="634" spans="2:47" s="1" customFormat="1" ht="13.5">
      <c r="B634" s="34"/>
      <c r="D634" s="177" t="s">
        <v>158</v>
      </c>
      <c r="F634" s="178" t="s">
        <v>1011</v>
      </c>
      <c r="I634" s="138"/>
      <c r="L634" s="34"/>
      <c r="M634" s="63"/>
      <c r="N634" s="35"/>
      <c r="O634" s="35"/>
      <c r="P634" s="35"/>
      <c r="Q634" s="35"/>
      <c r="R634" s="35"/>
      <c r="S634" s="35"/>
      <c r="T634" s="64"/>
      <c r="AT634" s="17" t="s">
        <v>158</v>
      </c>
      <c r="AU634" s="17" t="s">
        <v>81</v>
      </c>
    </row>
    <row r="635" spans="2:51" s="11" customFormat="1" ht="13.5">
      <c r="B635" s="179"/>
      <c r="D635" s="180" t="s">
        <v>159</v>
      </c>
      <c r="E635" s="181" t="s">
        <v>20</v>
      </c>
      <c r="F635" s="182" t="s">
        <v>1012</v>
      </c>
      <c r="H635" s="183">
        <v>13.8</v>
      </c>
      <c r="I635" s="184"/>
      <c r="L635" s="179"/>
      <c r="M635" s="185"/>
      <c r="N635" s="186"/>
      <c r="O635" s="186"/>
      <c r="P635" s="186"/>
      <c r="Q635" s="186"/>
      <c r="R635" s="186"/>
      <c r="S635" s="186"/>
      <c r="T635" s="187"/>
      <c r="AT635" s="188" t="s">
        <v>159</v>
      </c>
      <c r="AU635" s="188" t="s">
        <v>81</v>
      </c>
      <c r="AV635" s="11" t="s">
        <v>81</v>
      </c>
      <c r="AW635" s="11" t="s">
        <v>37</v>
      </c>
      <c r="AX635" s="11" t="s">
        <v>22</v>
      </c>
      <c r="AY635" s="188" t="s">
        <v>150</v>
      </c>
    </row>
    <row r="636" spans="2:65" s="1" customFormat="1" ht="22.5" customHeight="1">
      <c r="B636" s="164"/>
      <c r="C636" s="165" t="s">
        <v>1013</v>
      </c>
      <c r="D636" s="165" t="s">
        <v>152</v>
      </c>
      <c r="E636" s="166" t="s">
        <v>1014</v>
      </c>
      <c r="F636" s="167" t="s">
        <v>1015</v>
      </c>
      <c r="G636" s="168" t="s">
        <v>169</v>
      </c>
      <c r="H636" s="169">
        <v>13.8</v>
      </c>
      <c r="I636" s="170"/>
      <c r="J636" s="171">
        <f>ROUND(I636*H636,2)</f>
        <v>0</v>
      </c>
      <c r="K636" s="167" t="s">
        <v>155</v>
      </c>
      <c r="L636" s="34"/>
      <c r="M636" s="172" t="s">
        <v>20</v>
      </c>
      <c r="N636" s="173" t="s">
        <v>44</v>
      </c>
      <c r="O636" s="35"/>
      <c r="P636" s="174">
        <f>O636*H636</f>
        <v>0</v>
      </c>
      <c r="Q636" s="174">
        <v>0</v>
      </c>
      <c r="R636" s="174">
        <f>Q636*H636</f>
        <v>0</v>
      </c>
      <c r="S636" s="174">
        <v>0.00197</v>
      </c>
      <c r="T636" s="175">
        <f>S636*H636</f>
        <v>0.027186000000000002</v>
      </c>
      <c r="AR636" s="17" t="s">
        <v>250</v>
      </c>
      <c r="AT636" s="17" t="s">
        <v>152</v>
      </c>
      <c r="AU636" s="17" t="s">
        <v>81</v>
      </c>
      <c r="AY636" s="17" t="s">
        <v>150</v>
      </c>
      <c r="BE636" s="176">
        <f>IF(N636="základní",J636,0)</f>
        <v>0</v>
      </c>
      <c r="BF636" s="176">
        <f>IF(N636="snížená",J636,0)</f>
        <v>0</v>
      </c>
      <c r="BG636" s="176">
        <f>IF(N636="zákl. přenesená",J636,0)</f>
        <v>0</v>
      </c>
      <c r="BH636" s="176">
        <f>IF(N636="sníž. přenesená",J636,0)</f>
        <v>0</v>
      </c>
      <c r="BI636" s="176">
        <f>IF(N636="nulová",J636,0)</f>
        <v>0</v>
      </c>
      <c r="BJ636" s="17" t="s">
        <v>22</v>
      </c>
      <c r="BK636" s="176">
        <f>ROUND(I636*H636,2)</f>
        <v>0</v>
      </c>
      <c r="BL636" s="17" t="s">
        <v>250</v>
      </c>
      <c r="BM636" s="17" t="s">
        <v>1016</v>
      </c>
    </row>
    <row r="637" spans="2:47" s="1" customFormat="1" ht="13.5">
      <c r="B637" s="34"/>
      <c r="D637" s="177" t="s">
        <v>158</v>
      </c>
      <c r="F637" s="178" t="s">
        <v>1017</v>
      </c>
      <c r="I637" s="138"/>
      <c r="L637" s="34"/>
      <c r="M637" s="63"/>
      <c r="N637" s="35"/>
      <c r="O637" s="35"/>
      <c r="P637" s="35"/>
      <c r="Q637" s="35"/>
      <c r="R637" s="35"/>
      <c r="S637" s="35"/>
      <c r="T637" s="64"/>
      <c r="AT637" s="17" t="s">
        <v>158</v>
      </c>
      <c r="AU637" s="17" t="s">
        <v>81</v>
      </c>
    </row>
    <row r="638" spans="2:51" s="11" customFormat="1" ht="13.5">
      <c r="B638" s="179"/>
      <c r="D638" s="180" t="s">
        <v>159</v>
      </c>
      <c r="E638" s="181" t="s">
        <v>20</v>
      </c>
      <c r="F638" s="182" t="s">
        <v>1012</v>
      </c>
      <c r="H638" s="183">
        <v>13.8</v>
      </c>
      <c r="I638" s="184"/>
      <c r="L638" s="179"/>
      <c r="M638" s="185"/>
      <c r="N638" s="186"/>
      <c r="O638" s="186"/>
      <c r="P638" s="186"/>
      <c r="Q638" s="186"/>
      <c r="R638" s="186"/>
      <c r="S638" s="186"/>
      <c r="T638" s="187"/>
      <c r="AT638" s="188" t="s">
        <v>159</v>
      </c>
      <c r="AU638" s="188" t="s">
        <v>81</v>
      </c>
      <c r="AV638" s="11" t="s">
        <v>81</v>
      </c>
      <c r="AW638" s="11" t="s">
        <v>37</v>
      </c>
      <c r="AX638" s="11" t="s">
        <v>22</v>
      </c>
      <c r="AY638" s="188" t="s">
        <v>150</v>
      </c>
    </row>
    <row r="639" spans="2:65" s="1" customFormat="1" ht="22.5" customHeight="1">
      <c r="B639" s="164"/>
      <c r="C639" s="165" t="s">
        <v>1018</v>
      </c>
      <c r="D639" s="165" t="s">
        <v>152</v>
      </c>
      <c r="E639" s="166" t="s">
        <v>1019</v>
      </c>
      <c r="F639" s="167" t="s">
        <v>1020</v>
      </c>
      <c r="G639" s="168" t="s">
        <v>169</v>
      </c>
      <c r="H639" s="169">
        <v>18</v>
      </c>
      <c r="I639" s="170"/>
      <c r="J639" s="171">
        <f>ROUND(I639*H639,2)</f>
        <v>0</v>
      </c>
      <c r="K639" s="167" t="s">
        <v>155</v>
      </c>
      <c r="L639" s="34"/>
      <c r="M639" s="172" t="s">
        <v>20</v>
      </c>
      <c r="N639" s="173" t="s">
        <v>44</v>
      </c>
      <c r="O639" s="35"/>
      <c r="P639" s="174">
        <f>O639*H639</f>
        <v>0</v>
      </c>
      <c r="Q639" s="174">
        <v>0.00133</v>
      </c>
      <c r="R639" s="174">
        <f>Q639*H639</f>
        <v>0.02394</v>
      </c>
      <c r="S639" s="174">
        <v>0</v>
      </c>
      <c r="T639" s="175">
        <f>S639*H639</f>
        <v>0</v>
      </c>
      <c r="AR639" s="17" t="s">
        <v>250</v>
      </c>
      <c r="AT639" s="17" t="s">
        <v>152</v>
      </c>
      <c r="AU639" s="17" t="s">
        <v>81</v>
      </c>
      <c r="AY639" s="17" t="s">
        <v>150</v>
      </c>
      <c r="BE639" s="176">
        <f>IF(N639="základní",J639,0)</f>
        <v>0</v>
      </c>
      <c r="BF639" s="176">
        <f>IF(N639="snížená",J639,0)</f>
        <v>0</v>
      </c>
      <c r="BG639" s="176">
        <f>IF(N639="zákl. přenesená",J639,0)</f>
        <v>0</v>
      </c>
      <c r="BH639" s="176">
        <f>IF(N639="sníž. přenesená",J639,0)</f>
        <v>0</v>
      </c>
      <c r="BI639" s="176">
        <f>IF(N639="nulová",J639,0)</f>
        <v>0</v>
      </c>
      <c r="BJ639" s="17" t="s">
        <v>22</v>
      </c>
      <c r="BK639" s="176">
        <f>ROUND(I639*H639,2)</f>
        <v>0</v>
      </c>
      <c r="BL639" s="17" t="s">
        <v>250</v>
      </c>
      <c r="BM639" s="17" t="s">
        <v>1021</v>
      </c>
    </row>
    <row r="640" spans="2:47" s="1" customFormat="1" ht="13.5">
      <c r="B640" s="34"/>
      <c r="D640" s="177" t="s">
        <v>158</v>
      </c>
      <c r="F640" s="178" t="s">
        <v>1022</v>
      </c>
      <c r="I640" s="138"/>
      <c r="L640" s="34"/>
      <c r="M640" s="63"/>
      <c r="N640" s="35"/>
      <c r="O640" s="35"/>
      <c r="P640" s="35"/>
      <c r="Q640" s="35"/>
      <c r="R640" s="35"/>
      <c r="S640" s="35"/>
      <c r="T640" s="64"/>
      <c r="AT640" s="17" t="s">
        <v>158</v>
      </c>
      <c r="AU640" s="17" t="s">
        <v>81</v>
      </c>
    </row>
    <row r="641" spans="2:51" s="11" customFormat="1" ht="13.5">
      <c r="B641" s="179"/>
      <c r="D641" s="180" t="s">
        <v>159</v>
      </c>
      <c r="E641" s="181" t="s">
        <v>20</v>
      </c>
      <c r="F641" s="182" t="s">
        <v>1023</v>
      </c>
      <c r="H641" s="183">
        <v>18</v>
      </c>
      <c r="I641" s="184"/>
      <c r="L641" s="179"/>
      <c r="M641" s="185"/>
      <c r="N641" s="186"/>
      <c r="O641" s="186"/>
      <c r="P641" s="186"/>
      <c r="Q641" s="186"/>
      <c r="R641" s="186"/>
      <c r="S641" s="186"/>
      <c r="T641" s="187"/>
      <c r="AT641" s="188" t="s">
        <v>159</v>
      </c>
      <c r="AU641" s="188" t="s">
        <v>81</v>
      </c>
      <c r="AV641" s="11" t="s">
        <v>81</v>
      </c>
      <c r="AW641" s="11" t="s">
        <v>37</v>
      </c>
      <c r="AX641" s="11" t="s">
        <v>22</v>
      </c>
      <c r="AY641" s="188" t="s">
        <v>150</v>
      </c>
    </row>
    <row r="642" spans="2:65" s="1" customFormat="1" ht="22.5" customHeight="1">
      <c r="B642" s="164"/>
      <c r="C642" s="165" t="s">
        <v>1024</v>
      </c>
      <c r="D642" s="165" t="s">
        <v>152</v>
      </c>
      <c r="E642" s="166" t="s">
        <v>1025</v>
      </c>
      <c r="F642" s="167" t="s">
        <v>1026</v>
      </c>
      <c r="G642" s="168" t="s">
        <v>169</v>
      </c>
      <c r="H642" s="169">
        <v>18</v>
      </c>
      <c r="I642" s="170"/>
      <c r="J642" s="171">
        <f>ROUND(I642*H642,2)</f>
        <v>0</v>
      </c>
      <c r="K642" s="167" t="s">
        <v>155</v>
      </c>
      <c r="L642" s="34"/>
      <c r="M642" s="172" t="s">
        <v>20</v>
      </c>
      <c r="N642" s="173" t="s">
        <v>44</v>
      </c>
      <c r="O642" s="35"/>
      <c r="P642" s="174">
        <f>O642*H642</f>
        <v>0</v>
      </c>
      <c r="Q642" s="174">
        <v>0</v>
      </c>
      <c r="R642" s="174">
        <f>Q642*H642</f>
        <v>0</v>
      </c>
      <c r="S642" s="174">
        <v>0.00021</v>
      </c>
      <c r="T642" s="175">
        <f>S642*H642</f>
        <v>0.0037800000000000004</v>
      </c>
      <c r="AR642" s="17" t="s">
        <v>250</v>
      </c>
      <c r="AT642" s="17" t="s">
        <v>152</v>
      </c>
      <c r="AU642" s="17" t="s">
        <v>81</v>
      </c>
      <c r="AY642" s="17" t="s">
        <v>150</v>
      </c>
      <c r="BE642" s="176">
        <f>IF(N642="základní",J642,0)</f>
        <v>0</v>
      </c>
      <c r="BF642" s="176">
        <f>IF(N642="snížená",J642,0)</f>
        <v>0</v>
      </c>
      <c r="BG642" s="176">
        <f>IF(N642="zákl. přenesená",J642,0)</f>
        <v>0</v>
      </c>
      <c r="BH642" s="176">
        <f>IF(N642="sníž. přenesená",J642,0)</f>
        <v>0</v>
      </c>
      <c r="BI642" s="176">
        <f>IF(N642="nulová",J642,0)</f>
        <v>0</v>
      </c>
      <c r="BJ642" s="17" t="s">
        <v>22</v>
      </c>
      <c r="BK642" s="176">
        <f>ROUND(I642*H642,2)</f>
        <v>0</v>
      </c>
      <c r="BL642" s="17" t="s">
        <v>250</v>
      </c>
      <c r="BM642" s="17" t="s">
        <v>1027</v>
      </c>
    </row>
    <row r="643" spans="2:47" s="1" customFormat="1" ht="13.5">
      <c r="B643" s="34"/>
      <c r="D643" s="177" t="s">
        <v>158</v>
      </c>
      <c r="F643" s="178" t="s">
        <v>1026</v>
      </c>
      <c r="I643" s="138"/>
      <c r="L643" s="34"/>
      <c r="M643" s="63"/>
      <c r="N643" s="35"/>
      <c r="O643" s="35"/>
      <c r="P643" s="35"/>
      <c r="Q643" s="35"/>
      <c r="R643" s="35"/>
      <c r="S643" s="35"/>
      <c r="T643" s="64"/>
      <c r="AT643" s="17" t="s">
        <v>158</v>
      </c>
      <c r="AU643" s="17" t="s">
        <v>81</v>
      </c>
    </row>
    <row r="644" spans="2:51" s="11" customFormat="1" ht="13.5">
      <c r="B644" s="179"/>
      <c r="D644" s="180" t="s">
        <v>159</v>
      </c>
      <c r="E644" s="181" t="s">
        <v>20</v>
      </c>
      <c r="F644" s="182" t="s">
        <v>1023</v>
      </c>
      <c r="H644" s="183">
        <v>18</v>
      </c>
      <c r="I644" s="184"/>
      <c r="L644" s="179"/>
      <c r="M644" s="185"/>
      <c r="N644" s="186"/>
      <c r="O644" s="186"/>
      <c r="P644" s="186"/>
      <c r="Q644" s="186"/>
      <c r="R644" s="186"/>
      <c r="S644" s="186"/>
      <c r="T644" s="187"/>
      <c r="AT644" s="188" t="s">
        <v>159</v>
      </c>
      <c r="AU644" s="188" t="s">
        <v>81</v>
      </c>
      <c r="AV644" s="11" t="s">
        <v>81</v>
      </c>
      <c r="AW644" s="11" t="s">
        <v>37</v>
      </c>
      <c r="AX644" s="11" t="s">
        <v>22</v>
      </c>
      <c r="AY644" s="188" t="s">
        <v>150</v>
      </c>
    </row>
    <row r="645" spans="2:65" s="1" customFormat="1" ht="22.5" customHeight="1">
      <c r="B645" s="164"/>
      <c r="C645" s="165" t="s">
        <v>1028</v>
      </c>
      <c r="D645" s="165" t="s">
        <v>152</v>
      </c>
      <c r="E645" s="166" t="s">
        <v>1029</v>
      </c>
      <c r="F645" s="167" t="s">
        <v>1030</v>
      </c>
      <c r="G645" s="168" t="s">
        <v>169</v>
      </c>
      <c r="H645" s="169">
        <v>10.8</v>
      </c>
      <c r="I645" s="170"/>
      <c r="J645" s="171">
        <f>ROUND(I645*H645,2)</f>
        <v>0</v>
      </c>
      <c r="K645" s="167" t="s">
        <v>155</v>
      </c>
      <c r="L645" s="34"/>
      <c r="M645" s="172" t="s">
        <v>20</v>
      </c>
      <c r="N645" s="173" t="s">
        <v>44</v>
      </c>
      <c r="O645" s="35"/>
      <c r="P645" s="174">
        <f>O645*H645</f>
        <v>0</v>
      </c>
      <c r="Q645" s="174">
        <v>0</v>
      </c>
      <c r="R645" s="174">
        <f>Q645*H645</f>
        <v>0</v>
      </c>
      <c r="S645" s="174">
        <v>0.00287</v>
      </c>
      <c r="T645" s="175">
        <f>S645*H645</f>
        <v>0.030996000000000003</v>
      </c>
      <c r="AR645" s="17" t="s">
        <v>250</v>
      </c>
      <c r="AT645" s="17" t="s">
        <v>152</v>
      </c>
      <c r="AU645" s="17" t="s">
        <v>81</v>
      </c>
      <c r="AY645" s="17" t="s">
        <v>150</v>
      </c>
      <c r="BE645" s="176">
        <f>IF(N645="základní",J645,0)</f>
        <v>0</v>
      </c>
      <c r="BF645" s="176">
        <f>IF(N645="snížená",J645,0)</f>
        <v>0</v>
      </c>
      <c r="BG645" s="176">
        <f>IF(N645="zákl. přenesená",J645,0)</f>
        <v>0</v>
      </c>
      <c r="BH645" s="176">
        <f>IF(N645="sníž. přenesená",J645,0)</f>
        <v>0</v>
      </c>
      <c r="BI645" s="176">
        <f>IF(N645="nulová",J645,0)</f>
        <v>0</v>
      </c>
      <c r="BJ645" s="17" t="s">
        <v>22</v>
      </c>
      <c r="BK645" s="176">
        <f>ROUND(I645*H645,2)</f>
        <v>0</v>
      </c>
      <c r="BL645" s="17" t="s">
        <v>250</v>
      </c>
      <c r="BM645" s="17" t="s">
        <v>1031</v>
      </c>
    </row>
    <row r="646" spans="2:47" s="1" customFormat="1" ht="13.5">
      <c r="B646" s="34"/>
      <c r="D646" s="177" t="s">
        <v>158</v>
      </c>
      <c r="F646" s="178" t="s">
        <v>1030</v>
      </c>
      <c r="I646" s="138"/>
      <c r="L646" s="34"/>
      <c r="M646" s="63"/>
      <c r="N646" s="35"/>
      <c r="O646" s="35"/>
      <c r="P646" s="35"/>
      <c r="Q646" s="35"/>
      <c r="R646" s="35"/>
      <c r="S646" s="35"/>
      <c r="T646" s="64"/>
      <c r="AT646" s="17" t="s">
        <v>158</v>
      </c>
      <c r="AU646" s="17" t="s">
        <v>81</v>
      </c>
    </row>
    <row r="647" spans="2:51" s="11" customFormat="1" ht="13.5">
      <c r="B647" s="179"/>
      <c r="D647" s="180" t="s">
        <v>159</v>
      </c>
      <c r="E647" s="181" t="s">
        <v>20</v>
      </c>
      <c r="F647" s="182" t="s">
        <v>1032</v>
      </c>
      <c r="H647" s="183">
        <v>10.8</v>
      </c>
      <c r="I647" s="184"/>
      <c r="L647" s="179"/>
      <c r="M647" s="185"/>
      <c r="N647" s="186"/>
      <c r="O647" s="186"/>
      <c r="P647" s="186"/>
      <c r="Q647" s="186"/>
      <c r="R647" s="186"/>
      <c r="S647" s="186"/>
      <c r="T647" s="187"/>
      <c r="AT647" s="188" t="s">
        <v>159</v>
      </c>
      <c r="AU647" s="188" t="s">
        <v>81</v>
      </c>
      <c r="AV647" s="11" t="s">
        <v>81</v>
      </c>
      <c r="AW647" s="11" t="s">
        <v>37</v>
      </c>
      <c r="AX647" s="11" t="s">
        <v>22</v>
      </c>
      <c r="AY647" s="188" t="s">
        <v>150</v>
      </c>
    </row>
    <row r="648" spans="2:65" s="1" customFormat="1" ht="22.5" customHeight="1">
      <c r="B648" s="164"/>
      <c r="C648" s="165" t="s">
        <v>1033</v>
      </c>
      <c r="D648" s="165" t="s">
        <v>152</v>
      </c>
      <c r="E648" s="166" t="s">
        <v>1034</v>
      </c>
      <c r="F648" s="167" t="s">
        <v>1035</v>
      </c>
      <c r="G648" s="168" t="s">
        <v>169</v>
      </c>
      <c r="H648" s="169">
        <v>26</v>
      </c>
      <c r="I648" s="170"/>
      <c r="J648" s="171">
        <f>ROUND(I648*H648,2)</f>
        <v>0</v>
      </c>
      <c r="K648" s="167" t="s">
        <v>155</v>
      </c>
      <c r="L648" s="34"/>
      <c r="M648" s="172" t="s">
        <v>20</v>
      </c>
      <c r="N648" s="173" t="s">
        <v>44</v>
      </c>
      <c r="O648" s="35"/>
      <c r="P648" s="174">
        <f>O648*H648</f>
        <v>0</v>
      </c>
      <c r="Q648" s="174">
        <v>0.00283</v>
      </c>
      <c r="R648" s="174">
        <f>Q648*H648</f>
        <v>0.07358</v>
      </c>
      <c r="S648" s="174">
        <v>0</v>
      </c>
      <c r="T648" s="175">
        <f>S648*H648</f>
        <v>0</v>
      </c>
      <c r="AR648" s="17" t="s">
        <v>250</v>
      </c>
      <c r="AT648" s="17" t="s">
        <v>152</v>
      </c>
      <c r="AU648" s="17" t="s">
        <v>81</v>
      </c>
      <c r="AY648" s="17" t="s">
        <v>150</v>
      </c>
      <c r="BE648" s="176">
        <f>IF(N648="základní",J648,0)</f>
        <v>0</v>
      </c>
      <c r="BF648" s="176">
        <f>IF(N648="snížená",J648,0)</f>
        <v>0</v>
      </c>
      <c r="BG648" s="176">
        <f>IF(N648="zákl. přenesená",J648,0)</f>
        <v>0</v>
      </c>
      <c r="BH648" s="176">
        <f>IF(N648="sníž. přenesená",J648,0)</f>
        <v>0</v>
      </c>
      <c r="BI648" s="176">
        <f>IF(N648="nulová",J648,0)</f>
        <v>0</v>
      </c>
      <c r="BJ648" s="17" t="s">
        <v>22</v>
      </c>
      <c r="BK648" s="176">
        <f>ROUND(I648*H648,2)</f>
        <v>0</v>
      </c>
      <c r="BL648" s="17" t="s">
        <v>250</v>
      </c>
      <c r="BM648" s="17" t="s">
        <v>1036</v>
      </c>
    </row>
    <row r="649" spans="2:47" s="1" customFormat="1" ht="13.5">
      <c r="B649" s="34"/>
      <c r="D649" s="177" t="s">
        <v>158</v>
      </c>
      <c r="F649" s="178" t="s">
        <v>1035</v>
      </c>
      <c r="I649" s="138"/>
      <c r="L649" s="34"/>
      <c r="M649" s="63"/>
      <c r="N649" s="35"/>
      <c r="O649" s="35"/>
      <c r="P649" s="35"/>
      <c r="Q649" s="35"/>
      <c r="R649" s="35"/>
      <c r="S649" s="35"/>
      <c r="T649" s="64"/>
      <c r="AT649" s="17" t="s">
        <v>158</v>
      </c>
      <c r="AU649" s="17" t="s">
        <v>81</v>
      </c>
    </row>
    <row r="650" spans="2:51" s="11" customFormat="1" ht="13.5">
      <c r="B650" s="179"/>
      <c r="D650" s="180" t="s">
        <v>159</v>
      </c>
      <c r="E650" s="181" t="s">
        <v>20</v>
      </c>
      <c r="F650" s="182" t="s">
        <v>1037</v>
      </c>
      <c r="H650" s="183">
        <v>26</v>
      </c>
      <c r="I650" s="184"/>
      <c r="L650" s="179"/>
      <c r="M650" s="185"/>
      <c r="N650" s="186"/>
      <c r="O650" s="186"/>
      <c r="P650" s="186"/>
      <c r="Q650" s="186"/>
      <c r="R650" s="186"/>
      <c r="S650" s="186"/>
      <c r="T650" s="187"/>
      <c r="AT650" s="188" t="s">
        <v>159</v>
      </c>
      <c r="AU650" s="188" t="s">
        <v>81</v>
      </c>
      <c r="AV650" s="11" t="s">
        <v>81</v>
      </c>
      <c r="AW650" s="11" t="s">
        <v>37</v>
      </c>
      <c r="AX650" s="11" t="s">
        <v>22</v>
      </c>
      <c r="AY650" s="188" t="s">
        <v>150</v>
      </c>
    </row>
    <row r="651" spans="2:65" s="1" customFormat="1" ht="22.5" customHeight="1">
      <c r="B651" s="164"/>
      <c r="C651" s="165" t="s">
        <v>1038</v>
      </c>
      <c r="D651" s="165" t="s">
        <v>152</v>
      </c>
      <c r="E651" s="166" t="s">
        <v>1039</v>
      </c>
      <c r="F651" s="167" t="s">
        <v>1040</v>
      </c>
      <c r="G651" s="168" t="s">
        <v>169</v>
      </c>
      <c r="H651" s="169">
        <v>26</v>
      </c>
      <c r="I651" s="170"/>
      <c r="J651" s="171">
        <f>ROUND(I651*H651,2)</f>
        <v>0</v>
      </c>
      <c r="K651" s="167" t="s">
        <v>155</v>
      </c>
      <c r="L651" s="34"/>
      <c r="M651" s="172" t="s">
        <v>20</v>
      </c>
      <c r="N651" s="173" t="s">
        <v>44</v>
      </c>
      <c r="O651" s="35"/>
      <c r="P651" s="174">
        <f>O651*H651</f>
        <v>0</v>
      </c>
      <c r="Q651" s="174">
        <v>0</v>
      </c>
      <c r="R651" s="174">
        <f>Q651*H651</f>
        <v>0</v>
      </c>
      <c r="S651" s="174">
        <v>0.00252</v>
      </c>
      <c r="T651" s="175">
        <f>S651*H651</f>
        <v>0.06552000000000001</v>
      </c>
      <c r="AR651" s="17" t="s">
        <v>250</v>
      </c>
      <c r="AT651" s="17" t="s">
        <v>152</v>
      </c>
      <c r="AU651" s="17" t="s">
        <v>81</v>
      </c>
      <c r="AY651" s="17" t="s">
        <v>150</v>
      </c>
      <c r="BE651" s="176">
        <f>IF(N651="základní",J651,0)</f>
        <v>0</v>
      </c>
      <c r="BF651" s="176">
        <f>IF(N651="snížená",J651,0)</f>
        <v>0</v>
      </c>
      <c r="BG651" s="176">
        <f>IF(N651="zákl. přenesená",J651,0)</f>
        <v>0</v>
      </c>
      <c r="BH651" s="176">
        <f>IF(N651="sníž. přenesená",J651,0)</f>
        <v>0</v>
      </c>
      <c r="BI651" s="176">
        <f>IF(N651="nulová",J651,0)</f>
        <v>0</v>
      </c>
      <c r="BJ651" s="17" t="s">
        <v>22</v>
      </c>
      <c r="BK651" s="176">
        <f>ROUND(I651*H651,2)</f>
        <v>0</v>
      </c>
      <c r="BL651" s="17" t="s">
        <v>250</v>
      </c>
      <c r="BM651" s="17" t="s">
        <v>1041</v>
      </c>
    </row>
    <row r="652" spans="2:47" s="1" customFormat="1" ht="13.5">
      <c r="B652" s="34"/>
      <c r="D652" s="177" t="s">
        <v>158</v>
      </c>
      <c r="F652" s="178" t="s">
        <v>1040</v>
      </c>
      <c r="I652" s="138"/>
      <c r="L652" s="34"/>
      <c r="M652" s="63"/>
      <c r="N652" s="35"/>
      <c r="O652" s="35"/>
      <c r="P652" s="35"/>
      <c r="Q652" s="35"/>
      <c r="R652" s="35"/>
      <c r="S652" s="35"/>
      <c r="T652" s="64"/>
      <c r="AT652" s="17" t="s">
        <v>158</v>
      </c>
      <c r="AU652" s="17" t="s">
        <v>81</v>
      </c>
    </row>
    <row r="653" spans="2:51" s="11" customFormat="1" ht="13.5">
      <c r="B653" s="179"/>
      <c r="D653" s="180" t="s">
        <v>159</v>
      </c>
      <c r="E653" s="181" t="s">
        <v>20</v>
      </c>
      <c r="F653" s="182" t="s">
        <v>1037</v>
      </c>
      <c r="H653" s="183">
        <v>26</v>
      </c>
      <c r="I653" s="184"/>
      <c r="L653" s="179"/>
      <c r="M653" s="185"/>
      <c r="N653" s="186"/>
      <c r="O653" s="186"/>
      <c r="P653" s="186"/>
      <c r="Q653" s="186"/>
      <c r="R653" s="186"/>
      <c r="S653" s="186"/>
      <c r="T653" s="187"/>
      <c r="AT653" s="188" t="s">
        <v>159</v>
      </c>
      <c r="AU653" s="188" t="s">
        <v>81</v>
      </c>
      <c r="AV653" s="11" t="s">
        <v>81</v>
      </c>
      <c r="AW653" s="11" t="s">
        <v>37</v>
      </c>
      <c r="AX653" s="11" t="s">
        <v>22</v>
      </c>
      <c r="AY653" s="188" t="s">
        <v>150</v>
      </c>
    </row>
    <row r="654" spans="2:65" s="1" customFormat="1" ht="22.5" customHeight="1">
      <c r="B654" s="164"/>
      <c r="C654" s="165" t="s">
        <v>1042</v>
      </c>
      <c r="D654" s="165" t="s">
        <v>152</v>
      </c>
      <c r="E654" s="166" t="s">
        <v>1043</v>
      </c>
      <c r="F654" s="167" t="s">
        <v>1044</v>
      </c>
      <c r="G654" s="168" t="s">
        <v>169</v>
      </c>
      <c r="H654" s="169">
        <v>0.8</v>
      </c>
      <c r="I654" s="170"/>
      <c r="J654" s="171">
        <f>ROUND(I654*H654,2)</f>
        <v>0</v>
      </c>
      <c r="K654" s="167" t="s">
        <v>155</v>
      </c>
      <c r="L654" s="34"/>
      <c r="M654" s="172" t="s">
        <v>20</v>
      </c>
      <c r="N654" s="173" t="s">
        <v>44</v>
      </c>
      <c r="O654" s="35"/>
      <c r="P654" s="174">
        <f>O654*H654</f>
        <v>0</v>
      </c>
      <c r="Q654" s="174">
        <v>0.00273</v>
      </c>
      <c r="R654" s="174">
        <f>Q654*H654</f>
        <v>0.0021839999999999997</v>
      </c>
      <c r="S654" s="174">
        <v>0</v>
      </c>
      <c r="T654" s="175">
        <f>S654*H654</f>
        <v>0</v>
      </c>
      <c r="AR654" s="17" t="s">
        <v>250</v>
      </c>
      <c r="AT654" s="17" t="s">
        <v>152</v>
      </c>
      <c r="AU654" s="17" t="s">
        <v>81</v>
      </c>
      <c r="AY654" s="17" t="s">
        <v>150</v>
      </c>
      <c r="BE654" s="176">
        <f>IF(N654="základní",J654,0)</f>
        <v>0</v>
      </c>
      <c r="BF654" s="176">
        <f>IF(N654="snížená",J654,0)</f>
        <v>0</v>
      </c>
      <c r="BG654" s="176">
        <f>IF(N654="zákl. přenesená",J654,0)</f>
        <v>0</v>
      </c>
      <c r="BH654" s="176">
        <f>IF(N654="sníž. přenesená",J654,0)</f>
        <v>0</v>
      </c>
      <c r="BI654" s="176">
        <f>IF(N654="nulová",J654,0)</f>
        <v>0</v>
      </c>
      <c r="BJ654" s="17" t="s">
        <v>22</v>
      </c>
      <c r="BK654" s="176">
        <f>ROUND(I654*H654,2)</f>
        <v>0</v>
      </c>
      <c r="BL654" s="17" t="s">
        <v>250</v>
      </c>
      <c r="BM654" s="17" t="s">
        <v>1045</v>
      </c>
    </row>
    <row r="655" spans="2:47" s="1" customFormat="1" ht="13.5">
      <c r="B655" s="34"/>
      <c r="D655" s="177" t="s">
        <v>158</v>
      </c>
      <c r="F655" s="178" t="s">
        <v>1044</v>
      </c>
      <c r="I655" s="138"/>
      <c r="L655" s="34"/>
      <c r="M655" s="63"/>
      <c r="N655" s="35"/>
      <c r="O655" s="35"/>
      <c r="P655" s="35"/>
      <c r="Q655" s="35"/>
      <c r="R655" s="35"/>
      <c r="S655" s="35"/>
      <c r="T655" s="64"/>
      <c r="AT655" s="17" t="s">
        <v>158</v>
      </c>
      <c r="AU655" s="17" t="s">
        <v>81</v>
      </c>
    </row>
    <row r="656" spans="2:51" s="11" customFormat="1" ht="13.5">
      <c r="B656" s="179"/>
      <c r="D656" s="180" t="s">
        <v>159</v>
      </c>
      <c r="E656" s="181" t="s">
        <v>20</v>
      </c>
      <c r="F656" s="182" t="s">
        <v>1046</v>
      </c>
      <c r="H656" s="183">
        <v>0.8</v>
      </c>
      <c r="I656" s="184"/>
      <c r="L656" s="179"/>
      <c r="M656" s="185"/>
      <c r="N656" s="186"/>
      <c r="O656" s="186"/>
      <c r="P656" s="186"/>
      <c r="Q656" s="186"/>
      <c r="R656" s="186"/>
      <c r="S656" s="186"/>
      <c r="T656" s="187"/>
      <c r="AT656" s="188" t="s">
        <v>159</v>
      </c>
      <c r="AU656" s="188" t="s">
        <v>81</v>
      </c>
      <c r="AV656" s="11" t="s">
        <v>81</v>
      </c>
      <c r="AW656" s="11" t="s">
        <v>37</v>
      </c>
      <c r="AX656" s="11" t="s">
        <v>22</v>
      </c>
      <c r="AY656" s="188" t="s">
        <v>150</v>
      </c>
    </row>
    <row r="657" spans="2:65" s="1" customFormat="1" ht="22.5" customHeight="1">
      <c r="B657" s="164"/>
      <c r="C657" s="165" t="s">
        <v>1047</v>
      </c>
      <c r="D657" s="165" t="s">
        <v>152</v>
      </c>
      <c r="E657" s="166" t="s">
        <v>1048</v>
      </c>
      <c r="F657" s="167" t="s">
        <v>1049</v>
      </c>
      <c r="G657" s="168" t="s">
        <v>169</v>
      </c>
      <c r="H657" s="169">
        <v>10.2</v>
      </c>
      <c r="I657" s="170"/>
      <c r="J657" s="171">
        <f>ROUND(I657*H657,2)</f>
        <v>0</v>
      </c>
      <c r="K657" s="167" t="s">
        <v>155</v>
      </c>
      <c r="L657" s="34"/>
      <c r="M657" s="172" t="s">
        <v>20</v>
      </c>
      <c r="N657" s="173" t="s">
        <v>44</v>
      </c>
      <c r="O657" s="35"/>
      <c r="P657" s="174">
        <f>O657*H657</f>
        <v>0</v>
      </c>
      <c r="Q657" s="174">
        <v>0.00416</v>
      </c>
      <c r="R657" s="174">
        <f>Q657*H657</f>
        <v>0.04243199999999999</v>
      </c>
      <c r="S657" s="174">
        <v>0</v>
      </c>
      <c r="T657" s="175">
        <f>S657*H657</f>
        <v>0</v>
      </c>
      <c r="AR657" s="17" t="s">
        <v>250</v>
      </c>
      <c r="AT657" s="17" t="s">
        <v>152</v>
      </c>
      <c r="AU657" s="17" t="s">
        <v>81</v>
      </c>
      <c r="AY657" s="17" t="s">
        <v>150</v>
      </c>
      <c r="BE657" s="176">
        <f>IF(N657="základní",J657,0)</f>
        <v>0</v>
      </c>
      <c r="BF657" s="176">
        <f>IF(N657="snížená",J657,0)</f>
        <v>0</v>
      </c>
      <c r="BG657" s="176">
        <f>IF(N657="zákl. přenesená",J657,0)</f>
        <v>0</v>
      </c>
      <c r="BH657" s="176">
        <f>IF(N657="sníž. přenesená",J657,0)</f>
        <v>0</v>
      </c>
      <c r="BI657" s="176">
        <f>IF(N657="nulová",J657,0)</f>
        <v>0</v>
      </c>
      <c r="BJ657" s="17" t="s">
        <v>22</v>
      </c>
      <c r="BK657" s="176">
        <f>ROUND(I657*H657,2)</f>
        <v>0</v>
      </c>
      <c r="BL657" s="17" t="s">
        <v>250</v>
      </c>
      <c r="BM657" s="17" t="s">
        <v>1050</v>
      </c>
    </row>
    <row r="658" spans="2:47" s="1" customFormat="1" ht="13.5">
      <c r="B658" s="34"/>
      <c r="D658" s="177" t="s">
        <v>158</v>
      </c>
      <c r="F658" s="178" t="s">
        <v>1049</v>
      </c>
      <c r="I658" s="138"/>
      <c r="L658" s="34"/>
      <c r="M658" s="63"/>
      <c r="N658" s="35"/>
      <c r="O658" s="35"/>
      <c r="P658" s="35"/>
      <c r="Q658" s="35"/>
      <c r="R658" s="35"/>
      <c r="S658" s="35"/>
      <c r="T658" s="64"/>
      <c r="AT658" s="17" t="s">
        <v>158</v>
      </c>
      <c r="AU658" s="17" t="s">
        <v>81</v>
      </c>
    </row>
    <row r="659" spans="2:51" s="11" customFormat="1" ht="13.5">
      <c r="B659" s="179"/>
      <c r="D659" s="180" t="s">
        <v>159</v>
      </c>
      <c r="E659" s="181" t="s">
        <v>20</v>
      </c>
      <c r="F659" s="182" t="s">
        <v>1051</v>
      </c>
      <c r="H659" s="183">
        <v>10.2</v>
      </c>
      <c r="I659" s="184"/>
      <c r="L659" s="179"/>
      <c r="M659" s="185"/>
      <c r="N659" s="186"/>
      <c r="O659" s="186"/>
      <c r="P659" s="186"/>
      <c r="Q659" s="186"/>
      <c r="R659" s="186"/>
      <c r="S659" s="186"/>
      <c r="T659" s="187"/>
      <c r="AT659" s="188" t="s">
        <v>159</v>
      </c>
      <c r="AU659" s="188" t="s">
        <v>81</v>
      </c>
      <c r="AV659" s="11" t="s">
        <v>81</v>
      </c>
      <c r="AW659" s="11" t="s">
        <v>37</v>
      </c>
      <c r="AX659" s="11" t="s">
        <v>22</v>
      </c>
      <c r="AY659" s="188" t="s">
        <v>150</v>
      </c>
    </row>
    <row r="660" spans="2:65" s="1" customFormat="1" ht="22.5" customHeight="1">
      <c r="B660" s="164"/>
      <c r="C660" s="165" t="s">
        <v>1052</v>
      </c>
      <c r="D660" s="165" t="s">
        <v>152</v>
      </c>
      <c r="E660" s="166" t="s">
        <v>1053</v>
      </c>
      <c r="F660" s="167" t="s">
        <v>1054</v>
      </c>
      <c r="G660" s="168" t="s">
        <v>169</v>
      </c>
      <c r="H660" s="169">
        <v>18.4</v>
      </c>
      <c r="I660" s="170"/>
      <c r="J660" s="171">
        <f>ROUND(I660*H660,2)</f>
        <v>0</v>
      </c>
      <c r="K660" s="167" t="s">
        <v>155</v>
      </c>
      <c r="L660" s="34"/>
      <c r="M660" s="172" t="s">
        <v>20</v>
      </c>
      <c r="N660" s="173" t="s">
        <v>44</v>
      </c>
      <c r="O660" s="35"/>
      <c r="P660" s="174">
        <f>O660*H660</f>
        <v>0</v>
      </c>
      <c r="Q660" s="174">
        <v>0.00172</v>
      </c>
      <c r="R660" s="174">
        <f>Q660*H660</f>
        <v>0.031647999999999996</v>
      </c>
      <c r="S660" s="174">
        <v>0</v>
      </c>
      <c r="T660" s="175">
        <f>S660*H660</f>
        <v>0</v>
      </c>
      <c r="AR660" s="17" t="s">
        <v>250</v>
      </c>
      <c r="AT660" s="17" t="s">
        <v>152</v>
      </c>
      <c r="AU660" s="17" t="s">
        <v>81</v>
      </c>
      <c r="AY660" s="17" t="s">
        <v>150</v>
      </c>
      <c r="BE660" s="176">
        <f>IF(N660="základní",J660,0)</f>
        <v>0</v>
      </c>
      <c r="BF660" s="176">
        <f>IF(N660="snížená",J660,0)</f>
        <v>0</v>
      </c>
      <c r="BG660" s="176">
        <f>IF(N660="zákl. přenesená",J660,0)</f>
        <v>0</v>
      </c>
      <c r="BH660" s="176">
        <f>IF(N660="sníž. přenesená",J660,0)</f>
        <v>0</v>
      </c>
      <c r="BI660" s="176">
        <f>IF(N660="nulová",J660,0)</f>
        <v>0</v>
      </c>
      <c r="BJ660" s="17" t="s">
        <v>22</v>
      </c>
      <c r="BK660" s="176">
        <f>ROUND(I660*H660,2)</f>
        <v>0</v>
      </c>
      <c r="BL660" s="17" t="s">
        <v>250</v>
      </c>
      <c r="BM660" s="17" t="s">
        <v>1055</v>
      </c>
    </row>
    <row r="661" spans="2:47" s="1" customFormat="1" ht="13.5">
      <c r="B661" s="34"/>
      <c r="D661" s="177" t="s">
        <v>158</v>
      </c>
      <c r="F661" s="178" t="s">
        <v>1054</v>
      </c>
      <c r="I661" s="138"/>
      <c r="L661" s="34"/>
      <c r="M661" s="63"/>
      <c r="N661" s="35"/>
      <c r="O661" s="35"/>
      <c r="P661" s="35"/>
      <c r="Q661" s="35"/>
      <c r="R661" s="35"/>
      <c r="S661" s="35"/>
      <c r="T661" s="64"/>
      <c r="AT661" s="17" t="s">
        <v>158</v>
      </c>
      <c r="AU661" s="17" t="s">
        <v>81</v>
      </c>
    </row>
    <row r="662" spans="2:51" s="11" customFormat="1" ht="13.5">
      <c r="B662" s="179"/>
      <c r="D662" s="180" t="s">
        <v>159</v>
      </c>
      <c r="E662" s="181" t="s">
        <v>20</v>
      </c>
      <c r="F662" s="182" t="s">
        <v>1056</v>
      </c>
      <c r="H662" s="183">
        <v>18.4</v>
      </c>
      <c r="I662" s="184"/>
      <c r="L662" s="179"/>
      <c r="M662" s="185"/>
      <c r="N662" s="186"/>
      <c r="O662" s="186"/>
      <c r="P662" s="186"/>
      <c r="Q662" s="186"/>
      <c r="R662" s="186"/>
      <c r="S662" s="186"/>
      <c r="T662" s="187"/>
      <c r="AT662" s="188" t="s">
        <v>159</v>
      </c>
      <c r="AU662" s="188" t="s">
        <v>81</v>
      </c>
      <c r="AV662" s="11" t="s">
        <v>81</v>
      </c>
      <c r="AW662" s="11" t="s">
        <v>37</v>
      </c>
      <c r="AX662" s="11" t="s">
        <v>22</v>
      </c>
      <c r="AY662" s="188" t="s">
        <v>150</v>
      </c>
    </row>
    <row r="663" spans="2:65" s="1" customFormat="1" ht="22.5" customHeight="1">
      <c r="B663" s="164"/>
      <c r="C663" s="165" t="s">
        <v>1057</v>
      </c>
      <c r="D663" s="165" t="s">
        <v>152</v>
      </c>
      <c r="E663" s="166" t="s">
        <v>1058</v>
      </c>
      <c r="F663" s="167" t="s">
        <v>1059</v>
      </c>
      <c r="G663" s="168" t="s">
        <v>384</v>
      </c>
      <c r="H663" s="169">
        <v>4</v>
      </c>
      <c r="I663" s="170"/>
      <c r="J663" s="171">
        <f>ROUND(I663*H663,2)</f>
        <v>0</v>
      </c>
      <c r="K663" s="167" t="s">
        <v>155</v>
      </c>
      <c r="L663" s="34"/>
      <c r="M663" s="172" t="s">
        <v>20</v>
      </c>
      <c r="N663" s="173" t="s">
        <v>44</v>
      </c>
      <c r="O663" s="35"/>
      <c r="P663" s="174">
        <f>O663*H663</f>
        <v>0</v>
      </c>
      <c r="Q663" s="174">
        <v>0.00038</v>
      </c>
      <c r="R663" s="174">
        <f>Q663*H663</f>
        <v>0.00152</v>
      </c>
      <c r="S663" s="174">
        <v>0</v>
      </c>
      <c r="T663" s="175">
        <f>S663*H663</f>
        <v>0</v>
      </c>
      <c r="AR663" s="17" t="s">
        <v>250</v>
      </c>
      <c r="AT663" s="17" t="s">
        <v>152</v>
      </c>
      <c r="AU663" s="17" t="s">
        <v>81</v>
      </c>
      <c r="AY663" s="17" t="s">
        <v>150</v>
      </c>
      <c r="BE663" s="176">
        <f>IF(N663="základní",J663,0)</f>
        <v>0</v>
      </c>
      <c r="BF663" s="176">
        <f>IF(N663="snížená",J663,0)</f>
        <v>0</v>
      </c>
      <c r="BG663" s="176">
        <f>IF(N663="zákl. přenesená",J663,0)</f>
        <v>0</v>
      </c>
      <c r="BH663" s="176">
        <f>IF(N663="sníž. přenesená",J663,0)</f>
        <v>0</v>
      </c>
      <c r="BI663" s="176">
        <f>IF(N663="nulová",J663,0)</f>
        <v>0</v>
      </c>
      <c r="BJ663" s="17" t="s">
        <v>22</v>
      </c>
      <c r="BK663" s="176">
        <f>ROUND(I663*H663,2)</f>
        <v>0</v>
      </c>
      <c r="BL663" s="17" t="s">
        <v>250</v>
      </c>
      <c r="BM663" s="17" t="s">
        <v>1060</v>
      </c>
    </row>
    <row r="664" spans="2:47" s="1" customFormat="1" ht="13.5">
      <c r="B664" s="34"/>
      <c r="D664" s="177" t="s">
        <v>158</v>
      </c>
      <c r="F664" s="178" t="s">
        <v>1059</v>
      </c>
      <c r="I664" s="138"/>
      <c r="L664" s="34"/>
      <c r="M664" s="63"/>
      <c r="N664" s="35"/>
      <c r="O664" s="35"/>
      <c r="P664" s="35"/>
      <c r="Q664" s="35"/>
      <c r="R664" s="35"/>
      <c r="S664" s="35"/>
      <c r="T664" s="64"/>
      <c r="AT664" s="17" t="s">
        <v>158</v>
      </c>
      <c r="AU664" s="17" t="s">
        <v>81</v>
      </c>
    </row>
    <row r="665" spans="2:51" s="11" customFormat="1" ht="13.5">
      <c r="B665" s="179"/>
      <c r="D665" s="180" t="s">
        <v>159</v>
      </c>
      <c r="E665" s="181" t="s">
        <v>20</v>
      </c>
      <c r="F665" s="182" t="s">
        <v>896</v>
      </c>
      <c r="H665" s="183">
        <v>4</v>
      </c>
      <c r="I665" s="184"/>
      <c r="L665" s="179"/>
      <c r="M665" s="185"/>
      <c r="N665" s="186"/>
      <c r="O665" s="186"/>
      <c r="P665" s="186"/>
      <c r="Q665" s="186"/>
      <c r="R665" s="186"/>
      <c r="S665" s="186"/>
      <c r="T665" s="187"/>
      <c r="AT665" s="188" t="s">
        <v>159</v>
      </c>
      <c r="AU665" s="188" t="s">
        <v>81</v>
      </c>
      <c r="AV665" s="11" t="s">
        <v>81</v>
      </c>
      <c r="AW665" s="11" t="s">
        <v>37</v>
      </c>
      <c r="AX665" s="11" t="s">
        <v>22</v>
      </c>
      <c r="AY665" s="188" t="s">
        <v>150</v>
      </c>
    </row>
    <row r="666" spans="2:65" s="1" customFormat="1" ht="22.5" customHeight="1">
      <c r="B666" s="164"/>
      <c r="C666" s="165" t="s">
        <v>1061</v>
      </c>
      <c r="D666" s="165" t="s">
        <v>152</v>
      </c>
      <c r="E666" s="166" t="s">
        <v>1062</v>
      </c>
      <c r="F666" s="167" t="s">
        <v>1063</v>
      </c>
      <c r="G666" s="168" t="s">
        <v>384</v>
      </c>
      <c r="H666" s="169">
        <v>8</v>
      </c>
      <c r="I666" s="170"/>
      <c r="J666" s="171">
        <f>ROUND(I666*H666,2)</f>
        <v>0</v>
      </c>
      <c r="K666" s="167" t="s">
        <v>155</v>
      </c>
      <c r="L666" s="34"/>
      <c r="M666" s="172" t="s">
        <v>20</v>
      </c>
      <c r="N666" s="173" t="s">
        <v>44</v>
      </c>
      <c r="O666" s="35"/>
      <c r="P666" s="174">
        <f>O666*H666</f>
        <v>0</v>
      </c>
      <c r="Q666" s="174">
        <v>0.00038</v>
      </c>
      <c r="R666" s="174">
        <f>Q666*H666</f>
        <v>0.00304</v>
      </c>
      <c r="S666" s="174">
        <v>0</v>
      </c>
      <c r="T666" s="175">
        <f>S666*H666</f>
        <v>0</v>
      </c>
      <c r="AR666" s="17" t="s">
        <v>250</v>
      </c>
      <c r="AT666" s="17" t="s">
        <v>152</v>
      </c>
      <c r="AU666" s="17" t="s">
        <v>81</v>
      </c>
      <c r="AY666" s="17" t="s">
        <v>150</v>
      </c>
      <c r="BE666" s="176">
        <f>IF(N666="základní",J666,0)</f>
        <v>0</v>
      </c>
      <c r="BF666" s="176">
        <f>IF(N666="snížená",J666,0)</f>
        <v>0</v>
      </c>
      <c r="BG666" s="176">
        <f>IF(N666="zákl. přenesená",J666,0)</f>
        <v>0</v>
      </c>
      <c r="BH666" s="176">
        <f>IF(N666="sníž. přenesená",J666,0)</f>
        <v>0</v>
      </c>
      <c r="BI666" s="176">
        <f>IF(N666="nulová",J666,0)</f>
        <v>0</v>
      </c>
      <c r="BJ666" s="17" t="s">
        <v>22</v>
      </c>
      <c r="BK666" s="176">
        <f>ROUND(I666*H666,2)</f>
        <v>0</v>
      </c>
      <c r="BL666" s="17" t="s">
        <v>250</v>
      </c>
      <c r="BM666" s="17" t="s">
        <v>1064</v>
      </c>
    </row>
    <row r="667" spans="2:47" s="1" customFormat="1" ht="13.5">
      <c r="B667" s="34"/>
      <c r="D667" s="177" t="s">
        <v>158</v>
      </c>
      <c r="F667" s="178" t="s">
        <v>1063</v>
      </c>
      <c r="I667" s="138"/>
      <c r="L667" s="34"/>
      <c r="M667" s="63"/>
      <c r="N667" s="35"/>
      <c r="O667" s="35"/>
      <c r="P667" s="35"/>
      <c r="Q667" s="35"/>
      <c r="R667" s="35"/>
      <c r="S667" s="35"/>
      <c r="T667" s="64"/>
      <c r="AT667" s="17" t="s">
        <v>158</v>
      </c>
      <c r="AU667" s="17" t="s">
        <v>81</v>
      </c>
    </row>
    <row r="668" spans="2:51" s="11" customFormat="1" ht="13.5">
      <c r="B668" s="179"/>
      <c r="D668" s="180" t="s">
        <v>159</v>
      </c>
      <c r="E668" s="181" t="s">
        <v>20</v>
      </c>
      <c r="F668" s="182" t="s">
        <v>1065</v>
      </c>
      <c r="H668" s="183">
        <v>8</v>
      </c>
      <c r="I668" s="184"/>
      <c r="L668" s="179"/>
      <c r="M668" s="185"/>
      <c r="N668" s="186"/>
      <c r="O668" s="186"/>
      <c r="P668" s="186"/>
      <c r="Q668" s="186"/>
      <c r="R668" s="186"/>
      <c r="S668" s="186"/>
      <c r="T668" s="187"/>
      <c r="AT668" s="188" t="s">
        <v>159</v>
      </c>
      <c r="AU668" s="188" t="s">
        <v>81</v>
      </c>
      <c r="AV668" s="11" t="s">
        <v>81</v>
      </c>
      <c r="AW668" s="11" t="s">
        <v>37</v>
      </c>
      <c r="AX668" s="11" t="s">
        <v>22</v>
      </c>
      <c r="AY668" s="188" t="s">
        <v>150</v>
      </c>
    </row>
    <row r="669" spans="2:65" s="1" customFormat="1" ht="22.5" customHeight="1">
      <c r="B669" s="164"/>
      <c r="C669" s="165" t="s">
        <v>1066</v>
      </c>
      <c r="D669" s="165" t="s">
        <v>152</v>
      </c>
      <c r="E669" s="166" t="s">
        <v>1067</v>
      </c>
      <c r="F669" s="167" t="s">
        <v>1068</v>
      </c>
      <c r="G669" s="168" t="s">
        <v>169</v>
      </c>
      <c r="H669" s="169">
        <v>14</v>
      </c>
      <c r="I669" s="170"/>
      <c r="J669" s="171">
        <f>ROUND(I669*H669,2)</f>
        <v>0</v>
      </c>
      <c r="K669" s="167" t="s">
        <v>155</v>
      </c>
      <c r="L669" s="34"/>
      <c r="M669" s="172" t="s">
        <v>20</v>
      </c>
      <c r="N669" s="173" t="s">
        <v>44</v>
      </c>
      <c r="O669" s="35"/>
      <c r="P669" s="174">
        <f>O669*H669</f>
        <v>0</v>
      </c>
      <c r="Q669" s="174">
        <v>0.00145</v>
      </c>
      <c r="R669" s="174">
        <f>Q669*H669</f>
        <v>0.0203</v>
      </c>
      <c r="S669" s="174">
        <v>0</v>
      </c>
      <c r="T669" s="175">
        <f>S669*H669</f>
        <v>0</v>
      </c>
      <c r="AR669" s="17" t="s">
        <v>250</v>
      </c>
      <c r="AT669" s="17" t="s">
        <v>152</v>
      </c>
      <c r="AU669" s="17" t="s">
        <v>81</v>
      </c>
      <c r="AY669" s="17" t="s">
        <v>150</v>
      </c>
      <c r="BE669" s="176">
        <f>IF(N669="základní",J669,0)</f>
        <v>0</v>
      </c>
      <c r="BF669" s="176">
        <f>IF(N669="snížená",J669,0)</f>
        <v>0</v>
      </c>
      <c r="BG669" s="176">
        <f>IF(N669="zákl. přenesená",J669,0)</f>
        <v>0</v>
      </c>
      <c r="BH669" s="176">
        <f>IF(N669="sníž. přenesená",J669,0)</f>
        <v>0</v>
      </c>
      <c r="BI669" s="176">
        <f>IF(N669="nulová",J669,0)</f>
        <v>0</v>
      </c>
      <c r="BJ669" s="17" t="s">
        <v>22</v>
      </c>
      <c r="BK669" s="176">
        <f>ROUND(I669*H669,2)</f>
        <v>0</v>
      </c>
      <c r="BL669" s="17" t="s">
        <v>250</v>
      </c>
      <c r="BM669" s="17" t="s">
        <v>1069</v>
      </c>
    </row>
    <row r="670" spans="2:47" s="1" customFormat="1" ht="13.5">
      <c r="B670" s="34"/>
      <c r="D670" s="177" t="s">
        <v>158</v>
      </c>
      <c r="F670" s="178" t="s">
        <v>1068</v>
      </c>
      <c r="I670" s="138"/>
      <c r="L670" s="34"/>
      <c r="M670" s="63"/>
      <c r="N670" s="35"/>
      <c r="O670" s="35"/>
      <c r="P670" s="35"/>
      <c r="Q670" s="35"/>
      <c r="R670" s="35"/>
      <c r="S670" s="35"/>
      <c r="T670" s="64"/>
      <c r="AT670" s="17" t="s">
        <v>158</v>
      </c>
      <c r="AU670" s="17" t="s">
        <v>81</v>
      </c>
    </row>
    <row r="671" spans="2:51" s="11" customFormat="1" ht="13.5">
      <c r="B671" s="179"/>
      <c r="D671" s="180" t="s">
        <v>159</v>
      </c>
      <c r="E671" s="181" t="s">
        <v>20</v>
      </c>
      <c r="F671" s="182" t="s">
        <v>1070</v>
      </c>
      <c r="H671" s="183">
        <v>14</v>
      </c>
      <c r="I671" s="184"/>
      <c r="L671" s="179"/>
      <c r="M671" s="185"/>
      <c r="N671" s="186"/>
      <c r="O671" s="186"/>
      <c r="P671" s="186"/>
      <c r="Q671" s="186"/>
      <c r="R671" s="186"/>
      <c r="S671" s="186"/>
      <c r="T671" s="187"/>
      <c r="AT671" s="188" t="s">
        <v>159</v>
      </c>
      <c r="AU671" s="188" t="s">
        <v>81</v>
      </c>
      <c r="AV671" s="11" t="s">
        <v>81</v>
      </c>
      <c r="AW671" s="11" t="s">
        <v>37</v>
      </c>
      <c r="AX671" s="11" t="s">
        <v>22</v>
      </c>
      <c r="AY671" s="188" t="s">
        <v>150</v>
      </c>
    </row>
    <row r="672" spans="2:65" s="1" customFormat="1" ht="22.5" customHeight="1">
      <c r="B672" s="164"/>
      <c r="C672" s="165" t="s">
        <v>1071</v>
      </c>
      <c r="D672" s="165" t="s">
        <v>152</v>
      </c>
      <c r="E672" s="166" t="s">
        <v>1072</v>
      </c>
      <c r="F672" s="167" t="s">
        <v>1073</v>
      </c>
      <c r="G672" s="168" t="s">
        <v>384</v>
      </c>
      <c r="H672" s="169">
        <v>8</v>
      </c>
      <c r="I672" s="170"/>
      <c r="J672" s="171">
        <f>ROUND(I672*H672,2)</f>
        <v>0</v>
      </c>
      <c r="K672" s="167" t="s">
        <v>155</v>
      </c>
      <c r="L672" s="34"/>
      <c r="M672" s="172" t="s">
        <v>20</v>
      </c>
      <c r="N672" s="173" t="s">
        <v>44</v>
      </c>
      <c r="O672" s="35"/>
      <c r="P672" s="174">
        <f>O672*H672</f>
        <v>0</v>
      </c>
      <c r="Q672" s="174">
        <v>8E-05</v>
      </c>
      <c r="R672" s="174">
        <f>Q672*H672</f>
        <v>0.00064</v>
      </c>
      <c r="S672" s="174">
        <v>0</v>
      </c>
      <c r="T672" s="175">
        <f>S672*H672</f>
        <v>0</v>
      </c>
      <c r="AR672" s="17" t="s">
        <v>250</v>
      </c>
      <c r="AT672" s="17" t="s">
        <v>152</v>
      </c>
      <c r="AU672" s="17" t="s">
        <v>81</v>
      </c>
      <c r="AY672" s="17" t="s">
        <v>150</v>
      </c>
      <c r="BE672" s="176">
        <f>IF(N672="základní",J672,0)</f>
        <v>0</v>
      </c>
      <c r="BF672" s="176">
        <f>IF(N672="snížená",J672,0)</f>
        <v>0</v>
      </c>
      <c r="BG672" s="176">
        <f>IF(N672="zákl. přenesená",J672,0)</f>
        <v>0</v>
      </c>
      <c r="BH672" s="176">
        <f>IF(N672="sníž. přenesená",J672,0)</f>
        <v>0</v>
      </c>
      <c r="BI672" s="176">
        <f>IF(N672="nulová",J672,0)</f>
        <v>0</v>
      </c>
      <c r="BJ672" s="17" t="s">
        <v>22</v>
      </c>
      <c r="BK672" s="176">
        <f>ROUND(I672*H672,2)</f>
        <v>0</v>
      </c>
      <c r="BL672" s="17" t="s">
        <v>250</v>
      </c>
      <c r="BM672" s="17" t="s">
        <v>1074</v>
      </c>
    </row>
    <row r="673" spans="2:47" s="1" customFormat="1" ht="13.5">
      <c r="B673" s="34"/>
      <c r="D673" s="177" t="s">
        <v>158</v>
      </c>
      <c r="F673" s="178" t="s">
        <v>1073</v>
      </c>
      <c r="I673" s="138"/>
      <c r="L673" s="34"/>
      <c r="M673" s="63"/>
      <c r="N673" s="35"/>
      <c r="O673" s="35"/>
      <c r="P673" s="35"/>
      <c r="Q673" s="35"/>
      <c r="R673" s="35"/>
      <c r="S673" s="35"/>
      <c r="T673" s="64"/>
      <c r="AT673" s="17" t="s">
        <v>158</v>
      </c>
      <c r="AU673" s="17" t="s">
        <v>81</v>
      </c>
    </row>
    <row r="674" spans="2:51" s="11" customFormat="1" ht="13.5">
      <c r="B674" s="179"/>
      <c r="D674" s="180" t="s">
        <v>159</v>
      </c>
      <c r="E674" s="181" t="s">
        <v>20</v>
      </c>
      <c r="F674" s="182" t="s">
        <v>590</v>
      </c>
      <c r="H674" s="183">
        <v>8</v>
      </c>
      <c r="I674" s="184"/>
      <c r="L674" s="179"/>
      <c r="M674" s="185"/>
      <c r="N674" s="186"/>
      <c r="O674" s="186"/>
      <c r="P674" s="186"/>
      <c r="Q674" s="186"/>
      <c r="R674" s="186"/>
      <c r="S674" s="186"/>
      <c r="T674" s="187"/>
      <c r="AT674" s="188" t="s">
        <v>159</v>
      </c>
      <c r="AU674" s="188" t="s">
        <v>81</v>
      </c>
      <c r="AV674" s="11" t="s">
        <v>81</v>
      </c>
      <c r="AW674" s="11" t="s">
        <v>37</v>
      </c>
      <c r="AX674" s="11" t="s">
        <v>22</v>
      </c>
      <c r="AY674" s="188" t="s">
        <v>150</v>
      </c>
    </row>
    <row r="675" spans="2:65" s="1" customFormat="1" ht="22.5" customHeight="1">
      <c r="B675" s="164"/>
      <c r="C675" s="165" t="s">
        <v>1075</v>
      </c>
      <c r="D675" s="165" t="s">
        <v>152</v>
      </c>
      <c r="E675" s="166" t="s">
        <v>1076</v>
      </c>
      <c r="F675" s="167" t="s">
        <v>1077</v>
      </c>
      <c r="G675" s="168" t="s">
        <v>384</v>
      </c>
      <c r="H675" s="169">
        <v>8</v>
      </c>
      <c r="I675" s="170"/>
      <c r="J675" s="171">
        <f>ROUND(I675*H675,2)</f>
        <v>0</v>
      </c>
      <c r="K675" s="167" t="s">
        <v>155</v>
      </c>
      <c r="L675" s="34"/>
      <c r="M675" s="172" t="s">
        <v>20</v>
      </c>
      <c r="N675" s="173" t="s">
        <v>44</v>
      </c>
      <c r="O675" s="35"/>
      <c r="P675" s="174">
        <f>O675*H675</f>
        <v>0</v>
      </c>
      <c r="Q675" s="174">
        <v>0.00025</v>
      </c>
      <c r="R675" s="174">
        <f>Q675*H675</f>
        <v>0.002</v>
      </c>
      <c r="S675" s="174">
        <v>0</v>
      </c>
      <c r="T675" s="175">
        <f>S675*H675</f>
        <v>0</v>
      </c>
      <c r="AR675" s="17" t="s">
        <v>250</v>
      </c>
      <c r="AT675" s="17" t="s">
        <v>152</v>
      </c>
      <c r="AU675" s="17" t="s">
        <v>81</v>
      </c>
      <c r="AY675" s="17" t="s">
        <v>150</v>
      </c>
      <c r="BE675" s="176">
        <f>IF(N675="základní",J675,0)</f>
        <v>0</v>
      </c>
      <c r="BF675" s="176">
        <f>IF(N675="snížená",J675,0)</f>
        <v>0</v>
      </c>
      <c r="BG675" s="176">
        <f>IF(N675="zákl. přenesená",J675,0)</f>
        <v>0</v>
      </c>
      <c r="BH675" s="176">
        <f>IF(N675="sníž. přenesená",J675,0)</f>
        <v>0</v>
      </c>
      <c r="BI675" s="176">
        <f>IF(N675="nulová",J675,0)</f>
        <v>0</v>
      </c>
      <c r="BJ675" s="17" t="s">
        <v>22</v>
      </c>
      <c r="BK675" s="176">
        <f>ROUND(I675*H675,2)</f>
        <v>0</v>
      </c>
      <c r="BL675" s="17" t="s">
        <v>250</v>
      </c>
      <c r="BM675" s="17" t="s">
        <v>1078</v>
      </c>
    </row>
    <row r="676" spans="2:47" s="1" customFormat="1" ht="13.5">
      <c r="B676" s="34"/>
      <c r="D676" s="177" t="s">
        <v>158</v>
      </c>
      <c r="F676" s="178" t="s">
        <v>1077</v>
      </c>
      <c r="I676" s="138"/>
      <c r="L676" s="34"/>
      <c r="M676" s="63"/>
      <c r="N676" s="35"/>
      <c r="O676" s="35"/>
      <c r="P676" s="35"/>
      <c r="Q676" s="35"/>
      <c r="R676" s="35"/>
      <c r="S676" s="35"/>
      <c r="T676" s="64"/>
      <c r="AT676" s="17" t="s">
        <v>158</v>
      </c>
      <c r="AU676" s="17" t="s">
        <v>81</v>
      </c>
    </row>
    <row r="677" spans="2:51" s="11" customFormat="1" ht="13.5">
      <c r="B677" s="179"/>
      <c r="D677" s="180" t="s">
        <v>159</v>
      </c>
      <c r="E677" s="181" t="s">
        <v>20</v>
      </c>
      <c r="F677" s="182" t="s">
        <v>590</v>
      </c>
      <c r="H677" s="183">
        <v>8</v>
      </c>
      <c r="I677" s="184"/>
      <c r="L677" s="179"/>
      <c r="M677" s="185"/>
      <c r="N677" s="186"/>
      <c r="O677" s="186"/>
      <c r="P677" s="186"/>
      <c r="Q677" s="186"/>
      <c r="R677" s="186"/>
      <c r="S677" s="186"/>
      <c r="T677" s="187"/>
      <c r="AT677" s="188" t="s">
        <v>159</v>
      </c>
      <c r="AU677" s="188" t="s">
        <v>81</v>
      </c>
      <c r="AV677" s="11" t="s">
        <v>81</v>
      </c>
      <c r="AW677" s="11" t="s">
        <v>37</v>
      </c>
      <c r="AX677" s="11" t="s">
        <v>22</v>
      </c>
      <c r="AY677" s="188" t="s">
        <v>150</v>
      </c>
    </row>
    <row r="678" spans="2:65" s="1" customFormat="1" ht="22.5" customHeight="1">
      <c r="B678" s="164"/>
      <c r="C678" s="165" t="s">
        <v>1079</v>
      </c>
      <c r="D678" s="165" t="s">
        <v>152</v>
      </c>
      <c r="E678" s="166" t="s">
        <v>1080</v>
      </c>
      <c r="F678" s="167" t="s">
        <v>1081</v>
      </c>
      <c r="G678" s="168" t="s">
        <v>384</v>
      </c>
      <c r="H678" s="169">
        <v>4</v>
      </c>
      <c r="I678" s="170"/>
      <c r="J678" s="171">
        <f>ROUND(I678*H678,2)</f>
        <v>0</v>
      </c>
      <c r="K678" s="167" t="s">
        <v>155</v>
      </c>
      <c r="L678" s="34"/>
      <c r="M678" s="172" t="s">
        <v>20</v>
      </c>
      <c r="N678" s="173" t="s">
        <v>44</v>
      </c>
      <c r="O678" s="35"/>
      <c r="P678" s="174">
        <f>O678*H678</f>
        <v>0</v>
      </c>
      <c r="Q678" s="174">
        <v>0.00025</v>
      </c>
      <c r="R678" s="174">
        <f>Q678*H678</f>
        <v>0.001</v>
      </c>
      <c r="S678" s="174">
        <v>0</v>
      </c>
      <c r="T678" s="175">
        <f>S678*H678</f>
        <v>0</v>
      </c>
      <c r="AR678" s="17" t="s">
        <v>250</v>
      </c>
      <c r="AT678" s="17" t="s">
        <v>152</v>
      </c>
      <c r="AU678" s="17" t="s">
        <v>81</v>
      </c>
      <c r="AY678" s="17" t="s">
        <v>150</v>
      </c>
      <c r="BE678" s="176">
        <f>IF(N678="základní",J678,0)</f>
        <v>0</v>
      </c>
      <c r="BF678" s="176">
        <f>IF(N678="snížená",J678,0)</f>
        <v>0</v>
      </c>
      <c r="BG678" s="176">
        <f>IF(N678="zákl. přenesená",J678,0)</f>
        <v>0</v>
      </c>
      <c r="BH678" s="176">
        <f>IF(N678="sníž. přenesená",J678,0)</f>
        <v>0</v>
      </c>
      <c r="BI678" s="176">
        <f>IF(N678="nulová",J678,0)</f>
        <v>0</v>
      </c>
      <c r="BJ678" s="17" t="s">
        <v>22</v>
      </c>
      <c r="BK678" s="176">
        <f>ROUND(I678*H678,2)</f>
        <v>0</v>
      </c>
      <c r="BL678" s="17" t="s">
        <v>250</v>
      </c>
      <c r="BM678" s="17" t="s">
        <v>1082</v>
      </c>
    </row>
    <row r="679" spans="2:47" s="1" customFormat="1" ht="13.5">
      <c r="B679" s="34"/>
      <c r="D679" s="177" t="s">
        <v>158</v>
      </c>
      <c r="F679" s="178" t="s">
        <v>1081</v>
      </c>
      <c r="I679" s="138"/>
      <c r="L679" s="34"/>
      <c r="M679" s="63"/>
      <c r="N679" s="35"/>
      <c r="O679" s="35"/>
      <c r="P679" s="35"/>
      <c r="Q679" s="35"/>
      <c r="R679" s="35"/>
      <c r="S679" s="35"/>
      <c r="T679" s="64"/>
      <c r="AT679" s="17" t="s">
        <v>158</v>
      </c>
      <c r="AU679" s="17" t="s">
        <v>81</v>
      </c>
    </row>
    <row r="680" spans="2:51" s="11" customFormat="1" ht="13.5">
      <c r="B680" s="179"/>
      <c r="D680" s="180" t="s">
        <v>159</v>
      </c>
      <c r="E680" s="181" t="s">
        <v>20</v>
      </c>
      <c r="F680" s="182" t="s">
        <v>896</v>
      </c>
      <c r="H680" s="183">
        <v>4</v>
      </c>
      <c r="I680" s="184"/>
      <c r="L680" s="179"/>
      <c r="M680" s="185"/>
      <c r="N680" s="186"/>
      <c r="O680" s="186"/>
      <c r="P680" s="186"/>
      <c r="Q680" s="186"/>
      <c r="R680" s="186"/>
      <c r="S680" s="186"/>
      <c r="T680" s="187"/>
      <c r="AT680" s="188" t="s">
        <v>159</v>
      </c>
      <c r="AU680" s="188" t="s">
        <v>81</v>
      </c>
      <c r="AV680" s="11" t="s">
        <v>81</v>
      </c>
      <c r="AW680" s="11" t="s">
        <v>37</v>
      </c>
      <c r="AX680" s="11" t="s">
        <v>22</v>
      </c>
      <c r="AY680" s="188" t="s">
        <v>150</v>
      </c>
    </row>
    <row r="681" spans="2:65" s="1" customFormat="1" ht="22.5" customHeight="1">
      <c r="B681" s="164"/>
      <c r="C681" s="165" t="s">
        <v>1083</v>
      </c>
      <c r="D681" s="165" t="s">
        <v>152</v>
      </c>
      <c r="E681" s="166" t="s">
        <v>1084</v>
      </c>
      <c r="F681" s="167" t="s">
        <v>1085</v>
      </c>
      <c r="G681" s="168" t="s">
        <v>384</v>
      </c>
      <c r="H681" s="169">
        <v>4</v>
      </c>
      <c r="I681" s="170"/>
      <c r="J681" s="171">
        <f>ROUND(I681*H681,2)</f>
        <v>0</v>
      </c>
      <c r="K681" s="167" t="s">
        <v>20</v>
      </c>
      <c r="L681" s="34"/>
      <c r="M681" s="172" t="s">
        <v>20</v>
      </c>
      <c r="N681" s="173" t="s">
        <v>44</v>
      </c>
      <c r="O681" s="35"/>
      <c r="P681" s="174">
        <f>O681*H681</f>
        <v>0</v>
      </c>
      <c r="Q681" s="174">
        <v>0.00025</v>
      </c>
      <c r="R681" s="174">
        <f>Q681*H681</f>
        <v>0.001</v>
      </c>
      <c r="S681" s="174">
        <v>0</v>
      </c>
      <c r="T681" s="175">
        <f>S681*H681</f>
        <v>0</v>
      </c>
      <c r="AR681" s="17" t="s">
        <v>250</v>
      </c>
      <c r="AT681" s="17" t="s">
        <v>152</v>
      </c>
      <c r="AU681" s="17" t="s">
        <v>81</v>
      </c>
      <c r="AY681" s="17" t="s">
        <v>150</v>
      </c>
      <c r="BE681" s="176">
        <f>IF(N681="základní",J681,0)</f>
        <v>0</v>
      </c>
      <c r="BF681" s="176">
        <f>IF(N681="snížená",J681,0)</f>
        <v>0</v>
      </c>
      <c r="BG681" s="176">
        <f>IF(N681="zákl. přenesená",J681,0)</f>
        <v>0</v>
      </c>
      <c r="BH681" s="176">
        <f>IF(N681="sníž. přenesená",J681,0)</f>
        <v>0</v>
      </c>
      <c r="BI681" s="176">
        <f>IF(N681="nulová",J681,0)</f>
        <v>0</v>
      </c>
      <c r="BJ681" s="17" t="s">
        <v>22</v>
      </c>
      <c r="BK681" s="176">
        <f>ROUND(I681*H681,2)</f>
        <v>0</v>
      </c>
      <c r="BL681" s="17" t="s">
        <v>250</v>
      </c>
      <c r="BM681" s="17" t="s">
        <v>1086</v>
      </c>
    </row>
    <row r="682" spans="2:47" s="1" customFormat="1" ht="13.5">
      <c r="B682" s="34"/>
      <c r="D682" s="177" t="s">
        <v>158</v>
      </c>
      <c r="F682" s="178" t="s">
        <v>1085</v>
      </c>
      <c r="I682" s="138"/>
      <c r="L682" s="34"/>
      <c r="M682" s="63"/>
      <c r="N682" s="35"/>
      <c r="O682" s="35"/>
      <c r="P682" s="35"/>
      <c r="Q682" s="35"/>
      <c r="R682" s="35"/>
      <c r="S682" s="35"/>
      <c r="T682" s="64"/>
      <c r="AT682" s="17" t="s">
        <v>158</v>
      </c>
      <c r="AU682" s="17" t="s">
        <v>81</v>
      </c>
    </row>
    <row r="683" spans="2:51" s="11" customFormat="1" ht="13.5">
      <c r="B683" s="179"/>
      <c r="D683" s="180" t="s">
        <v>159</v>
      </c>
      <c r="E683" s="181" t="s">
        <v>20</v>
      </c>
      <c r="F683" s="182" t="s">
        <v>896</v>
      </c>
      <c r="H683" s="183">
        <v>4</v>
      </c>
      <c r="I683" s="184"/>
      <c r="L683" s="179"/>
      <c r="M683" s="185"/>
      <c r="N683" s="186"/>
      <c r="O683" s="186"/>
      <c r="P683" s="186"/>
      <c r="Q683" s="186"/>
      <c r="R683" s="186"/>
      <c r="S683" s="186"/>
      <c r="T683" s="187"/>
      <c r="AT683" s="188" t="s">
        <v>159</v>
      </c>
      <c r="AU683" s="188" t="s">
        <v>81</v>
      </c>
      <c r="AV683" s="11" t="s">
        <v>81</v>
      </c>
      <c r="AW683" s="11" t="s">
        <v>37</v>
      </c>
      <c r="AX683" s="11" t="s">
        <v>22</v>
      </c>
      <c r="AY683" s="188" t="s">
        <v>150</v>
      </c>
    </row>
    <row r="684" spans="2:65" s="1" customFormat="1" ht="22.5" customHeight="1">
      <c r="B684" s="164"/>
      <c r="C684" s="165" t="s">
        <v>1087</v>
      </c>
      <c r="D684" s="165" t="s">
        <v>152</v>
      </c>
      <c r="E684" s="166" t="s">
        <v>1088</v>
      </c>
      <c r="F684" s="167" t="s">
        <v>1089</v>
      </c>
      <c r="G684" s="168" t="s">
        <v>222</v>
      </c>
      <c r="H684" s="169">
        <v>1.214</v>
      </c>
      <c r="I684" s="170"/>
      <c r="J684" s="171">
        <f>ROUND(I684*H684,2)</f>
        <v>0</v>
      </c>
      <c r="K684" s="167" t="s">
        <v>155</v>
      </c>
      <c r="L684" s="34"/>
      <c r="M684" s="172" t="s">
        <v>20</v>
      </c>
      <c r="N684" s="173" t="s">
        <v>44</v>
      </c>
      <c r="O684" s="35"/>
      <c r="P684" s="174">
        <f>O684*H684</f>
        <v>0</v>
      </c>
      <c r="Q684" s="174">
        <v>0</v>
      </c>
      <c r="R684" s="174">
        <f>Q684*H684</f>
        <v>0</v>
      </c>
      <c r="S684" s="174">
        <v>0</v>
      </c>
      <c r="T684" s="175">
        <f>S684*H684</f>
        <v>0</v>
      </c>
      <c r="AR684" s="17" t="s">
        <v>250</v>
      </c>
      <c r="AT684" s="17" t="s">
        <v>152</v>
      </c>
      <c r="AU684" s="17" t="s">
        <v>81</v>
      </c>
      <c r="AY684" s="17" t="s">
        <v>150</v>
      </c>
      <c r="BE684" s="176">
        <f>IF(N684="základní",J684,0)</f>
        <v>0</v>
      </c>
      <c r="BF684" s="176">
        <f>IF(N684="snížená",J684,0)</f>
        <v>0</v>
      </c>
      <c r="BG684" s="176">
        <f>IF(N684="zákl. přenesená",J684,0)</f>
        <v>0</v>
      </c>
      <c r="BH684" s="176">
        <f>IF(N684="sníž. přenesená",J684,0)</f>
        <v>0</v>
      </c>
      <c r="BI684" s="176">
        <f>IF(N684="nulová",J684,0)</f>
        <v>0</v>
      </c>
      <c r="BJ684" s="17" t="s">
        <v>22</v>
      </c>
      <c r="BK684" s="176">
        <f>ROUND(I684*H684,2)</f>
        <v>0</v>
      </c>
      <c r="BL684" s="17" t="s">
        <v>250</v>
      </c>
      <c r="BM684" s="17" t="s">
        <v>1090</v>
      </c>
    </row>
    <row r="685" spans="2:47" s="1" customFormat="1" ht="13.5">
      <c r="B685" s="34"/>
      <c r="D685" s="177" t="s">
        <v>158</v>
      </c>
      <c r="F685" s="178" t="s">
        <v>1089</v>
      </c>
      <c r="I685" s="138"/>
      <c r="L685" s="34"/>
      <c r="M685" s="63"/>
      <c r="N685" s="35"/>
      <c r="O685" s="35"/>
      <c r="P685" s="35"/>
      <c r="Q685" s="35"/>
      <c r="R685" s="35"/>
      <c r="S685" s="35"/>
      <c r="T685" s="64"/>
      <c r="AT685" s="17" t="s">
        <v>158</v>
      </c>
      <c r="AU685" s="17" t="s">
        <v>81</v>
      </c>
    </row>
    <row r="686" spans="2:63" s="10" customFormat="1" ht="29.25" customHeight="1">
      <c r="B686" s="150"/>
      <c r="D686" s="161" t="s">
        <v>72</v>
      </c>
      <c r="E686" s="162" t="s">
        <v>1091</v>
      </c>
      <c r="F686" s="162" t="s">
        <v>1092</v>
      </c>
      <c r="I686" s="153"/>
      <c r="J686" s="163">
        <f>BK686</f>
        <v>0</v>
      </c>
      <c r="L686" s="150"/>
      <c r="M686" s="155"/>
      <c r="N686" s="156"/>
      <c r="O686" s="156"/>
      <c r="P686" s="157">
        <f>SUM(P687:P694)</f>
        <v>0</v>
      </c>
      <c r="Q686" s="156"/>
      <c r="R686" s="157">
        <f>SUM(R687:R694)</f>
        <v>0.05016418</v>
      </c>
      <c r="S686" s="156"/>
      <c r="T686" s="158">
        <f>SUM(T687:T694)</f>
        <v>0</v>
      </c>
      <c r="AR686" s="151" t="s">
        <v>81</v>
      </c>
      <c r="AT686" s="159" t="s">
        <v>72</v>
      </c>
      <c r="AU686" s="159" t="s">
        <v>22</v>
      </c>
      <c r="AY686" s="151" t="s">
        <v>150</v>
      </c>
      <c r="BK686" s="160">
        <f>SUM(BK687:BK694)</f>
        <v>0</v>
      </c>
    </row>
    <row r="687" spans="2:65" s="1" customFormat="1" ht="22.5" customHeight="1">
      <c r="B687" s="164"/>
      <c r="C687" s="165" t="s">
        <v>1093</v>
      </c>
      <c r="D687" s="165" t="s">
        <v>152</v>
      </c>
      <c r="E687" s="166" t="s">
        <v>1094</v>
      </c>
      <c r="F687" s="167" t="s">
        <v>1095</v>
      </c>
      <c r="G687" s="168" t="s">
        <v>91</v>
      </c>
      <c r="H687" s="169">
        <v>120.01</v>
      </c>
      <c r="I687" s="170"/>
      <c r="J687" s="171">
        <f>ROUND(I687*H687,2)</f>
        <v>0</v>
      </c>
      <c r="K687" s="167" t="s">
        <v>155</v>
      </c>
      <c r="L687" s="34"/>
      <c r="M687" s="172" t="s">
        <v>20</v>
      </c>
      <c r="N687" s="173" t="s">
        <v>44</v>
      </c>
      <c r="O687" s="35"/>
      <c r="P687" s="174">
        <f>O687*H687</f>
        <v>0</v>
      </c>
      <c r="Q687" s="174">
        <v>0</v>
      </c>
      <c r="R687" s="174">
        <f>Q687*H687</f>
        <v>0</v>
      </c>
      <c r="S687" s="174">
        <v>0</v>
      </c>
      <c r="T687" s="175">
        <f>S687*H687</f>
        <v>0</v>
      </c>
      <c r="AR687" s="17" t="s">
        <v>250</v>
      </c>
      <c r="AT687" s="17" t="s">
        <v>152</v>
      </c>
      <c r="AU687" s="17" t="s">
        <v>81</v>
      </c>
      <c r="AY687" s="17" t="s">
        <v>150</v>
      </c>
      <c r="BE687" s="176">
        <f>IF(N687="základní",J687,0)</f>
        <v>0</v>
      </c>
      <c r="BF687" s="176">
        <f>IF(N687="snížená",J687,0)</f>
        <v>0</v>
      </c>
      <c r="BG687" s="176">
        <f>IF(N687="zákl. přenesená",J687,0)</f>
        <v>0</v>
      </c>
      <c r="BH687" s="176">
        <f>IF(N687="sníž. přenesená",J687,0)</f>
        <v>0</v>
      </c>
      <c r="BI687" s="176">
        <f>IF(N687="nulová",J687,0)</f>
        <v>0</v>
      </c>
      <c r="BJ687" s="17" t="s">
        <v>22</v>
      </c>
      <c r="BK687" s="176">
        <f>ROUND(I687*H687,2)</f>
        <v>0</v>
      </c>
      <c r="BL687" s="17" t="s">
        <v>250</v>
      </c>
      <c r="BM687" s="17" t="s">
        <v>1096</v>
      </c>
    </row>
    <row r="688" spans="2:47" s="1" customFormat="1" ht="13.5">
      <c r="B688" s="34"/>
      <c r="D688" s="177" t="s">
        <v>158</v>
      </c>
      <c r="F688" s="178" t="s">
        <v>1095</v>
      </c>
      <c r="I688" s="138"/>
      <c r="L688" s="34"/>
      <c r="M688" s="63"/>
      <c r="N688" s="35"/>
      <c r="O688" s="35"/>
      <c r="P688" s="35"/>
      <c r="Q688" s="35"/>
      <c r="R688" s="35"/>
      <c r="S688" s="35"/>
      <c r="T688" s="64"/>
      <c r="AT688" s="17" t="s">
        <v>158</v>
      </c>
      <c r="AU688" s="17" t="s">
        <v>81</v>
      </c>
    </row>
    <row r="689" spans="2:51" s="11" customFormat="1" ht="13.5">
      <c r="B689" s="179"/>
      <c r="D689" s="180" t="s">
        <v>159</v>
      </c>
      <c r="E689" s="181" t="s">
        <v>20</v>
      </c>
      <c r="F689" s="182" t="s">
        <v>1097</v>
      </c>
      <c r="H689" s="183">
        <v>120.01</v>
      </c>
      <c r="I689" s="184"/>
      <c r="L689" s="179"/>
      <c r="M689" s="185"/>
      <c r="N689" s="186"/>
      <c r="O689" s="186"/>
      <c r="P689" s="186"/>
      <c r="Q689" s="186"/>
      <c r="R689" s="186"/>
      <c r="S689" s="186"/>
      <c r="T689" s="187"/>
      <c r="AT689" s="188" t="s">
        <v>159</v>
      </c>
      <c r="AU689" s="188" t="s">
        <v>81</v>
      </c>
      <c r="AV689" s="11" t="s">
        <v>81</v>
      </c>
      <c r="AW689" s="11" t="s">
        <v>37</v>
      </c>
      <c r="AX689" s="11" t="s">
        <v>22</v>
      </c>
      <c r="AY689" s="188" t="s">
        <v>150</v>
      </c>
    </row>
    <row r="690" spans="2:65" s="1" customFormat="1" ht="22.5" customHeight="1">
      <c r="B690" s="164"/>
      <c r="C690" s="200" t="s">
        <v>1098</v>
      </c>
      <c r="D690" s="200" t="s">
        <v>233</v>
      </c>
      <c r="E690" s="201" t="s">
        <v>1099</v>
      </c>
      <c r="F690" s="202" t="s">
        <v>1100</v>
      </c>
      <c r="G690" s="203" t="s">
        <v>91</v>
      </c>
      <c r="H690" s="204">
        <v>132.011</v>
      </c>
      <c r="I690" s="205"/>
      <c r="J690" s="206">
        <f>ROUND(I690*H690,2)</f>
        <v>0</v>
      </c>
      <c r="K690" s="202" t="s">
        <v>155</v>
      </c>
      <c r="L690" s="207"/>
      <c r="M690" s="208" t="s">
        <v>20</v>
      </c>
      <c r="N690" s="209" t="s">
        <v>44</v>
      </c>
      <c r="O690" s="35"/>
      <c r="P690" s="174">
        <f>O690*H690</f>
        <v>0</v>
      </c>
      <c r="Q690" s="174">
        <v>0.00038</v>
      </c>
      <c r="R690" s="174">
        <f>Q690*H690</f>
        <v>0.05016418</v>
      </c>
      <c r="S690" s="174">
        <v>0</v>
      </c>
      <c r="T690" s="175">
        <f>S690*H690</f>
        <v>0</v>
      </c>
      <c r="AR690" s="17" t="s">
        <v>337</v>
      </c>
      <c r="AT690" s="17" t="s">
        <v>233</v>
      </c>
      <c r="AU690" s="17" t="s">
        <v>81</v>
      </c>
      <c r="AY690" s="17" t="s">
        <v>150</v>
      </c>
      <c r="BE690" s="176">
        <f>IF(N690="základní",J690,0)</f>
        <v>0</v>
      </c>
      <c r="BF690" s="176">
        <f>IF(N690="snížená",J690,0)</f>
        <v>0</v>
      </c>
      <c r="BG690" s="176">
        <f>IF(N690="zákl. přenesená",J690,0)</f>
        <v>0</v>
      </c>
      <c r="BH690" s="176">
        <f>IF(N690="sníž. přenesená",J690,0)</f>
        <v>0</v>
      </c>
      <c r="BI690" s="176">
        <f>IF(N690="nulová",J690,0)</f>
        <v>0</v>
      </c>
      <c r="BJ690" s="17" t="s">
        <v>22</v>
      </c>
      <c r="BK690" s="176">
        <f>ROUND(I690*H690,2)</f>
        <v>0</v>
      </c>
      <c r="BL690" s="17" t="s">
        <v>250</v>
      </c>
      <c r="BM690" s="17" t="s">
        <v>1101</v>
      </c>
    </row>
    <row r="691" spans="2:47" s="1" customFormat="1" ht="13.5">
      <c r="B691" s="34"/>
      <c r="D691" s="177" t="s">
        <v>158</v>
      </c>
      <c r="F691" s="178" t="s">
        <v>1100</v>
      </c>
      <c r="I691" s="138"/>
      <c r="L691" s="34"/>
      <c r="M691" s="63"/>
      <c r="N691" s="35"/>
      <c r="O691" s="35"/>
      <c r="P691" s="35"/>
      <c r="Q691" s="35"/>
      <c r="R691" s="35"/>
      <c r="S691" s="35"/>
      <c r="T691" s="64"/>
      <c r="AT691" s="17" t="s">
        <v>158</v>
      </c>
      <c r="AU691" s="17" t="s">
        <v>81</v>
      </c>
    </row>
    <row r="692" spans="2:51" s="11" customFormat="1" ht="13.5">
      <c r="B692" s="179"/>
      <c r="D692" s="180" t="s">
        <v>159</v>
      </c>
      <c r="E692" s="181" t="s">
        <v>20</v>
      </c>
      <c r="F692" s="182" t="s">
        <v>1102</v>
      </c>
      <c r="H692" s="183">
        <v>132.011</v>
      </c>
      <c r="I692" s="184"/>
      <c r="L692" s="179"/>
      <c r="M692" s="185"/>
      <c r="N692" s="186"/>
      <c r="O692" s="186"/>
      <c r="P692" s="186"/>
      <c r="Q692" s="186"/>
      <c r="R692" s="186"/>
      <c r="S692" s="186"/>
      <c r="T692" s="187"/>
      <c r="AT692" s="188" t="s">
        <v>159</v>
      </c>
      <c r="AU692" s="188" t="s">
        <v>81</v>
      </c>
      <c r="AV692" s="11" t="s">
        <v>81</v>
      </c>
      <c r="AW692" s="11" t="s">
        <v>37</v>
      </c>
      <c r="AX692" s="11" t="s">
        <v>22</v>
      </c>
      <c r="AY692" s="188" t="s">
        <v>150</v>
      </c>
    </row>
    <row r="693" spans="2:65" s="1" customFormat="1" ht="22.5" customHeight="1">
      <c r="B693" s="164"/>
      <c r="C693" s="165" t="s">
        <v>1103</v>
      </c>
      <c r="D693" s="165" t="s">
        <v>152</v>
      </c>
      <c r="E693" s="166" t="s">
        <v>1104</v>
      </c>
      <c r="F693" s="167" t="s">
        <v>1105</v>
      </c>
      <c r="G693" s="168" t="s">
        <v>222</v>
      </c>
      <c r="H693" s="169">
        <v>0.05</v>
      </c>
      <c r="I693" s="170"/>
      <c r="J693" s="171">
        <f>ROUND(I693*H693,2)</f>
        <v>0</v>
      </c>
      <c r="K693" s="167" t="s">
        <v>155</v>
      </c>
      <c r="L693" s="34"/>
      <c r="M693" s="172" t="s">
        <v>20</v>
      </c>
      <c r="N693" s="173" t="s">
        <v>44</v>
      </c>
      <c r="O693" s="35"/>
      <c r="P693" s="174">
        <f>O693*H693</f>
        <v>0</v>
      </c>
      <c r="Q693" s="174">
        <v>0</v>
      </c>
      <c r="R693" s="174">
        <f>Q693*H693</f>
        <v>0</v>
      </c>
      <c r="S693" s="174">
        <v>0</v>
      </c>
      <c r="T693" s="175">
        <f>S693*H693</f>
        <v>0</v>
      </c>
      <c r="AR693" s="17" t="s">
        <v>250</v>
      </c>
      <c r="AT693" s="17" t="s">
        <v>152</v>
      </c>
      <c r="AU693" s="17" t="s">
        <v>81</v>
      </c>
      <c r="AY693" s="17" t="s">
        <v>150</v>
      </c>
      <c r="BE693" s="176">
        <f>IF(N693="základní",J693,0)</f>
        <v>0</v>
      </c>
      <c r="BF693" s="176">
        <f>IF(N693="snížená",J693,0)</f>
        <v>0</v>
      </c>
      <c r="BG693" s="176">
        <f>IF(N693="zákl. přenesená",J693,0)</f>
        <v>0</v>
      </c>
      <c r="BH693" s="176">
        <f>IF(N693="sníž. přenesená",J693,0)</f>
        <v>0</v>
      </c>
      <c r="BI693" s="176">
        <f>IF(N693="nulová",J693,0)</f>
        <v>0</v>
      </c>
      <c r="BJ693" s="17" t="s">
        <v>22</v>
      </c>
      <c r="BK693" s="176">
        <f>ROUND(I693*H693,2)</f>
        <v>0</v>
      </c>
      <c r="BL693" s="17" t="s">
        <v>250</v>
      </c>
      <c r="BM693" s="17" t="s">
        <v>1106</v>
      </c>
    </row>
    <row r="694" spans="2:47" s="1" customFormat="1" ht="13.5">
      <c r="B694" s="34"/>
      <c r="D694" s="177" t="s">
        <v>158</v>
      </c>
      <c r="F694" s="178" t="s">
        <v>1105</v>
      </c>
      <c r="I694" s="138"/>
      <c r="L694" s="34"/>
      <c r="M694" s="63"/>
      <c r="N694" s="35"/>
      <c r="O694" s="35"/>
      <c r="P694" s="35"/>
      <c r="Q694" s="35"/>
      <c r="R694" s="35"/>
      <c r="S694" s="35"/>
      <c r="T694" s="64"/>
      <c r="AT694" s="17" t="s">
        <v>158</v>
      </c>
      <c r="AU694" s="17" t="s">
        <v>81</v>
      </c>
    </row>
    <row r="695" spans="2:63" s="10" customFormat="1" ht="29.25" customHeight="1">
      <c r="B695" s="150"/>
      <c r="D695" s="161" t="s">
        <v>72</v>
      </c>
      <c r="E695" s="162" t="s">
        <v>1107</v>
      </c>
      <c r="F695" s="162" t="s">
        <v>1108</v>
      </c>
      <c r="I695" s="153"/>
      <c r="J695" s="163">
        <f>BK695</f>
        <v>0</v>
      </c>
      <c r="L695" s="150"/>
      <c r="M695" s="155"/>
      <c r="N695" s="156"/>
      <c r="O695" s="156"/>
      <c r="P695" s="157">
        <f>SUM(P696:P712)</f>
        <v>0</v>
      </c>
      <c r="Q695" s="156"/>
      <c r="R695" s="157">
        <f>SUM(R696:R712)</f>
        <v>0.43078000000000005</v>
      </c>
      <c r="S695" s="156"/>
      <c r="T695" s="158">
        <f>SUM(T696:T712)</f>
        <v>0</v>
      </c>
      <c r="AR695" s="151" t="s">
        <v>81</v>
      </c>
      <c r="AT695" s="159" t="s">
        <v>72</v>
      </c>
      <c r="AU695" s="159" t="s">
        <v>22</v>
      </c>
      <c r="AY695" s="151" t="s">
        <v>150</v>
      </c>
      <c r="BK695" s="160">
        <f>SUM(BK696:BK712)</f>
        <v>0</v>
      </c>
    </row>
    <row r="696" spans="2:65" s="1" customFormat="1" ht="22.5" customHeight="1">
      <c r="B696" s="164"/>
      <c r="C696" s="165" t="s">
        <v>1109</v>
      </c>
      <c r="D696" s="165" t="s">
        <v>152</v>
      </c>
      <c r="E696" s="166" t="s">
        <v>1110</v>
      </c>
      <c r="F696" s="167" t="s">
        <v>1111</v>
      </c>
      <c r="G696" s="168" t="s">
        <v>91</v>
      </c>
      <c r="H696" s="169">
        <v>1.76</v>
      </c>
      <c r="I696" s="170"/>
      <c r="J696" s="171">
        <f>ROUND(I696*H696,2)</f>
        <v>0</v>
      </c>
      <c r="K696" s="167" t="s">
        <v>155</v>
      </c>
      <c r="L696" s="34"/>
      <c r="M696" s="172" t="s">
        <v>20</v>
      </c>
      <c r="N696" s="173" t="s">
        <v>44</v>
      </c>
      <c r="O696" s="35"/>
      <c r="P696" s="174">
        <f>O696*H696</f>
        <v>0</v>
      </c>
      <c r="Q696" s="174">
        <v>0</v>
      </c>
      <c r="R696" s="174">
        <f>Q696*H696</f>
        <v>0</v>
      </c>
      <c r="S696" s="174">
        <v>0</v>
      </c>
      <c r="T696" s="175">
        <f>S696*H696</f>
        <v>0</v>
      </c>
      <c r="AR696" s="17" t="s">
        <v>503</v>
      </c>
      <c r="AT696" s="17" t="s">
        <v>152</v>
      </c>
      <c r="AU696" s="17" t="s">
        <v>81</v>
      </c>
      <c r="AY696" s="17" t="s">
        <v>150</v>
      </c>
      <c r="BE696" s="176">
        <f>IF(N696="základní",J696,0)</f>
        <v>0</v>
      </c>
      <c r="BF696" s="176">
        <f>IF(N696="snížená",J696,0)</f>
        <v>0</v>
      </c>
      <c r="BG696" s="176">
        <f>IF(N696="zákl. přenesená",J696,0)</f>
        <v>0</v>
      </c>
      <c r="BH696" s="176">
        <f>IF(N696="sníž. přenesená",J696,0)</f>
        <v>0</v>
      </c>
      <c r="BI696" s="176">
        <f>IF(N696="nulová",J696,0)</f>
        <v>0</v>
      </c>
      <c r="BJ696" s="17" t="s">
        <v>22</v>
      </c>
      <c r="BK696" s="176">
        <f>ROUND(I696*H696,2)</f>
        <v>0</v>
      </c>
      <c r="BL696" s="17" t="s">
        <v>503</v>
      </c>
      <c r="BM696" s="17" t="s">
        <v>1112</v>
      </c>
    </row>
    <row r="697" spans="2:47" s="1" customFormat="1" ht="13.5">
      <c r="B697" s="34"/>
      <c r="D697" s="177" t="s">
        <v>158</v>
      </c>
      <c r="F697" s="178" t="s">
        <v>1111</v>
      </c>
      <c r="I697" s="138"/>
      <c r="L697" s="34"/>
      <c r="M697" s="63"/>
      <c r="N697" s="35"/>
      <c r="O697" s="35"/>
      <c r="P697" s="35"/>
      <c r="Q697" s="35"/>
      <c r="R697" s="35"/>
      <c r="S697" s="35"/>
      <c r="T697" s="64"/>
      <c r="AT697" s="17" t="s">
        <v>158</v>
      </c>
      <c r="AU697" s="17" t="s">
        <v>81</v>
      </c>
    </row>
    <row r="698" spans="2:51" s="11" customFormat="1" ht="13.5">
      <c r="B698" s="179"/>
      <c r="D698" s="180" t="s">
        <v>159</v>
      </c>
      <c r="E698" s="181" t="s">
        <v>20</v>
      </c>
      <c r="F698" s="182" t="s">
        <v>1113</v>
      </c>
      <c r="H698" s="183">
        <v>1.76</v>
      </c>
      <c r="I698" s="184"/>
      <c r="L698" s="179"/>
      <c r="M698" s="185"/>
      <c r="N698" s="186"/>
      <c r="O698" s="186"/>
      <c r="P698" s="186"/>
      <c r="Q698" s="186"/>
      <c r="R698" s="186"/>
      <c r="S698" s="186"/>
      <c r="T698" s="187"/>
      <c r="AT698" s="188" t="s">
        <v>159</v>
      </c>
      <c r="AU698" s="188" t="s">
        <v>81</v>
      </c>
      <c r="AV698" s="11" t="s">
        <v>81</v>
      </c>
      <c r="AW698" s="11" t="s">
        <v>37</v>
      </c>
      <c r="AX698" s="11" t="s">
        <v>22</v>
      </c>
      <c r="AY698" s="188" t="s">
        <v>150</v>
      </c>
    </row>
    <row r="699" spans="2:65" s="1" customFormat="1" ht="31.5" customHeight="1">
      <c r="B699" s="164"/>
      <c r="C699" s="165" t="s">
        <v>1114</v>
      </c>
      <c r="D699" s="165" t="s">
        <v>152</v>
      </c>
      <c r="E699" s="166" t="s">
        <v>1115</v>
      </c>
      <c r="F699" s="167" t="s">
        <v>1116</v>
      </c>
      <c r="G699" s="168" t="s">
        <v>384</v>
      </c>
      <c r="H699" s="169">
        <v>2</v>
      </c>
      <c r="I699" s="170"/>
      <c r="J699" s="171">
        <f>ROUND(I699*H699,2)</f>
        <v>0</v>
      </c>
      <c r="K699" s="167" t="s">
        <v>155</v>
      </c>
      <c r="L699" s="34"/>
      <c r="M699" s="172" t="s">
        <v>20</v>
      </c>
      <c r="N699" s="173" t="s">
        <v>44</v>
      </c>
      <c r="O699" s="35"/>
      <c r="P699" s="174">
        <f>O699*H699</f>
        <v>0</v>
      </c>
      <c r="Q699" s="174">
        <v>0.00024</v>
      </c>
      <c r="R699" s="174">
        <f>Q699*H699</f>
        <v>0.00048</v>
      </c>
      <c r="S699" s="174">
        <v>0</v>
      </c>
      <c r="T699" s="175">
        <f>S699*H699</f>
        <v>0</v>
      </c>
      <c r="AR699" s="17" t="s">
        <v>250</v>
      </c>
      <c r="AT699" s="17" t="s">
        <v>152</v>
      </c>
      <c r="AU699" s="17" t="s">
        <v>81</v>
      </c>
      <c r="AY699" s="17" t="s">
        <v>150</v>
      </c>
      <c r="BE699" s="176">
        <f>IF(N699="základní",J699,0)</f>
        <v>0</v>
      </c>
      <c r="BF699" s="176">
        <f>IF(N699="snížená",J699,0)</f>
        <v>0</v>
      </c>
      <c r="BG699" s="176">
        <f>IF(N699="zákl. přenesená",J699,0)</f>
        <v>0</v>
      </c>
      <c r="BH699" s="176">
        <f>IF(N699="sníž. přenesená",J699,0)</f>
        <v>0</v>
      </c>
      <c r="BI699" s="176">
        <f>IF(N699="nulová",J699,0)</f>
        <v>0</v>
      </c>
      <c r="BJ699" s="17" t="s">
        <v>22</v>
      </c>
      <c r="BK699" s="176">
        <f>ROUND(I699*H699,2)</f>
        <v>0</v>
      </c>
      <c r="BL699" s="17" t="s">
        <v>250</v>
      </c>
      <c r="BM699" s="17" t="s">
        <v>1117</v>
      </c>
    </row>
    <row r="700" spans="2:47" s="1" customFormat="1" ht="13.5">
      <c r="B700" s="34"/>
      <c r="D700" s="177" t="s">
        <v>158</v>
      </c>
      <c r="F700" s="178" t="s">
        <v>1116</v>
      </c>
      <c r="I700" s="138"/>
      <c r="L700" s="34"/>
      <c r="M700" s="63"/>
      <c r="N700" s="35"/>
      <c r="O700" s="35"/>
      <c r="P700" s="35"/>
      <c r="Q700" s="35"/>
      <c r="R700" s="35"/>
      <c r="S700" s="35"/>
      <c r="T700" s="64"/>
      <c r="AT700" s="17" t="s">
        <v>158</v>
      </c>
      <c r="AU700" s="17" t="s">
        <v>81</v>
      </c>
    </row>
    <row r="701" spans="2:51" s="11" customFormat="1" ht="13.5">
      <c r="B701" s="179"/>
      <c r="D701" s="180" t="s">
        <v>159</v>
      </c>
      <c r="E701" s="181" t="s">
        <v>20</v>
      </c>
      <c r="F701" s="182" t="s">
        <v>606</v>
      </c>
      <c r="H701" s="183">
        <v>2</v>
      </c>
      <c r="I701" s="184"/>
      <c r="L701" s="179"/>
      <c r="M701" s="185"/>
      <c r="N701" s="186"/>
      <c r="O701" s="186"/>
      <c r="P701" s="186"/>
      <c r="Q701" s="186"/>
      <c r="R701" s="186"/>
      <c r="S701" s="186"/>
      <c r="T701" s="187"/>
      <c r="AT701" s="188" t="s">
        <v>159</v>
      </c>
      <c r="AU701" s="188" t="s">
        <v>81</v>
      </c>
      <c r="AV701" s="11" t="s">
        <v>81</v>
      </c>
      <c r="AW701" s="11" t="s">
        <v>37</v>
      </c>
      <c r="AX701" s="11" t="s">
        <v>22</v>
      </c>
      <c r="AY701" s="188" t="s">
        <v>150</v>
      </c>
    </row>
    <row r="702" spans="2:65" s="1" customFormat="1" ht="22.5" customHeight="1">
      <c r="B702" s="164"/>
      <c r="C702" s="200" t="s">
        <v>1118</v>
      </c>
      <c r="D702" s="200" t="s">
        <v>233</v>
      </c>
      <c r="E702" s="201" t="s">
        <v>1119</v>
      </c>
      <c r="F702" s="202" t="s">
        <v>1120</v>
      </c>
      <c r="G702" s="203" t="s">
        <v>384</v>
      </c>
      <c r="H702" s="204">
        <v>2</v>
      </c>
      <c r="I702" s="205"/>
      <c r="J702" s="206">
        <f>ROUND(I702*H702,2)</f>
        <v>0</v>
      </c>
      <c r="K702" s="202" t="s">
        <v>155</v>
      </c>
      <c r="L702" s="207"/>
      <c r="M702" s="208" t="s">
        <v>20</v>
      </c>
      <c r="N702" s="209" t="s">
        <v>44</v>
      </c>
      <c r="O702" s="35"/>
      <c r="P702" s="174">
        <f>O702*H702</f>
        <v>0</v>
      </c>
      <c r="Q702" s="174">
        <v>0.0829</v>
      </c>
      <c r="R702" s="174">
        <f>Q702*H702</f>
        <v>0.1658</v>
      </c>
      <c r="S702" s="174">
        <v>0</v>
      </c>
      <c r="T702" s="175">
        <f>S702*H702</f>
        <v>0</v>
      </c>
      <c r="AR702" s="17" t="s">
        <v>337</v>
      </c>
      <c r="AT702" s="17" t="s">
        <v>233</v>
      </c>
      <c r="AU702" s="17" t="s">
        <v>81</v>
      </c>
      <c r="AY702" s="17" t="s">
        <v>150</v>
      </c>
      <c r="BE702" s="176">
        <f>IF(N702="základní",J702,0)</f>
        <v>0</v>
      </c>
      <c r="BF702" s="176">
        <f>IF(N702="snížená",J702,0)</f>
        <v>0</v>
      </c>
      <c r="BG702" s="176">
        <f>IF(N702="zákl. přenesená",J702,0)</f>
        <v>0</v>
      </c>
      <c r="BH702" s="176">
        <f>IF(N702="sníž. přenesená",J702,0)</f>
        <v>0</v>
      </c>
      <c r="BI702" s="176">
        <f>IF(N702="nulová",J702,0)</f>
        <v>0</v>
      </c>
      <c r="BJ702" s="17" t="s">
        <v>22</v>
      </c>
      <c r="BK702" s="176">
        <f>ROUND(I702*H702,2)</f>
        <v>0</v>
      </c>
      <c r="BL702" s="17" t="s">
        <v>250</v>
      </c>
      <c r="BM702" s="17" t="s">
        <v>1121</v>
      </c>
    </row>
    <row r="703" spans="2:47" s="1" customFormat="1" ht="13.5">
      <c r="B703" s="34"/>
      <c r="D703" s="177" t="s">
        <v>158</v>
      </c>
      <c r="F703" s="178" t="s">
        <v>1122</v>
      </c>
      <c r="I703" s="138"/>
      <c r="L703" s="34"/>
      <c r="M703" s="63"/>
      <c r="N703" s="35"/>
      <c r="O703" s="35"/>
      <c r="P703" s="35"/>
      <c r="Q703" s="35"/>
      <c r="R703" s="35"/>
      <c r="S703" s="35"/>
      <c r="T703" s="64"/>
      <c r="AT703" s="17" t="s">
        <v>158</v>
      </c>
      <c r="AU703" s="17" t="s">
        <v>81</v>
      </c>
    </row>
    <row r="704" spans="2:51" s="11" customFormat="1" ht="13.5">
      <c r="B704" s="179"/>
      <c r="D704" s="180" t="s">
        <v>159</v>
      </c>
      <c r="E704" s="181" t="s">
        <v>20</v>
      </c>
      <c r="F704" s="182" t="s">
        <v>606</v>
      </c>
      <c r="H704" s="183">
        <v>2</v>
      </c>
      <c r="I704" s="184"/>
      <c r="L704" s="179"/>
      <c r="M704" s="185"/>
      <c r="N704" s="186"/>
      <c r="O704" s="186"/>
      <c r="P704" s="186"/>
      <c r="Q704" s="186"/>
      <c r="R704" s="186"/>
      <c r="S704" s="186"/>
      <c r="T704" s="187"/>
      <c r="AT704" s="188" t="s">
        <v>159</v>
      </c>
      <c r="AU704" s="188" t="s">
        <v>81</v>
      </c>
      <c r="AV704" s="11" t="s">
        <v>81</v>
      </c>
      <c r="AW704" s="11" t="s">
        <v>37</v>
      </c>
      <c r="AX704" s="11" t="s">
        <v>22</v>
      </c>
      <c r="AY704" s="188" t="s">
        <v>150</v>
      </c>
    </row>
    <row r="705" spans="2:65" s="1" customFormat="1" ht="22.5" customHeight="1">
      <c r="B705" s="164"/>
      <c r="C705" s="165" t="s">
        <v>1123</v>
      </c>
      <c r="D705" s="165" t="s">
        <v>152</v>
      </c>
      <c r="E705" s="166" t="s">
        <v>1124</v>
      </c>
      <c r="F705" s="167" t="s">
        <v>1125</v>
      </c>
      <c r="G705" s="168" t="s">
        <v>384</v>
      </c>
      <c r="H705" s="169">
        <v>2</v>
      </c>
      <c r="I705" s="170"/>
      <c r="J705" s="171">
        <f>ROUND(I705*H705,2)</f>
        <v>0</v>
      </c>
      <c r="K705" s="167" t="s">
        <v>155</v>
      </c>
      <c r="L705" s="34"/>
      <c r="M705" s="172" t="s">
        <v>20</v>
      </c>
      <c r="N705" s="173" t="s">
        <v>44</v>
      </c>
      <c r="O705" s="35"/>
      <c r="P705" s="174">
        <f>O705*H705</f>
        <v>0</v>
      </c>
      <c r="Q705" s="174">
        <v>0.00025</v>
      </c>
      <c r="R705" s="174">
        <f>Q705*H705</f>
        <v>0.0005</v>
      </c>
      <c r="S705" s="174">
        <v>0</v>
      </c>
      <c r="T705" s="175">
        <f>S705*H705</f>
        <v>0</v>
      </c>
      <c r="AR705" s="17" t="s">
        <v>250</v>
      </c>
      <c r="AT705" s="17" t="s">
        <v>152</v>
      </c>
      <c r="AU705" s="17" t="s">
        <v>81</v>
      </c>
      <c r="AY705" s="17" t="s">
        <v>150</v>
      </c>
      <c r="BE705" s="176">
        <f>IF(N705="základní",J705,0)</f>
        <v>0</v>
      </c>
      <c r="BF705" s="176">
        <f>IF(N705="snížená",J705,0)</f>
        <v>0</v>
      </c>
      <c r="BG705" s="176">
        <f>IF(N705="zákl. přenesená",J705,0)</f>
        <v>0</v>
      </c>
      <c r="BH705" s="176">
        <f>IF(N705="sníž. přenesená",J705,0)</f>
        <v>0</v>
      </c>
      <c r="BI705" s="176">
        <f>IF(N705="nulová",J705,0)</f>
        <v>0</v>
      </c>
      <c r="BJ705" s="17" t="s">
        <v>22</v>
      </c>
      <c r="BK705" s="176">
        <f>ROUND(I705*H705,2)</f>
        <v>0</v>
      </c>
      <c r="BL705" s="17" t="s">
        <v>250</v>
      </c>
      <c r="BM705" s="17" t="s">
        <v>1126</v>
      </c>
    </row>
    <row r="706" spans="2:47" s="1" customFormat="1" ht="13.5">
      <c r="B706" s="34"/>
      <c r="D706" s="177" t="s">
        <v>158</v>
      </c>
      <c r="F706" s="178" t="s">
        <v>1125</v>
      </c>
      <c r="I706" s="138"/>
      <c r="L706" s="34"/>
      <c r="M706" s="63"/>
      <c r="N706" s="35"/>
      <c r="O706" s="35"/>
      <c r="P706" s="35"/>
      <c r="Q706" s="35"/>
      <c r="R706" s="35"/>
      <c r="S706" s="35"/>
      <c r="T706" s="64"/>
      <c r="AT706" s="17" t="s">
        <v>158</v>
      </c>
      <c r="AU706" s="17" t="s">
        <v>81</v>
      </c>
    </row>
    <row r="707" spans="2:51" s="11" customFormat="1" ht="13.5">
      <c r="B707" s="179"/>
      <c r="D707" s="180" t="s">
        <v>159</v>
      </c>
      <c r="E707" s="181" t="s">
        <v>20</v>
      </c>
      <c r="F707" s="182" t="s">
        <v>606</v>
      </c>
      <c r="H707" s="183">
        <v>2</v>
      </c>
      <c r="I707" s="184"/>
      <c r="L707" s="179"/>
      <c r="M707" s="185"/>
      <c r="N707" s="186"/>
      <c r="O707" s="186"/>
      <c r="P707" s="186"/>
      <c r="Q707" s="186"/>
      <c r="R707" s="186"/>
      <c r="S707" s="186"/>
      <c r="T707" s="187"/>
      <c r="AT707" s="188" t="s">
        <v>159</v>
      </c>
      <c r="AU707" s="188" t="s">
        <v>81</v>
      </c>
      <c r="AV707" s="11" t="s">
        <v>81</v>
      </c>
      <c r="AW707" s="11" t="s">
        <v>37</v>
      </c>
      <c r="AX707" s="11" t="s">
        <v>22</v>
      </c>
      <c r="AY707" s="188" t="s">
        <v>150</v>
      </c>
    </row>
    <row r="708" spans="2:65" s="1" customFormat="1" ht="22.5" customHeight="1">
      <c r="B708" s="164"/>
      <c r="C708" s="200" t="s">
        <v>1127</v>
      </c>
      <c r="D708" s="200" t="s">
        <v>233</v>
      </c>
      <c r="E708" s="201" t="s">
        <v>1128</v>
      </c>
      <c r="F708" s="202" t="s">
        <v>1129</v>
      </c>
      <c r="G708" s="203" t="s">
        <v>384</v>
      </c>
      <c r="H708" s="204">
        <v>2</v>
      </c>
      <c r="I708" s="205"/>
      <c r="J708" s="206">
        <f>ROUND(I708*H708,2)</f>
        <v>0</v>
      </c>
      <c r="K708" s="202" t="s">
        <v>155</v>
      </c>
      <c r="L708" s="207"/>
      <c r="M708" s="208" t="s">
        <v>20</v>
      </c>
      <c r="N708" s="209" t="s">
        <v>44</v>
      </c>
      <c r="O708" s="35"/>
      <c r="P708" s="174">
        <f>O708*H708</f>
        <v>0</v>
      </c>
      <c r="Q708" s="174">
        <v>0.132</v>
      </c>
      <c r="R708" s="174">
        <f>Q708*H708</f>
        <v>0.264</v>
      </c>
      <c r="S708" s="174">
        <v>0</v>
      </c>
      <c r="T708" s="175">
        <f>S708*H708</f>
        <v>0</v>
      </c>
      <c r="AR708" s="17" t="s">
        <v>337</v>
      </c>
      <c r="AT708" s="17" t="s">
        <v>233</v>
      </c>
      <c r="AU708" s="17" t="s">
        <v>81</v>
      </c>
      <c r="AY708" s="17" t="s">
        <v>150</v>
      </c>
      <c r="BE708" s="176">
        <f>IF(N708="základní",J708,0)</f>
        <v>0</v>
      </c>
      <c r="BF708" s="176">
        <f>IF(N708="snížená",J708,0)</f>
        <v>0</v>
      </c>
      <c r="BG708" s="176">
        <f>IF(N708="zákl. přenesená",J708,0)</f>
        <v>0</v>
      </c>
      <c r="BH708" s="176">
        <f>IF(N708="sníž. přenesená",J708,0)</f>
        <v>0</v>
      </c>
      <c r="BI708" s="176">
        <f>IF(N708="nulová",J708,0)</f>
        <v>0</v>
      </c>
      <c r="BJ708" s="17" t="s">
        <v>22</v>
      </c>
      <c r="BK708" s="176">
        <f>ROUND(I708*H708,2)</f>
        <v>0</v>
      </c>
      <c r="BL708" s="17" t="s">
        <v>250</v>
      </c>
      <c r="BM708" s="17" t="s">
        <v>1130</v>
      </c>
    </row>
    <row r="709" spans="2:47" s="1" customFormat="1" ht="13.5">
      <c r="B709" s="34"/>
      <c r="D709" s="177" t="s">
        <v>158</v>
      </c>
      <c r="F709" s="178" t="s">
        <v>1131</v>
      </c>
      <c r="I709" s="138"/>
      <c r="L709" s="34"/>
      <c r="M709" s="63"/>
      <c r="N709" s="35"/>
      <c r="O709" s="35"/>
      <c r="P709" s="35"/>
      <c r="Q709" s="35"/>
      <c r="R709" s="35"/>
      <c r="S709" s="35"/>
      <c r="T709" s="64"/>
      <c r="AT709" s="17" t="s">
        <v>158</v>
      </c>
      <c r="AU709" s="17" t="s">
        <v>81</v>
      </c>
    </row>
    <row r="710" spans="2:51" s="11" customFormat="1" ht="13.5">
      <c r="B710" s="179"/>
      <c r="D710" s="180" t="s">
        <v>159</v>
      </c>
      <c r="E710" s="181" t="s">
        <v>20</v>
      </c>
      <c r="F710" s="182" t="s">
        <v>1132</v>
      </c>
      <c r="H710" s="183">
        <v>2</v>
      </c>
      <c r="I710" s="184"/>
      <c r="L710" s="179"/>
      <c r="M710" s="185"/>
      <c r="N710" s="186"/>
      <c r="O710" s="186"/>
      <c r="P710" s="186"/>
      <c r="Q710" s="186"/>
      <c r="R710" s="186"/>
      <c r="S710" s="186"/>
      <c r="T710" s="187"/>
      <c r="AT710" s="188" t="s">
        <v>159</v>
      </c>
      <c r="AU710" s="188" t="s">
        <v>81</v>
      </c>
      <c r="AV710" s="11" t="s">
        <v>81</v>
      </c>
      <c r="AW710" s="11" t="s">
        <v>37</v>
      </c>
      <c r="AX710" s="11" t="s">
        <v>22</v>
      </c>
      <c r="AY710" s="188" t="s">
        <v>150</v>
      </c>
    </row>
    <row r="711" spans="2:65" s="1" customFormat="1" ht="22.5" customHeight="1">
      <c r="B711" s="164"/>
      <c r="C711" s="165" t="s">
        <v>1133</v>
      </c>
      <c r="D711" s="165" t="s">
        <v>152</v>
      </c>
      <c r="E711" s="166" t="s">
        <v>1134</v>
      </c>
      <c r="F711" s="167" t="s">
        <v>1135</v>
      </c>
      <c r="G711" s="168" t="s">
        <v>222</v>
      </c>
      <c r="H711" s="169">
        <v>0.431</v>
      </c>
      <c r="I711" s="170"/>
      <c r="J711" s="171">
        <f>ROUND(I711*H711,2)</f>
        <v>0</v>
      </c>
      <c r="K711" s="167" t="s">
        <v>155</v>
      </c>
      <c r="L711" s="34"/>
      <c r="M711" s="172" t="s">
        <v>20</v>
      </c>
      <c r="N711" s="173" t="s">
        <v>44</v>
      </c>
      <c r="O711" s="35"/>
      <c r="P711" s="174">
        <f>O711*H711</f>
        <v>0</v>
      </c>
      <c r="Q711" s="174">
        <v>0</v>
      </c>
      <c r="R711" s="174">
        <f>Q711*H711</f>
        <v>0</v>
      </c>
      <c r="S711" s="174">
        <v>0</v>
      </c>
      <c r="T711" s="175">
        <f>S711*H711</f>
        <v>0</v>
      </c>
      <c r="AR711" s="17" t="s">
        <v>250</v>
      </c>
      <c r="AT711" s="17" t="s">
        <v>152</v>
      </c>
      <c r="AU711" s="17" t="s">
        <v>81</v>
      </c>
      <c r="AY711" s="17" t="s">
        <v>150</v>
      </c>
      <c r="BE711" s="176">
        <f>IF(N711="základní",J711,0)</f>
        <v>0</v>
      </c>
      <c r="BF711" s="176">
        <f>IF(N711="snížená",J711,0)</f>
        <v>0</v>
      </c>
      <c r="BG711" s="176">
        <f>IF(N711="zákl. přenesená",J711,0)</f>
        <v>0</v>
      </c>
      <c r="BH711" s="176">
        <f>IF(N711="sníž. přenesená",J711,0)</f>
        <v>0</v>
      </c>
      <c r="BI711" s="176">
        <f>IF(N711="nulová",J711,0)</f>
        <v>0</v>
      </c>
      <c r="BJ711" s="17" t="s">
        <v>22</v>
      </c>
      <c r="BK711" s="176">
        <f>ROUND(I711*H711,2)</f>
        <v>0</v>
      </c>
      <c r="BL711" s="17" t="s">
        <v>250</v>
      </c>
      <c r="BM711" s="17" t="s">
        <v>1136</v>
      </c>
    </row>
    <row r="712" spans="2:47" s="1" customFormat="1" ht="13.5">
      <c r="B712" s="34"/>
      <c r="D712" s="177" t="s">
        <v>158</v>
      </c>
      <c r="F712" s="178" t="s">
        <v>1135</v>
      </c>
      <c r="I712" s="138"/>
      <c r="L712" s="34"/>
      <c r="M712" s="63"/>
      <c r="N712" s="35"/>
      <c r="O712" s="35"/>
      <c r="P712" s="35"/>
      <c r="Q712" s="35"/>
      <c r="R712" s="35"/>
      <c r="S712" s="35"/>
      <c r="T712" s="64"/>
      <c r="AT712" s="17" t="s">
        <v>158</v>
      </c>
      <c r="AU712" s="17" t="s">
        <v>81</v>
      </c>
    </row>
    <row r="713" spans="2:63" s="10" customFormat="1" ht="29.25" customHeight="1">
      <c r="B713" s="150"/>
      <c r="D713" s="161" t="s">
        <v>72</v>
      </c>
      <c r="E713" s="162" t="s">
        <v>1137</v>
      </c>
      <c r="F713" s="162" t="s">
        <v>1138</v>
      </c>
      <c r="I713" s="153"/>
      <c r="J713" s="163">
        <f>BK713</f>
        <v>0</v>
      </c>
      <c r="L713" s="150"/>
      <c r="M713" s="155"/>
      <c r="N713" s="156"/>
      <c r="O713" s="156"/>
      <c r="P713" s="157">
        <f>SUM(P714:P741)</f>
        <v>0</v>
      </c>
      <c r="Q713" s="156"/>
      <c r="R713" s="157">
        <f>SUM(R714:R741)</f>
        <v>0.374656</v>
      </c>
      <c r="S713" s="156"/>
      <c r="T713" s="158">
        <f>SUM(T714:T741)</f>
        <v>0.26</v>
      </c>
      <c r="AR713" s="151" t="s">
        <v>81</v>
      </c>
      <c r="AT713" s="159" t="s">
        <v>72</v>
      </c>
      <c r="AU713" s="159" t="s">
        <v>22</v>
      </c>
      <c r="AY713" s="151" t="s">
        <v>150</v>
      </c>
      <c r="BK713" s="160">
        <f>SUM(BK714:BK741)</f>
        <v>0</v>
      </c>
    </row>
    <row r="714" spans="2:65" s="1" customFormat="1" ht="22.5" customHeight="1">
      <c r="B714" s="164"/>
      <c r="C714" s="165" t="s">
        <v>1139</v>
      </c>
      <c r="D714" s="165" t="s">
        <v>152</v>
      </c>
      <c r="E714" s="166" t="s">
        <v>1140</v>
      </c>
      <c r="F714" s="167" t="s">
        <v>1141</v>
      </c>
      <c r="G714" s="168" t="s">
        <v>384</v>
      </c>
      <c r="H714" s="169">
        <v>4</v>
      </c>
      <c r="I714" s="170"/>
      <c r="J714" s="171">
        <f>ROUND(I714*H714,2)</f>
        <v>0</v>
      </c>
      <c r="K714" s="167" t="s">
        <v>155</v>
      </c>
      <c r="L714" s="34"/>
      <c r="M714" s="172" t="s">
        <v>20</v>
      </c>
      <c r="N714" s="173" t="s">
        <v>44</v>
      </c>
      <c r="O714" s="35"/>
      <c r="P714" s="174">
        <f>O714*H714</f>
        <v>0</v>
      </c>
      <c r="Q714" s="174">
        <v>0.00019</v>
      </c>
      <c r="R714" s="174">
        <f>Q714*H714</f>
        <v>0.00076</v>
      </c>
      <c r="S714" s="174">
        <v>0</v>
      </c>
      <c r="T714" s="175">
        <f>S714*H714</f>
        <v>0</v>
      </c>
      <c r="AR714" s="17" t="s">
        <v>250</v>
      </c>
      <c r="AT714" s="17" t="s">
        <v>152</v>
      </c>
      <c r="AU714" s="17" t="s">
        <v>81</v>
      </c>
      <c r="AY714" s="17" t="s">
        <v>150</v>
      </c>
      <c r="BE714" s="176">
        <f>IF(N714="základní",J714,0)</f>
        <v>0</v>
      </c>
      <c r="BF714" s="176">
        <f>IF(N714="snížená",J714,0)</f>
        <v>0</v>
      </c>
      <c r="BG714" s="176">
        <f>IF(N714="zákl. přenesená",J714,0)</f>
        <v>0</v>
      </c>
      <c r="BH714" s="176">
        <f>IF(N714="sníž. přenesená",J714,0)</f>
        <v>0</v>
      </c>
      <c r="BI714" s="176">
        <f>IF(N714="nulová",J714,0)</f>
        <v>0</v>
      </c>
      <c r="BJ714" s="17" t="s">
        <v>22</v>
      </c>
      <c r="BK714" s="176">
        <f>ROUND(I714*H714,2)</f>
        <v>0</v>
      </c>
      <c r="BL714" s="17" t="s">
        <v>250</v>
      </c>
      <c r="BM714" s="17" t="s">
        <v>1142</v>
      </c>
    </row>
    <row r="715" spans="2:47" s="1" customFormat="1" ht="13.5">
      <c r="B715" s="34"/>
      <c r="D715" s="177" t="s">
        <v>158</v>
      </c>
      <c r="F715" s="178" t="s">
        <v>1141</v>
      </c>
      <c r="I715" s="138"/>
      <c r="L715" s="34"/>
      <c r="M715" s="63"/>
      <c r="N715" s="35"/>
      <c r="O715" s="35"/>
      <c r="P715" s="35"/>
      <c r="Q715" s="35"/>
      <c r="R715" s="35"/>
      <c r="S715" s="35"/>
      <c r="T715" s="64"/>
      <c r="AT715" s="17" t="s">
        <v>158</v>
      </c>
      <c r="AU715" s="17" t="s">
        <v>81</v>
      </c>
    </row>
    <row r="716" spans="2:51" s="11" customFormat="1" ht="13.5">
      <c r="B716" s="179"/>
      <c r="D716" s="180" t="s">
        <v>159</v>
      </c>
      <c r="E716" s="181" t="s">
        <v>20</v>
      </c>
      <c r="F716" s="182" t="s">
        <v>156</v>
      </c>
      <c r="H716" s="183">
        <v>4</v>
      </c>
      <c r="I716" s="184"/>
      <c r="L716" s="179"/>
      <c r="M716" s="185"/>
      <c r="N716" s="186"/>
      <c r="O716" s="186"/>
      <c r="P716" s="186"/>
      <c r="Q716" s="186"/>
      <c r="R716" s="186"/>
      <c r="S716" s="186"/>
      <c r="T716" s="187"/>
      <c r="AT716" s="188" t="s">
        <v>159</v>
      </c>
      <c r="AU716" s="188" t="s">
        <v>81</v>
      </c>
      <c r="AV716" s="11" t="s">
        <v>81</v>
      </c>
      <c r="AW716" s="11" t="s">
        <v>37</v>
      </c>
      <c r="AX716" s="11" t="s">
        <v>22</v>
      </c>
      <c r="AY716" s="188" t="s">
        <v>150</v>
      </c>
    </row>
    <row r="717" spans="2:65" s="1" customFormat="1" ht="22.5" customHeight="1">
      <c r="B717" s="164"/>
      <c r="C717" s="165" t="s">
        <v>1143</v>
      </c>
      <c r="D717" s="165" t="s">
        <v>152</v>
      </c>
      <c r="E717" s="166" t="s">
        <v>1144</v>
      </c>
      <c r="F717" s="167" t="s">
        <v>1145</v>
      </c>
      <c r="G717" s="168" t="s">
        <v>384</v>
      </c>
      <c r="H717" s="169">
        <v>4</v>
      </c>
      <c r="I717" s="170"/>
      <c r="J717" s="171">
        <f>ROUND(I717*H717,2)</f>
        <v>0</v>
      </c>
      <c r="K717" s="167" t="s">
        <v>155</v>
      </c>
      <c r="L717" s="34"/>
      <c r="M717" s="172" t="s">
        <v>20</v>
      </c>
      <c r="N717" s="173" t="s">
        <v>44</v>
      </c>
      <c r="O717" s="35"/>
      <c r="P717" s="174">
        <f>O717*H717</f>
        <v>0</v>
      </c>
      <c r="Q717" s="174">
        <v>0.00014</v>
      </c>
      <c r="R717" s="174">
        <f>Q717*H717</f>
        <v>0.00056</v>
      </c>
      <c r="S717" s="174">
        <v>0</v>
      </c>
      <c r="T717" s="175">
        <f>S717*H717</f>
        <v>0</v>
      </c>
      <c r="AR717" s="17" t="s">
        <v>250</v>
      </c>
      <c r="AT717" s="17" t="s">
        <v>152</v>
      </c>
      <c r="AU717" s="17" t="s">
        <v>81</v>
      </c>
      <c r="AY717" s="17" t="s">
        <v>150</v>
      </c>
      <c r="BE717" s="176">
        <f>IF(N717="základní",J717,0)</f>
        <v>0</v>
      </c>
      <c r="BF717" s="176">
        <f>IF(N717="snížená",J717,0)</f>
        <v>0</v>
      </c>
      <c r="BG717" s="176">
        <f>IF(N717="zákl. přenesená",J717,0)</f>
        <v>0</v>
      </c>
      <c r="BH717" s="176">
        <f>IF(N717="sníž. přenesená",J717,0)</f>
        <v>0</v>
      </c>
      <c r="BI717" s="176">
        <f>IF(N717="nulová",J717,0)</f>
        <v>0</v>
      </c>
      <c r="BJ717" s="17" t="s">
        <v>22</v>
      </c>
      <c r="BK717" s="176">
        <f>ROUND(I717*H717,2)</f>
        <v>0</v>
      </c>
      <c r="BL717" s="17" t="s">
        <v>250</v>
      </c>
      <c r="BM717" s="17" t="s">
        <v>1146</v>
      </c>
    </row>
    <row r="718" spans="2:47" s="1" customFormat="1" ht="13.5">
      <c r="B718" s="34"/>
      <c r="D718" s="177" t="s">
        <v>158</v>
      </c>
      <c r="F718" s="178" t="s">
        <v>1147</v>
      </c>
      <c r="I718" s="138"/>
      <c r="L718" s="34"/>
      <c r="M718" s="63"/>
      <c r="N718" s="35"/>
      <c r="O718" s="35"/>
      <c r="P718" s="35"/>
      <c r="Q718" s="35"/>
      <c r="R718" s="35"/>
      <c r="S718" s="35"/>
      <c r="T718" s="64"/>
      <c r="AT718" s="17" t="s">
        <v>158</v>
      </c>
      <c r="AU718" s="17" t="s">
        <v>81</v>
      </c>
    </row>
    <row r="719" spans="2:51" s="11" customFormat="1" ht="13.5">
      <c r="B719" s="179"/>
      <c r="D719" s="180" t="s">
        <v>159</v>
      </c>
      <c r="E719" s="181" t="s">
        <v>20</v>
      </c>
      <c r="F719" s="182" t="s">
        <v>896</v>
      </c>
      <c r="H719" s="183">
        <v>4</v>
      </c>
      <c r="I719" s="184"/>
      <c r="L719" s="179"/>
      <c r="M719" s="185"/>
      <c r="N719" s="186"/>
      <c r="O719" s="186"/>
      <c r="P719" s="186"/>
      <c r="Q719" s="186"/>
      <c r="R719" s="186"/>
      <c r="S719" s="186"/>
      <c r="T719" s="187"/>
      <c r="AT719" s="188" t="s">
        <v>159</v>
      </c>
      <c r="AU719" s="188" t="s">
        <v>81</v>
      </c>
      <c r="AV719" s="11" t="s">
        <v>81</v>
      </c>
      <c r="AW719" s="11" t="s">
        <v>37</v>
      </c>
      <c r="AX719" s="11" t="s">
        <v>22</v>
      </c>
      <c r="AY719" s="188" t="s">
        <v>150</v>
      </c>
    </row>
    <row r="720" spans="2:65" s="1" customFormat="1" ht="22.5" customHeight="1">
      <c r="B720" s="164"/>
      <c r="C720" s="165" t="s">
        <v>1148</v>
      </c>
      <c r="D720" s="165" t="s">
        <v>152</v>
      </c>
      <c r="E720" s="166" t="s">
        <v>1149</v>
      </c>
      <c r="F720" s="167" t="s">
        <v>1150</v>
      </c>
      <c r="G720" s="168" t="s">
        <v>384</v>
      </c>
      <c r="H720" s="169">
        <v>4</v>
      </c>
      <c r="I720" s="170"/>
      <c r="J720" s="171">
        <f>ROUND(I720*H720,2)</f>
        <v>0</v>
      </c>
      <c r="K720" s="167" t="s">
        <v>155</v>
      </c>
      <c r="L720" s="34"/>
      <c r="M720" s="172" t="s">
        <v>20</v>
      </c>
      <c r="N720" s="173" t="s">
        <v>44</v>
      </c>
      <c r="O720" s="35"/>
      <c r="P720" s="174">
        <f>O720*H720</f>
        <v>0</v>
      </c>
      <c r="Q720" s="174">
        <v>0</v>
      </c>
      <c r="R720" s="174">
        <f>Q720*H720</f>
        <v>0</v>
      </c>
      <c r="S720" s="174">
        <v>0</v>
      </c>
      <c r="T720" s="175">
        <f>S720*H720</f>
        <v>0</v>
      </c>
      <c r="AR720" s="17" t="s">
        <v>250</v>
      </c>
      <c r="AT720" s="17" t="s">
        <v>152</v>
      </c>
      <c r="AU720" s="17" t="s">
        <v>81</v>
      </c>
      <c r="AY720" s="17" t="s">
        <v>150</v>
      </c>
      <c r="BE720" s="176">
        <f>IF(N720="základní",J720,0)</f>
        <v>0</v>
      </c>
      <c r="BF720" s="176">
        <f>IF(N720="snížená",J720,0)</f>
        <v>0</v>
      </c>
      <c r="BG720" s="176">
        <f>IF(N720="zákl. přenesená",J720,0)</f>
        <v>0</v>
      </c>
      <c r="BH720" s="176">
        <f>IF(N720="sníž. přenesená",J720,0)</f>
        <v>0</v>
      </c>
      <c r="BI720" s="176">
        <f>IF(N720="nulová",J720,0)</f>
        <v>0</v>
      </c>
      <c r="BJ720" s="17" t="s">
        <v>22</v>
      </c>
      <c r="BK720" s="176">
        <f>ROUND(I720*H720,2)</f>
        <v>0</v>
      </c>
      <c r="BL720" s="17" t="s">
        <v>250</v>
      </c>
      <c r="BM720" s="17" t="s">
        <v>1151</v>
      </c>
    </row>
    <row r="721" spans="2:47" s="1" customFormat="1" ht="13.5">
      <c r="B721" s="34"/>
      <c r="D721" s="177" t="s">
        <v>158</v>
      </c>
      <c r="F721" s="178" t="s">
        <v>1150</v>
      </c>
      <c r="I721" s="138"/>
      <c r="L721" s="34"/>
      <c r="M721" s="63"/>
      <c r="N721" s="35"/>
      <c r="O721" s="35"/>
      <c r="P721" s="35"/>
      <c r="Q721" s="35"/>
      <c r="R721" s="35"/>
      <c r="S721" s="35"/>
      <c r="T721" s="64"/>
      <c r="AT721" s="17" t="s">
        <v>158</v>
      </c>
      <c r="AU721" s="17" t="s">
        <v>81</v>
      </c>
    </row>
    <row r="722" spans="2:51" s="11" customFormat="1" ht="13.5">
      <c r="B722" s="179"/>
      <c r="D722" s="180" t="s">
        <v>159</v>
      </c>
      <c r="E722" s="181" t="s">
        <v>20</v>
      </c>
      <c r="F722" s="182" t="s">
        <v>1152</v>
      </c>
      <c r="H722" s="183">
        <v>4</v>
      </c>
      <c r="I722" s="184"/>
      <c r="L722" s="179"/>
      <c r="M722" s="185"/>
      <c r="N722" s="186"/>
      <c r="O722" s="186"/>
      <c r="P722" s="186"/>
      <c r="Q722" s="186"/>
      <c r="R722" s="186"/>
      <c r="S722" s="186"/>
      <c r="T722" s="187"/>
      <c r="AT722" s="188" t="s">
        <v>159</v>
      </c>
      <c r="AU722" s="188" t="s">
        <v>81</v>
      </c>
      <c r="AV722" s="11" t="s">
        <v>81</v>
      </c>
      <c r="AW722" s="11" t="s">
        <v>37</v>
      </c>
      <c r="AX722" s="11" t="s">
        <v>22</v>
      </c>
      <c r="AY722" s="188" t="s">
        <v>150</v>
      </c>
    </row>
    <row r="723" spans="2:65" s="1" customFormat="1" ht="22.5" customHeight="1">
      <c r="B723" s="164"/>
      <c r="C723" s="165" t="s">
        <v>1153</v>
      </c>
      <c r="D723" s="165" t="s">
        <v>152</v>
      </c>
      <c r="E723" s="166" t="s">
        <v>1154</v>
      </c>
      <c r="F723" s="167" t="s">
        <v>1155</v>
      </c>
      <c r="G723" s="168" t="s">
        <v>384</v>
      </c>
      <c r="H723" s="169">
        <v>8</v>
      </c>
      <c r="I723" s="170"/>
      <c r="J723" s="171">
        <f>ROUND(I723*H723,2)</f>
        <v>0</v>
      </c>
      <c r="K723" s="167" t="s">
        <v>155</v>
      </c>
      <c r="L723" s="34"/>
      <c r="M723" s="172" t="s">
        <v>20</v>
      </c>
      <c r="N723" s="173" t="s">
        <v>44</v>
      </c>
      <c r="O723" s="35"/>
      <c r="P723" s="174">
        <f>O723*H723</f>
        <v>0</v>
      </c>
      <c r="Q723" s="174">
        <v>0</v>
      </c>
      <c r="R723" s="174">
        <f>Q723*H723</f>
        <v>0</v>
      </c>
      <c r="S723" s="174">
        <v>0.032</v>
      </c>
      <c r="T723" s="175">
        <f>S723*H723</f>
        <v>0.256</v>
      </c>
      <c r="AR723" s="17" t="s">
        <v>250</v>
      </c>
      <c r="AT723" s="17" t="s">
        <v>152</v>
      </c>
      <c r="AU723" s="17" t="s">
        <v>81</v>
      </c>
      <c r="AY723" s="17" t="s">
        <v>150</v>
      </c>
      <c r="BE723" s="176">
        <f>IF(N723="základní",J723,0)</f>
        <v>0</v>
      </c>
      <c r="BF723" s="176">
        <f>IF(N723="snížená",J723,0)</f>
        <v>0</v>
      </c>
      <c r="BG723" s="176">
        <f>IF(N723="zákl. přenesená",J723,0)</f>
        <v>0</v>
      </c>
      <c r="BH723" s="176">
        <f>IF(N723="sníž. přenesená",J723,0)</f>
        <v>0</v>
      </c>
      <c r="BI723" s="176">
        <f>IF(N723="nulová",J723,0)</f>
        <v>0</v>
      </c>
      <c r="BJ723" s="17" t="s">
        <v>22</v>
      </c>
      <c r="BK723" s="176">
        <f>ROUND(I723*H723,2)</f>
        <v>0</v>
      </c>
      <c r="BL723" s="17" t="s">
        <v>250</v>
      </c>
      <c r="BM723" s="17" t="s">
        <v>1156</v>
      </c>
    </row>
    <row r="724" spans="2:47" s="1" customFormat="1" ht="13.5">
      <c r="B724" s="34"/>
      <c r="D724" s="177" t="s">
        <v>158</v>
      </c>
      <c r="F724" s="178" t="s">
        <v>1157</v>
      </c>
      <c r="I724" s="138"/>
      <c r="L724" s="34"/>
      <c r="M724" s="63"/>
      <c r="N724" s="35"/>
      <c r="O724" s="35"/>
      <c r="P724" s="35"/>
      <c r="Q724" s="35"/>
      <c r="R724" s="35"/>
      <c r="S724" s="35"/>
      <c r="T724" s="64"/>
      <c r="AT724" s="17" t="s">
        <v>158</v>
      </c>
      <c r="AU724" s="17" t="s">
        <v>81</v>
      </c>
    </row>
    <row r="725" spans="2:51" s="11" customFormat="1" ht="13.5">
      <c r="B725" s="179"/>
      <c r="D725" s="180" t="s">
        <v>159</v>
      </c>
      <c r="E725" s="181" t="s">
        <v>20</v>
      </c>
      <c r="F725" s="182" t="s">
        <v>590</v>
      </c>
      <c r="H725" s="183">
        <v>8</v>
      </c>
      <c r="I725" s="184"/>
      <c r="L725" s="179"/>
      <c r="M725" s="185"/>
      <c r="N725" s="186"/>
      <c r="O725" s="186"/>
      <c r="P725" s="186"/>
      <c r="Q725" s="186"/>
      <c r="R725" s="186"/>
      <c r="S725" s="186"/>
      <c r="T725" s="187"/>
      <c r="AT725" s="188" t="s">
        <v>159</v>
      </c>
      <c r="AU725" s="188" t="s">
        <v>81</v>
      </c>
      <c r="AV725" s="11" t="s">
        <v>81</v>
      </c>
      <c r="AW725" s="11" t="s">
        <v>37</v>
      </c>
      <c r="AX725" s="11" t="s">
        <v>22</v>
      </c>
      <c r="AY725" s="188" t="s">
        <v>150</v>
      </c>
    </row>
    <row r="726" spans="2:65" s="1" customFormat="1" ht="22.5" customHeight="1">
      <c r="B726" s="164"/>
      <c r="C726" s="200" t="s">
        <v>1158</v>
      </c>
      <c r="D726" s="200" t="s">
        <v>233</v>
      </c>
      <c r="E726" s="201" t="s">
        <v>1159</v>
      </c>
      <c r="F726" s="202" t="s">
        <v>1160</v>
      </c>
      <c r="G726" s="203" t="s">
        <v>91</v>
      </c>
      <c r="H726" s="204">
        <v>10.816</v>
      </c>
      <c r="I726" s="205"/>
      <c r="J726" s="206">
        <f>ROUND(I726*H726,2)</f>
        <v>0</v>
      </c>
      <c r="K726" s="202" t="s">
        <v>155</v>
      </c>
      <c r="L726" s="207"/>
      <c r="M726" s="208" t="s">
        <v>20</v>
      </c>
      <c r="N726" s="209" t="s">
        <v>44</v>
      </c>
      <c r="O726" s="35"/>
      <c r="P726" s="174">
        <f>O726*H726</f>
        <v>0</v>
      </c>
      <c r="Q726" s="174">
        <v>0.016</v>
      </c>
      <c r="R726" s="174">
        <f>Q726*H726</f>
        <v>0.17305600000000002</v>
      </c>
      <c r="S726" s="174">
        <v>0</v>
      </c>
      <c r="T726" s="175">
        <f>S726*H726</f>
        <v>0</v>
      </c>
      <c r="AR726" s="17" t="s">
        <v>337</v>
      </c>
      <c r="AT726" s="17" t="s">
        <v>233</v>
      </c>
      <c r="AU726" s="17" t="s">
        <v>81</v>
      </c>
      <c r="AY726" s="17" t="s">
        <v>150</v>
      </c>
      <c r="BE726" s="176">
        <f>IF(N726="základní",J726,0)</f>
        <v>0</v>
      </c>
      <c r="BF726" s="176">
        <f>IF(N726="snížená",J726,0)</f>
        <v>0</v>
      </c>
      <c r="BG726" s="176">
        <f>IF(N726="zákl. přenesená",J726,0)</f>
        <v>0</v>
      </c>
      <c r="BH726" s="176">
        <f>IF(N726="sníž. přenesená",J726,0)</f>
        <v>0</v>
      </c>
      <c r="BI726" s="176">
        <f>IF(N726="nulová",J726,0)</f>
        <v>0</v>
      </c>
      <c r="BJ726" s="17" t="s">
        <v>22</v>
      </c>
      <c r="BK726" s="176">
        <f>ROUND(I726*H726,2)</f>
        <v>0</v>
      </c>
      <c r="BL726" s="17" t="s">
        <v>250</v>
      </c>
      <c r="BM726" s="17" t="s">
        <v>1161</v>
      </c>
    </row>
    <row r="727" spans="2:47" s="1" customFormat="1" ht="27">
      <c r="B727" s="34"/>
      <c r="D727" s="177" t="s">
        <v>158</v>
      </c>
      <c r="F727" s="178" t="s">
        <v>1162</v>
      </c>
      <c r="I727" s="138"/>
      <c r="L727" s="34"/>
      <c r="M727" s="63"/>
      <c r="N727" s="35"/>
      <c r="O727" s="35"/>
      <c r="P727" s="35"/>
      <c r="Q727" s="35"/>
      <c r="R727" s="35"/>
      <c r="S727" s="35"/>
      <c r="T727" s="64"/>
      <c r="AT727" s="17" t="s">
        <v>158</v>
      </c>
      <c r="AU727" s="17" t="s">
        <v>81</v>
      </c>
    </row>
    <row r="728" spans="2:51" s="11" customFormat="1" ht="13.5">
      <c r="B728" s="179"/>
      <c r="D728" s="177" t="s">
        <v>159</v>
      </c>
      <c r="E728" s="188" t="s">
        <v>20</v>
      </c>
      <c r="F728" s="189" t="s">
        <v>1163</v>
      </c>
      <c r="H728" s="190">
        <v>6.696</v>
      </c>
      <c r="I728" s="184"/>
      <c r="L728" s="179"/>
      <c r="M728" s="185"/>
      <c r="N728" s="186"/>
      <c r="O728" s="186"/>
      <c r="P728" s="186"/>
      <c r="Q728" s="186"/>
      <c r="R728" s="186"/>
      <c r="S728" s="186"/>
      <c r="T728" s="187"/>
      <c r="AT728" s="188" t="s">
        <v>159</v>
      </c>
      <c r="AU728" s="188" t="s">
        <v>81</v>
      </c>
      <c r="AV728" s="11" t="s">
        <v>81</v>
      </c>
      <c r="AW728" s="11" t="s">
        <v>37</v>
      </c>
      <c r="AX728" s="11" t="s">
        <v>73</v>
      </c>
      <c r="AY728" s="188" t="s">
        <v>150</v>
      </c>
    </row>
    <row r="729" spans="2:51" s="11" customFormat="1" ht="13.5">
      <c r="B729" s="179"/>
      <c r="D729" s="177" t="s">
        <v>159</v>
      </c>
      <c r="E729" s="188" t="s">
        <v>20</v>
      </c>
      <c r="F729" s="189" t="s">
        <v>1164</v>
      </c>
      <c r="H729" s="190">
        <v>4.12</v>
      </c>
      <c r="I729" s="184"/>
      <c r="L729" s="179"/>
      <c r="M729" s="185"/>
      <c r="N729" s="186"/>
      <c r="O729" s="186"/>
      <c r="P729" s="186"/>
      <c r="Q729" s="186"/>
      <c r="R729" s="186"/>
      <c r="S729" s="186"/>
      <c r="T729" s="187"/>
      <c r="AT729" s="188" t="s">
        <v>159</v>
      </c>
      <c r="AU729" s="188" t="s">
        <v>81</v>
      </c>
      <c r="AV729" s="11" t="s">
        <v>81</v>
      </c>
      <c r="AW729" s="11" t="s">
        <v>37</v>
      </c>
      <c r="AX729" s="11" t="s">
        <v>73</v>
      </c>
      <c r="AY729" s="188" t="s">
        <v>150</v>
      </c>
    </row>
    <row r="730" spans="2:51" s="12" customFormat="1" ht="13.5">
      <c r="B730" s="191"/>
      <c r="D730" s="180" t="s">
        <v>159</v>
      </c>
      <c r="E730" s="192" t="s">
        <v>20</v>
      </c>
      <c r="F730" s="193" t="s">
        <v>173</v>
      </c>
      <c r="H730" s="194">
        <v>10.816</v>
      </c>
      <c r="I730" s="195"/>
      <c r="L730" s="191"/>
      <c r="M730" s="196"/>
      <c r="N730" s="197"/>
      <c r="O730" s="197"/>
      <c r="P730" s="197"/>
      <c r="Q730" s="197"/>
      <c r="R730" s="197"/>
      <c r="S730" s="197"/>
      <c r="T730" s="198"/>
      <c r="AT730" s="199" t="s">
        <v>159</v>
      </c>
      <c r="AU730" s="199" t="s">
        <v>81</v>
      </c>
      <c r="AV730" s="12" t="s">
        <v>156</v>
      </c>
      <c r="AW730" s="12" t="s">
        <v>37</v>
      </c>
      <c r="AX730" s="12" t="s">
        <v>22</v>
      </c>
      <c r="AY730" s="199" t="s">
        <v>150</v>
      </c>
    </row>
    <row r="731" spans="2:65" s="1" customFormat="1" ht="22.5" customHeight="1">
      <c r="B731" s="164"/>
      <c r="C731" s="165" t="s">
        <v>1165</v>
      </c>
      <c r="D731" s="165" t="s">
        <v>152</v>
      </c>
      <c r="E731" s="166" t="s">
        <v>1166</v>
      </c>
      <c r="F731" s="167" t="s">
        <v>1167</v>
      </c>
      <c r="G731" s="168" t="s">
        <v>384</v>
      </c>
      <c r="H731" s="169">
        <v>8</v>
      </c>
      <c r="I731" s="170"/>
      <c r="J731" s="171">
        <f>ROUND(I731*H731,2)</f>
        <v>0</v>
      </c>
      <c r="K731" s="167" t="s">
        <v>155</v>
      </c>
      <c r="L731" s="34"/>
      <c r="M731" s="172" t="s">
        <v>20</v>
      </c>
      <c r="N731" s="173" t="s">
        <v>44</v>
      </c>
      <c r="O731" s="35"/>
      <c r="P731" s="174">
        <f>O731*H731</f>
        <v>0</v>
      </c>
      <c r="Q731" s="174">
        <v>0</v>
      </c>
      <c r="R731" s="174">
        <f>Q731*H731</f>
        <v>0</v>
      </c>
      <c r="S731" s="174">
        <v>0</v>
      </c>
      <c r="T731" s="175">
        <f>S731*H731</f>
        <v>0</v>
      </c>
      <c r="AR731" s="17" t="s">
        <v>250</v>
      </c>
      <c r="AT731" s="17" t="s">
        <v>152</v>
      </c>
      <c r="AU731" s="17" t="s">
        <v>81</v>
      </c>
      <c r="AY731" s="17" t="s">
        <v>150</v>
      </c>
      <c r="BE731" s="176">
        <f>IF(N731="základní",J731,0)</f>
        <v>0</v>
      </c>
      <c r="BF731" s="176">
        <f>IF(N731="snížená",J731,0)</f>
        <v>0</v>
      </c>
      <c r="BG731" s="176">
        <f>IF(N731="zákl. přenesená",J731,0)</f>
        <v>0</v>
      </c>
      <c r="BH731" s="176">
        <f>IF(N731="sníž. přenesená",J731,0)</f>
        <v>0</v>
      </c>
      <c r="BI731" s="176">
        <f>IF(N731="nulová",J731,0)</f>
        <v>0</v>
      </c>
      <c r="BJ731" s="17" t="s">
        <v>22</v>
      </c>
      <c r="BK731" s="176">
        <f>ROUND(I731*H731,2)</f>
        <v>0</v>
      </c>
      <c r="BL731" s="17" t="s">
        <v>250</v>
      </c>
      <c r="BM731" s="17" t="s">
        <v>1168</v>
      </c>
    </row>
    <row r="732" spans="2:47" s="1" customFormat="1" ht="13.5">
      <c r="B732" s="34"/>
      <c r="D732" s="177" t="s">
        <v>158</v>
      </c>
      <c r="F732" s="178" t="s">
        <v>1169</v>
      </c>
      <c r="I732" s="138"/>
      <c r="L732" s="34"/>
      <c r="M732" s="63"/>
      <c r="N732" s="35"/>
      <c r="O732" s="35"/>
      <c r="P732" s="35"/>
      <c r="Q732" s="35"/>
      <c r="R732" s="35"/>
      <c r="S732" s="35"/>
      <c r="T732" s="64"/>
      <c r="AT732" s="17" t="s">
        <v>158</v>
      </c>
      <c r="AU732" s="17" t="s">
        <v>81</v>
      </c>
    </row>
    <row r="733" spans="2:51" s="11" customFormat="1" ht="13.5">
      <c r="B733" s="179"/>
      <c r="D733" s="180" t="s">
        <v>159</v>
      </c>
      <c r="E733" s="181" t="s">
        <v>20</v>
      </c>
      <c r="F733" s="182" t="s">
        <v>590</v>
      </c>
      <c r="H733" s="183">
        <v>8</v>
      </c>
      <c r="I733" s="184"/>
      <c r="L733" s="179"/>
      <c r="M733" s="185"/>
      <c r="N733" s="186"/>
      <c r="O733" s="186"/>
      <c r="P733" s="186"/>
      <c r="Q733" s="186"/>
      <c r="R733" s="186"/>
      <c r="S733" s="186"/>
      <c r="T733" s="187"/>
      <c r="AT733" s="188" t="s">
        <v>159</v>
      </c>
      <c r="AU733" s="188" t="s">
        <v>81</v>
      </c>
      <c r="AV733" s="11" t="s">
        <v>81</v>
      </c>
      <c r="AW733" s="11" t="s">
        <v>37</v>
      </c>
      <c r="AX733" s="11" t="s">
        <v>22</v>
      </c>
      <c r="AY733" s="188" t="s">
        <v>150</v>
      </c>
    </row>
    <row r="734" spans="2:65" s="1" customFormat="1" ht="22.5" customHeight="1">
      <c r="B734" s="164"/>
      <c r="C734" s="165" t="s">
        <v>1170</v>
      </c>
      <c r="D734" s="165" t="s">
        <v>152</v>
      </c>
      <c r="E734" s="166" t="s">
        <v>1171</v>
      </c>
      <c r="F734" s="167" t="s">
        <v>1172</v>
      </c>
      <c r="G734" s="168" t="s">
        <v>384</v>
      </c>
      <c r="H734" s="169">
        <v>4</v>
      </c>
      <c r="I734" s="170"/>
      <c r="J734" s="171">
        <f>ROUND(I734*H734,2)</f>
        <v>0</v>
      </c>
      <c r="K734" s="167" t="s">
        <v>20</v>
      </c>
      <c r="L734" s="34"/>
      <c r="M734" s="172" t="s">
        <v>20</v>
      </c>
      <c r="N734" s="173" t="s">
        <v>44</v>
      </c>
      <c r="O734" s="35"/>
      <c r="P734" s="174">
        <f>O734*H734</f>
        <v>0</v>
      </c>
      <c r="Q734" s="174">
        <v>0.05007</v>
      </c>
      <c r="R734" s="174">
        <f>Q734*H734</f>
        <v>0.20028</v>
      </c>
      <c r="S734" s="174">
        <v>0</v>
      </c>
      <c r="T734" s="175">
        <f>S734*H734</f>
        <v>0</v>
      </c>
      <c r="AR734" s="17" t="s">
        <v>250</v>
      </c>
      <c r="AT734" s="17" t="s">
        <v>152</v>
      </c>
      <c r="AU734" s="17" t="s">
        <v>81</v>
      </c>
      <c r="AY734" s="17" t="s">
        <v>150</v>
      </c>
      <c r="BE734" s="176">
        <f>IF(N734="základní",J734,0)</f>
        <v>0</v>
      </c>
      <c r="BF734" s="176">
        <f>IF(N734="snížená",J734,0)</f>
        <v>0</v>
      </c>
      <c r="BG734" s="176">
        <f>IF(N734="zákl. přenesená",J734,0)</f>
        <v>0</v>
      </c>
      <c r="BH734" s="176">
        <f>IF(N734="sníž. přenesená",J734,0)</f>
        <v>0</v>
      </c>
      <c r="BI734" s="176">
        <f>IF(N734="nulová",J734,0)</f>
        <v>0</v>
      </c>
      <c r="BJ734" s="17" t="s">
        <v>22</v>
      </c>
      <c r="BK734" s="176">
        <f>ROUND(I734*H734,2)</f>
        <v>0</v>
      </c>
      <c r="BL734" s="17" t="s">
        <v>250</v>
      </c>
      <c r="BM734" s="17" t="s">
        <v>1173</v>
      </c>
    </row>
    <row r="735" spans="2:47" s="1" customFormat="1" ht="13.5">
      <c r="B735" s="34"/>
      <c r="D735" s="177" t="s">
        <v>158</v>
      </c>
      <c r="F735" s="178" t="s">
        <v>1174</v>
      </c>
      <c r="I735" s="138"/>
      <c r="L735" s="34"/>
      <c r="M735" s="63"/>
      <c r="N735" s="35"/>
      <c r="O735" s="35"/>
      <c r="P735" s="35"/>
      <c r="Q735" s="35"/>
      <c r="R735" s="35"/>
      <c r="S735" s="35"/>
      <c r="T735" s="64"/>
      <c r="AT735" s="17" t="s">
        <v>158</v>
      </c>
      <c r="AU735" s="17" t="s">
        <v>81</v>
      </c>
    </row>
    <row r="736" spans="2:51" s="11" customFormat="1" ht="13.5">
      <c r="B736" s="179"/>
      <c r="D736" s="180" t="s">
        <v>159</v>
      </c>
      <c r="E736" s="181" t="s">
        <v>20</v>
      </c>
      <c r="F736" s="182" t="s">
        <v>1175</v>
      </c>
      <c r="H736" s="183">
        <v>4</v>
      </c>
      <c r="I736" s="184"/>
      <c r="L736" s="179"/>
      <c r="M736" s="185"/>
      <c r="N736" s="186"/>
      <c r="O736" s="186"/>
      <c r="P736" s="186"/>
      <c r="Q736" s="186"/>
      <c r="R736" s="186"/>
      <c r="S736" s="186"/>
      <c r="T736" s="187"/>
      <c r="AT736" s="188" t="s">
        <v>159</v>
      </c>
      <c r="AU736" s="188" t="s">
        <v>81</v>
      </c>
      <c r="AV736" s="11" t="s">
        <v>81</v>
      </c>
      <c r="AW736" s="11" t="s">
        <v>37</v>
      </c>
      <c r="AX736" s="11" t="s">
        <v>22</v>
      </c>
      <c r="AY736" s="188" t="s">
        <v>150</v>
      </c>
    </row>
    <row r="737" spans="2:65" s="1" customFormat="1" ht="22.5" customHeight="1">
      <c r="B737" s="164"/>
      <c r="C737" s="165" t="s">
        <v>1176</v>
      </c>
      <c r="D737" s="165" t="s">
        <v>152</v>
      </c>
      <c r="E737" s="166" t="s">
        <v>1177</v>
      </c>
      <c r="F737" s="167" t="s">
        <v>1178</v>
      </c>
      <c r="G737" s="168" t="s">
        <v>384</v>
      </c>
      <c r="H737" s="169">
        <v>4</v>
      </c>
      <c r="I737" s="170"/>
      <c r="J737" s="171">
        <f>ROUND(I737*H737,2)</f>
        <v>0</v>
      </c>
      <c r="K737" s="167" t="s">
        <v>20</v>
      </c>
      <c r="L737" s="34"/>
      <c r="M737" s="172" t="s">
        <v>20</v>
      </c>
      <c r="N737" s="173" t="s">
        <v>44</v>
      </c>
      <c r="O737" s="35"/>
      <c r="P737" s="174">
        <f>O737*H737</f>
        <v>0</v>
      </c>
      <c r="Q737" s="174">
        <v>0</v>
      </c>
      <c r="R737" s="174">
        <f>Q737*H737</f>
        <v>0</v>
      </c>
      <c r="S737" s="174">
        <v>0.001</v>
      </c>
      <c r="T737" s="175">
        <f>S737*H737</f>
        <v>0.004</v>
      </c>
      <c r="AR737" s="17" t="s">
        <v>250</v>
      </c>
      <c r="AT737" s="17" t="s">
        <v>152</v>
      </c>
      <c r="AU737" s="17" t="s">
        <v>81</v>
      </c>
      <c r="AY737" s="17" t="s">
        <v>150</v>
      </c>
      <c r="BE737" s="176">
        <f>IF(N737="základní",J737,0)</f>
        <v>0</v>
      </c>
      <c r="BF737" s="176">
        <f>IF(N737="snížená",J737,0)</f>
        <v>0</v>
      </c>
      <c r="BG737" s="176">
        <f>IF(N737="zákl. přenesená",J737,0)</f>
        <v>0</v>
      </c>
      <c r="BH737" s="176">
        <f>IF(N737="sníž. přenesená",J737,0)</f>
        <v>0</v>
      </c>
      <c r="BI737" s="176">
        <f>IF(N737="nulová",J737,0)</f>
        <v>0</v>
      </c>
      <c r="BJ737" s="17" t="s">
        <v>22</v>
      </c>
      <c r="BK737" s="176">
        <f>ROUND(I737*H737,2)</f>
        <v>0</v>
      </c>
      <c r="BL737" s="17" t="s">
        <v>250</v>
      </c>
      <c r="BM737" s="17" t="s">
        <v>1179</v>
      </c>
    </row>
    <row r="738" spans="2:47" s="1" customFormat="1" ht="13.5">
      <c r="B738" s="34"/>
      <c r="D738" s="177" t="s">
        <v>158</v>
      </c>
      <c r="F738" s="178" t="s">
        <v>1180</v>
      </c>
      <c r="I738" s="138"/>
      <c r="L738" s="34"/>
      <c r="M738" s="63"/>
      <c r="N738" s="35"/>
      <c r="O738" s="35"/>
      <c r="P738" s="35"/>
      <c r="Q738" s="35"/>
      <c r="R738" s="35"/>
      <c r="S738" s="35"/>
      <c r="T738" s="64"/>
      <c r="AT738" s="17" t="s">
        <v>158</v>
      </c>
      <c r="AU738" s="17" t="s">
        <v>81</v>
      </c>
    </row>
    <row r="739" spans="2:51" s="11" customFormat="1" ht="13.5">
      <c r="B739" s="179"/>
      <c r="D739" s="180" t="s">
        <v>159</v>
      </c>
      <c r="E739" s="181" t="s">
        <v>20</v>
      </c>
      <c r="F739" s="182" t="s">
        <v>1175</v>
      </c>
      <c r="H739" s="183">
        <v>4</v>
      </c>
      <c r="I739" s="184"/>
      <c r="L739" s="179"/>
      <c r="M739" s="185"/>
      <c r="N739" s="186"/>
      <c r="O739" s="186"/>
      <c r="P739" s="186"/>
      <c r="Q739" s="186"/>
      <c r="R739" s="186"/>
      <c r="S739" s="186"/>
      <c r="T739" s="187"/>
      <c r="AT739" s="188" t="s">
        <v>159</v>
      </c>
      <c r="AU739" s="188" t="s">
        <v>81</v>
      </c>
      <c r="AV739" s="11" t="s">
        <v>81</v>
      </c>
      <c r="AW739" s="11" t="s">
        <v>37</v>
      </c>
      <c r="AX739" s="11" t="s">
        <v>22</v>
      </c>
      <c r="AY739" s="188" t="s">
        <v>150</v>
      </c>
    </row>
    <row r="740" spans="2:65" s="1" customFormat="1" ht="22.5" customHeight="1">
      <c r="B740" s="164"/>
      <c r="C740" s="165" t="s">
        <v>1181</v>
      </c>
      <c r="D740" s="165" t="s">
        <v>152</v>
      </c>
      <c r="E740" s="166" t="s">
        <v>1182</v>
      </c>
      <c r="F740" s="167" t="s">
        <v>1183</v>
      </c>
      <c r="G740" s="168" t="s">
        <v>222</v>
      </c>
      <c r="H740" s="169">
        <v>0.375</v>
      </c>
      <c r="I740" s="170"/>
      <c r="J740" s="171">
        <f>ROUND(I740*H740,2)</f>
        <v>0</v>
      </c>
      <c r="K740" s="167" t="s">
        <v>155</v>
      </c>
      <c r="L740" s="34"/>
      <c r="M740" s="172" t="s">
        <v>20</v>
      </c>
      <c r="N740" s="173" t="s">
        <v>44</v>
      </c>
      <c r="O740" s="35"/>
      <c r="P740" s="174">
        <f>O740*H740</f>
        <v>0</v>
      </c>
      <c r="Q740" s="174">
        <v>0</v>
      </c>
      <c r="R740" s="174">
        <f>Q740*H740</f>
        <v>0</v>
      </c>
      <c r="S740" s="174">
        <v>0</v>
      </c>
      <c r="T740" s="175">
        <f>S740*H740</f>
        <v>0</v>
      </c>
      <c r="AR740" s="17" t="s">
        <v>250</v>
      </c>
      <c r="AT740" s="17" t="s">
        <v>152</v>
      </c>
      <c r="AU740" s="17" t="s">
        <v>81</v>
      </c>
      <c r="AY740" s="17" t="s">
        <v>150</v>
      </c>
      <c r="BE740" s="176">
        <f>IF(N740="základní",J740,0)</f>
        <v>0</v>
      </c>
      <c r="BF740" s="176">
        <f>IF(N740="snížená",J740,0)</f>
        <v>0</v>
      </c>
      <c r="BG740" s="176">
        <f>IF(N740="zákl. přenesená",J740,0)</f>
        <v>0</v>
      </c>
      <c r="BH740" s="176">
        <f>IF(N740="sníž. přenesená",J740,0)</f>
        <v>0</v>
      </c>
      <c r="BI740" s="176">
        <f>IF(N740="nulová",J740,0)</f>
        <v>0</v>
      </c>
      <c r="BJ740" s="17" t="s">
        <v>22</v>
      </c>
      <c r="BK740" s="176">
        <f>ROUND(I740*H740,2)</f>
        <v>0</v>
      </c>
      <c r="BL740" s="17" t="s">
        <v>250</v>
      </c>
      <c r="BM740" s="17" t="s">
        <v>1184</v>
      </c>
    </row>
    <row r="741" spans="2:47" s="1" customFormat="1" ht="13.5">
      <c r="B741" s="34"/>
      <c r="D741" s="177" t="s">
        <v>158</v>
      </c>
      <c r="F741" s="178" t="s">
        <v>1183</v>
      </c>
      <c r="I741" s="138"/>
      <c r="L741" s="34"/>
      <c r="M741" s="63"/>
      <c r="N741" s="35"/>
      <c r="O741" s="35"/>
      <c r="P741" s="35"/>
      <c r="Q741" s="35"/>
      <c r="R741" s="35"/>
      <c r="S741" s="35"/>
      <c r="T741" s="64"/>
      <c r="AT741" s="17" t="s">
        <v>158</v>
      </c>
      <c r="AU741" s="17" t="s">
        <v>81</v>
      </c>
    </row>
    <row r="742" spans="2:63" s="10" customFormat="1" ht="29.25" customHeight="1">
      <c r="B742" s="150"/>
      <c r="D742" s="161" t="s">
        <v>72</v>
      </c>
      <c r="E742" s="162" t="s">
        <v>1185</v>
      </c>
      <c r="F742" s="162" t="s">
        <v>1186</v>
      </c>
      <c r="I742" s="153"/>
      <c r="J742" s="163">
        <f>BK742</f>
        <v>0</v>
      </c>
      <c r="L742" s="150"/>
      <c r="M742" s="155"/>
      <c r="N742" s="156"/>
      <c r="O742" s="156"/>
      <c r="P742" s="157">
        <f>SUM(P743:P764)</f>
        <v>0</v>
      </c>
      <c r="Q742" s="156"/>
      <c r="R742" s="157">
        <f>SUM(R743:R764)</f>
        <v>0.05037074</v>
      </c>
      <c r="S742" s="156"/>
      <c r="T742" s="158">
        <f>SUM(T743:T764)</f>
        <v>0</v>
      </c>
      <c r="AR742" s="151" t="s">
        <v>81</v>
      </c>
      <c r="AT742" s="159" t="s">
        <v>72</v>
      </c>
      <c r="AU742" s="159" t="s">
        <v>22</v>
      </c>
      <c r="AY742" s="151" t="s">
        <v>150</v>
      </c>
      <c r="BK742" s="160">
        <f>SUM(BK743:BK764)</f>
        <v>0</v>
      </c>
    </row>
    <row r="743" spans="2:65" s="1" customFormat="1" ht="22.5" customHeight="1">
      <c r="B743" s="164"/>
      <c r="C743" s="165" t="s">
        <v>1187</v>
      </c>
      <c r="D743" s="165" t="s">
        <v>152</v>
      </c>
      <c r="E743" s="166" t="s">
        <v>1188</v>
      </c>
      <c r="F743" s="167" t="s">
        <v>1189</v>
      </c>
      <c r="G743" s="168" t="s">
        <v>91</v>
      </c>
      <c r="H743" s="169">
        <v>14.648</v>
      </c>
      <c r="I743" s="170"/>
      <c r="J743" s="171">
        <f>ROUND(I743*H743,2)</f>
        <v>0</v>
      </c>
      <c r="K743" s="167" t="s">
        <v>155</v>
      </c>
      <c r="L743" s="34"/>
      <c r="M743" s="172" t="s">
        <v>20</v>
      </c>
      <c r="N743" s="173" t="s">
        <v>44</v>
      </c>
      <c r="O743" s="35"/>
      <c r="P743" s="174">
        <f>O743*H743</f>
        <v>0</v>
      </c>
      <c r="Q743" s="174">
        <v>0.00097</v>
      </c>
      <c r="R743" s="174">
        <f>Q743*H743</f>
        <v>0.01420856</v>
      </c>
      <c r="S743" s="174">
        <v>0</v>
      </c>
      <c r="T743" s="175">
        <f>S743*H743</f>
        <v>0</v>
      </c>
      <c r="AR743" s="17" t="s">
        <v>250</v>
      </c>
      <c r="AT743" s="17" t="s">
        <v>152</v>
      </c>
      <c r="AU743" s="17" t="s">
        <v>81</v>
      </c>
      <c r="AY743" s="17" t="s">
        <v>150</v>
      </c>
      <c r="BE743" s="176">
        <f>IF(N743="základní",J743,0)</f>
        <v>0</v>
      </c>
      <c r="BF743" s="176">
        <f>IF(N743="snížená",J743,0)</f>
        <v>0</v>
      </c>
      <c r="BG743" s="176">
        <f>IF(N743="zákl. přenesená",J743,0)</f>
        <v>0</v>
      </c>
      <c r="BH743" s="176">
        <f>IF(N743="sníž. přenesená",J743,0)</f>
        <v>0</v>
      </c>
      <c r="BI743" s="176">
        <f>IF(N743="nulová",J743,0)</f>
        <v>0</v>
      </c>
      <c r="BJ743" s="17" t="s">
        <v>22</v>
      </c>
      <c r="BK743" s="176">
        <f>ROUND(I743*H743,2)</f>
        <v>0</v>
      </c>
      <c r="BL743" s="17" t="s">
        <v>250</v>
      </c>
      <c r="BM743" s="17" t="s">
        <v>1190</v>
      </c>
    </row>
    <row r="744" spans="2:47" s="1" customFormat="1" ht="27">
      <c r="B744" s="34"/>
      <c r="D744" s="177" t="s">
        <v>158</v>
      </c>
      <c r="F744" s="178" t="s">
        <v>1191</v>
      </c>
      <c r="I744" s="138"/>
      <c r="L744" s="34"/>
      <c r="M744" s="63"/>
      <c r="N744" s="35"/>
      <c r="O744" s="35"/>
      <c r="P744" s="35"/>
      <c r="Q744" s="35"/>
      <c r="R744" s="35"/>
      <c r="S744" s="35"/>
      <c r="T744" s="64"/>
      <c r="AT744" s="17" t="s">
        <v>158</v>
      </c>
      <c r="AU744" s="17" t="s">
        <v>81</v>
      </c>
    </row>
    <row r="745" spans="2:51" s="11" customFormat="1" ht="13.5">
      <c r="B745" s="179"/>
      <c r="D745" s="177" t="s">
        <v>159</v>
      </c>
      <c r="E745" s="188" t="s">
        <v>20</v>
      </c>
      <c r="F745" s="189" t="s">
        <v>1163</v>
      </c>
      <c r="H745" s="190">
        <v>6.696</v>
      </c>
      <c r="I745" s="184"/>
      <c r="L745" s="179"/>
      <c r="M745" s="185"/>
      <c r="N745" s="186"/>
      <c r="O745" s="186"/>
      <c r="P745" s="186"/>
      <c r="Q745" s="186"/>
      <c r="R745" s="186"/>
      <c r="S745" s="186"/>
      <c r="T745" s="187"/>
      <c r="AT745" s="188" t="s">
        <v>159</v>
      </c>
      <c r="AU745" s="188" t="s">
        <v>81</v>
      </c>
      <c r="AV745" s="11" t="s">
        <v>81</v>
      </c>
      <c r="AW745" s="11" t="s">
        <v>37</v>
      </c>
      <c r="AX745" s="11" t="s">
        <v>73</v>
      </c>
      <c r="AY745" s="188" t="s">
        <v>150</v>
      </c>
    </row>
    <row r="746" spans="2:51" s="11" customFormat="1" ht="13.5">
      <c r="B746" s="179"/>
      <c r="D746" s="177" t="s">
        <v>159</v>
      </c>
      <c r="E746" s="188" t="s">
        <v>20</v>
      </c>
      <c r="F746" s="189" t="s">
        <v>1192</v>
      </c>
      <c r="H746" s="190">
        <v>7.952</v>
      </c>
      <c r="I746" s="184"/>
      <c r="L746" s="179"/>
      <c r="M746" s="185"/>
      <c r="N746" s="186"/>
      <c r="O746" s="186"/>
      <c r="P746" s="186"/>
      <c r="Q746" s="186"/>
      <c r="R746" s="186"/>
      <c r="S746" s="186"/>
      <c r="T746" s="187"/>
      <c r="AT746" s="188" t="s">
        <v>159</v>
      </c>
      <c r="AU746" s="188" t="s">
        <v>81</v>
      </c>
      <c r="AV746" s="11" t="s">
        <v>81</v>
      </c>
      <c r="AW746" s="11" t="s">
        <v>37</v>
      </c>
      <c r="AX746" s="11" t="s">
        <v>73</v>
      </c>
      <c r="AY746" s="188" t="s">
        <v>150</v>
      </c>
    </row>
    <row r="747" spans="2:51" s="12" customFormat="1" ht="13.5">
      <c r="B747" s="191"/>
      <c r="D747" s="180" t="s">
        <v>159</v>
      </c>
      <c r="E747" s="192" t="s">
        <v>20</v>
      </c>
      <c r="F747" s="193" t="s">
        <v>173</v>
      </c>
      <c r="H747" s="194">
        <v>14.648</v>
      </c>
      <c r="I747" s="195"/>
      <c r="L747" s="191"/>
      <c r="M747" s="196"/>
      <c r="N747" s="197"/>
      <c r="O747" s="197"/>
      <c r="P747" s="197"/>
      <c r="Q747" s="197"/>
      <c r="R747" s="197"/>
      <c r="S747" s="197"/>
      <c r="T747" s="198"/>
      <c r="AT747" s="199" t="s">
        <v>159</v>
      </c>
      <c r="AU747" s="199" t="s">
        <v>81</v>
      </c>
      <c r="AV747" s="12" t="s">
        <v>156</v>
      </c>
      <c r="AW747" s="12" t="s">
        <v>37</v>
      </c>
      <c r="AX747" s="12" t="s">
        <v>22</v>
      </c>
      <c r="AY747" s="199" t="s">
        <v>150</v>
      </c>
    </row>
    <row r="748" spans="2:65" s="1" customFormat="1" ht="22.5" customHeight="1">
      <c r="B748" s="164"/>
      <c r="C748" s="165" t="s">
        <v>1193</v>
      </c>
      <c r="D748" s="165" t="s">
        <v>152</v>
      </c>
      <c r="E748" s="166" t="s">
        <v>1194</v>
      </c>
      <c r="F748" s="167" t="s">
        <v>1195</v>
      </c>
      <c r="G748" s="168" t="s">
        <v>91</v>
      </c>
      <c r="H748" s="169">
        <v>2.49</v>
      </c>
      <c r="I748" s="170"/>
      <c r="J748" s="171">
        <f>ROUND(I748*H748,2)</f>
        <v>0</v>
      </c>
      <c r="K748" s="167" t="s">
        <v>163</v>
      </c>
      <c r="L748" s="34"/>
      <c r="M748" s="172" t="s">
        <v>20</v>
      </c>
      <c r="N748" s="173" t="s">
        <v>44</v>
      </c>
      <c r="O748" s="35"/>
      <c r="P748" s="174">
        <f>O748*H748</f>
        <v>0</v>
      </c>
      <c r="Q748" s="174">
        <v>7E-05</v>
      </c>
      <c r="R748" s="174">
        <f>Q748*H748</f>
        <v>0.0001743</v>
      </c>
      <c r="S748" s="174">
        <v>0</v>
      </c>
      <c r="T748" s="175">
        <f>S748*H748</f>
        <v>0</v>
      </c>
      <c r="AR748" s="17" t="s">
        <v>250</v>
      </c>
      <c r="AT748" s="17" t="s">
        <v>152</v>
      </c>
      <c r="AU748" s="17" t="s">
        <v>81</v>
      </c>
      <c r="AY748" s="17" t="s">
        <v>150</v>
      </c>
      <c r="BE748" s="176">
        <f>IF(N748="základní",J748,0)</f>
        <v>0</v>
      </c>
      <c r="BF748" s="176">
        <f>IF(N748="snížená",J748,0)</f>
        <v>0</v>
      </c>
      <c r="BG748" s="176">
        <f>IF(N748="zákl. přenesená",J748,0)</f>
        <v>0</v>
      </c>
      <c r="BH748" s="176">
        <f>IF(N748="sníž. přenesená",J748,0)</f>
        <v>0</v>
      </c>
      <c r="BI748" s="176">
        <f>IF(N748="nulová",J748,0)</f>
        <v>0</v>
      </c>
      <c r="BJ748" s="17" t="s">
        <v>22</v>
      </c>
      <c r="BK748" s="176">
        <f>ROUND(I748*H748,2)</f>
        <v>0</v>
      </c>
      <c r="BL748" s="17" t="s">
        <v>250</v>
      </c>
      <c r="BM748" s="17" t="s">
        <v>1196</v>
      </c>
    </row>
    <row r="749" spans="2:47" s="1" customFormat="1" ht="27">
      <c r="B749" s="34"/>
      <c r="D749" s="177" t="s">
        <v>158</v>
      </c>
      <c r="F749" s="178" t="s">
        <v>1197</v>
      </c>
      <c r="I749" s="138"/>
      <c r="L749" s="34"/>
      <c r="M749" s="63"/>
      <c r="N749" s="35"/>
      <c r="O749" s="35"/>
      <c r="P749" s="35"/>
      <c r="Q749" s="35"/>
      <c r="R749" s="35"/>
      <c r="S749" s="35"/>
      <c r="T749" s="64"/>
      <c r="AT749" s="17" t="s">
        <v>158</v>
      </c>
      <c r="AU749" s="17" t="s">
        <v>81</v>
      </c>
    </row>
    <row r="750" spans="2:51" s="11" customFormat="1" ht="13.5">
      <c r="B750" s="179"/>
      <c r="D750" s="180" t="s">
        <v>159</v>
      </c>
      <c r="E750" s="181" t="s">
        <v>20</v>
      </c>
      <c r="F750" s="182" t="s">
        <v>1198</v>
      </c>
      <c r="H750" s="183">
        <v>2.49</v>
      </c>
      <c r="I750" s="184"/>
      <c r="L750" s="179"/>
      <c r="M750" s="185"/>
      <c r="N750" s="186"/>
      <c r="O750" s="186"/>
      <c r="P750" s="186"/>
      <c r="Q750" s="186"/>
      <c r="R750" s="186"/>
      <c r="S750" s="186"/>
      <c r="T750" s="187"/>
      <c r="AT750" s="188" t="s">
        <v>159</v>
      </c>
      <c r="AU750" s="188" t="s">
        <v>81</v>
      </c>
      <c r="AV750" s="11" t="s">
        <v>81</v>
      </c>
      <c r="AW750" s="11" t="s">
        <v>37</v>
      </c>
      <c r="AX750" s="11" t="s">
        <v>22</v>
      </c>
      <c r="AY750" s="188" t="s">
        <v>150</v>
      </c>
    </row>
    <row r="751" spans="2:65" s="1" customFormat="1" ht="31.5" customHeight="1">
      <c r="B751" s="164"/>
      <c r="C751" s="165" t="s">
        <v>1199</v>
      </c>
      <c r="D751" s="165" t="s">
        <v>152</v>
      </c>
      <c r="E751" s="166" t="s">
        <v>1200</v>
      </c>
      <c r="F751" s="167" t="s">
        <v>1201</v>
      </c>
      <c r="G751" s="168" t="s">
        <v>91</v>
      </c>
      <c r="H751" s="169">
        <v>4.98</v>
      </c>
      <c r="I751" s="170"/>
      <c r="J751" s="171">
        <f>ROUND(I751*H751,2)</f>
        <v>0</v>
      </c>
      <c r="K751" s="167" t="s">
        <v>163</v>
      </c>
      <c r="L751" s="34"/>
      <c r="M751" s="172" t="s">
        <v>20</v>
      </c>
      <c r="N751" s="173" t="s">
        <v>44</v>
      </c>
      <c r="O751" s="35"/>
      <c r="P751" s="174">
        <f>O751*H751</f>
        <v>0</v>
      </c>
      <c r="Q751" s="174">
        <v>0.00017</v>
      </c>
      <c r="R751" s="174">
        <f>Q751*H751</f>
        <v>0.0008466000000000001</v>
      </c>
      <c r="S751" s="174">
        <v>0</v>
      </c>
      <c r="T751" s="175">
        <f>S751*H751</f>
        <v>0</v>
      </c>
      <c r="AR751" s="17" t="s">
        <v>250</v>
      </c>
      <c r="AT751" s="17" t="s">
        <v>152</v>
      </c>
      <c r="AU751" s="17" t="s">
        <v>81</v>
      </c>
      <c r="AY751" s="17" t="s">
        <v>150</v>
      </c>
      <c r="BE751" s="176">
        <f>IF(N751="základní",J751,0)</f>
        <v>0</v>
      </c>
      <c r="BF751" s="176">
        <f>IF(N751="snížená",J751,0)</f>
        <v>0</v>
      </c>
      <c r="BG751" s="176">
        <f>IF(N751="zákl. přenesená",J751,0)</f>
        <v>0</v>
      </c>
      <c r="BH751" s="176">
        <f>IF(N751="sníž. přenesená",J751,0)</f>
        <v>0</v>
      </c>
      <c r="BI751" s="176">
        <f>IF(N751="nulová",J751,0)</f>
        <v>0</v>
      </c>
      <c r="BJ751" s="17" t="s">
        <v>22</v>
      </c>
      <c r="BK751" s="176">
        <f>ROUND(I751*H751,2)</f>
        <v>0</v>
      </c>
      <c r="BL751" s="17" t="s">
        <v>250</v>
      </c>
      <c r="BM751" s="17" t="s">
        <v>1202</v>
      </c>
    </row>
    <row r="752" spans="2:47" s="1" customFormat="1" ht="13.5">
      <c r="B752" s="34"/>
      <c r="D752" s="177" t="s">
        <v>158</v>
      </c>
      <c r="F752" s="178" t="s">
        <v>1203</v>
      </c>
      <c r="I752" s="138"/>
      <c r="L752" s="34"/>
      <c r="M752" s="63"/>
      <c r="N752" s="35"/>
      <c r="O752" s="35"/>
      <c r="P752" s="35"/>
      <c r="Q752" s="35"/>
      <c r="R752" s="35"/>
      <c r="S752" s="35"/>
      <c r="T752" s="64"/>
      <c r="AT752" s="17" t="s">
        <v>158</v>
      </c>
      <c r="AU752" s="17" t="s">
        <v>81</v>
      </c>
    </row>
    <row r="753" spans="2:51" s="11" customFormat="1" ht="13.5">
      <c r="B753" s="179"/>
      <c r="D753" s="180" t="s">
        <v>159</v>
      </c>
      <c r="E753" s="181" t="s">
        <v>20</v>
      </c>
      <c r="F753" s="182" t="s">
        <v>1204</v>
      </c>
      <c r="H753" s="183">
        <v>4.98</v>
      </c>
      <c r="I753" s="184"/>
      <c r="L753" s="179"/>
      <c r="M753" s="185"/>
      <c r="N753" s="186"/>
      <c r="O753" s="186"/>
      <c r="P753" s="186"/>
      <c r="Q753" s="186"/>
      <c r="R753" s="186"/>
      <c r="S753" s="186"/>
      <c r="T753" s="187"/>
      <c r="AT753" s="188" t="s">
        <v>159</v>
      </c>
      <c r="AU753" s="188" t="s">
        <v>81</v>
      </c>
      <c r="AV753" s="11" t="s">
        <v>81</v>
      </c>
      <c r="AW753" s="11" t="s">
        <v>37</v>
      </c>
      <c r="AX753" s="11" t="s">
        <v>22</v>
      </c>
      <c r="AY753" s="188" t="s">
        <v>150</v>
      </c>
    </row>
    <row r="754" spans="2:65" s="1" customFormat="1" ht="22.5" customHeight="1">
      <c r="B754" s="164"/>
      <c r="C754" s="165" t="s">
        <v>1205</v>
      </c>
      <c r="D754" s="165" t="s">
        <v>152</v>
      </c>
      <c r="E754" s="166" t="s">
        <v>1206</v>
      </c>
      <c r="F754" s="167" t="s">
        <v>1207</v>
      </c>
      <c r="G754" s="168" t="s">
        <v>91</v>
      </c>
      <c r="H754" s="169">
        <v>4.98</v>
      </c>
      <c r="I754" s="170"/>
      <c r="J754" s="171">
        <f>ROUND(I754*H754,2)</f>
        <v>0</v>
      </c>
      <c r="K754" s="167" t="s">
        <v>163</v>
      </c>
      <c r="L754" s="34"/>
      <c r="M754" s="172" t="s">
        <v>20</v>
      </c>
      <c r="N754" s="173" t="s">
        <v>44</v>
      </c>
      <c r="O754" s="35"/>
      <c r="P754" s="174">
        <f>O754*H754</f>
        <v>0</v>
      </c>
      <c r="Q754" s="174">
        <v>0.00012</v>
      </c>
      <c r="R754" s="174">
        <f>Q754*H754</f>
        <v>0.0005976000000000001</v>
      </c>
      <c r="S754" s="174">
        <v>0</v>
      </c>
      <c r="T754" s="175">
        <f>S754*H754</f>
        <v>0</v>
      </c>
      <c r="AR754" s="17" t="s">
        <v>250</v>
      </c>
      <c r="AT754" s="17" t="s">
        <v>152</v>
      </c>
      <c r="AU754" s="17" t="s">
        <v>81</v>
      </c>
      <c r="AY754" s="17" t="s">
        <v>150</v>
      </c>
      <c r="BE754" s="176">
        <f>IF(N754="základní",J754,0)</f>
        <v>0</v>
      </c>
      <c r="BF754" s="176">
        <f>IF(N754="snížená",J754,0)</f>
        <v>0</v>
      </c>
      <c r="BG754" s="176">
        <f>IF(N754="zákl. přenesená",J754,0)</f>
        <v>0</v>
      </c>
      <c r="BH754" s="176">
        <f>IF(N754="sníž. přenesená",J754,0)</f>
        <v>0</v>
      </c>
      <c r="BI754" s="176">
        <f>IF(N754="nulová",J754,0)</f>
        <v>0</v>
      </c>
      <c r="BJ754" s="17" t="s">
        <v>22</v>
      </c>
      <c r="BK754" s="176">
        <f>ROUND(I754*H754,2)</f>
        <v>0</v>
      </c>
      <c r="BL754" s="17" t="s">
        <v>250</v>
      </c>
      <c r="BM754" s="17" t="s">
        <v>1208</v>
      </c>
    </row>
    <row r="755" spans="2:47" s="1" customFormat="1" ht="13.5">
      <c r="B755" s="34"/>
      <c r="D755" s="180" t="s">
        <v>158</v>
      </c>
      <c r="F755" s="218" t="s">
        <v>1209</v>
      </c>
      <c r="I755" s="138"/>
      <c r="L755" s="34"/>
      <c r="M755" s="63"/>
      <c r="N755" s="35"/>
      <c r="O755" s="35"/>
      <c r="P755" s="35"/>
      <c r="Q755" s="35"/>
      <c r="R755" s="35"/>
      <c r="S755" s="35"/>
      <c r="T755" s="64"/>
      <c r="AT755" s="17" t="s">
        <v>158</v>
      </c>
      <c r="AU755" s="17" t="s">
        <v>81</v>
      </c>
    </row>
    <row r="756" spans="2:65" s="1" customFormat="1" ht="22.5" customHeight="1">
      <c r="B756" s="164"/>
      <c r="C756" s="165" t="s">
        <v>1210</v>
      </c>
      <c r="D756" s="165" t="s">
        <v>152</v>
      </c>
      <c r="E756" s="166" t="s">
        <v>1211</v>
      </c>
      <c r="F756" s="167" t="s">
        <v>1212</v>
      </c>
      <c r="G756" s="168" t="s">
        <v>91</v>
      </c>
      <c r="H756" s="169">
        <v>5.316</v>
      </c>
      <c r="I756" s="170"/>
      <c r="J756" s="171">
        <f>ROUND(I756*H756,2)</f>
        <v>0</v>
      </c>
      <c r="K756" s="167" t="s">
        <v>155</v>
      </c>
      <c r="L756" s="34"/>
      <c r="M756" s="172" t="s">
        <v>20</v>
      </c>
      <c r="N756" s="173" t="s">
        <v>44</v>
      </c>
      <c r="O756" s="35"/>
      <c r="P756" s="174">
        <f>O756*H756</f>
        <v>0</v>
      </c>
      <c r="Q756" s="174">
        <v>0.00048</v>
      </c>
      <c r="R756" s="174">
        <f>Q756*H756</f>
        <v>0.00255168</v>
      </c>
      <c r="S756" s="174">
        <v>0</v>
      </c>
      <c r="T756" s="175">
        <f>S756*H756</f>
        <v>0</v>
      </c>
      <c r="AR756" s="17" t="s">
        <v>250</v>
      </c>
      <c r="AT756" s="17" t="s">
        <v>152</v>
      </c>
      <c r="AU756" s="17" t="s">
        <v>81</v>
      </c>
      <c r="AY756" s="17" t="s">
        <v>150</v>
      </c>
      <c r="BE756" s="176">
        <f>IF(N756="základní",J756,0)</f>
        <v>0</v>
      </c>
      <c r="BF756" s="176">
        <f>IF(N756="snížená",J756,0)</f>
        <v>0</v>
      </c>
      <c r="BG756" s="176">
        <f>IF(N756="zákl. přenesená",J756,0)</f>
        <v>0</v>
      </c>
      <c r="BH756" s="176">
        <f>IF(N756="sníž. přenesená",J756,0)</f>
        <v>0</v>
      </c>
      <c r="BI756" s="176">
        <f>IF(N756="nulová",J756,0)</f>
        <v>0</v>
      </c>
      <c r="BJ756" s="17" t="s">
        <v>22</v>
      </c>
      <c r="BK756" s="176">
        <f>ROUND(I756*H756,2)</f>
        <v>0</v>
      </c>
      <c r="BL756" s="17" t="s">
        <v>250</v>
      </c>
      <c r="BM756" s="17" t="s">
        <v>1213</v>
      </c>
    </row>
    <row r="757" spans="2:47" s="1" customFormat="1" ht="13.5">
      <c r="B757" s="34"/>
      <c r="D757" s="177" t="s">
        <v>158</v>
      </c>
      <c r="F757" s="178" t="s">
        <v>1212</v>
      </c>
      <c r="I757" s="138"/>
      <c r="L757" s="34"/>
      <c r="M757" s="63"/>
      <c r="N757" s="35"/>
      <c r="O757" s="35"/>
      <c r="P757" s="35"/>
      <c r="Q757" s="35"/>
      <c r="R757" s="35"/>
      <c r="S757" s="35"/>
      <c r="T757" s="64"/>
      <c r="AT757" s="17" t="s">
        <v>158</v>
      </c>
      <c r="AU757" s="17" t="s">
        <v>81</v>
      </c>
    </row>
    <row r="758" spans="2:51" s="11" customFormat="1" ht="13.5">
      <c r="B758" s="179"/>
      <c r="D758" s="180" t="s">
        <v>159</v>
      </c>
      <c r="E758" s="181" t="s">
        <v>20</v>
      </c>
      <c r="F758" s="182" t="s">
        <v>1214</v>
      </c>
      <c r="H758" s="183">
        <v>5.316</v>
      </c>
      <c r="I758" s="184"/>
      <c r="L758" s="179"/>
      <c r="M758" s="185"/>
      <c r="N758" s="186"/>
      <c r="O758" s="186"/>
      <c r="P758" s="186"/>
      <c r="Q758" s="186"/>
      <c r="R758" s="186"/>
      <c r="S758" s="186"/>
      <c r="T758" s="187"/>
      <c r="AT758" s="188" t="s">
        <v>159</v>
      </c>
      <c r="AU758" s="188" t="s">
        <v>81</v>
      </c>
      <c r="AV758" s="11" t="s">
        <v>81</v>
      </c>
      <c r="AW758" s="11" t="s">
        <v>37</v>
      </c>
      <c r="AX758" s="11" t="s">
        <v>22</v>
      </c>
      <c r="AY758" s="188" t="s">
        <v>150</v>
      </c>
    </row>
    <row r="759" spans="2:65" s="1" customFormat="1" ht="22.5" customHeight="1">
      <c r="B759" s="164"/>
      <c r="C759" s="165" t="s">
        <v>1215</v>
      </c>
      <c r="D759" s="165" t="s">
        <v>152</v>
      </c>
      <c r="E759" s="166" t="s">
        <v>1216</v>
      </c>
      <c r="F759" s="167" t="s">
        <v>1217</v>
      </c>
      <c r="G759" s="168" t="s">
        <v>91</v>
      </c>
      <c r="H759" s="169">
        <v>31.718</v>
      </c>
      <c r="I759" s="170"/>
      <c r="J759" s="171">
        <f>ROUND(I759*H759,2)</f>
        <v>0</v>
      </c>
      <c r="K759" s="167" t="s">
        <v>155</v>
      </c>
      <c r="L759" s="34"/>
      <c r="M759" s="172" t="s">
        <v>20</v>
      </c>
      <c r="N759" s="173" t="s">
        <v>44</v>
      </c>
      <c r="O759" s="35"/>
      <c r="P759" s="174">
        <f>O759*H759</f>
        <v>0</v>
      </c>
      <c r="Q759" s="174">
        <v>0.0004</v>
      </c>
      <c r="R759" s="174">
        <f>Q759*H759</f>
        <v>0.012687200000000001</v>
      </c>
      <c r="S759" s="174">
        <v>0</v>
      </c>
      <c r="T759" s="175">
        <f>S759*H759</f>
        <v>0</v>
      </c>
      <c r="AR759" s="17" t="s">
        <v>250</v>
      </c>
      <c r="AT759" s="17" t="s">
        <v>152</v>
      </c>
      <c r="AU759" s="17" t="s">
        <v>81</v>
      </c>
      <c r="AY759" s="17" t="s">
        <v>150</v>
      </c>
      <c r="BE759" s="176">
        <f>IF(N759="základní",J759,0)</f>
        <v>0</v>
      </c>
      <c r="BF759" s="176">
        <f>IF(N759="snížená",J759,0)</f>
        <v>0</v>
      </c>
      <c r="BG759" s="176">
        <f>IF(N759="zákl. přenesená",J759,0)</f>
        <v>0</v>
      </c>
      <c r="BH759" s="176">
        <f>IF(N759="sníž. přenesená",J759,0)</f>
        <v>0</v>
      </c>
      <c r="BI759" s="176">
        <f>IF(N759="nulová",J759,0)</f>
        <v>0</v>
      </c>
      <c r="BJ759" s="17" t="s">
        <v>22</v>
      </c>
      <c r="BK759" s="176">
        <f>ROUND(I759*H759,2)</f>
        <v>0</v>
      </c>
      <c r="BL759" s="17" t="s">
        <v>250</v>
      </c>
      <c r="BM759" s="17" t="s">
        <v>1218</v>
      </c>
    </row>
    <row r="760" spans="2:47" s="1" customFormat="1" ht="13.5">
      <c r="B760" s="34"/>
      <c r="D760" s="177" t="s">
        <v>158</v>
      </c>
      <c r="F760" s="178" t="s">
        <v>1217</v>
      </c>
      <c r="I760" s="138"/>
      <c r="L760" s="34"/>
      <c r="M760" s="63"/>
      <c r="N760" s="35"/>
      <c r="O760" s="35"/>
      <c r="P760" s="35"/>
      <c r="Q760" s="35"/>
      <c r="R760" s="35"/>
      <c r="S760" s="35"/>
      <c r="T760" s="64"/>
      <c r="AT760" s="17" t="s">
        <v>158</v>
      </c>
      <c r="AU760" s="17" t="s">
        <v>81</v>
      </c>
    </row>
    <row r="761" spans="2:51" s="11" customFormat="1" ht="13.5">
      <c r="B761" s="179"/>
      <c r="D761" s="180" t="s">
        <v>159</v>
      </c>
      <c r="E761" s="181" t="s">
        <v>20</v>
      </c>
      <c r="F761" s="182" t="s">
        <v>1219</v>
      </c>
      <c r="H761" s="183">
        <v>31.718</v>
      </c>
      <c r="I761" s="184"/>
      <c r="L761" s="179"/>
      <c r="M761" s="185"/>
      <c r="N761" s="186"/>
      <c r="O761" s="186"/>
      <c r="P761" s="186"/>
      <c r="Q761" s="186"/>
      <c r="R761" s="186"/>
      <c r="S761" s="186"/>
      <c r="T761" s="187"/>
      <c r="AT761" s="188" t="s">
        <v>159</v>
      </c>
      <c r="AU761" s="188" t="s">
        <v>81</v>
      </c>
      <c r="AV761" s="11" t="s">
        <v>81</v>
      </c>
      <c r="AW761" s="11" t="s">
        <v>37</v>
      </c>
      <c r="AX761" s="11" t="s">
        <v>22</v>
      </c>
      <c r="AY761" s="188" t="s">
        <v>150</v>
      </c>
    </row>
    <row r="762" spans="2:65" s="1" customFormat="1" ht="22.5" customHeight="1">
      <c r="B762" s="164"/>
      <c r="C762" s="165" t="s">
        <v>1220</v>
      </c>
      <c r="D762" s="165" t="s">
        <v>152</v>
      </c>
      <c r="E762" s="166" t="s">
        <v>1221</v>
      </c>
      <c r="F762" s="167" t="s">
        <v>1222</v>
      </c>
      <c r="G762" s="168" t="s">
        <v>91</v>
      </c>
      <c r="H762" s="169">
        <v>32.72</v>
      </c>
      <c r="I762" s="170"/>
      <c r="J762" s="171">
        <f>ROUND(I762*H762,2)</f>
        <v>0</v>
      </c>
      <c r="K762" s="167" t="s">
        <v>155</v>
      </c>
      <c r="L762" s="34"/>
      <c r="M762" s="172" t="s">
        <v>20</v>
      </c>
      <c r="N762" s="173" t="s">
        <v>44</v>
      </c>
      <c r="O762" s="35"/>
      <c r="P762" s="174">
        <f>O762*H762</f>
        <v>0</v>
      </c>
      <c r="Q762" s="174">
        <v>0.00059</v>
      </c>
      <c r="R762" s="174">
        <f>Q762*H762</f>
        <v>0.0193048</v>
      </c>
      <c r="S762" s="174">
        <v>0</v>
      </c>
      <c r="T762" s="175">
        <f>S762*H762</f>
        <v>0</v>
      </c>
      <c r="AR762" s="17" t="s">
        <v>250</v>
      </c>
      <c r="AT762" s="17" t="s">
        <v>152</v>
      </c>
      <c r="AU762" s="17" t="s">
        <v>81</v>
      </c>
      <c r="AY762" s="17" t="s">
        <v>150</v>
      </c>
      <c r="BE762" s="176">
        <f>IF(N762="základní",J762,0)</f>
        <v>0</v>
      </c>
      <c r="BF762" s="176">
        <f>IF(N762="snížená",J762,0)</f>
        <v>0</v>
      </c>
      <c r="BG762" s="176">
        <f>IF(N762="zákl. přenesená",J762,0)</f>
        <v>0</v>
      </c>
      <c r="BH762" s="176">
        <f>IF(N762="sníž. přenesená",J762,0)</f>
        <v>0</v>
      </c>
      <c r="BI762" s="176">
        <f>IF(N762="nulová",J762,0)</f>
        <v>0</v>
      </c>
      <c r="BJ762" s="17" t="s">
        <v>22</v>
      </c>
      <c r="BK762" s="176">
        <f>ROUND(I762*H762,2)</f>
        <v>0</v>
      </c>
      <c r="BL762" s="17" t="s">
        <v>250</v>
      </c>
      <c r="BM762" s="17" t="s">
        <v>1223</v>
      </c>
    </row>
    <row r="763" spans="2:47" s="1" customFormat="1" ht="13.5">
      <c r="B763" s="34"/>
      <c r="D763" s="177" t="s">
        <v>158</v>
      </c>
      <c r="F763" s="178" t="s">
        <v>1222</v>
      </c>
      <c r="I763" s="138"/>
      <c r="L763" s="34"/>
      <c r="M763" s="63"/>
      <c r="N763" s="35"/>
      <c r="O763" s="35"/>
      <c r="P763" s="35"/>
      <c r="Q763" s="35"/>
      <c r="R763" s="35"/>
      <c r="S763" s="35"/>
      <c r="T763" s="64"/>
      <c r="AT763" s="17" t="s">
        <v>158</v>
      </c>
      <c r="AU763" s="17" t="s">
        <v>81</v>
      </c>
    </row>
    <row r="764" spans="2:51" s="11" customFormat="1" ht="13.5">
      <c r="B764" s="179"/>
      <c r="D764" s="177" t="s">
        <v>159</v>
      </c>
      <c r="E764" s="188" t="s">
        <v>20</v>
      </c>
      <c r="F764" s="189" t="s">
        <v>199</v>
      </c>
      <c r="H764" s="190">
        <v>32.72</v>
      </c>
      <c r="I764" s="184"/>
      <c r="L764" s="179"/>
      <c r="M764" s="185"/>
      <c r="N764" s="186"/>
      <c r="O764" s="186"/>
      <c r="P764" s="186"/>
      <c r="Q764" s="186"/>
      <c r="R764" s="186"/>
      <c r="S764" s="186"/>
      <c r="T764" s="187"/>
      <c r="AT764" s="188" t="s">
        <v>159</v>
      </c>
      <c r="AU764" s="188" t="s">
        <v>81</v>
      </c>
      <c r="AV764" s="11" t="s">
        <v>81</v>
      </c>
      <c r="AW764" s="11" t="s">
        <v>37</v>
      </c>
      <c r="AX764" s="11" t="s">
        <v>22</v>
      </c>
      <c r="AY764" s="188" t="s">
        <v>150</v>
      </c>
    </row>
    <row r="765" spans="2:63" s="10" customFormat="1" ht="29.25" customHeight="1">
      <c r="B765" s="150"/>
      <c r="D765" s="161" t="s">
        <v>72</v>
      </c>
      <c r="E765" s="162" t="s">
        <v>1224</v>
      </c>
      <c r="F765" s="162" t="s">
        <v>1225</v>
      </c>
      <c r="I765" s="153"/>
      <c r="J765" s="163">
        <f>BK765</f>
        <v>0</v>
      </c>
      <c r="L765" s="150"/>
      <c r="M765" s="155"/>
      <c r="N765" s="156"/>
      <c r="O765" s="156"/>
      <c r="P765" s="157">
        <f>SUM(P766:P801)</f>
        <v>0</v>
      </c>
      <c r="Q765" s="156"/>
      <c r="R765" s="157">
        <f>SUM(R766:R801)</f>
        <v>0.24772395000000005</v>
      </c>
      <c r="S765" s="156"/>
      <c r="T765" s="158">
        <f>SUM(T766:T801)</f>
        <v>0</v>
      </c>
      <c r="AR765" s="151" t="s">
        <v>81</v>
      </c>
      <c r="AT765" s="159" t="s">
        <v>72</v>
      </c>
      <c r="AU765" s="159" t="s">
        <v>22</v>
      </c>
      <c r="AY765" s="151" t="s">
        <v>150</v>
      </c>
      <c r="BK765" s="160">
        <f>SUM(BK766:BK801)</f>
        <v>0</v>
      </c>
    </row>
    <row r="766" spans="2:65" s="1" customFormat="1" ht="22.5" customHeight="1">
      <c r="B766" s="164"/>
      <c r="C766" s="165" t="s">
        <v>1226</v>
      </c>
      <c r="D766" s="165" t="s">
        <v>152</v>
      </c>
      <c r="E766" s="166" t="s">
        <v>1227</v>
      </c>
      <c r="F766" s="167" t="s">
        <v>1228</v>
      </c>
      <c r="G766" s="168" t="s">
        <v>91</v>
      </c>
      <c r="H766" s="169">
        <v>167.627</v>
      </c>
      <c r="I766" s="170"/>
      <c r="J766" s="171">
        <f>ROUND(I766*H766,2)</f>
        <v>0</v>
      </c>
      <c r="K766" s="167" t="s">
        <v>155</v>
      </c>
      <c r="L766" s="34"/>
      <c r="M766" s="172" t="s">
        <v>20</v>
      </c>
      <c r="N766" s="173" t="s">
        <v>44</v>
      </c>
      <c r="O766" s="35"/>
      <c r="P766" s="174">
        <f>O766*H766</f>
        <v>0</v>
      </c>
      <c r="Q766" s="174">
        <v>0</v>
      </c>
      <c r="R766" s="174">
        <f>Q766*H766</f>
        <v>0</v>
      </c>
      <c r="S766" s="174">
        <v>0</v>
      </c>
      <c r="T766" s="175">
        <f>S766*H766</f>
        <v>0</v>
      </c>
      <c r="AR766" s="17" t="s">
        <v>250</v>
      </c>
      <c r="AT766" s="17" t="s">
        <v>152</v>
      </c>
      <c r="AU766" s="17" t="s">
        <v>81</v>
      </c>
      <c r="AY766" s="17" t="s">
        <v>150</v>
      </c>
      <c r="BE766" s="176">
        <f>IF(N766="základní",J766,0)</f>
        <v>0</v>
      </c>
      <c r="BF766" s="176">
        <f>IF(N766="snížená",J766,0)</f>
        <v>0</v>
      </c>
      <c r="BG766" s="176">
        <f>IF(N766="zákl. přenesená",J766,0)</f>
        <v>0</v>
      </c>
      <c r="BH766" s="176">
        <f>IF(N766="sníž. přenesená",J766,0)</f>
        <v>0</v>
      </c>
      <c r="BI766" s="176">
        <f>IF(N766="nulová",J766,0)</f>
        <v>0</v>
      </c>
      <c r="BJ766" s="17" t="s">
        <v>22</v>
      </c>
      <c r="BK766" s="176">
        <f>ROUND(I766*H766,2)</f>
        <v>0</v>
      </c>
      <c r="BL766" s="17" t="s">
        <v>250</v>
      </c>
      <c r="BM766" s="17" t="s">
        <v>1229</v>
      </c>
    </row>
    <row r="767" spans="2:47" s="1" customFormat="1" ht="13.5">
      <c r="B767" s="34"/>
      <c r="D767" s="177" t="s">
        <v>158</v>
      </c>
      <c r="F767" s="178" t="s">
        <v>1228</v>
      </c>
      <c r="I767" s="138"/>
      <c r="L767" s="34"/>
      <c r="M767" s="63"/>
      <c r="N767" s="35"/>
      <c r="O767" s="35"/>
      <c r="P767" s="35"/>
      <c r="Q767" s="35"/>
      <c r="R767" s="35"/>
      <c r="S767" s="35"/>
      <c r="T767" s="64"/>
      <c r="AT767" s="17" t="s">
        <v>158</v>
      </c>
      <c r="AU767" s="17" t="s">
        <v>81</v>
      </c>
    </row>
    <row r="768" spans="2:51" s="11" customFormat="1" ht="13.5">
      <c r="B768" s="179"/>
      <c r="D768" s="177" t="s">
        <v>159</v>
      </c>
      <c r="E768" s="188" t="s">
        <v>20</v>
      </c>
      <c r="F768" s="189" t="s">
        <v>1230</v>
      </c>
      <c r="H768" s="190">
        <v>117.603</v>
      </c>
      <c r="I768" s="184"/>
      <c r="L768" s="179"/>
      <c r="M768" s="185"/>
      <c r="N768" s="186"/>
      <c r="O768" s="186"/>
      <c r="P768" s="186"/>
      <c r="Q768" s="186"/>
      <c r="R768" s="186"/>
      <c r="S768" s="186"/>
      <c r="T768" s="187"/>
      <c r="AT768" s="188" t="s">
        <v>159</v>
      </c>
      <c r="AU768" s="188" t="s">
        <v>81</v>
      </c>
      <c r="AV768" s="11" t="s">
        <v>81</v>
      </c>
      <c r="AW768" s="11" t="s">
        <v>37</v>
      </c>
      <c r="AX768" s="11" t="s">
        <v>73</v>
      </c>
      <c r="AY768" s="188" t="s">
        <v>150</v>
      </c>
    </row>
    <row r="769" spans="2:51" s="11" customFormat="1" ht="13.5">
      <c r="B769" s="179"/>
      <c r="D769" s="177" t="s">
        <v>159</v>
      </c>
      <c r="E769" s="188" t="s">
        <v>20</v>
      </c>
      <c r="F769" s="189" t="s">
        <v>1231</v>
      </c>
      <c r="H769" s="190">
        <v>17.304</v>
      </c>
      <c r="I769" s="184"/>
      <c r="L769" s="179"/>
      <c r="M769" s="185"/>
      <c r="N769" s="186"/>
      <c r="O769" s="186"/>
      <c r="P769" s="186"/>
      <c r="Q769" s="186"/>
      <c r="R769" s="186"/>
      <c r="S769" s="186"/>
      <c r="T769" s="187"/>
      <c r="AT769" s="188" t="s">
        <v>159</v>
      </c>
      <c r="AU769" s="188" t="s">
        <v>81</v>
      </c>
      <c r="AV769" s="11" t="s">
        <v>81</v>
      </c>
      <c r="AW769" s="11" t="s">
        <v>37</v>
      </c>
      <c r="AX769" s="11" t="s">
        <v>73</v>
      </c>
      <c r="AY769" s="188" t="s">
        <v>150</v>
      </c>
    </row>
    <row r="770" spans="2:51" s="11" customFormat="1" ht="13.5">
      <c r="B770" s="179"/>
      <c r="D770" s="177" t="s">
        <v>159</v>
      </c>
      <c r="E770" s="188" t="s">
        <v>20</v>
      </c>
      <c r="F770" s="189" t="s">
        <v>199</v>
      </c>
      <c r="H770" s="190">
        <v>32.72</v>
      </c>
      <c r="I770" s="184"/>
      <c r="L770" s="179"/>
      <c r="M770" s="185"/>
      <c r="N770" s="186"/>
      <c r="O770" s="186"/>
      <c r="P770" s="186"/>
      <c r="Q770" s="186"/>
      <c r="R770" s="186"/>
      <c r="S770" s="186"/>
      <c r="T770" s="187"/>
      <c r="AT770" s="188" t="s">
        <v>159</v>
      </c>
      <c r="AU770" s="188" t="s">
        <v>81</v>
      </c>
      <c r="AV770" s="11" t="s">
        <v>81</v>
      </c>
      <c r="AW770" s="11" t="s">
        <v>37</v>
      </c>
      <c r="AX770" s="11" t="s">
        <v>73</v>
      </c>
      <c r="AY770" s="188" t="s">
        <v>150</v>
      </c>
    </row>
    <row r="771" spans="2:51" s="12" customFormat="1" ht="13.5">
      <c r="B771" s="191"/>
      <c r="D771" s="180" t="s">
        <v>159</v>
      </c>
      <c r="E771" s="192" t="s">
        <v>100</v>
      </c>
      <c r="F771" s="193" t="s">
        <v>173</v>
      </c>
      <c r="H771" s="194">
        <v>167.627</v>
      </c>
      <c r="I771" s="195"/>
      <c r="L771" s="191"/>
      <c r="M771" s="196"/>
      <c r="N771" s="197"/>
      <c r="O771" s="197"/>
      <c r="P771" s="197"/>
      <c r="Q771" s="197"/>
      <c r="R771" s="197"/>
      <c r="S771" s="197"/>
      <c r="T771" s="198"/>
      <c r="AT771" s="199" t="s">
        <v>159</v>
      </c>
      <c r="AU771" s="199" t="s">
        <v>81</v>
      </c>
      <c r="AV771" s="12" t="s">
        <v>156</v>
      </c>
      <c r="AW771" s="12" t="s">
        <v>37</v>
      </c>
      <c r="AX771" s="12" t="s">
        <v>22</v>
      </c>
      <c r="AY771" s="199" t="s">
        <v>150</v>
      </c>
    </row>
    <row r="772" spans="2:65" s="1" customFormat="1" ht="22.5" customHeight="1">
      <c r="B772" s="164"/>
      <c r="C772" s="165" t="s">
        <v>1232</v>
      </c>
      <c r="D772" s="165" t="s">
        <v>152</v>
      </c>
      <c r="E772" s="166" t="s">
        <v>1233</v>
      </c>
      <c r="F772" s="167" t="s">
        <v>1234</v>
      </c>
      <c r="G772" s="168" t="s">
        <v>91</v>
      </c>
      <c r="H772" s="169">
        <v>32.72</v>
      </c>
      <c r="I772" s="170"/>
      <c r="J772" s="171">
        <f>ROUND(I772*H772,2)</f>
        <v>0</v>
      </c>
      <c r="K772" s="167" t="s">
        <v>155</v>
      </c>
      <c r="L772" s="34"/>
      <c r="M772" s="172" t="s">
        <v>20</v>
      </c>
      <c r="N772" s="173" t="s">
        <v>44</v>
      </c>
      <c r="O772" s="35"/>
      <c r="P772" s="174">
        <f>O772*H772</f>
        <v>0</v>
      </c>
      <c r="Q772" s="174">
        <v>0</v>
      </c>
      <c r="R772" s="174">
        <f>Q772*H772</f>
        <v>0</v>
      </c>
      <c r="S772" s="174">
        <v>0</v>
      </c>
      <c r="T772" s="175">
        <f>S772*H772</f>
        <v>0</v>
      </c>
      <c r="AR772" s="17" t="s">
        <v>250</v>
      </c>
      <c r="AT772" s="17" t="s">
        <v>152</v>
      </c>
      <c r="AU772" s="17" t="s">
        <v>81</v>
      </c>
      <c r="AY772" s="17" t="s">
        <v>150</v>
      </c>
      <c r="BE772" s="176">
        <f>IF(N772="základní",J772,0)</f>
        <v>0</v>
      </c>
      <c r="BF772" s="176">
        <f>IF(N772="snížená",J772,0)</f>
        <v>0</v>
      </c>
      <c r="BG772" s="176">
        <f>IF(N772="zákl. přenesená",J772,0)</f>
        <v>0</v>
      </c>
      <c r="BH772" s="176">
        <f>IF(N772="sníž. přenesená",J772,0)</f>
        <v>0</v>
      </c>
      <c r="BI772" s="176">
        <f>IF(N772="nulová",J772,0)</f>
        <v>0</v>
      </c>
      <c r="BJ772" s="17" t="s">
        <v>22</v>
      </c>
      <c r="BK772" s="176">
        <f>ROUND(I772*H772,2)</f>
        <v>0</v>
      </c>
      <c r="BL772" s="17" t="s">
        <v>250</v>
      </c>
      <c r="BM772" s="17" t="s">
        <v>1235</v>
      </c>
    </row>
    <row r="773" spans="2:47" s="1" customFormat="1" ht="13.5">
      <c r="B773" s="34"/>
      <c r="D773" s="177" t="s">
        <v>158</v>
      </c>
      <c r="F773" s="178" t="s">
        <v>1234</v>
      </c>
      <c r="I773" s="138"/>
      <c r="L773" s="34"/>
      <c r="M773" s="63"/>
      <c r="N773" s="35"/>
      <c r="O773" s="35"/>
      <c r="P773" s="35"/>
      <c r="Q773" s="35"/>
      <c r="R773" s="35"/>
      <c r="S773" s="35"/>
      <c r="T773" s="64"/>
      <c r="AT773" s="17" t="s">
        <v>158</v>
      </c>
      <c r="AU773" s="17" t="s">
        <v>81</v>
      </c>
    </row>
    <row r="774" spans="2:51" s="11" customFormat="1" ht="13.5">
      <c r="B774" s="179"/>
      <c r="D774" s="180" t="s">
        <v>159</v>
      </c>
      <c r="E774" s="181" t="s">
        <v>20</v>
      </c>
      <c r="F774" s="182" t="s">
        <v>199</v>
      </c>
      <c r="H774" s="183">
        <v>32.72</v>
      </c>
      <c r="I774" s="184"/>
      <c r="L774" s="179"/>
      <c r="M774" s="185"/>
      <c r="N774" s="186"/>
      <c r="O774" s="186"/>
      <c r="P774" s="186"/>
      <c r="Q774" s="186"/>
      <c r="R774" s="186"/>
      <c r="S774" s="186"/>
      <c r="T774" s="187"/>
      <c r="AT774" s="188" t="s">
        <v>159</v>
      </c>
      <c r="AU774" s="188" t="s">
        <v>81</v>
      </c>
      <c r="AV774" s="11" t="s">
        <v>81</v>
      </c>
      <c r="AW774" s="11" t="s">
        <v>37</v>
      </c>
      <c r="AX774" s="11" t="s">
        <v>22</v>
      </c>
      <c r="AY774" s="188" t="s">
        <v>150</v>
      </c>
    </row>
    <row r="775" spans="2:65" s="1" customFormat="1" ht="22.5" customHeight="1">
      <c r="B775" s="164"/>
      <c r="C775" s="200" t="s">
        <v>1236</v>
      </c>
      <c r="D775" s="200" t="s">
        <v>233</v>
      </c>
      <c r="E775" s="201" t="s">
        <v>1237</v>
      </c>
      <c r="F775" s="202" t="s">
        <v>1238</v>
      </c>
      <c r="G775" s="203" t="s">
        <v>91</v>
      </c>
      <c r="H775" s="204">
        <v>35.992</v>
      </c>
      <c r="I775" s="205"/>
      <c r="J775" s="206">
        <f>ROUND(I775*H775,2)</f>
        <v>0</v>
      </c>
      <c r="K775" s="202" t="s">
        <v>155</v>
      </c>
      <c r="L775" s="207"/>
      <c r="M775" s="208" t="s">
        <v>20</v>
      </c>
      <c r="N775" s="209" t="s">
        <v>44</v>
      </c>
      <c r="O775" s="35"/>
      <c r="P775" s="174">
        <f>O775*H775</f>
        <v>0</v>
      </c>
      <c r="Q775" s="174">
        <v>0</v>
      </c>
      <c r="R775" s="174">
        <f>Q775*H775</f>
        <v>0</v>
      </c>
      <c r="S775" s="174">
        <v>0</v>
      </c>
      <c r="T775" s="175">
        <f>S775*H775</f>
        <v>0</v>
      </c>
      <c r="AR775" s="17" t="s">
        <v>337</v>
      </c>
      <c r="AT775" s="17" t="s">
        <v>233</v>
      </c>
      <c r="AU775" s="17" t="s">
        <v>81</v>
      </c>
      <c r="AY775" s="17" t="s">
        <v>150</v>
      </c>
      <c r="BE775" s="176">
        <f>IF(N775="základní",J775,0)</f>
        <v>0</v>
      </c>
      <c r="BF775" s="176">
        <f>IF(N775="snížená",J775,0)</f>
        <v>0</v>
      </c>
      <c r="BG775" s="176">
        <f>IF(N775="zákl. přenesená",J775,0)</f>
        <v>0</v>
      </c>
      <c r="BH775" s="176">
        <f>IF(N775="sníž. přenesená",J775,0)</f>
        <v>0</v>
      </c>
      <c r="BI775" s="176">
        <f>IF(N775="nulová",J775,0)</f>
        <v>0</v>
      </c>
      <c r="BJ775" s="17" t="s">
        <v>22</v>
      </c>
      <c r="BK775" s="176">
        <f>ROUND(I775*H775,2)</f>
        <v>0</v>
      </c>
      <c r="BL775" s="17" t="s">
        <v>250</v>
      </c>
      <c r="BM775" s="17" t="s">
        <v>1239</v>
      </c>
    </row>
    <row r="776" spans="2:47" s="1" customFormat="1" ht="13.5">
      <c r="B776" s="34"/>
      <c r="D776" s="177" t="s">
        <v>158</v>
      </c>
      <c r="F776" s="178" t="s">
        <v>1238</v>
      </c>
      <c r="I776" s="138"/>
      <c r="L776" s="34"/>
      <c r="M776" s="63"/>
      <c r="N776" s="35"/>
      <c r="O776" s="35"/>
      <c r="P776" s="35"/>
      <c r="Q776" s="35"/>
      <c r="R776" s="35"/>
      <c r="S776" s="35"/>
      <c r="T776" s="64"/>
      <c r="AT776" s="17" t="s">
        <v>158</v>
      </c>
      <c r="AU776" s="17" t="s">
        <v>81</v>
      </c>
    </row>
    <row r="777" spans="2:51" s="11" customFormat="1" ht="13.5">
      <c r="B777" s="179"/>
      <c r="D777" s="177" t="s">
        <v>159</v>
      </c>
      <c r="E777" s="188" t="s">
        <v>20</v>
      </c>
      <c r="F777" s="189" t="s">
        <v>95</v>
      </c>
      <c r="H777" s="190">
        <v>32.72</v>
      </c>
      <c r="I777" s="184"/>
      <c r="L777" s="179"/>
      <c r="M777" s="185"/>
      <c r="N777" s="186"/>
      <c r="O777" s="186"/>
      <c r="P777" s="186"/>
      <c r="Q777" s="186"/>
      <c r="R777" s="186"/>
      <c r="S777" s="186"/>
      <c r="T777" s="187"/>
      <c r="AT777" s="188" t="s">
        <v>159</v>
      </c>
      <c r="AU777" s="188" t="s">
        <v>81</v>
      </c>
      <c r="AV777" s="11" t="s">
        <v>81</v>
      </c>
      <c r="AW777" s="11" t="s">
        <v>37</v>
      </c>
      <c r="AX777" s="11" t="s">
        <v>22</v>
      </c>
      <c r="AY777" s="188" t="s">
        <v>150</v>
      </c>
    </row>
    <row r="778" spans="2:51" s="11" customFormat="1" ht="13.5">
      <c r="B778" s="179"/>
      <c r="D778" s="180" t="s">
        <v>159</v>
      </c>
      <c r="F778" s="182" t="s">
        <v>1240</v>
      </c>
      <c r="H778" s="183">
        <v>35.992</v>
      </c>
      <c r="I778" s="184"/>
      <c r="L778" s="179"/>
      <c r="M778" s="185"/>
      <c r="N778" s="186"/>
      <c r="O778" s="186"/>
      <c r="P778" s="186"/>
      <c r="Q778" s="186"/>
      <c r="R778" s="186"/>
      <c r="S778" s="186"/>
      <c r="T778" s="187"/>
      <c r="AT778" s="188" t="s">
        <v>159</v>
      </c>
      <c r="AU778" s="188" t="s">
        <v>81</v>
      </c>
      <c r="AV778" s="11" t="s">
        <v>81</v>
      </c>
      <c r="AW778" s="11" t="s">
        <v>4</v>
      </c>
      <c r="AX778" s="11" t="s">
        <v>22</v>
      </c>
      <c r="AY778" s="188" t="s">
        <v>150</v>
      </c>
    </row>
    <row r="779" spans="2:65" s="1" customFormat="1" ht="22.5" customHeight="1">
      <c r="B779" s="164"/>
      <c r="C779" s="165" t="s">
        <v>1241</v>
      </c>
      <c r="D779" s="165" t="s">
        <v>152</v>
      </c>
      <c r="E779" s="166" t="s">
        <v>1242</v>
      </c>
      <c r="F779" s="167" t="s">
        <v>1243</v>
      </c>
      <c r="G779" s="168" t="s">
        <v>91</v>
      </c>
      <c r="H779" s="169">
        <v>167.627</v>
      </c>
      <c r="I779" s="170"/>
      <c r="J779" s="171">
        <f>ROUND(I779*H779,2)</f>
        <v>0</v>
      </c>
      <c r="K779" s="167" t="s">
        <v>155</v>
      </c>
      <c r="L779" s="34"/>
      <c r="M779" s="172" t="s">
        <v>20</v>
      </c>
      <c r="N779" s="173" t="s">
        <v>44</v>
      </c>
      <c r="O779" s="35"/>
      <c r="P779" s="174">
        <f>O779*H779</f>
        <v>0</v>
      </c>
      <c r="Q779" s="174">
        <v>0.0002</v>
      </c>
      <c r="R779" s="174">
        <f>Q779*H779</f>
        <v>0.033525400000000004</v>
      </c>
      <c r="S779" s="174">
        <v>0</v>
      </c>
      <c r="T779" s="175">
        <f>S779*H779</f>
        <v>0</v>
      </c>
      <c r="AR779" s="17" t="s">
        <v>250</v>
      </c>
      <c r="AT779" s="17" t="s">
        <v>152</v>
      </c>
      <c r="AU779" s="17" t="s">
        <v>81</v>
      </c>
      <c r="AY779" s="17" t="s">
        <v>150</v>
      </c>
      <c r="BE779" s="176">
        <f>IF(N779="základní",J779,0)</f>
        <v>0</v>
      </c>
      <c r="BF779" s="176">
        <f>IF(N779="snížená",J779,0)</f>
        <v>0</v>
      </c>
      <c r="BG779" s="176">
        <f>IF(N779="zákl. přenesená",J779,0)</f>
        <v>0</v>
      </c>
      <c r="BH779" s="176">
        <f>IF(N779="sníž. přenesená",J779,0)</f>
        <v>0</v>
      </c>
      <c r="BI779" s="176">
        <f>IF(N779="nulová",J779,0)</f>
        <v>0</v>
      </c>
      <c r="BJ779" s="17" t="s">
        <v>22</v>
      </c>
      <c r="BK779" s="176">
        <f>ROUND(I779*H779,2)</f>
        <v>0</v>
      </c>
      <c r="BL779" s="17" t="s">
        <v>250</v>
      </c>
      <c r="BM779" s="17" t="s">
        <v>1244</v>
      </c>
    </row>
    <row r="780" spans="2:47" s="1" customFormat="1" ht="13.5">
      <c r="B780" s="34"/>
      <c r="D780" s="177" t="s">
        <v>158</v>
      </c>
      <c r="F780" s="178" t="s">
        <v>1243</v>
      </c>
      <c r="I780" s="138"/>
      <c r="L780" s="34"/>
      <c r="M780" s="63"/>
      <c r="N780" s="35"/>
      <c r="O780" s="35"/>
      <c r="P780" s="35"/>
      <c r="Q780" s="35"/>
      <c r="R780" s="35"/>
      <c r="S780" s="35"/>
      <c r="T780" s="64"/>
      <c r="AT780" s="17" t="s">
        <v>158</v>
      </c>
      <c r="AU780" s="17" t="s">
        <v>81</v>
      </c>
    </row>
    <row r="781" spans="2:51" s="11" customFormat="1" ht="13.5">
      <c r="B781" s="179"/>
      <c r="D781" s="180" t="s">
        <v>159</v>
      </c>
      <c r="E781" s="181" t="s">
        <v>20</v>
      </c>
      <c r="F781" s="182" t="s">
        <v>100</v>
      </c>
      <c r="H781" s="183">
        <v>167.627</v>
      </c>
      <c r="I781" s="184"/>
      <c r="L781" s="179"/>
      <c r="M781" s="185"/>
      <c r="N781" s="186"/>
      <c r="O781" s="186"/>
      <c r="P781" s="186"/>
      <c r="Q781" s="186"/>
      <c r="R781" s="186"/>
      <c r="S781" s="186"/>
      <c r="T781" s="187"/>
      <c r="AT781" s="188" t="s">
        <v>159</v>
      </c>
      <c r="AU781" s="188" t="s">
        <v>81</v>
      </c>
      <c r="AV781" s="11" t="s">
        <v>81</v>
      </c>
      <c r="AW781" s="11" t="s">
        <v>37</v>
      </c>
      <c r="AX781" s="11" t="s">
        <v>22</v>
      </c>
      <c r="AY781" s="188" t="s">
        <v>150</v>
      </c>
    </row>
    <row r="782" spans="2:65" s="1" customFormat="1" ht="22.5" customHeight="1">
      <c r="B782" s="164"/>
      <c r="C782" s="165" t="s">
        <v>1245</v>
      </c>
      <c r="D782" s="165" t="s">
        <v>152</v>
      </c>
      <c r="E782" s="166" t="s">
        <v>1246</v>
      </c>
      <c r="F782" s="167" t="s">
        <v>1247</v>
      </c>
      <c r="G782" s="168" t="s">
        <v>91</v>
      </c>
      <c r="H782" s="169">
        <v>190.473</v>
      </c>
      <c r="I782" s="170"/>
      <c r="J782" s="171">
        <f>ROUND(I782*H782,2)</f>
        <v>0</v>
      </c>
      <c r="K782" s="167" t="s">
        <v>155</v>
      </c>
      <c r="L782" s="34"/>
      <c r="M782" s="172" t="s">
        <v>20</v>
      </c>
      <c r="N782" s="173" t="s">
        <v>44</v>
      </c>
      <c r="O782" s="35"/>
      <c r="P782" s="174">
        <f>O782*H782</f>
        <v>0</v>
      </c>
      <c r="Q782" s="174">
        <v>0.0004</v>
      </c>
      <c r="R782" s="174">
        <f>Q782*H782</f>
        <v>0.07618920000000001</v>
      </c>
      <c r="S782" s="174">
        <v>0</v>
      </c>
      <c r="T782" s="175">
        <f>S782*H782</f>
        <v>0</v>
      </c>
      <c r="AR782" s="17" t="s">
        <v>250</v>
      </c>
      <c r="AT782" s="17" t="s">
        <v>152</v>
      </c>
      <c r="AU782" s="17" t="s">
        <v>81</v>
      </c>
      <c r="AY782" s="17" t="s">
        <v>150</v>
      </c>
      <c r="BE782" s="176">
        <f>IF(N782="základní",J782,0)</f>
        <v>0</v>
      </c>
      <c r="BF782" s="176">
        <f>IF(N782="snížená",J782,0)</f>
        <v>0</v>
      </c>
      <c r="BG782" s="176">
        <f>IF(N782="zákl. přenesená",J782,0)</f>
        <v>0</v>
      </c>
      <c r="BH782" s="176">
        <f>IF(N782="sníž. přenesená",J782,0)</f>
        <v>0</v>
      </c>
      <c r="BI782" s="176">
        <f>IF(N782="nulová",J782,0)</f>
        <v>0</v>
      </c>
      <c r="BJ782" s="17" t="s">
        <v>22</v>
      </c>
      <c r="BK782" s="176">
        <f>ROUND(I782*H782,2)</f>
        <v>0</v>
      </c>
      <c r="BL782" s="17" t="s">
        <v>250</v>
      </c>
      <c r="BM782" s="17" t="s">
        <v>1248</v>
      </c>
    </row>
    <row r="783" spans="2:47" s="1" customFormat="1" ht="13.5">
      <c r="B783" s="34"/>
      <c r="D783" s="177" t="s">
        <v>158</v>
      </c>
      <c r="F783" s="178" t="s">
        <v>1249</v>
      </c>
      <c r="I783" s="138"/>
      <c r="L783" s="34"/>
      <c r="M783" s="63"/>
      <c r="N783" s="35"/>
      <c r="O783" s="35"/>
      <c r="P783" s="35"/>
      <c r="Q783" s="35"/>
      <c r="R783" s="35"/>
      <c r="S783" s="35"/>
      <c r="T783" s="64"/>
      <c r="AT783" s="17" t="s">
        <v>158</v>
      </c>
      <c r="AU783" s="17" t="s">
        <v>81</v>
      </c>
    </row>
    <row r="784" spans="2:51" s="11" customFormat="1" ht="13.5">
      <c r="B784" s="179"/>
      <c r="D784" s="180" t="s">
        <v>159</v>
      </c>
      <c r="E784" s="181" t="s">
        <v>20</v>
      </c>
      <c r="F784" s="182" t="s">
        <v>1250</v>
      </c>
      <c r="H784" s="183">
        <v>190.473</v>
      </c>
      <c r="I784" s="184"/>
      <c r="L784" s="179"/>
      <c r="M784" s="185"/>
      <c r="N784" s="186"/>
      <c r="O784" s="186"/>
      <c r="P784" s="186"/>
      <c r="Q784" s="186"/>
      <c r="R784" s="186"/>
      <c r="S784" s="186"/>
      <c r="T784" s="187"/>
      <c r="AT784" s="188" t="s">
        <v>159</v>
      </c>
      <c r="AU784" s="188" t="s">
        <v>81</v>
      </c>
      <c r="AV784" s="11" t="s">
        <v>81</v>
      </c>
      <c r="AW784" s="11" t="s">
        <v>37</v>
      </c>
      <c r="AX784" s="11" t="s">
        <v>22</v>
      </c>
      <c r="AY784" s="188" t="s">
        <v>150</v>
      </c>
    </row>
    <row r="785" spans="2:65" s="1" customFormat="1" ht="22.5" customHeight="1">
      <c r="B785" s="164"/>
      <c r="C785" s="165" t="s">
        <v>1251</v>
      </c>
      <c r="D785" s="165" t="s">
        <v>152</v>
      </c>
      <c r="E785" s="166" t="s">
        <v>1252</v>
      </c>
      <c r="F785" s="167" t="s">
        <v>1253</v>
      </c>
      <c r="G785" s="168" t="s">
        <v>91</v>
      </c>
      <c r="H785" s="169">
        <v>167.627</v>
      </c>
      <c r="I785" s="170"/>
      <c r="J785" s="171">
        <f>ROUND(I785*H785,2)</f>
        <v>0</v>
      </c>
      <c r="K785" s="167" t="s">
        <v>155</v>
      </c>
      <c r="L785" s="34"/>
      <c r="M785" s="172" t="s">
        <v>20</v>
      </c>
      <c r="N785" s="173" t="s">
        <v>44</v>
      </c>
      <c r="O785" s="35"/>
      <c r="P785" s="174">
        <f>O785*H785</f>
        <v>0</v>
      </c>
      <c r="Q785" s="174">
        <v>0.0002</v>
      </c>
      <c r="R785" s="174">
        <f>Q785*H785</f>
        <v>0.033525400000000004</v>
      </c>
      <c r="S785" s="174">
        <v>0</v>
      </c>
      <c r="T785" s="175">
        <f>S785*H785</f>
        <v>0</v>
      </c>
      <c r="AR785" s="17" t="s">
        <v>250</v>
      </c>
      <c r="AT785" s="17" t="s">
        <v>152</v>
      </c>
      <c r="AU785" s="17" t="s">
        <v>81</v>
      </c>
      <c r="AY785" s="17" t="s">
        <v>150</v>
      </c>
      <c r="BE785" s="176">
        <f>IF(N785="základní",J785,0)</f>
        <v>0</v>
      </c>
      <c r="BF785" s="176">
        <f>IF(N785="snížená",J785,0)</f>
        <v>0</v>
      </c>
      <c r="BG785" s="176">
        <f>IF(N785="zákl. přenesená",J785,0)</f>
        <v>0</v>
      </c>
      <c r="BH785" s="176">
        <f>IF(N785="sníž. přenesená",J785,0)</f>
        <v>0</v>
      </c>
      <c r="BI785" s="176">
        <f>IF(N785="nulová",J785,0)</f>
        <v>0</v>
      </c>
      <c r="BJ785" s="17" t="s">
        <v>22</v>
      </c>
      <c r="BK785" s="176">
        <f>ROUND(I785*H785,2)</f>
        <v>0</v>
      </c>
      <c r="BL785" s="17" t="s">
        <v>250</v>
      </c>
      <c r="BM785" s="17" t="s">
        <v>1254</v>
      </c>
    </row>
    <row r="786" spans="2:47" s="1" customFormat="1" ht="13.5">
      <c r="B786" s="34"/>
      <c r="D786" s="177" t="s">
        <v>158</v>
      </c>
      <c r="F786" s="178" t="s">
        <v>1253</v>
      </c>
      <c r="I786" s="138"/>
      <c r="L786" s="34"/>
      <c r="M786" s="63"/>
      <c r="N786" s="35"/>
      <c r="O786" s="35"/>
      <c r="P786" s="35"/>
      <c r="Q786" s="35"/>
      <c r="R786" s="35"/>
      <c r="S786" s="35"/>
      <c r="T786" s="64"/>
      <c r="AT786" s="17" t="s">
        <v>158</v>
      </c>
      <c r="AU786" s="17" t="s">
        <v>81</v>
      </c>
    </row>
    <row r="787" spans="2:51" s="11" customFormat="1" ht="13.5">
      <c r="B787" s="179"/>
      <c r="D787" s="180" t="s">
        <v>159</v>
      </c>
      <c r="E787" s="181" t="s">
        <v>20</v>
      </c>
      <c r="F787" s="182" t="s">
        <v>100</v>
      </c>
      <c r="H787" s="183">
        <v>167.627</v>
      </c>
      <c r="I787" s="184"/>
      <c r="L787" s="179"/>
      <c r="M787" s="185"/>
      <c r="N787" s="186"/>
      <c r="O787" s="186"/>
      <c r="P787" s="186"/>
      <c r="Q787" s="186"/>
      <c r="R787" s="186"/>
      <c r="S787" s="186"/>
      <c r="T787" s="187"/>
      <c r="AT787" s="188" t="s">
        <v>159</v>
      </c>
      <c r="AU787" s="188" t="s">
        <v>81</v>
      </c>
      <c r="AV787" s="11" t="s">
        <v>81</v>
      </c>
      <c r="AW787" s="11" t="s">
        <v>37</v>
      </c>
      <c r="AX787" s="11" t="s">
        <v>22</v>
      </c>
      <c r="AY787" s="188" t="s">
        <v>150</v>
      </c>
    </row>
    <row r="788" spans="2:65" s="1" customFormat="1" ht="22.5" customHeight="1">
      <c r="B788" s="164"/>
      <c r="C788" s="165" t="s">
        <v>1255</v>
      </c>
      <c r="D788" s="165" t="s">
        <v>152</v>
      </c>
      <c r="E788" s="166" t="s">
        <v>1256</v>
      </c>
      <c r="F788" s="167" t="s">
        <v>1257</v>
      </c>
      <c r="G788" s="168" t="s">
        <v>91</v>
      </c>
      <c r="H788" s="169">
        <v>190.473</v>
      </c>
      <c r="I788" s="170"/>
      <c r="J788" s="171">
        <f>ROUND(I788*H788,2)</f>
        <v>0</v>
      </c>
      <c r="K788" s="167" t="s">
        <v>155</v>
      </c>
      <c r="L788" s="34"/>
      <c r="M788" s="172" t="s">
        <v>20</v>
      </c>
      <c r="N788" s="173" t="s">
        <v>44</v>
      </c>
      <c r="O788" s="35"/>
      <c r="P788" s="174">
        <f>O788*H788</f>
        <v>0</v>
      </c>
      <c r="Q788" s="174">
        <v>0.00021</v>
      </c>
      <c r="R788" s="174">
        <f>Q788*H788</f>
        <v>0.03999933000000001</v>
      </c>
      <c r="S788" s="174">
        <v>0</v>
      </c>
      <c r="T788" s="175">
        <f>S788*H788</f>
        <v>0</v>
      </c>
      <c r="AR788" s="17" t="s">
        <v>250</v>
      </c>
      <c r="AT788" s="17" t="s">
        <v>152</v>
      </c>
      <c r="AU788" s="17" t="s">
        <v>81</v>
      </c>
      <c r="AY788" s="17" t="s">
        <v>150</v>
      </c>
      <c r="BE788" s="176">
        <f>IF(N788="základní",J788,0)</f>
        <v>0</v>
      </c>
      <c r="BF788" s="176">
        <f>IF(N788="snížená",J788,0)</f>
        <v>0</v>
      </c>
      <c r="BG788" s="176">
        <f>IF(N788="zákl. přenesená",J788,0)</f>
        <v>0</v>
      </c>
      <c r="BH788" s="176">
        <f>IF(N788="sníž. přenesená",J788,0)</f>
        <v>0</v>
      </c>
      <c r="BI788" s="176">
        <f>IF(N788="nulová",J788,0)</f>
        <v>0</v>
      </c>
      <c r="BJ788" s="17" t="s">
        <v>22</v>
      </c>
      <c r="BK788" s="176">
        <f>ROUND(I788*H788,2)</f>
        <v>0</v>
      </c>
      <c r="BL788" s="17" t="s">
        <v>250</v>
      </c>
      <c r="BM788" s="17" t="s">
        <v>1258</v>
      </c>
    </row>
    <row r="789" spans="2:47" s="1" customFormat="1" ht="13.5">
      <c r="B789" s="34"/>
      <c r="D789" s="180" t="s">
        <v>158</v>
      </c>
      <c r="F789" s="218" t="s">
        <v>1259</v>
      </c>
      <c r="I789" s="138"/>
      <c r="L789" s="34"/>
      <c r="M789" s="63"/>
      <c r="N789" s="35"/>
      <c r="O789" s="35"/>
      <c r="P789" s="35"/>
      <c r="Q789" s="35"/>
      <c r="R789" s="35"/>
      <c r="S789" s="35"/>
      <c r="T789" s="64"/>
      <c r="AT789" s="17" t="s">
        <v>158</v>
      </c>
      <c r="AU789" s="17" t="s">
        <v>81</v>
      </c>
    </row>
    <row r="790" spans="2:65" s="1" customFormat="1" ht="22.5" customHeight="1">
      <c r="B790" s="164"/>
      <c r="C790" s="165" t="s">
        <v>1260</v>
      </c>
      <c r="D790" s="165" t="s">
        <v>152</v>
      </c>
      <c r="E790" s="166" t="s">
        <v>1261</v>
      </c>
      <c r="F790" s="167" t="s">
        <v>1262</v>
      </c>
      <c r="G790" s="168" t="s">
        <v>91</v>
      </c>
      <c r="H790" s="169">
        <v>6.48</v>
      </c>
      <c r="I790" s="170"/>
      <c r="J790" s="171">
        <f>ROUND(I790*H790,2)</f>
        <v>0</v>
      </c>
      <c r="K790" s="167" t="s">
        <v>155</v>
      </c>
      <c r="L790" s="34"/>
      <c r="M790" s="172" t="s">
        <v>20</v>
      </c>
      <c r="N790" s="173" t="s">
        <v>44</v>
      </c>
      <c r="O790" s="35"/>
      <c r="P790" s="174">
        <f>O790*H790</f>
        <v>0</v>
      </c>
      <c r="Q790" s="174">
        <v>2E-05</v>
      </c>
      <c r="R790" s="174">
        <f>Q790*H790</f>
        <v>0.0001296</v>
      </c>
      <c r="S790" s="174">
        <v>0</v>
      </c>
      <c r="T790" s="175">
        <f>S790*H790</f>
        <v>0</v>
      </c>
      <c r="AR790" s="17" t="s">
        <v>250</v>
      </c>
      <c r="AT790" s="17" t="s">
        <v>152</v>
      </c>
      <c r="AU790" s="17" t="s">
        <v>81</v>
      </c>
      <c r="AY790" s="17" t="s">
        <v>150</v>
      </c>
      <c r="BE790" s="176">
        <f>IF(N790="základní",J790,0)</f>
        <v>0</v>
      </c>
      <c r="BF790" s="176">
        <f>IF(N790="snížená",J790,0)</f>
        <v>0</v>
      </c>
      <c r="BG790" s="176">
        <f>IF(N790="zákl. přenesená",J790,0)</f>
        <v>0</v>
      </c>
      <c r="BH790" s="176">
        <f>IF(N790="sníž. přenesená",J790,0)</f>
        <v>0</v>
      </c>
      <c r="BI790" s="176">
        <f>IF(N790="nulová",J790,0)</f>
        <v>0</v>
      </c>
      <c r="BJ790" s="17" t="s">
        <v>22</v>
      </c>
      <c r="BK790" s="176">
        <f>ROUND(I790*H790,2)</f>
        <v>0</v>
      </c>
      <c r="BL790" s="17" t="s">
        <v>250</v>
      </c>
      <c r="BM790" s="17" t="s">
        <v>1263</v>
      </c>
    </row>
    <row r="791" spans="2:47" s="1" customFormat="1" ht="13.5">
      <c r="B791" s="34"/>
      <c r="D791" s="177" t="s">
        <v>158</v>
      </c>
      <c r="F791" s="178" t="s">
        <v>1262</v>
      </c>
      <c r="I791" s="138"/>
      <c r="L791" s="34"/>
      <c r="M791" s="63"/>
      <c r="N791" s="35"/>
      <c r="O791" s="35"/>
      <c r="P791" s="35"/>
      <c r="Q791" s="35"/>
      <c r="R791" s="35"/>
      <c r="S791" s="35"/>
      <c r="T791" s="64"/>
      <c r="AT791" s="17" t="s">
        <v>158</v>
      </c>
      <c r="AU791" s="17" t="s">
        <v>81</v>
      </c>
    </row>
    <row r="792" spans="2:51" s="11" customFormat="1" ht="13.5">
      <c r="B792" s="179"/>
      <c r="D792" s="180" t="s">
        <v>159</v>
      </c>
      <c r="E792" s="181" t="s">
        <v>20</v>
      </c>
      <c r="F792" s="182" t="s">
        <v>1264</v>
      </c>
      <c r="H792" s="183">
        <v>6.48</v>
      </c>
      <c r="I792" s="184"/>
      <c r="L792" s="179"/>
      <c r="M792" s="185"/>
      <c r="N792" s="186"/>
      <c r="O792" s="186"/>
      <c r="P792" s="186"/>
      <c r="Q792" s="186"/>
      <c r="R792" s="186"/>
      <c r="S792" s="186"/>
      <c r="T792" s="187"/>
      <c r="AT792" s="188" t="s">
        <v>159</v>
      </c>
      <c r="AU792" s="188" t="s">
        <v>81</v>
      </c>
      <c r="AV792" s="11" t="s">
        <v>81</v>
      </c>
      <c r="AW792" s="11" t="s">
        <v>37</v>
      </c>
      <c r="AX792" s="11" t="s">
        <v>22</v>
      </c>
      <c r="AY792" s="188" t="s">
        <v>150</v>
      </c>
    </row>
    <row r="793" spans="2:65" s="1" customFormat="1" ht="22.5" customHeight="1">
      <c r="B793" s="164"/>
      <c r="C793" s="165" t="s">
        <v>1265</v>
      </c>
      <c r="D793" s="165" t="s">
        <v>152</v>
      </c>
      <c r="E793" s="166" t="s">
        <v>1266</v>
      </c>
      <c r="F793" s="167" t="s">
        <v>1267</v>
      </c>
      <c r="G793" s="168" t="s">
        <v>91</v>
      </c>
      <c r="H793" s="169">
        <v>14.04</v>
      </c>
      <c r="I793" s="170"/>
      <c r="J793" s="171">
        <f>ROUND(I793*H793,2)</f>
        <v>0</v>
      </c>
      <c r="K793" s="167" t="s">
        <v>155</v>
      </c>
      <c r="L793" s="34"/>
      <c r="M793" s="172" t="s">
        <v>20</v>
      </c>
      <c r="N793" s="173" t="s">
        <v>44</v>
      </c>
      <c r="O793" s="35"/>
      <c r="P793" s="174">
        <f>O793*H793</f>
        <v>0</v>
      </c>
      <c r="Q793" s="174">
        <v>1E-05</v>
      </c>
      <c r="R793" s="174">
        <f>Q793*H793</f>
        <v>0.0001404</v>
      </c>
      <c r="S793" s="174">
        <v>0</v>
      </c>
      <c r="T793" s="175">
        <f>S793*H793</f>
        <v>0</v>
      </c>
      <c r="AR793" s="17" t="s">
        <v>250</v>
      </c>
      <c r="AT793" s="17" t="s">
        <v>152</v>
      </c>
      <c r="AU793" s="17" t="s">
        <v>81</v>
      </c>
      <c r="AY793" s="17" t="s">
        <v>150</v>
      </c>
      <c r="BE793" s="176">
        <f>IF(N793="základní",J793,0)</f>
        <v>0</v>
      </c>
      <c r="BF793" s="176">
        <f>IF(N793="snížená",J793,0)</f>
        <v>0</v>
      </c>
      <c r="BG793" s="176">
        <f>IF(N793="zákl. přenesená",J793,0)</f>
        <v>0</v>
      </c>
      <c r="BH793" s="176">
        <f>IF(N793="sníž. přenesená",J793,0)</f>
        <v>0</v>
      </c>
      <c r="BI793" s="176">
        <f>IF(N793="nulová",J793,0)</f>
        <v>0</v>
      </c>
      <c r="BJ793" s="17" t="s">
        <v>22</v>
      </c>
      <c r="BK793" s="176">
        <f>ROUND(I793*H793,2)</f>
        <v>0</v>
      </c>
      <c r="BL793" s="17" t="s">
        <v>250</v>
      </c>
      <c r="BM793" s="17" t="s">
        <v>1268</v>
      </c>
    </row>
    <row r="794" spans="2:47" s="1" customFormat="1" ht="13.5">
      <c r="B794" s="34"/>
      <c r="D794" s="177" t="s">
        <v>158</v>
      </c>
      <c r="F794" s="178" t="s">
        <v>1267</v>
      </c>
      <c r="I794" s="138"/>
      <c r="L794" s="34"/>
      <c r="M794" s="63"/>
      <c r="N794" s="35"/>
      <c r="O794" s="35"/>
      <c r="P794" s="35"/>
      <c r="Q794" s="35"/>
      <c r="R794" s="35"/>
      <c r="S794" s="35"/>
      <c r="T794" s="64"/>
      <c r="AT794" s="17" t="s">
        <v>158</v>
      </c>
      <c r="AU794" s="17" t="s">
        <v>81</v>
      </c>
    </row>
    <row r="795" spans="2:51" s="11" customFormat="1" ht="13.5">
      <c r="B795" s="179"/>
      <c r="D795" s="180" t="s">
        <v>159</v>
      </c>
      <c r="E795" s="181" t="s">
        <v>20</v>
      </c>
      <c r="F795" s="182" t="s">
        <v>1269</v>
      </c>
      <c r="H795" s="183">
        <v>14.04</v>
      </c>
      <c r="I795" s="184"/>
      <c r="L795" s="179"/>
      <c r="M795" s="185"/>
      <c r="N795" s="186"/>
      <c r="O795" s="186"/>
      <c r="P795" s="186"/>
      <c r="Q795" s="186"/>
      <c r="R795" s="186"/>
      <c r="S795" s="186"/>
      <c r="T795" s="187"/>
      <c r="AT795" s="188" t="s">
        <v>159</v>
      </c>
      <c r="AU795" s="188" t="s">
        <v>81</v>
      </c>
      <c r="AV795" s="11" t="s">
        <v>81</v>
      </c>
      <c r="AW795" s="11" t="s">
        <v>37</v>
      </c>
      <c r="AX795" s="11" t="s">
        <v>22</v>
      </c>
      <c r="AY795" s="188" t="s">
        <v>150</v>
      </c>
    </row>
    <row r="796" spans="2:65" s="1" customFormat="1" ht="31.5" customHeight="1">
      <c r="B796" s="164"/>
      <c r="C796" s="165" t="s">
        <v>1270</v>
      </c>
      <c r="D796" s="165" t="s">
        <v>152</v>
      </c>
      <c r="E796" s="166" t="s">
        <v>1271</v>
      </c>
      <c r="F796" s="167" t="s">
        <v>1272</v>
      </c>
      <c r="G796" s="168" t="s">
        <v>91</v>
      </c>
      <c r="H796" s="169">
        <v>167.627</v>
      </c>
      <c r="I796" s="170"/>
      <c r="J796" s="171">
        <f>ROUND(I796*H796,2)</f>
        <v>0</v>
      </c>
      <c r="K796" s="167" t="s">
        <v>155</v>
      </c>
      <c r="L796" s="34"/>
      <c r="M796" s="172" t="s">
        <v>20</v>
      </c>
      <c r="N796" s="173" t="s">
        <v>44</v>
      </c>
      <c r="O796" s="35"/>
      <c r="P796" s="174">
        <f>O796*H796</f>
        <v>0</v>
      </c>
      <c r="Q796" s="174">
        <v>0.00026</v>
      </c>
      <c r="R796" s="174">
        <f>Q796*H796</f>
        <v>0.04358302</v>
      </c>
      <c r="S796" s="174">
        <v>0</v>
      </c>
      <c r="T796" s="175">
        <f>S796*H796</f>
        <v>0</v>
      </c>
      <c r="AR796" s="17" t="s">
        <v>250</v>
      </c>
      <c r="AT796" s="17" t="s">
        <v>152</v>
      </c>
      <c r="AU796" s="17" t="s">
        <v>81</v>
      </c>
      <c r="AY796" s="17" t="s">
        <v>150</v>
      </c>
      <c r="BE796" s="176">
        <f>IF(N796="základní",J796,0)</f>
        <v>0</v>
      </c>
      <c r="BF796" s="176">
        <f>IF(N796="snížená",J796,0)</f>
        <v>0</v>
      </c>
      <c r="BG796" s="176">
        <f>IF(N796="zákl. přenesená",J796,0)</f>
        <v>0</v>
      </c>
      <c r="BH796" s="176">
        <f>IF(N796="sníž. přenesená",J796,0)</f>
        <v>0</v>
      </c>
      <c r="BI796" s="176">
        <f>IF(N796="nulová",J796,0)</f>
        <v>0</v>
      </c>
      <c r="BJ796" s="17" t="s">
        <v>22</v>
      </c>
      <c r="BK796" s="176">
        <f>ROUND(I796*H796,2)</f>
        <v>0</v>
      </c>
      <c r="BL796" s="17" t="s">
        <v>250</v>
      </c>
      <c r="BM796" s="17" t="s">
        <v>1273</v>
      </c>
    </row>
    <row r="797" spans="2:47" s="1" customFormat="1" ht="13.5">
      <c r="B797" s="34"/>
      <c r="D797" s="177" t="s">
        <v>158</v>
      </c>
      <c r="F797" s="178" t="s">
        <v>1272</v>
      </c>
      <c r="I797" s="138"/>
      <c r="L797" s="34"/>
      <c r="M797" s="63"/>
      <c r="N797" s="35"/>
      <c r="O797" s="35"/>
      <c r="P797" s="35"/>
      <c r="Q797" s="35"/>
      <c r="R797" s="35"/>
      <c r="S797" s="35"/>
      <c r="T797" s="64"/>
      <c r="AT797" s="17" t="s">
        <v>158</v>
      </c>
      <c r="AU797" s="17" t="s">
        <v>81</v>
      </c>
    </row>
    <row r="798" spans="2:51" s="11" customFormat="1" ht="13.5">
      <c r="B798" s="179"/>
      <c r="D798" s="180" t="s">
        <v>159</v>
      </c>
      <c r="E798" s="181" t="s">
        <v>20</v>
      </c>
      <c r="F798" s="182" t="s">
        <v>100</v>
      </c>
      <c r="H798" s="183">
        <v>167.627</v>
      </c>
      <c r="I798" s="184"/>
      <c r="L798" s="179"/>
      <c r="M798" s="185"/>
      <c r="N798" s="186"/>
      <c r="O798" s="186"/>
      <c r="P798" s="186"/>
      <c r="Q798" s="186"/>
      <c r="R798" s="186"/>
      <c r="S798" s="186"/>
      <c r="T798" s="187"/>
      <c r="AT798" s="188" t="s">
        <v>159</v>
      </c>
      <c r="AU798" s="188" t="s">
        <v>81</v>
      </c>
      <c r="AV798" s="11" t="s">
        <v>81</v>
      </c>
      <c r="AW798" s="11" t="s">
        <v>37</v>
      </c>
      <c r="AX798" s="11" t="s">
        <v>22</v>
      </c>
      <c r="AY798" s="188" t="s">
        <v>150</v>
      </c>
    </row>
    <row r="799" spans="2:65" s="1" customFormat="1" ht="22.5" customHeight="1">
      <c r="B799" s="164"/>
      <c r="C799" s="165" t="s">
        <v>1274</v>
      </c>
      <c r="D799" s="165" t="s">
        <v>152</v>
      </c>
      <c r="E799" s="166" t="s">
        <v>1275</v>
      </c>
      <c r="F799" s="167" t="s">
        <v>1276</v>
      </c>
      <c r="G799" s="168" t="s">
        <v>91</v>
      </c>
      <c r="H799" s="169">
        <v>62.52</v>
      </c>
      <c r="I799" s="170"/>
      <c r="J799" s="171">
        <f>ROUND(I799*H799,2)</f>
        <v>0</v>
      </c>
      <c r="K799" s="167" t="s">
        <v>20</v>
      </c>
      <c r="L799" s="34"/>
      <c r="M799" s="172" t="s">
        <v>20</v>
      </c>
      <c r="N799" s="173" t="s">
        <v>44</v>
      </c>
      <c r="O799" s="35"/>
      <c r="P799" s="174">
        <f>O799*H799</f>
        <v>0</v>
      </c>
      <c r="Q799" s="174">
        <v>0.00033</v>
      </c>
      <c r="R799" s="174">
        <f>Q799*H799</f>
        <v>0.0206316</v>
      </c>
      <c r="S799" s="174">
        <v>0</v>
      </c>
      <c r="T799" s="175">
        <f>S799*H799</f>
        <v>0</v>
      </c>
      <c r="AR799" s="17" t="s">
        <v>250</v>
      </c>
      <c r="AT799" s="17" t="s">
        <v>152</v>
      </c>
      <c r="AU799" s="17" t="s">
        <v>81</v>
      </c>
      <c r="AY799" s="17" t="s">
        <v>150</v>
      </c>
      <c r="BE799" s="176">
        <f>IF(N799="základní",J799,0)</f>
        <v>0</v>
      </c>
      <c r="BF799" s="176">
        <f>IF(N799="snížená",J799,0)</f>
        <v>0</v>
      </c>
      <c r="BG799" s="176">
        <f>IF(N799="zákl. přenesená",J799,0)</f>
        <v>0</v>
      </c>
      <c r="BH799" s="176">
        <f>IF(N799="sníž. přenesená",J799,0)</f>
        <v>0</v>
      </c>
      <c r="BI799" s="176">
        <f>IF(N799="nulová",J799,0)</f>
        <v>0</v>
      </c>
      <c r="BJ799" s="17" t="s">
        <v>22</v>
      </c>
      <c r="BK799" s="176">
        <f>ROUND(I799*H799,2)</f>
        <v>0</v>
      </c>
      <c r="BL799" s="17" t="s">
        <v>250</v>
      </c>
      <c r="BM799" s="17" t="s">
        <v>1277</v>
      </c>
    </row>
    <row r="800" spans="2:47" s="1" customFormat="1" ht="13.5">
      <c r="B800" s="34"/>
      <c r="D800" s="177" t="s">
        <v>158</v>
      </c>
      <c r="F800" s="178" t="s">
        <v>1276</v>
      </c>
      <c r="I800" s="138"/>
      <c r="L800" s="34"/>
      <c r="M800" s="63"/>
      <c r="N800" s="35"/>
      <c r="O800" s="35"/>
      <c r="P800" s="35"/>
      <c r="Q800" s="35"/>
      <c r="R800" s="35"/>
      <c r="S800" s="35"/>
      <c r="T800" s="64"/>
      <c r="AT800" s="17" t="s">
        <v>158</v>
      </c>
      <c r="AU800" s="17" t="s">
        <v>81</v>
      </c>
    </row>
    <row r="801" spans="2:51" s="11" customFormat="1" ht="27">
      <c r="B801" s="179"/>
      <c r="D801" s="177" t="s">
        <v>159</v>
      </c>
      <c r="E801" s="188" t="s">
        <v>20</v>
      </c>
      <c r="F801" s="189" t="s">
        <v>1278</v>
      </c>
      <c r="H801" s="190">
        <v>62.52</v>
      </c>
      <c r="I801" s="184"/>
      <c r="L801" s="179"/>
      <c r="M801" s="185"/>
      <c r="N801" s="186"/>
      <c r="O801" s="186"/>
      <c r="P801" s="186"/>
      <c r="Q801" s="186"/>
      <c r="R801" s="186"/>
      <c r="S801" s="186"/>
      <c r="T801" s="187"/>
      <c r="AT801" s="188" t="s">
        <v>159</v>
      </c>
      <c r="AU801" s="188" t="s">
        <v>81</v>
      </c>
      <c r="AV801" s="11" t="s">
        <v>81</v>
      </c>
      <c r="AW801" s="11" t="s">
        <v>37</v>
      </c>
      <c r="AX801" s="11" t="s">
        <v>22</v>
      </c>
      <c r="AY801" s="188" t="s">
        <v>150</v>
      </c>
    </row>
    <row r="802" spans="2:63" s="10" customFormat="1" ht="36.75" customHeight="1">
      <c r="B802" s="150"/>
      <c r="D802" s="151" t="s">
        <v>72</v>
      </c>
      <c r="E802" s="152" t="s">
        <v>233</v>
      </c>
      <c r="F802" s="152" t="s">
        <v>1279</v>
      </c>
      <c r="I802" s="153"/>
      <c r="J802" s="154">
        <f>BK802</f>
        <v>0</v>
      </c>
      <c r="L802" s="150"/>
      <c r="M802" s="155"/>
      <c r="N802" s="156"/>
      <c r="O802" s="156"/>
      <c r="P802" s="157">
        <f>P803</f>
        <v>0</v>
      </c>
      <c r="Q802" s="156"/>
      <c r="R802" s="157">
        <f>R803</f>
        <v>0</v>
      </c>
      <c r="S802" s="156"/>
      <c r="T802" s="158">
        <f>T803</f>
        <v>0</v>
      </c>
      <c r="AR802" s="151" t="s">
        <v>166</v>
      </c>
      <c r="AT802" s="159" t="s">
        <v>72</v>
      </c>
      <c r="AU802" s="159" t="s">
        <v>73</v>
      </c>
      <c r="AY802" s="151" t="s">
        <v>150</v>
      </c>
      <c r="BK802" s="160">
        <f>BK803</f>
        <v>0</v>
      </c>
    </row>
    <row r="803" spans="2:63" s="10" customFormat="1" ht="19.5" customHeight="1">
      <c r="B803" s="150"/>
      <c r="D803" s="161" t="s">
        <v>72</v>
      </c>
      <c r="E803" s="162" t="s">
        <v>1280</v>
      </c>
      <c r="F803" s="162" t="s">
        <v>1281</v>
      </c>
      <c r="I803" s="153"/>
      <c r="J803" s="163">
        <f>BK803</f>
        <v>0</v>
      </c>
      <c r="L803" s="150"/>
      <c r="M803" s="155"/>
      <c r="N803" s="156"/>
      <c r="O803" s="156"/>
      <c r="P803" s="157">
        <f>SUM(P804:P808)</f>
        <v>0</v>
      </c>
      <c r="Q803" s="156"/>
      <c r="R803" s="157">
        <f>SUM(R804:R808)</f>
        <v>0</v>
      </c>
      <c r="S803" s="156"/>
      <c r="T803" s="158">
        <f>SUM(T804:T808)</f>
        <v>0</v>
      </c>
      <c r="AR803" s="151" t="s">
        <v>166</v>
      </c>
      <c r="AT803" s="159" t="s">
        <v>72</v>
      </c>
      <c r="AU803" s="159" t="s">
        <v>22</v>
      </c>
      <c r="AY803" s="151" t="s">
        <v>150</v>
      </c>
      <c r="BK803" s="160">
        <f>SUM(BK804:BK808)</f>
        <v>0</v>
      </c>
    </row>
    <row r="804" spans="2:65" s="1" customFormat="1" ht="22.5" customHeight="1">
      <c r="B804" s="164"/>
      <c r="C804" s="165" t="s">
        <v>1282</v>
      </c>
      <c r="D804" s="165" t="s">
        <v>152</v>
      </c>
      <c r="E804" s="166" t="s">
        <v>1283</v>
      </c>
      <c r="F804" s="167" t="s">
        <v>1284</v>
      </c>
      <c r="G804" s="168" t="s">
        <v>91</v>
      </c>
      <c r="H804" s="169">
        <v>12.5</v>
      </c>
      <c r="I804" s="170"/>
      <c r="J804" s="171">
        <f>ROUND(I804*H804,2)</f>
        <v>0</v>
      </c>
      <c r="K804" s="167" t="s">
        <v>155</v>
      </c>
      <c r="L804" s="34"/>
      <c r="M804" s="172" t="s">
        <v>20</v>
      </c>
      <c r="N804" s="173" t="s">
        <v>44</v>
      </c>
      <c r="O804" s="35"/>
      <c r="P804" s="174">
        <f>O804*H804</f>
        <v>0</v>
      </c>
      <c r="Q804" s="174">
        <v>0</v>
      </c>
      <c r="R804" s="174">
        <f>Q804*H804</f>
        <v>0</v>
      </c>
      <c r="S804" s="174">
        <v>0</v>
      </c>
      <c r="T804" s="175">
        <f>S804*H804</f>
        <v>0</v>
      </c>
      <c r="AR804" s="17" t="s">
        <v>503</v>
      </c>
      <c r="AT804" s="17" t="s">
        <v>152</v>
      </c>
      <c r="AU804" s="17" t="s">
        <v>81</v>
      </c>
      <c r="AY804" s="17" t="s">
        <v>150</v>
      </c>
      <c r="BE804" s="176">
        <f>IF(N804="základní",J804,0)</f>
        <v>0</v>
      </c>
      <c r="BF804" s="176">
        <f>IF(N804="snížená",J804,0)</f>
        <v>0</v>
      </c>
      <c r="BG804" s="176">
        <f>IF(N804="zákl. přenesená",J804,0)</f>
        <v>0</v>
      </c>
      <c r="BH804" s="176">
        <f>IF(N804="sníž. přenesená",J804,0)</f>
        <v>0</v>
      </c>
      <c r="BI804" s="176">
        <f>IF(N804="nulová",J804,0)</f>
        <v>0</v>
      </c>
      <c r="BJ804" s="17" t="s">
        <v>22</v>
      </c>
      <c r="BK804" s="176">
        <f>ROUND(I804*H804,2)</f>
        <v>0</v>
      </c>
      <c r="BL804" s="17" t="s">
        <v>503</v>
      </c>
      <c r="BM804" s="17" t="s">
        <v>1285</v>
      </c>
    </row>
    <row r="805" spans="2:47" s="1" customFormat="1" ht="40.5">
      <c r="B805" s="34"/>
      <c r="D805" s="177" t="s">
        <v>158</v>
      </c>
      <c r="F805" s="178" t="s">
        <v>1286</v>
      </c>
      <c r="I805" s="138"/>
      <c r="L805" s="34"/>
      <c r="M805" s="63"/>
      <c r="N805" s="35"/>
      <c r="O805" s="35"/>
      <c r="P805" s="35"/>
      <c r="Q805" s="35"/>
      <c r="R805" s="35"/>
      <c r="S805" s="35"/>
      <c r="T805" s="64"/>
      <c r="AT805" s="17" t="s">
        <v>158</v>
      </c>
      <c r="AU805" s="17" t="s">
        <v>81</v>
      </c>
    </row>
    <row r="806" spans="2:51" s="11" customFormat="1" ht="13.5">
      <c r="B806" s="179"/>
      <c r="D806" s="180" t="s">
        <v>159</v>
      </c>
      <c r="E806" s="181" t="s">
        <v>20</v>
      </c>
      <c r="F806" s="182" t="s">
        <v>1287</v>
      </c>
      <c r="H806" s="183">
        <v>12.5</v>
      </c>
      <c r="I806" s="184"/>
      <c r="L806" s="179"/>
      <c r="M806" s="185"/>
      <c r="N806" s="186"/>
      <c r="O806" s="186"/>
      <c r="P806" s="186"/>
      <c r="Q806" s="186"/>
      <c r="R806" s="186"/>
      <c r="S806" s="186"/>
      <c r="T806" s="187"/>
      <c r="AT806" s="188" t="s">
        <v>159</v>
      </c>
      <c r="AU806" s="188" t="s">
        <v>81</v>
      </c>
      <c r="AV806" s="11" t="s">
        <v>81</v>
      </c>
      <c r="AW806" s="11" t="s">
        <v>37</v>
      </c>
      <c r="AX806" s="11" t="s">
        <v>22</v>
      </c>
      <c r="AY806" s="188" t="s">
        <v>150</v>
      </c>
    </row>
    <row r="807" spans="2:65" s="1" customFormat="1" ht="22.5" customHeight="1">
      <c r="B807" s="164"/>
      <c r="C807" s="165" t="s">
        <v>1288</v>
      </c>
      <c r="D807" s="165" t="s">
        <v>152</v>
      </c>
      <c r="E807" s="166" t="s">
        <v>1289</v>
      </c>
      <c r="F807" s="167" t="s">
        <v>1290</v>
      </c>
      <c r="G807" s="168" t="s">
        <v>1291</v>
      </c>
      <c r="H807" s="169">
        <v>1</v>
      </c>
      <c r="I807" s="170"/>
      <c r="J807" s="171">
        <f>ROUND(I807*H807,2)</f>
        <v>0</v>
      </c>
      <c r="K807" s="167" t="s">
        <v>155</v>
      </c>
      <c r="L807" s="34"/>
      <c r="M807" s="172" t="s">
        <v>20</v>
      </c>
      <c r="N807" s="173" t="s">
        <v>44</v>
      </c>
      <c r="O807" s="35"/>
      <c r="P807" s="174">
        <f>O807*H807</f>
        <v>0</v>
      </c>
      <c r="Q807" s="174">
        <v>0</v>
      </c>
      <c r="R807" s="174">
        <f>Q807*H807</f>
        <v>0</v>
      </c>
      <c r="S807" s="174">
        <v>0</v>
      </c>
      <c r="T807" s="175">
        <f>S807*H807</f>
        <v>0</v>
      </c>
      <c r="AR807" s="17" t="s">
        <v>503</v>
      </c>
      <c r="AT807" s="17" t="s">
        <v>152</v>
      </c>
      <c r="AU807" s="17" t="s">
        <v>81</v>
      </c>
      <c r="AY807" s="17" t="s">
        <v>150</v>
      </c>
      <c r="BE807" s="176">
        <f>IF(N807="základní",J807,0)</f>
        <v>0</v>
      </c>
      <c r="BF807" s="176">
        <f>IF(N807="snížená",J807,0)</f>
        <v>0</v>
      </c>
      <c r="BG807" s="176">
        <f>IF(N807="zákl. přenesená",J807,0)</f>
        <v>0</v>
      </c>
      <c r="BH807" s="176">
        <f>IF(N807="sníž. přenesená",J807,0)</f>
        <v>0</v>
      </c>
      <c r="BI807" s="176">
        <f>IF(N807="nulová",J807,0)</f>
        <v>0</v>
      </c>
      <c r="BJ807" s="17" t="s">
        <v>22</v>
      </c>
      <c r="BK807" s="176">
        <f>ROUND(I807*H807,2)</f>
        <v>0</v>
      </c>
      <c r="BL807" s="17" t="s">
        <v>503</v>
      </c>
      <c r="BM807" s="17" t="s">
        <v>1292</v>
      </c>
    </row>
    <row r="808" spans="2:47" s="1" customFormat="1" ht="13.5">
      <c r="B808" s="34"/>
      <c r="D808" s="177" t="s">
        <v>158</v>
      </c>
      <c r="F808" s="178" t="s">
        <v>1293</v>
      </c>
      <c r="I808" s="138"/>
      <c r="L808" s="34"/>
      <c r="M808" s="63"/>
      <c r="N808" s="35"/>
      <c r="O808" s="35"/>
      <c r="P808" s="35"/>
      <c r="Q808" s="35"/>
      <c r="R808" s="35"/>
      <c r="S808" s="35"/>
      <c r="T808" s="64"/>
      <c r="AT808" s="17" t="s">
        <v>158</v>
      </c>
      <c r="AU808" s="17" t="s">
        <v>81</v>
      </c>
    </row>
    <row r="809" spans="2:63" s="10" customFormat="1" ht="36.75" customHeight="1">
      <c r="B809" s="150"/>
      <c r="D809" s="151" t="s">
        <v>72</v>
      </c>
      <c r="E809" s="152" t="s">
        <v>1294</v>
      </c>
      <c r="F809" s="152" t="s">
        <v>1295</v>
      </c>
      <c r="I809" s="153"/>
      <c r="J809" s="154">
        <f>BK809</f>
        <v>0</v>
      </c>
      <c r="L809" s="150"/>
      <c r="M809" s="155"/>
      <c r="N809" s="156"/>
      <c r="O809" s="156"/>
      <c r="P809" s="157">
        <f>P810</f>
        <v>0</v>
      </c>
      <c r="Q809" s="156"/>
      <c r="R809" s="157">
        <f>R810</f>
        <v>0</v>
      </c>
      <c r="S809" s="156"/>
      <c r="T809" s="158">
        <f>T810</f>
        <v>0</v>
      </c>
      <c r="AR809" s="151" t="s">
        <v>156</v>
      </c>
      <c r="AT809" s="159" t="s">
        <v>72</v>
      </c>
      <c r="AU809" s="159" t="s">
        <v>73</v>
      </c>
      <c r="AY809" s="151" t="s">
        <v>150</v>
      </c>
      <c r="BK809" s="160">
        <f>BK810</f>
        <v>0</v>
      </c>
    </row>
    <row r="810" spans="2:63" s="10" customFormat="1" ht="19.5" customHeight="1">
      <c r="B810" s="150"/>
      <c r="D810" s="161" t="s">
        <v>72</v>
      </c>
      <c r="E810" s="162" t="s">
        <v>1296</v>
      </c>
      <c r="F810" s="162" t="s">
        <v>1297</v>
      </c>
      <c r="I810" s="153"/>
      <c r="J810" s="163">
        <f>BK810</f>
        <v>0</v>
      </c>
      <c r="L810" s="150"/>
      <c r="M810" s="155"/>
      <c r="N810" s="156"/>
      <c r="O810" s="156"/>
      <c r="P810" s="157">
        <f>SUM(P811:P813)</f>
        <v>0</v>
      </c>
      <c r="Q810" s="156"/>
      <c r="R810" s="157">
        <f>SUM(R811:R813)</f>
        <v>0</v>
      </c>
      <c r="S810" s="156"/>
      <c r="T810" s="158">
        <f>SUM(T811:T813)</f>
        <v>0</v>
      </c>
      <c r="AR810" s="151" t="s">
        <v>156</v>
      </c>
      <c r="AT810" s="159" t="s">
        <v>72</v>
      </c>
      <c r="AU810" s="159" t="s">
        <v>22</v>
      </c>
      <c r="AY810" s="151" t="s">
        <v>150</v>
      </c>
      <c r="BK810" s="160">
        <f>SUM(BK811:BK813)</f>
        <v>0</v>
      </c>
    </row>
    <row r="811" spans="2:65" s="1" customFormat="1" ht="22.5" customHeight="1">
      <c r="B811" s="164"/>
      <c r="C811" s="165" t="s">
        <v>1298</v>
      </c>
      <c r="D811" s="165" t="s">
        <v>152</v>
      </c>
      <c r="E811" s="166" t="s">
        <v>1299</v>
      </c>
      <c r="F811" s="167" t="s">
        <v>1300</v>
      </c>
      <c r="G811" s="168" t="s">
        <v>1301</v>
      </c>
      <c r="H811" s="169">
        <v>40</v>
      </c>
      <c r="I811" s="170"/>
      <c r="J811" s="171">
        <f>ROUND(I811*H811,2)</f>
        <v>0</v>
      </c>
      <c r="K811" s="167" t="s">
        <v>155</v>
      </c>
      <c r="L811" s="34"/>
      <c r="M811" s="172" t="s">
        <v>20</v>
      </c>
      <c r="N811" s="173" t="s">
        <v>44</v>
      </c>
      <c r="O811" s="35"/>
      <c r="P811" s="174">
        <f>O811*H811</f>
        <v>0</v>
      </c>
      <c r="Q811" s="174">
        <v>0</v>
      </c>
      <c r="R811" s="174">
        <f>Q811*H811</f>
        <v>0</v>
      </c>
      <c r="S811" s="174">
        <v>0</v>
      </c>
      <c r="T811" s="175">
        <f>S811*H811</f>
        <v>0</v>
      </c>
      <c r="AR811" s="17" t="s">
        <v>1302</v>
      </c>
      <c r="AT811" s="17" t="s">
        <v>152</v>
      </c>
      <c r="AU811" s="17" t="s">
        <v>81</v>
      </c>
      <c r="AY811" s="17" t="s">
        <v>150</v>
      </c>
      <c r="BE811" s="176">
        <f>IF(N811="základní",J811,0)</f>
        <v>0</v>
      </c>
      <c r="BF811" s="176">
        <f>IF(N811="snížená",J811,0)</f>
        <v>0</v>
      </c>
      <c r="BG811" s="176">
        <f>IF(N811="zákl. přenesená",J811,0)</f>
        <v>0</v>
      </c>
      <c r="BH811" s="176">
        <f>IF(N811="sníž. přenesená",J811,0)</f>
        <v>0</v>
      </c>
      <c r="BI811" s="176">
        <f>IF(N811="nulová",J811,0)</f>
        <v>0</v>
      </c>
      <c r="BJ811" s="17" t="s">
        <v>22</v>
      </c>
      <c r="BK811" s="176">
        <f>ROUND(I811*H811,2)</f>
        <v>0</v>
      </c>
      <c r="BL811" s="17" t="s">
        <v>1302</v>
      </c>
      <c r="BM811" s="17" t="s">
        <v>1303</v>
      </c>
    </row>
    <row r="812" spans="2:47" s="1" customFormat="1" ht="13.5">
      <c r="B812" s="34"/>
      <c r="D812" s="177" t="s">
        <v>158</v>
      </c>
      <c r="F812" s="178" t="s">
        <v>1300</v>
      </c>
      <c r="I812" s="138"/>
      <c r="L812" s="34"/>
      <c r="M812" s="63"/>
      <c r="N812" s="35"/>
      <c r="O812" s="35"/>
      <c r="P812" s="35"/>
      <c r="Q812" s="35"/>
      <c r="R812" s="35"/>
      <c r="S812" s="35"/>
      <c r="T812" s="64"/>
      <c r="AT812" s="17" t="s">
        <v>158</v>
      </c>
      <c r="AU812" s="17" t="s">
        <v>81</v>
      </c>
    </row>
    <row r="813" spans="2:51" s="11" customFormat="1" ht="13.5">
      <c r="B813" s="179"/>
      <c r="D813" s="177" t="s">
        <v>159</v>
      </c>
      <c r="E813" s="188" t="s">
        <v>20</v>
      </c>
      <c r="F813" s="189" t="s">
        <v>1304</v>
      </c>
      <c r="H813" s="190">
        <v>40</v>
      </c>
      <c r="I813" s="184"/>
      <c r="L813" s="179"/>
      <c r="M813" s="219"/>
      <c r="N813" s="220"/>
      <c r="O813" s="220"/>
      <c r="P813" s="220"/>
      <c r="Q813" s="220"/>
      <c r="R813" s="220"/>
      <c r="S813" s="220"/>
      <c r="T813" s="221"/>
      <c r="AT813" s="188" t="s">
        <v>159</v>
      </c>
      <c r="AU813" s="188" t="s">
        <v>81</v>
      </c>
      <c r="AV813" s="11" t="s">
        <v>81</v>
      </c>
      <c r="AW813" s="11" t="s">
        <v>37</v>
      </c>
      <c r="AX813" s="11" t="s">
        <v>22</v>
      </c>
      <c r="AY813" s="188" t="s">
        <v>150</v>
      </c>
    </row>
    <row r="814" spans="2:12" s="1" customFormat="1" ht="6.75" customHeight="1">
      <c r="B814" s="49"/>
      <c r="C814" s="50"/>
      <c r="D814" s="50"/>
      <c r="E814" s="50"/>
      <c r="F814" s="50"/>
      <c r="G814" s="50"/>
      <c r="H814" s="50"/>
      <c r="I814" s="116"/>
      <c r="J814" s="50"/>
      <c r="K814" s="50"/>
      <c r="L814" s="34"/>
    </row>
    <row r="815" ht="13.5">
      <c r="AT815" s="222"/>
    </row>
  </sheetData>
  <sheetProtection password="CC35" sheet="1" objects="1" scenarios="1" formatColumns="0" formatRows="0" sort="0" autoFilter="0"/>
  <autoFilter ref="C99:K99"/>
  <mergeCells count="9">
    <mergeCell ref="E92:H92"/>
    <mergeCell ref="G1:H1"/>
    <mergeCell ref="L2:V2"/>
    <mergeCell ref="E7:H7"/>
    <mergeCell ref="E9:H9"/>
    <mergeCell ref="E24:H24"/>
    <mergeCell ref="E45:H45"/>
    <mergeCell ref="E47:H47"/>
    <mergeCell ref="E90:H90"/>
  </mergeCells>
  <hyperlinks>
    <hyperlink ref="F1:G1" location="C2" tooltip="Krycí list soupisu" display="1) Krycí list soupisu"/>
    <hyperlink ref="G1:H1" location="C54" tooltip="Rekapitulace" display="2) Rekapitulace"/>
    <hyperlink ref="J1" location="C9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1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31"/>
      <c r="C1" s="231"/>
      <c r="D1" s="230" t="s">
        <v>1</v>
      </c>
      <c r="E1" s="231"/>
      <c r="F1" s="232" t="s">
        <v>1418</v>
      </c>
      <c r="G1" s="356" t="s">
        <v>1419</v>
      </c>
      <c r="H1" s="356"/>
      <c r="I1" s="237"/>
      <c r="J1" s="232" t="s">
        <v>1420</v>
      </c>
      <c r="K1" s="230" t="s">
        <v>88</v>
      </c>
      <c r="L1" s="232" t="s">
        <v>1421</v>
      </c>
      <c r="M1" s="232"/>
      <c r="N1" s="232"/>
      <c r="O1" s="232"/>
      <c r="P1" s="232"/>
      <c r="Q1" s="232"/>
      <c r="R1" s="232"/>
      <c r="S1" s="232"/>
      <c r="T1" s="232"/>
      <c r="U1" s="228"/>
      <c r="V1" s="22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7" t="s">
        <v>84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96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57" t="str">
        <f>'Rekapitulace stavby'!K6</f>
        <v>Udržovací práce Hřbitovní kaple Tyra</v>
      </c>
      <c r="F7" s="349"/>
      <c r="G7" s="349"/>
      <c r="H7" s="349"/>
      <c r="I7" s="94"/>
      <c r="J7" s="22"/>
      <c r="K7" s="24"/>
    </row>
    <row r="8" spans="2:11" s="1" customFormat="1" ht="15">
      <c r="B8" s="34"/>
      <c r="C8" s="35"/>
      <c r="D8" s="30" t="s">
        <v>103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58" t="s">
        <v>1305</v>
      </c>
      <c r="F9" s="342"/>
      <c r="G9" s="342"/>
      <c r="H9" s="342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10.12.2013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96" t="s">
        <v>32</v>
      </c>
      <c r="J15" s="28" t="s">
        <v>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32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52" t="s">
        <v>20</v>
      </c>
      <c r="F24" s="359"/>
      <c r="G24" s="359"/>
      <c r="H24" s="359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ROUND(J78,2)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ROUND(SUM(BE78:BE122),2)</f>
        <v>0</v>
      </c>
      <c r="G30" s="35"/>
      <c r="H30" s="35"/>
      <c r="I30" s="108">
        <v>0.21</v>
      </c>
      <c r="J30" s="107">
        <f>ROUND(ROUND((SUM(BE78:BE122)),2)*I30,2)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ROUND(SUM(BF78:BF122),2)</f>
        <v>0</v>
      </c>
      <c r="G31" s="35"/>
      <c r="H31" s="35"/>
      <c r="I31" s="108">
        <v>0.15</v>
      </c>
      <c r="J31" s="107">
        <f>ROUND(ROUND((SUM(BF78:BF122)),2)*I31,2)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ROUND(SUM(BG78:BG122),2)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ROUND(SUM(BH78:BH122),2)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ROUND(SUM(BI78:BI122),2)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105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57" t="str">
        <f>E7</f>
        <v>Udržovací práce Hřbitovní kaple Tyra</v>
      </c>
      <c r="F45" s="342"/>
      <c r="G45" s="342"/>
      <c r="H45" s="342"/>
      <c r="I45" s="95"/>
      <c r="J45" s="35"/>
      <c r="K45" s="38"/>
    </row>
    <row r="46" spans="2:11" s="1" customFormat="1" ht="14.25" customHeight="1">
      <c r="B46" s="34"/>
      <c r="C46" s="30" t="s">
        <v>103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58" t="str">
        <f>E9</f>
        <v>02 - Elektroinstalace - Bleskosvod</v>
      </c>
      <c r="F47" s="342"/>
      <c r="G47" s="342"/>
      <c r="H47" s="342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Třinec - Tyra</v>
      </c>
      <c r="G49" s="35"/>
      <c r="H49" s="35"/>
      <c r="I49" s="96" t="s">
        <v>25</v>
      </c>
      <c r="J49" s="97" t="str">
        <f>IF(J12="","",J12)</f>
        <v>10.12.2013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Město Třinec</v>
      </c>
      <c r="G51" s="35"/>
      <c r="H51" s="35"/>
      <c r="I51" s="96" t="s">
        <v>35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106</v>
      </c>
      <c r="D54" s="109"/>
      <c r="E54" s="109"/>
      <c r="F54" s="109"/>
      <c r="G54" s="109"/>
      <c r="H54" s="109"/>
      <c r="I54" s="120"/>
      <c r="J54" s="121" t="s">
        <v>107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108</v>
      </c>
      <c r="D56" s="35"/>
      <c r="E56" s="35"/>
      <c r="F56" s="35"/>
      <c r="G56" s="35"/>
      <c r="H56" s="35"/>
      <c r="I56" s="95"/>
      <c r="J56" s="105">
        <f>J78</f>
        <v>0</v>
      </c>
      <c r="K56" s="38"/>
      <c r="AU56" s="17" t="s">
        <v>109</v>
      </c>
    </row>
    <row r="57" spans="2:11" s="7" customFormat="1" ht="24.75" customHeight="1">
      <c r="B57" s="124"/>
      <c r="C57" s="125"/>
      <c r="D57" s="126" t="s">
        <v>1306</v>
      </c>
      <c r="E57" s="127"/>
      <c r="F57" s="127"/>
      <c r="G57" s="127"/>
      <c r="H57" s="127"/>
      <c r="I57" s="128"/>
      <c r="J57" s="129">
        <f>J79</f>
        <v>0</v>
      </c>
      <c r="K57" s="130"/>
    </row>
    <row r="58" spans="2:11" s="8" customFormat="1" ht="19.5" customHeight="1">
      <c r="B58" s="131"/>
      <c r="C58" s="132"/>
      <c r="D58" s="133" t="s">
        <v>1307</v>
      </c>
      <c r="E58" s="134"/>
      <c r="F58" s="134"/>
      <c r="G58" s="134"/>
      <c r="H58" s="134"/>
      <c r="I58" s="135"/>
      <c r="J58" s="136">
        <f>J101</f>
        <v>0</v>
      </c>
      <c r="K58" s="137"/>
    </row>
    <row r="59" spans="2:11" s="1" customFormat="1" ht="21.75" customHeight="1">
      <c r="B59" s="34"/>
      <c r="C59" s="35"/>
      <c r="D59" s="35"/>
      <c r="E59" s="35"/>
      <c r="F59" s="35"/>
      <c r="G59" s="35"/>
      <c r="H59" s="35"/>
      <c r="I59" s="95"/>
      <c r="J59" s="35"/>
      <c r="K59" s="38"/>
    </row>
    <row r="60" spans="2:11" s="1" customFormat="1" ht="6.75" customHeight="1">
      <c r="B60" s="49"/>
      <c r="C60" s="50"/>
      <c r="D60" s="50"/>
      <c r="E60" s="50"/>
      <c r="F60" s="50"/>
      <c r="G60" s="50"/>
      <c r="H60" s="50"/>
      <c r="I60" s="116"/>
      <c r="J60" s="50"/>
      <c r="K60" s="51"/>
    </row>
    <row r="64" spans="2:12" s="1" customFormat="1" ht="6.75" customHeight="1">
      <c r="B64" s="52"/>
      <c r="C64" s="53"/>
      <c r="D64" s="53"/>
      <c r="E64" s="53"/>
      <c r="F64" s="53"/>
      <c r="G64" s="53"/>
      <c r="H64" s="53"/>
      <c r="I64" s="117"/>
      <c r="J64" s="53"/>
      <c r="K64" s="53"/>
      <c r="L64" s="34"/>
    </row>
    <row r="65" spans="2:12" s="1" customFormat="1" ht="36.75" customHeight="1">
      <c r="B65" s="34"/>
      <c r="C65" s="54" t="s">
        <v>134</v>
      </c>
      <c r="I65" s="138"/>
      <c r="L65" s="34"/>
    </row>
    <row r="66" spans="2:12" s="1" customFormat="1" ht="6.75" customHeight="1">
      <c r="B66" s="34"/>
      <c r="I66" s="138"/>
      <c r="L66" s="34"/>
    </row>
    <row r="67" spans="2:12" s="1" customFormat="1" ht="14.25" customHeight="1">
      <c r="B67" s="34"/>
      <c r="C67" s="56" t="s">
        <v>16</v>
      </c>
      <c r="I67" s="138"/>
      <c r="L67" s="34"/>
    </row>
    <row r="68" spans="2:12" s="1" customFormat="1" ht="22.5" customHeight="1">
      <c r="B68" s="34"/>
      <c r="E68" s="360" t="str">
        <f>E7</f>
        <v>Udržovací práce Hřbitovní kaple Tyra</v>
      </c>
      <c r="F68" s="337"/>
      <c r="G68" s="337"/>
      <c r="H68" s="337"/>
      <c r="I68" s="138"/>
      <c r="L68" s="34"/>
    </row>
    <row r="69" spans="2:12" s="1" customFormat="1" ht="14.25" customHeight="1">
      <c r="B69" s="34"/>
      <c r="C69" s="56" t="s">
        <v>103</v>
      </c>
      <c r="I69" s="138"/>
      <c r="L69" s="34"/>
    </row>
    <row r="70" spans="2:12" s="1" customFormat="1" ht="23.25" customHeight="1">
      <c r="B70" s="34"/>
      <c r="E70" s="334" t="str">
        <f>E9</f>
        <v>02 - Elektroinstalace - Bleskosvod</v>
      </c>
      <c r="F70" s="337"/>
      <c r="G70" s="337"/>
      <c r="H70" s="337"/>
      <c r="I70" s="138"/>
      <c r="L70" s="34"/>
    </row>
    <row r="71" spans="2:12" s="1" customFormat="1" ht="6.75" customHeight="1">
      <c r="B71" s="34"/>
      <c r="I71" s="138"/>
      <c r="L71" s="34"/>
    </row>
    <row r="72" spans="2:12" s="1" customFormat="1" ht="18" customHeight="1">
      <c r="B72" s="34"/>
      <c r="C72" s="56" t="s">
        <v>23</v>
      </c>
      <c r="F72" s="139" t="str">
        <f>F12</f>
        <v>Třinec - Tyra</v>
      </c>
      <c r="I72" s="140" t="s">
        <v>25</v>
      </c>
      <c r="J72" s="60" t="str">
        <f>IF(J12="","",J12)</f>
        <v>10.12.2013</v>
      </c>
      <c r="L72" s="34"/>
    </row>
    <row r="73" spans="2:12" s="1" customFormat="1" ht="6.75" customHeight="1">
      <c r="B73" s="34"/>
      <c r="I73" s="138"/>
      <c r="L73" s="34"/>
    </row>
    <row r="74" spans="2:12" s="1" customFormat="1" ht="15">
      <c r="B74" s="34"/>
      <c r="C74" s="56" t="s">
        <v>29</v>
      </c>
      <c r="F74" s="139" t="str">
        <f>E15</f>
        <v>Město Třinec</v>
      </c>
      <c r="I74" s="140" t="s">
        <v>35</v>
      </c>
      <c r="J74" s="139" t="str">
        <f>E21</f>
        <v> </v>
      </c>
      <c r="L74" s="34"/>
    </row>
    <row r="75" spans="2:12" s="1" customFormat="1" ht="14.25" customHeight="1">
      <c r="B75" s="34"/>
      <c r="C75" s="56" t="s">
        <v>33</v>
      </c>
      <c r="F75" s="139">
        <f>IF(E18="","",E18)</f>
      </c>
      <c r="I75" s="138"/>
      <c r="L75" s="34"/>
    </row>
    <row r="76" spans="2:12" s="1" customFormat="1" ht="9.75" customHeight="1">
      <c r="B76" s="34"/>
      <c r="I76" s="138"/>
      <c r="L76" s="34"/>
    </row>
    <row r="77" spans="2:20" s="9" customFormat="1" ht="29.25" customHeight="1">
      <c r="B77" s="141"/>
      <c r="C77" s="142" t="s">
        <v>135</v>
      </c>
      <c r="D77" s="143" t="s">
        <v>58</v>
      </c>
      <c r="E77" s="143" t="s">
        <v>54</v>
      </c>
      <c r="F77" s="143" t="s">
        <v>136</v>
      </c>
      <c r="G77" s="143" t="s">
        <v>137</v>
      </c>
      <c r="H77" s="143" t="s">
        <v>138</v>
      </c>
      <c r="I77" s="144" t="s">
        <v>139</v>
      </c>
      <c r="J77" s="143" t="s">
        <v>107</v>
      </c>
      <c r="K77" s="145" t="s">
        <v>140</v>
      </c>
      <c r="L77" s="141"/>
      <c r="M77" s="67" t="s">
        <v>141</v>
      </c>
      <c r="N77" s="68" t="s">
        <v>43</v>
      </c>
      <c r="O77" s="68" t="s">
        <v>142</v>
      </c>
      <c r="P77" s="68" t="s">
        <v>143</v>
      </c>
      <c r="Q77" s="68" t="s">
        <v>144</v>
      </c>
      <c r="R77" s="68" t="s">
        <v>145</v>
      </c>
      <c r="S77" s="68" t="s">
        <v>146</v>
      </c>
      <c r="T77" s="69" t="s">
        <v>147</v>
      </c>
    </row>
    <row r="78" spans="2:63" s="1" customFormat="1" ht="29.25" customHeight="1">
      <c r="B78" s="34"/>
      <c r="C78" s="71" t="s">
        <v>108</v>
      </c>
      <c r="I78" s="138"/>
      <c r="J78" s="146">
        <f>BK78</f>
        <v>0</v>
      </c>
      <c r="L78" s="34"/>
      <c r="M78" s="70"/>
      <c r="N78" s="61"/>
      <c r="O78" s="61"/>
      <c r="P78" s="147">
        <f>P79</f>
        <v>0</v>
      </c>
      <c r="Q78" s="61"/>
      <c r="R78" s="147">
        <f>R79</f>
        <v>0</v>
      </c>
      <c r="S78" s="61"/>
      <c r="T78" s="148">
        <f>T79</f>
        <v>0</v>
      </c>
      <c r="AT78" s="17" t="s">
        <v>72</v>
      </c>
      <c r="AU78" s="17" t="s">
        <v>109</v>
      </c>
      <c r="BK78" s="149">
        <f>BK79</f>
        <v>0</v>
      </c>
    </row>
    <row r="79" spans="2:63" s="10" customFormat="1" ht="36.75" customHeight="1">
      <c r="B79" s="150"/>
      <c r="D79" s="161" t="s">
        <v>72</v>
      </c>
      <c r="E79" s="223" t="s">
        <v>1308</v>
      </c>
      <c r="F79" s="223" t="s">
        <v>1309</v>
      </c>
      <c r="I79" s="153"/>
      <c r="J79" s="224">
        <f>BK79</f>
        <v>0</v>
      </c>
      <c r="L79" s="150"/>
      <c r="M79" s="155"/>
      <c r="N79" s="156"/>
      <c r="O79" s="156"/>
      <c r="P79" s="157">
        <f>P80+SUM(P81:P101)</f>
        <v>0</v>
      </c>
      <c r="Q79" s="156"/>
      <c r="R79" s="157">
        <f>R80+SUM(R81:R101)</f>
        <v>0</v>
      </c>
      <c r="S79" s="156"/>
      <c r="T79" s="158">
        <f>T80+SUM(T81:T101)</f>
        <v>0</v>
      </c>
      <c r="AR79" s="151" t="s">
        <v>22</v>
      </c>
      <c r="AT79" s="159" t="s">
        <v>72</v>
      </c>
      <c r="AU79" s="159" t="s">
        <v>73</v>
      </c>
      <c r="AY79" s="151" t="s">
        <v>150</v>
      </c>
      <c r="BK79" s="160">
        <f>BK80+SUM(BK81:BK101)</f>
        <v>0</v>
      </c>
    </row>
    <row r="80" spans="2:65" s="1" customFormat="1" ht="22.5" customHeight="1">
      <c r="B80" s="164"/>
      <c r="C80" s="165" t="s">
        <v>22</v>
      </c>
      <c r="D80" s="165" t="s">
        <v>152</v>
      </c>
      <c r="E80" s="166" t="s">
        <v>1310</v>
      </c>
      <c r="F80" s="167" t="s">
        <v>1311</v>
      </c>
      <c r="G80" s="168" t="s">
        <v>169</v>
      </c>
      <c r="H80" s="169">
        <v>10</v>
      </c>
      <c r="I80" s="170"/>
      <c r="J80" s="171">
        <f>ROUND(I80*H80,2)</f>
        <v>0</v>
      </c>
      <c r="K80" s="167" t="s">
        <v>20</v>
      </c>
      <c r="L80" s="34"/>
      <c r="M80" s="172" t="s">
        <v>20</v>
      </c>
      <c r="N80" s="173" t="s">
        <v>44</v>
      </c>
      <c r="O80" s="35"/>
      <c r="P80" s="174">
        <f>O80*H80</f>
        <v>0</v>
      </c>
      <c r="Q80" s="174">
        <v>0</v>
      </c>
      <c r="R80" s="174">
        <f>Q80*H80</f>
        <v>0</v>
      </c>
      <c r="S80" s="174">
        <v>0</v>
      </c>
      <c r="T80" s="175">
        <f>S80*H80</f>
        <v>0</v>
      </c>
      <c r="AR80" s="17" t="s">
        <v>156</v>
      </c>
      <c r="AT80" s="17" t="s">
        <v>152</v>
      </c>
      <c r="AU80" s="17" t="s">
        <v>22</v>
      </c>
      <c r="AY80" s="17" t="s">
        <v>150</v>
      </c>
      <c r="BE80" s="176">
        <f>IF(N80="základní",J80,0)</f>
        <v>0</v>
      </c>
      <c r="BF80" s="176">
        <f>IF(N80="snížená",J80,0)</f>
        <v>0</v>
      </c>
      <c r="BG80" s="176">
        <f>IF(N80="zákl. přenesená",J80,0)</f>
        <v>0</v>
      </c>
      <c r="BH80" s="176">
        <f>IF(N80="sníž. přenesená",J80,0)</f>
        <v>0</v>
      </c>
      <c r="BI80" s="176">
        <f>IF(N80="nulová",J80,0)</f>
        <v>0</v>
      </c>
      <c r="BJ80" s="17" t="s">
        <v>22</v>
      </c>
      <c r="BK80" s="176">
        <f>ROUND(I80*H80,2)</f>
        <v>0</v>
      </c>
      <c r="BL80" s="17" t="s">
        <v>156</v>
      </c>
      <c r="BM80" s="17" t="s">
        <v>1312</v>
      </c>
    </row>
    <row r="81" spans="2:47" s="1" customFormat="1" ht="13.5">
      <c r="B81" s="34"/>
      <c r="D81" s="177" t="s">
        <v>158</v>
      </c>
      <c r="F81" s="178" t="s">
        <v>1311</v>
      </c>
      <c r="I81" s="138"/>
      <c r="L81" s="34"/>
      <c r="M81" s="63"/>
      <c r="N81" s="35"/>
      <c r="O81" s="35"/>
      <c r="P81" s="35"/>
      <c r="Q81" s="35"/>
      <c r="R81" s="35"/>
      <c r="S81" s="35"/>
      <c r="T81" s="64"/>
      <c r="AT81" s="17" t="s">
        <v>158</v>
      </c>
      <c r="AU81" s="17" t="s">
        <v>22</v>
      </c>
    </row>
    <row r="82" spans="2:51" s="11" customFormat="1" ht="13.5">
      <c r="B82" s="179"/>
      <c r="D82" s="180" t="s">
        <v>159</v>
      </c>
      <c r="E82" s="181" t="s">
        <v>20</v>
      </c>
      <c r="F82" s="182" t="s">
        <v>1313</v>
      </c>
      <c r="H82" s="183">
        <v>10</v>
      </c>
      <c r="I82" s="184"/>
      <c r="L82" s="179"/>
      <c r="M82" s="185"/>
      <c r="N82" s="186"/>
      <c r="O82" s="186"/>
      <c r="P82" s="186"/>
      <c r="Q82" s="186"/>
      <c r="R82" s="186"/>
      <c r="S82" s="186"/>
      <c r="T82" s="187"/>
      <c r="AT82" s="188" t="s">
        <v>159</v>
      </c>
      <c r="AU82" s="188" t="s">
        <v>22</v>
      </c>
      <c r="AV82" s="11" t="s">
        <v>81</v>
      </c>
      <c r="AW82" s="11" t="s">
        <v>37</v>
      </c>
      <c r="AX82" s="11" t="s">
        <v>22</v>
      </c>
      <c r="AY82" s="188" t="s">
        <v>150</v>
      </c>
    </row>
    <row r="83" spans="2:65" s="1" customFormat="1" ht="22.5" customHeight="1">
      <c r="B83" s="164"/>
      <c r="C83" s="165" t="s">
        <v>166</v>
      </c>
      <c r="D83" s="165" t="s">
        <v>152</v>
      </c>
      <c r="E83" s="166" t="s">
        <v>1314</v>
      </c>
      <c r="F83" s="167" t="s">
        <v>1315</v>
      </c>
      <c r="G83" s="168" t="s">
        <v>169</v>
      </c>
      <c r="H83" s="169">
        <v>55</v>
      </c>
      <c r="I83" s="170"/>
      <c r="J83" s="171">
        <f>ROUND(I83*H83,2)</f>
        <v>0</v>
      </c>
      <c r="K83" s="167" t="s">
        <v>20</v>
      </c>
      <c r="L83" s="34"/>
      <c r="M83" s="172" t="s">
        <v>20</v>
      </c>
      <c r="N83" s="173" t="s">
        <v>44</v>
      </c>
      <c r="O83" s="35"/>
      <c r="P83" s="174">
        <f>O83*H83</f>
        <v>0</v>
      </c>
      <c r="Q83" s="174">
        <v>0</v>
      </c>
      <c r="R83" s="174">
        <f>Q83*H83</f>
        <v>0</v>
      </c>
      <c r="S83" s="174">
        <v>0</v>
      </c>
      <c r="T83" s="175">
        <f>S83*H83</f>
        <v>0</v>
      </c>
      <c r="AR83" s="17" t="s">
        <v>156</v>
      </c>
      <c r="AT83" s="17" t="s">
        <v>152</v>
      </c>
      <c r="AU83" s="17" t="s">
        <v>22</v>
      </c>
      <c r="AY83" s="17" t="s">
        <v>150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17" t="s">
        <v>22</v>
      </c>
      <c r="BK83" s="176">
        <f>ROUND(I83*H83,2)</f>
        <v>0</v>
      </c>
      <c r="BL83" s="17" t="s">
        <v>156</v>
      </c>
      <c r="BM83" s="17" t="s">
        <v>1316</v>
      </c>
    </row>
    <row r="84" spans="2:47" s="1" customFormat="1" ht="13.5">
      <c r="B84" s="34"/>
      <c r="D84" s="177" t="s">
        <v>158</v>
      </c>
      <c r="F84" s="178" t="s">
        <v>1315</v>
      </c>
      <c r="I84" s="138"/>
      <c r="L84" s="34"/>
      <c r="M84" s="63"/>
      <c r="N84" s="35"/>
      <c r="O84" s="35"/>
      <c r="P84" s="35"/>
      <c r="Q84" s="35"/>
      <c r="R84" s="35"/>
      <c r="S84" s="35"/>
      <c r="T84" s="64"/>
      <c r="AT84" s="17" t="s">
        <v>158</v>
      </c>
      <c r="AU84" s="17" t="s">
        <v>22</v>
      </c>
    </row>
    <row r="85" spans="2:51" s="11" customFormat="1" ht="13.5">
      <c r="B85" s="179"/>
      <c r="D85" s="180" t="s">
        <v>159</v>
      </c>
      <c r="E85" s="181" t="s">
        <v>20</v>
      </c>
      <c r="F85" s="182" t="s">
        <v>1317</v>
      </c>
      <c r="H85" s="183">
        <v>55</v>
      </c>
      <c r="I85" s="184"/>
      <c r="L85" s="179"/>
      <c r="M85" s="185"/>
      <c r="N85" s="186"/>
      <c r="O85" s="186"/>
      <c r="P85" s="186"/>
      <c r="Q85" s="186"/>
      <c r="R85" s="186"/>
      <c r="S85" s="186"/>
      <c r="T85" s="187"/>
      <c r="AT85" s="188" t="s">
        <v>159</v>
      </c>
      <c r="AU85" s="188" t="s">
        <v>22</v>
      </c>
      <c r="AV85" s="11" t="s">
        <v>81</v>
      </c>
      <c r="AW85" s="11" t="s">
        <v>37</v>
      </c>
      <c r="AX85" s="11" t="s">
        <v>22</v>
      </c>
      <c r="AY85" s="188" t="s">
        <v>150</v>
      </c>
    </row>
    <row r="86" spans="2:65" s="1" customFormat="1" ht="22.5" customHeight="1">
      <c r="B86" s="164"/>
      <c r="C86" s="165" t="s">
        <v>81</v>
      </c>
      <c r="D86" s="165" t="s">
        <v>152</v>
      </c>
      <c r="E86" s="166" t="s">
        <v>1318</v>
      </c>
      <c r="F86" s="167" t="s">
        <v>1319</v>
      </c>
      <c r="G86" s="168" t="s">
        <v>384</v>
      </c>
      <c r="H86" s="169">
        <v>12</v>
      </c>
      <c r="I86" s="170"/>
      <c r="J86" s="171">
        <f>ROUND(I86*H86,2)</f>
        <v>0</v>
      </c>
      <c r="K86" s="167" t="s">
        <v>20</v>
      </c>
      <c r="L86" s="34"/>
      <c r="M86" s="172" t="s">
        <v>20</v>
      </c>
      <c r="N86" s="173" t="s">
        <v>44</v>
      </c>
      <c r="O86" s="35"/>
      <c r="P86" s="174">
        <f>O86*H86</f>
        <v>0</v>
      </c>
      <c r="Q86" s="174">
        <v>0</v>
      </c>
      <c r="R86" s="174">
        <f>Q86*H86</f>
        <v>0</v>
      </c>
      <c r="S86" s="174">
        <v>0</v>
      </c>
      <c r="T86" s="175">
        <f>S86*H86</f>
        <v>0</v>
      </c>
      <c r="AR86" s="17" t="s">
        <v>156</v>
      </c>
      <c r="AT86" s="17" t="s">
        <v>152</v>
      </c>
      <c r="AU86" s="17" t="s">
        <v>22</v>
      </c>
      <c r="AY86" s="17" t="s">
        <v>150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7" t="s">
        <v>22</v>
      </c>
      <c r="BK86" s="176">
        <f>ROUND(I86*H86,2)</f>
        <v>0</v>
      </c>
      <c r="BL86" s="17" t="s">
        <v>156</v>
      </c>
      <c r="BM86" s="17" t="s">
        <v>1320</v>
      </c>
    </row>
    <row r="87" spans="2:47" s="1" customFormat="1" ht="13.5">
      <c r="B87" s="34"/>
      <c r="D87" s="177" t="s">
        <v>158</v>
      </c>
      <c r="F87" s="178" t="s">
        <v>1319</v>
      </c>
      <c r="I87" s="138"/>
      <c r="L87" s="34"/>
      <c r="M87" s="63"/>
      <c r="N87" s="35"/>
      <c r="O87" s="35"/>
      <c r="P87" s="35"/>
      <c r="Q87" s="35"/>
      <c r="R87" s="35"/>
      <c r="S87" s="35"/>
      <c r="T87" s="64"/>
      <c r="AT87" s="17" t="s">
        <v>158</v>
      </c>
      <c r="AU87" s="17" t="s">
        <v>22</v>
      </c>
    </row>
    <row r="88" spans="2:51" s="11" customFormat="1" ht="13.5">
      <c r="B88" s="179"/>
      <c r="D88" s="180" t="s">
        <v>159</v>
      </c>
      <c r="E88" s="181" t="s">
        <v>20</v>
      </c>
      <c r="F88" s="182" t="s">
        <v>1321</v>
      </c>
      <c r="H88" s="183">
        <v>12</v>
      </c>
      <c r="I88" s="184"/>
      <c r="L88" s="179"/>
      <c r="M88" s="185"/>
      <c r="N88" s="186"/>
      <c r="O88" s="186"/>
      <c r="P88" s="186"/>
      <c r="Q88" s="186"/>
      <c r="R88" s="186"/>
      <c r="S88" s="186"/>
      <c r="T88" s="187"/>
      <c r="AT88" s="188" t="s">
        <v>159</v>
      </c>
      <c r="AU88" s="188" t="s">
        <v>22</v>
      </c>
      <c r="AV88" s="11" t="s">
        <v>81</v>
      </c>
      <c r="AW88" s="11" t="s">
        <v>37</v>
      </c>
      <c r="AX88" s="11" t="s">
        <v>22</v>
      </c>
      <c r="AY88" s="188" t="s">
        <v>150</v>
      </c>
    </row>
    <row r="89" spans="2:65" s="1" customFormat="1" ht="22.5" customHeight="1">
      <c r="B89" s="164"/>
      <c r="C89" s="165" t="s">
        <v>156</v>
      </c>
      <c r="D89" s="165" t="s">
        <v>152</v>
      </c>
      <c r="E89" s="166" t="s">
        <v>1322</v>
      </c>
      <c r="F89" s="167" t="s">
        <v>1323</v>
      </c>
      <c r="G89" s="168" t="s">
        <v>384</v>
      </c>
      <c r="H89" s="169">
        <v>2</v>
      </c>
      <c r="I89" s="170"/>
      <c r="J89" s="171">
        <f>ROUND(I89*H89,2)</f>
        <v>0</v>
      </c>
      <c r="K89" s="167" t="s">
        <v>20</v>
      </c>
      <c r="L89" s="34"/>
      <c r="M89" s="172" t="s">
        <v>20</v>
      </c>
      <c r="N89" s="173" t="s">
        <v>44</v>
      </c>
      <c r="O89" s="35"/>
      <c r="P89" s="174">
        <f>O89*H89</f>
        <v>0</v>
      </c>
      <c r="Q89" s="174">
        <v>0</v>
      </c>
      <c r="R89" s="174">
        <f>Q89*H89</f>
        <v>0</v>
      </c>
      <c r="S89" s="174">
        <v>0</v>
      </c>
      <c r="T89" s="175">
        <f>S89*H89</f>
        <v>0</v>
      </c>
      <c r="AR89" s="17" t="s">
        <v>156</v>
      </c>
      <c r="AT89" s="17" t="s">
        <v>152</v>
      </c>
      <c r="AU89" s="17" t="s">
        <v>22</v>
      </c>
      <c r="AY89" s="17" t="s">
        <v>150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22</v>
      </c>
      <c r="BK89" s="176">
        <f>ROUND(I89*H89,2)</f>
        <v>0</v>
      </c>
      <c r="BL89" s="17" t="s">
        <v>156</v>
      </c>
      <c r="BM89" s="17" t="s">
        <v>1324</v>
      </c>
    </row>
    <row r="90" spans="2:47" s="1" customFormat="1" ht="13.5">
      <c r="B90" s="34"/>
      <c r="D90" s="177" t="s">
        <v>158</v>
      </c>
      <c r="F90" s="178" t="s">
        <v>1323</v>
      </c>
      <c r="I90" s="138"/>
      <c r="L90" s="34"/>
      <c r="M90" s="63"/>
      <c r="N90" s="35"/>
      <c r="O90" s="35"/>
      <c r="P90" s="35"/>
      <c r="Q90" s="35"/>
      <c r="R90" s="35"/>
      <c r="S90" s="35"/>
      <c r="T90" s="64"/>
      <c r="AT90" s="17" t="s">
        <v>158</v>
      </c>
      <c r="AU90" s="17" t="s">
        <v>22</v>
      </c>
    </row>
    <row r="91" spans="2:51" s="11" customFormat="1" ht="13.5">
      <c r="B91" s="179"/>
      <c r="D91" s="180" t="s">
        <v>159</v>
      </c>
      <c r="E91" s="181" t="s">
        <v>20</v>
      </c>
      <c r="F91" s="182" t="s">
        <v>1325</v>
      </c>
      <c r="H91" s="183">
        <v>2</v>
      </c>
      <c r="I91" s="184"/>
      <c r="L91" s="179"/>
      <c r="M91" s="185"/>
      <c r="N91" s="186"/>
      <c r="O91" s="186"/>
      <c r="P91" s="186"/>
      <c r="Q91" s="186"/>
      <c r="R91" s="186"/>
      <c r="S91" s="186"/>
      <c r="T91" s="187"/>
      <c r="AT91" s="188" t="s">
        <v>159</v>
      </c>
      <c r="AU91" s="188" t="s">
        <v>22</v>
      </c>
      <c r="AV91" s="11" t="s">
        <v>81</v>
      </c>
      <c r="AW91" s="11" t="s">
        <v>37</v>
      </c>
      <c r="AX91" s="11" t="s">
        <v>22</v>
      </c>
      <c r="AY91" s="188" t="s">
        <v>150</v>
      </c>
    </row>
    <row r="92" spans="2:65" s="1" customFormat="1" ht="22.5" customHeight="1">
      <c r="B92" s="164"/>
      <c r="C92" s="165" t="s">
        <v>192</v>
      </c>
      <c r="D92" s="165" t="s">
        <v>152</v>
      </c>
      <c r="E92" s="166" t="s">
        <v>1326</v>
      </c>
      <c r="F92" s="167" t="s">
        <v>1327</v>
      </c>
      <c r="G92" s="168" t="s">
        <v>1301</v>
      </c>
      <c r="H92" s="169">
        <v>6</v>
      </c>
      <c r="I92" s="170"/>
      <c r="J92" s="171">
        <f>ROUND(I92*H92,2)</f>
        <v>0</v>
      </c>
      <c r="K92" s="167" t="s">
        <v>20</v>
      </c>
      <c r="L92" s="34"/>
      <c r="M92" s="172" t="s">
        <v>20</v>
      </c>
      <c r="N92" s="173" t="s">
        <v>44</v>
      </c>
      <c r="O92" s="35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AR92" s="17" t="s">
        <v>156</v>
      </c>
      <c r="AT92" s="17" t="s">
        <v>152</v>
      </c>
      <c r="AU92" s="17" t="s">
        <v>22</v>
      </c>
      <c r="AY92" s="17" t="s">
        <v>150</v>
      </c>
      <c r="BE92" s="176">
        <f>IF(N92="základní",J92,0)</f>
        <v>0</v>
      </c>
      <c r="BF92" s="176">
        <f>IF(N92="snížená",J92,0)</f>
        <v>0</v>
      </c>
      <c r="BG92" s="176">
        <f>IF(N92="zákl. přenesená",J92,0)</f>
        <v>0</v>
      </c>
      <c r="BH92" s="176">
        <f>IF(N92="sníž. přenesená",J92,0)</f>
        <v>0</v>
      </c>
      <c r="BI92" s="176">
        <f>IF(N92="nulová",J92,0)</f>
        <v>0</v>
      </c>
      <c r="BJ92" s="17" t="s">
        <v>22</v>
      </c>
      <c r="BK92" s="176">
        <f>ROUND(I92*H92,2)</f>
        <v>0</v>
      </c>
      <c r="BL92" s="17" t="s">
        <v>156</v>
      </c>
      <c r="BM92" s="17" t="s">
        <v>1328</v>
      </c>
    </row>
    <row r="93" spans="2:47" s="1" customFormat="1" ht="13.5">
      <c r="B93" s="34"/>
      <c r="D93" s="177" t="s">
        <v>158</v>
      </c>
      <c r="F93" s="178" t="s">
        <v>1327</v>
      </c>
      <c r="I93" s="138"/>
      <c r="L93" s="34"/>
      <c r="M93" s="63"/>
      <c r="N93" s="35"/>
      <c r="O93" s="35"/>
      <c r="P93" s="35"/>
      <c r="Q93" s="35"/>
      <c r="R93" s="35"/>
      <c r="S93" s="35"/>
      <c r="T93" s="64"/>
      <c r="AT93" s="17" t="s">
        <v>158</v>
      </c>
      <c r="AU93" s="17" t="s">
        <v>22</v>
      </c>
    </row>
    <row r="94" spans="2:51" s="11" customFormat="1" ht="13.5">
      <c r="B94" s="179"/>
      <c r="D94" s="180" t="s">
        <v>159</v>
      </c>
      <c r="E94" s="181" t="s">
        <v>20</v>
      </c>
      <c r="F94" s="182" t="s">
        <v>1329</v>
      </c>
      <c r="H94" s="183">
        <v>6</v>
      </c>
      <c r="I94" s="184"/>
      <c r="L94" s="179"/>
      <c r="M94" s="185"/>
      <c r="N94" s="186"/>
      <c r="O94" s="186"/>
      <c r="P94" s="186"/>
      <c r="Q94" s="186"/>
      <c r="R94" s="186"/>
      <c r="S94" s="186"/>
      <c r="T94" s="187"/>
      <c r="AT94" s="188" t="s">
        <v>159</v>
      </c>
      <c r="AU94" s="188" t="s">
        <v>22</v>
      </c>
      <c r="AV94" s="11" t="s">
        <v>81</v>
      </c>
      <c r="AW94" s="11" t="s">
        <v>37</v>
      </c>
      <c r="AX94" s="11" t="s">
        <v>22</v>
      </c>
      <c r="AY94" s="188" t="s">
        <v>150</v>
      </c>
    </row>
    <row r="95" spans="2:65" s="1" customFormat="1" ht="22.5" customHeight="1">
      <c r="B95" s="164"/>
      <c r="C95" s="165" t="s">
        <v>182</v>
      </c>
      <c r="D95" s="165" t="s">
        <v>152</v>
      </c>
      <c r="E95" s="166" t="s">
        <v>1330</v>
      </c>
      <c r="F95" s="167" t="s">
        <v>1331</v>
      </c>
      <c r="G95" s="168" t="s">
        <v>1301</v>
      </c>
      <c r="H95" s="169">
        <v>8</v>
      </c>
      <c r="I95" s="170"/>
      <c r="J95" s="171">
        <f>ROUND(I95*H95,2)</f>
        <v>0</v>
      </c>
      <c r="K95" s="167" t="s">
        <v>20</v>
      </c>
      <c r="L95" s="34"/>
      <c r="M95" s="172" t="s">
        <v>20</v>
      </c>
      <c r="N95" s="173" t="s">
        <v>44</v>
      </c>
      <c r="O95" s="35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AR95" s="17" t="s">
        <v>156</v>
      </c>
      <c r="AT95" s="17" t="s">
        <v>152</v>
      </c>
      <c r="AU95" s="17" t="s">
        <v>22</v>
      </c>
      <c r="AY95" s="17" t="s">
        <v>150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7" t="s">
        <v>22</v>
      </c>
      <c r="BK95" s="176">
        <f>ROUND(I95*H95,2)</f>
        <v>0</v>
      </c>
      <c r="BL95" s="17" t="s">
        <v>156</v>
      </c>
      <c r="BM95" s="17" t="s">
        <v>1332</v>
      </c>
    </row>
    <row r="96" spans="2:47" s="1" customFormat="1" ht="13.5">
      <c r="B96" s="34"/>
      <c r="D96" s="177" t="s">
        <v>158</v>
      </c>
      <c r="F96" s="178" t="s">
        <v>1331</v>
      </c>
      <c r="I96" s="138"/>
      <c r="L96" s="34"/>
      <c r="M96" s="63"/>
      <c r="N96" s="35"/>
      <c r="O96" s="35"/>
      <c r="P96" s="35"/>
      <c r="Q96" s="35"/>
      <c r="R96" s="35"/>
      <c r="S96" s="35"/>
      <c r="T96" s="64"/>
      <c r="AT96" s="17" t="s">
        <v>158</v>
      </c>
      <c r="AU96" s="17" t="s">
        <v>22</v>
      </c>
    </row>
    <row r="97" spans="2:51" s="11" customFormat="1" ht="13.5">
      <c r="B97" s="179"/>
      <c r="D97" s="180" t="s">
        <v>159</v>
      </c>
      <c r="E97" s="181" t="s">
        <v>20</v>
      </c>
      <c r="F97" s="182" t="s">
        <v>1333</v>
      </c>
      <c r="H97" s="183">
        <v>8</v>
      </c>
      <c r="I97" s="184"/>
      <c r="L97" s="179"/>
      <c r="M97" s="185"/>
      <c r="N97" s="186"/>
      <c r="O97" s="186"/>
      <c r="P97" s="186"/>
      <c r="Q97" s="186"/>
      <c r="R97" s="186"/>
      <c r="S97" s="186"/>
      <c r="T97" s="187"/>
      <c r="AT97" s="188" t="s">
        <v>159</v>
      </c>
      <c r="AU97" s="188" t="s">
        <v>22</v>
      </c>
      <c r="AV97" s="11" t="s">
        <v>81</v>
      </c>
      <c r="AW97" s="11" t="s">
        <v>37</v>
      </c>
      <c r="AX97" s="11" t="s">
        <v>22</v>
      </c>
      <c r="AY97" s="188" t="s">
        <v>150</v>
      </c>
    </row>
    <row r="98" spans="2:65" s="1" customFormat="1" ht="22.5" customHeight="1">
      <c r="B98" s="164"/>
      <c r="C98" s="165" t="s">
        <v>187</v>
      </c>
      <c r="D98" s="165" t="s">
        <v>152</v>
      </c>
      <c r="E98" s="166" t="s">
        <v>1334</v>
      </c>
      <c r="F98" s="167" t="s">
        <v>1335</v>
      </c>
      <c r="G98" s="168" t="s">
        <v>384</v>
      </c>
      <c r="H98" s="169">
        <v>4</v>
      </c>
      <c r="I98" s="170"/>
      <c r="J98" s="171">
        <f>ROUND(I98*H98,2)</f>
        <v>0</v>
      </c>
      <c r="K98" s="167" t="s">
        <v>20</v>
      </c>
      <c r="L98" s="34"/>
      <c r="M98" s="172" t="s">
        <v>20</v>
      </c>
      <c r="N98" s="173" t="s">
        <v>44</v>
      </c>
      <c r="O98" s="35"/>
      <c r="P98" s="174">
        <f>O98*H98</f>
        <v>0</v>
      </c>
      <c r="Q98" s="174">
        <v>0</v>
      </c>
      <c r="R98" s="174">
        <f>Q98*H98</f>
        <v>0</v>
      </c>
      <c r="S98" s="174">
        <v>0</v>
      </c>
      <c r="T98" s="175">
        <f>S98*H98</f>
        <v>0</v>
      </c>
      <c r="AR98" s="17" t="s">
        <v>156</v>
      </c>
      <c r="AT98" s="17" t="s">
        <v>152</v>
      </c>
      <c r="AU98" s="17" t="s">
        <v>22</v>
      </c>
      <c r="AY98" s="17" t="s">
        <v>150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7" t="s">
        <v>22</v>
      </c>
      <c r="BK98" s="176">
        <f>ROUND(I98*H98,2)</f>
        <v>0</v>
      </c>
      <c r="BL98" s="17" t="s">
        <v>156</v>
      </c>
      <c r="BM98" s="17" t="s">
        <v>1336</v>
      </c>
    </row>
    <row r="99" spans="2:47" s="1" customFormat="1" ht="13.5">
      <c r="B99" s="34"/>
      <c r="D99" s="177" t="s">
        <v>158</v>
      </c>
      <c r="F99" s="178" t="s">
        <v>1335</v>
      </c>
      <c r="I99" s="138"/>
      <c r="L99" s="34"/>
      <c r="M99" s="63"/>
      <c r="N99" s="35"/>
      <c r="O99" s="35"/>
      <c r="P99" s="35"/>
      <c r="Q99" s="35"/>
      <c r="R99" s="35"/>
      <c r="S99" s="35"/>
      <c r="T99" s="64"/>
      <c r="AT99" s="17" t="s">
        <v>158</v>
      </c>
      <c r="AU99" s="17" t="s">
        <v>22</v>
      </c>
    </row>
    <row r="100" spans="2:51" s="11" customFormat="1" ht="13.5">
      <c r="B100" s="179"/>
      <c r="D100" s="177" t="s">
        <v>159</v>
      </c>
      <c r="E100" s="188" t="s">
        <v>20</v>
      </c>
      <c r="F100" s="189" t="s">
        <v>1337</v>
      </c>
      <c r="H100" s="190">
        <v>4</v>
      </c>
      <c r="I100" s="184"/>
      <c r="L100" s="179"/>
      <c r="M100" s="185"/>
      <c r="N100" s="186"/>
      <c r="O100" s="186"/>
      <c r="P100" s="186"/>
      <c r="Q100" s="186"/>
      <c r="R100" s="186"/>
      <c r="S100" s="186"/>
      <c r="T100" s="187"/>
      <c r="AT100" s="188" t="s">
        <v>159</v>
      </c>
      <c r="AU100" s="188" t="s">
        <v>22</v>
      </c>
      <c r="AV100" s="11" t="s">
        <v>81</v>
      </c>
      <c r="AW100" s="11" t="s">
        <v>37</v>
      </c>
      <c r="AX100" s="11" t="s">
        <v>22</v>
      </c>
      <c r="AY100" s="188" t="s">
        <v>150</v>
      </c>
    </row>
    <row r="101" spans="2:63" s="10" customFormat="1" ht="29.25" customHeight="1">
      <c r="B101" s="150"/>
      <c r="D101" s="161" t="s">
        <v>72</v>
      </c>
      <c r="E101" s="162" t="s">
        <v>1338</v>
      </c>
      <c r="F101" s="162" t="s">
        <v>1339</v>
      </c>
      <c r="I101" s="153"/>
      <c r="J101" s="163">
        <f>BK101</f>
        <v>0</v>
      </c>
      <c r="L101" s="150"/>
      <c r="M101" s="155"/>
      <c r="N101" s="156"/>
      <c r="O101" s="156"/>
      <c r="P101" s="157">
        <f>SUM(P102:P122)</f>
        <v>0</v>
      </c>
      <c r="Q101" s="156"/>
      <c r="R101" s="157">
        <f>SUM(R102:R122)</f>
        <v>0</v>
      </c>
      <c r="S101" s="156"/>
      <c r="T101" s="158">
        <f>SUM(T102:T122)</f>
        <v>0</v>
      </c>
      <c r="AR101" s="151" t="s">
        <v>22</v>
      </c>
      <c r="AT101" s="159" t="s">
        <v>72</v>
      </c>
      <c r="AU101" s="159" t="s">
        <v>22</v>
      </c>
      <c r="AY101" s="151" t="s">
        <v>150</v>
      </c>
      <c r="BK101" s="160">
        <f>SUM(BK102:BK122)</f>
        <v>0</v>
      </c>
    </row>
    <row r="102" spans="2:65" s="1" customFormat="1" ht="22.5" customHeight="1">
      <c r="B102" s="164"/>
      <c r="C102" s="165" t="s">
        <v>219</v>
      </c>
      <c r="D102" s="165" t="s">
        <v>152</v>
      </c>
      <c r="E102" s="166" t="s">
        <v>1340</v>
      </c>
      <c r="F102" s="167" t="s">
        <v>1341</v>
      </c>
      <c r="G102" s="168" t="s">
        <v>259</v>
      </c>
      <c r="H102" s="169">
        <v>30</v>
      </c>
      <c r="I102" s="170"/>
      <c r="J102" s="171">
        <f>ROUND(I102*H102,2)</f>
        <v>0</v>
      </c>
      <c r="K102" s="167" t="s">
        <v>20</v>
      </c>
      <c r="L102" s="34"/>
      <c r="M102" s="172" t="s">
        <v>20</v>
      </c>
      <c r="N102" s="173" t="s">
        <v>44</v>
      </c>
      <c r="O102" s="35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AR102" s="17" t="s">
        <v>156</v>
      </c>
      <c r="AT102" s="17" t="s">
        <v>152</v>
      </c>
      <c r="AU102" s="17" t="s">
        <v>81</v>
      </c>
      <c r="AY102" s="17" t="s">
        <v>150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22</v>
      </c>
      <c r="BK102" s="176">
        <f>ROUND(I102*H102,2)</f>
        <v>0</v>
      </c>
      <c r="BL102" s="17" t="s">
        <v>156</v>
      </c>
      <c r="BM102" s="17" t="s">
        <v>1342</v>
      </c>
    </row>
    <row r="103" spans="2:47" s="1" customFormat="1" ht="13.5">
      <c r="B103" s="34"/>
      <c r="D103" s="177" t="s">
        <v>158</v>
      </c>
      <c r="F103" s="178" t="s">
        <v>1341</v>
      </c>
      <c r="I103" s="138"/>
      <c r="L103" s="34"/>
      <c r="M103" s="63"/>
      <c r="N103" s="35"/>
      <c r="O103" s="35"/>
      <c r="P103" s="35"/>
      <c r="Q103" s="35"/>
      <c r="R103" s="35"/>
      <c r="S103" s="35"/>
      <c r="T103" s="64"/>
      <c r="AT103" s="17" t="s">
        <v>158</v>
      </c>
      <c r="AU103" s="17" t="s">
        <v>81</v>
      </c>
    </row>
    <row r="104" spans="2:51" s="11" customFormat="1" ht="13.5">
      <c r="B104" s="179"/>
      <c r="D104" s="180" t="s">
        <v>159</v>
      </c>
      <c r="E104" s="181" t="s">
        <v>20</v>
      </c>
      <c r="F104" s="182" t="s">
        <v>1343</v>
      </c>
      <c r="H104" s="183">
        <v>30</v>
      </c>
      <c r="I104" s="184"/>
      <c r="L104" s="179"/>
      <c r="M104" s="185"/>
      <c r="N104" s="186"/>
      <c r="O104" s="186"/>
      <c r="P104" s="186"/>
      <c r="Q104" s="186"/>
      <c r="R104" s="186"/>
      <c r="S104" s="186"/>
      <c r="T104" s="187"/>
      <c r="AT104" s="188" t="s">
        <v>159</v>
      </c>
      <c r="AU104" s="188" t="s">
        <v>81</v>
      </c>
      <c r="AV104" s="11" t="s">
        <v>81</v>
      </c>
      <c r="AW104" s="11" t="s">
        <v>37</v>
      </c>
      <c r="AX104" s="11" t="s">
        <v>22</v>
      </c>
      <c r="AY104" s="188" t="s">
        <v>150</v>
      </c>
    </row>
    <row r="105" spans="2:65" s="1" customFormat="1" ht="22.5" customHeight="1">
      <c r="B105" s="164"/>
      <c r="C105" s="165" t="s">
        <v>225</v>
      </c>
      <c r="D105" s="165" t="s">
        <v>152</v>
      </c>
      <c r="E105" s="166" t="s">
        <v>1344</v>
      </c>
      <c r="F105" s="167" t="s">
        <v>1345</v>
      </c>
      <c r="G105" s="168" t="s">
        <v>384</v>
      </c>
      <c r="H105" s="169">
        <v>3</v>
      </c>
      <c r="I105" s="170"/>
      <c r="J105" s="171">
        <f>ROUND(I105*H105,2)</f>
        <v>0</v>
      </c>
      <c r="K105" s="167" t="s">
        <v>20</v>
      </c>
      <c r="L105" s="34"/>
      <c r="M105" s="172" t="s">
        <v>20</v>
      </c>
      <c r="N105" s="173" t="s">
        <v>44</v>
      </c>
      <c r="O105" s="35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AR105" s="17" t="s">
        <v>156</v>
      </c>
      <c r="AT105" s="17" t="s">
        <v>152</v>
      </c>
      <c r="AU105" s="17" t="s">
        <v>81</v>
      </c>
      <c r="AY105" s="17" t="s">
        <v>150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7" t="s">
        <v>22</v>
      </c>
      <c r="BK105" s="176">
        <f>ROUND(I105*H105,2)</f>
        <v>0</v>
      </c>
      <c r="BL105" s="17" t="s">
        <v>156</v>
      </c>
      <c r="BM105" s="17" t="s">
        <v>1346</v>
      </c>
    </row>
    <row r="106" spans="2:47" s="1" customFormat="1" ht="13.5">
      <c r="B106" s="34"/>
      <c r="D106" s="177" t="s">
        <v>158</v>
      </c>
      <c r="F106" s="178" t="s">
        <v>1345</v>
      </c>
      <c r="I106" s="138"/>
      <c r="L106" s="34"/>
      <c r="M106" s="63"/>
      <c r="N106" s="35"/>
      <c r="O106" s="35"/>
      <c r="P106" s="35"/>
      <c r="Q106" s="35"/>
      <c r="R106" s="35"/>
      <c r="S106" s="35"/>
      <c r="T106" s="64"/>
      <c r="AT106" s="17" t="s">
        <v>158</v>
      </c>
      <c r="AU106" s="17" t="s">
        <v>81</v>
      </c>
    </row>
    <row r="107" spans="2:51" s="11" customFormat="1" ht="13.5">
      <c r="B107" s="179"/>
      <c r="D107" s="180" t="s">
        <v>159</v>
      </c>
      <c r="E107" s="181" t="s">
        <v>20</v>
      </c>
      <c r="F107" s="182" t="s">
        <v>1347</v>
      </c>
      <c r="H107" s="183">
        <v>3</v>
      </c>
      <c r="I107" s="184"/>
      <c r="L107" s="179"/>
      <c r="M107" s="185"/>
      <c r="N107" s="186"/>
      <c r="O107" s="186"/>
      <c r="P107" s="186"/>
      <c r="Q107" s="186"/>
      <c r="R107" s="186"/>
      <c r="S107" s="186"/>
      <c r="T107" s="187"/>
      <c r="AT107" s="188" t="s">
        <v>159</v>
      </c>
      <c r="AU107" s="188" t="s">
        <v>81</v>
      </c>
      <c r="AV107" s="11" t="s">
        <v>81</v>
      </c>
      <c r="AW107" s="11" t="s">
        <v>37</v>
      </c>
      <c r="AX107" s="11" t="s">
        <v>22</v>
      </c>
      <c r="AY107" s="188" t="s">
        <v>150</v>
      </c>
    </row>
    <row r="108" spans="2:65" s="1" customFormat="1" ht="22.5" customHeight="1">
      <c r="B108" s="164"/>
      <c r="C108" s="165" t="s">
        <v>232</v>
      </c>
      <c r="D108" s="165" t="s">
        <v>152</v>
      </c>
      <c r="E108" s="166" t="s">
        <v>1348</v>
      </c>
      <c r="F108" s="167" t="s">
        <v>1349</v>
      </c>
      <c r="G108" s="168" t="s">
        <v>384</v>
      </c>
      <c r="H108" s="169">
        <v>2</v>
      </c>
      <c r="I108" s="170"/>
      <c r="J108" s="171">
        <f>ROUND(I108*H108,2)</f>
        <v>0</v>
      </c>
      <c r="K108" s="167" t="s">
        <v>20</v>
      </c>
      <c r="L108" s="34"/>
      <c r="M108" s="172" t="s">
        <v>20</v>
      </c>
      <c r="N108" s="173" t="s">
        <v>44</v>
      </c>
      <c r="O108" s="35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AR108" s="17" t="s">
        <v>156</v>
      </c>
      <c r="AT108" s="17" t="s">
        <v>152</v>
      </c>
      <c r="AU108" s="17" t="s">
        <v>81</v>
      </c>
      <c r="AY108" s="17" t="s">
        <v>150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7" t="s">
        <v>22</v>
      </c>
      <c r="BK108" s="176">
        <f>ROUND(I108*H108,2)</f>
        <v>0</v>
      </c>
      <c r="BL108" s="17" t="s">
        <v>156</v>
      </c>
      <c r="BM108" s="17" t="s">
        <v>1350</v>
      </c>
    </row>
    <row r="109" spans="2:47" s="1" customFormat="1" ht="13.5">
      <c r="B109" s="34"/>
      <c r="D109" s="177" t="s">
        <v>158</v>
      </c>
      <c r="F109" s="178" t="s">
        <v>1349</v>
      </c>
      <c r="I109" s="138"/>
      <c r="L109" s="34"/>
      <c r="M109" s="63"/>
      <c r="N109" s="35"/>
      <c r="O109" s="35"/>
      <c r="P109" s="35"/>
      <c r="Q109" s="35"/>
      <c r="R109" s="35"/>
      <c r="S109" s="35"/>
      <c r="T109" s="64"/>
      <c r="AT109" s="17" t="s">
        <v>158</v>
      </c>
      <c r="AU109" s="17" t="s">
        <v>81</v>
      </c>
    </row>
    <row r="110" spans="2:51" s="11" customFormat="1" ht="13.5">
      <c r="B110" s="179"/>
      <c r="D110" s="180" t="s">
        <v>159</v>
      </c>
      <c r="E110" s="181" t="s">
        <v>20</v>
      </c>
      <c r="F110" s="182" t="s">
        <v>1325</v>
      </c>
      <c r="H110" s="183">
        <v>2</v>
      </c>
      <c r="I110" s="184"/>
      <c r="L110" s="179"/>
      <c r="M110" s="185"/>
      <c r="N110" s="186"/>
      <c r="O110" s="186"/>
      <c r="P110" s="186"/>
      <c r="Q110" s="186"/>
      <c r="R110" s="186"/>
      <c r="S110" s="186"/>
      <c r="T110" s="187"/>
      <c r="AT110" s="188" t="s">
        <v>159</v>
      </c>
      <c r="AU110" s="188" t="s">
        <v>81</v>
      </c>
      <c r="AV110" s="11" t="s">
        <v>81</v>
      </c>
      <c r="AW110" s="11" t="s">
        <v>37</v>
      </c>
      <c r="AX110" s="11" t="s">
        <v>22</v>
      </c>
      <c r="AY110" s="188" t="s">
        <v>150</v>
      </c>
    </row>
    <row r="111" spans="2:65" s="1" customFormat="1" ht="22.5" customHeight="1">
      <c r="B111" s="164"/>
      <c r="C111" s="165" t="s">
        <v>209</v>
      </c>
      <c r="D111" s="165" t="s">
        <v>152</v>
      </c>
      <c r="E111" s="166" t="s">
        <v>1351</v>
      </c>
      <c r="F111" s="167" t="s">
        <v>1352</v>
      </c>
      <c r="G111" s="168" t="s">
        <v>384</v>
      </c>
      <c r="H111" s="169">
        <v>5</v>
      </c>
      <c r="I111" s="170"/>
      <c r="J111" s="171">
        <f>ROUND(I111*H111,2)</f>
        <v>0</v>
      </c>
      <c r="K111" s="167" t="s">
        <v>20</v>
      </c>
      <c r="L111" s="34"/>
      <c r="M111" s="172" t="s">
        <v>20</v>
      </c>
      <c r="N111" s="173" t="s">
        <v>44</v>
      </c>
      <c r="O111" s="35"/>
      <c r="P111" s="174">
        <f>O111*H111</f>
        <v>0</v>
      </c>
      <c r="Q111" s="174">
        <v>0</v>
      </c>
      <c r="R111" s="174">
        <f>Q111*H111</f>
        <v>0</v>
      </c>
      <c r="S111" s="174">
        <v>0</v>
      </c>
      <c r="T111" s="175">
        <f>S111*H111</f>
        <v>0</v>
      </c>
      <c r="AR111" s="17" t="s">
        <v>156</v>
      </c>
      <c r="AT111" s="17" t="s">
        <v>152</v>
      </c>
      <c r="AU111" s="17" t="s">
        <v>81</v>
      </c>
      <c r="AY111" s="17" t="s">
        <v>150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7" t="s">
        <v>22</v>
      </c>
      <c r="BK111" s="176">
        <f>ROUND(I111*H111,2)</f>
        <v>0</v>
      </c>
      <c r="BL111" s="17" t="s">
        <v>156</v>
      </c>
      <c r="BM111" s="17" t="s">
        <v>1353</v>
      </c>
    </row>
    <row r="112" spans="2:47" s="1" customFormat="1" ht="13.5">
      <c r="B112" s="34"/>
      <c r="D112" s="177" t="s">
        <v>158</v>
      </c>
      <c r="F112" s="178" t="s">
        <v>1352</v>
      </c>
      <c r="I112" s="138"/>
      <c r="L112" s="34"/>
      <c r="M112" s="63"/>
      <c r="N112" s="35"/>
      <c r="O112" s="35"/>
      <c r="P112" s="35"/>
      <c r="Q112" s="35"/>
      <c r="R112" s="35"/>
      <c r="S112" s="35"/>
      <c r="T112" s="64"/>
      <c r="AT112" s="17" t="s">
        <v>158</v>
      </c>
      <c r="AU112" s="17" t="s">
        <v>81</v>
      </c>
    </row>
    <row r="113" spans="2:51" s="11" customFormat="1" ht="13.5">
      <c r="B113" s="179"/>
      <c r="D113" s="180" t="s">
        <v>159</v>
      </c>
      <c r="E113" s="181" t="s">
        <v>20</v>
      </c>
      <c r="F113" s="182" t="s">
        <v>1354</v>
      </c>
      <c r="H113" s="183">
        <v>5</v>
      </c>
      <c r="I113" s="184"/>
      <c r="L113" s="179"/>
      <c r="M113" s="185"/>
      <c r="N113" s="186"/>
      <c r="O113" s="186"/>
      <c r="P113" s="186"/>
      <c r="Q113" s="186"/>
      <c r="R113" s="186"/>
      <c r="S113" s="186"/>
      <c r="T113" s="187"/>
      <c r="AT113" s="188" t="s">
        <v>159</v>
      </c>
      <c r="AU113" s="188" t="s">
        <v>81</v>
      </c>
      <c r="AV113" s="11" t="s">
        <v>81</v>
      </c>
      <c r="AW113" s="11" t="s">
        <v>37</v>
      </c>
      <c r="AX113" s="11" t="s">
        <v>22</v>
      </c>
      <c r="AY113" s="188" t="s">
        <v>150</v>
      </c>
    </row>
    <row r="114" spans="2:65" s="1" customFormat="1" ht="22.5" customHeight="1">
      <c r="B114" s="164"/>
      <c r="C114" s="165" t="s">
        <v>27</v>
      </c>
      <c r="D114" s="165" t="s">
        <v>152</v>
      </c>
      <c r="E114" s="166" t="s">
        <v>1355</v>
      </c>
      <c r="F114" s="167" t="s">
        <v>1356</v>
      </c>
      <c r="G114" s="168" t="s">
        <v>384</v>
      </c>
      <c r="H114" s="169">
        <v>5</v>
      </c>
      <c r="I114" s="170"/>
      <c r="J114" s="171">
        <f>ROUND(I114*H114,2)</f>
        <v>0</v>
      </c>
      <c r="K114" s="167" t="s">
        <v>20</v>
      </c>
      <c r="L114" s="34"/>
      <c r="M114" s="172" t="s">
        <v>20</v>
      </c>
      <c r="N114" s="173" t="s">
        <v>44</v>
      </c>
      <c r="O114" s="35"/>
      <c r="P114" s="174">
        <f>O114*H114</f>
        <v>0</v>
      </c>
      <c r="Q114" s="174">
        <v>0</v>
      </c>
      <c r="R114" s="174">
        <f>Q114*H114</f>
        <v>0</v>
      </c>
      <c r="S114" s="174">
        <v>0</v>
      </c>
      <c r="T114" s="175">
        <f>S114*H114</f>
        <v>0</v>
      </c>
      <c r="AR114" s="17" t="s">
        <v>156</v>
      </c>
      <c r="AT114" s="17" t="s">
        <v>152</v>
      </c>
      <c r="AU114" s="17" t="s">
        <v>81</v>
      </c>
      <c r="AY114" s="17" t="s">
        <v>150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7" t="s">
        <v>22</v>
      </c>
      <c r="BK114" s="176">
        <f>ROUND(I114*H114,2)</f>
        <v>0</v>
      </c>
      <c r="BL114" s="17" t="s">
        <v>156</v>
      </c>
      <c r="BM114" s="17" t="s">
        <v>1357</v>
      </c>
    </row>
    <row r="115" spans="2:47" s="1" customFormat="1" ht="13.5">
      <c r="B115" s="34"/>
      <c r="D115" s="177" t="s">
        <v>158</v>
      </c>
      <c r="F115" s="178" t="s">
        <v>1356</v>
      </c>
      <c r="I115" s="138"/>
      <c r="L115" s="34"/>
      <c r="M115" s="63"/>
      <c r="N115" s="35"/>
      <c r="O115" s="35"/>
      <c r="P115" s="35"/>
      <c r="Q115" s="35"/>
      <c r="R115" s="35"/>
      <c r="S115" s="35"/>
      <c r="T115" s="64"/>
      <c r="AT115" s="17" t="s">
        <v>158</v>
      </c>
      <c r="AU115" s="17" t="s">
        <v>81</v>
      </c>
    </row>
    <row r="116" spans="2:51" s="11" customFormat="1" ht="13.5">
      <c r="B116" s="179"/>
      <c r="D116" s="180" t="s">
        <v>159</v>
      </c>
      <c r="E116" s="181" t="s">
        <v>20</v>
      </c>
      <c r="F116" s="182" t="s">
        <v>1354</v>
      </c>
      <c r="H116" s="183">
        <v>5</v>
      </c>
      <c r="I116" s="184"/>
      <c r="L116" s="179"/>
      <c r="M116" s="185"/>
      <c r="N116" s="186"/>
      <c r="O116" s="186"/>
      <c r="P116" s="186"/>
      <c r="Q116" s="186"/>
      <c r="R116" s="186"/>
      <c r="S116" s="186"/>
      <c r="T116" s="187"/>
      <c r="AT116" s="188" t="s">
        <v>159</v>
      </c>
      <c r="AU116" s="188" t="s">
        <v>81</v>
      </c>
      <c r="AV116" s="11" t="s">
        <v>81</v>
      </c>
      <c r="AW116" s="11" t="s">
        <v>37</v>
      </c>
      <c r="AX116" s="11" t="s">
        <v>22</v>
      </c>
      <c r="AY116" s="188" t="s">
        <v>150</v>
      </c>
    </row>
    <row r="117" spans="2:65" s="1" customFormat="1" ht="22.5" customHeight="1">
      <c r="B117" s="164"/>
      <c r="C117" s="165" t="s">
        <v>200</v>
      </c>
      <c r="D117" s="165" t="s">
        <v>152</v>
      </c>
      <c r="E117" s="166" t="s">
        <v>1358</v>
      </c>
      <c r="F117" s="167" t="s">
        <v>1359</v>
      </c>
      <c r="G117" s="168" t="s">
        <v>384</v>
      </c>
      <c r="H117" s="169">
        <v>2</v>
      </c>
      <c r="I117" s="170"/>
      <c r="J117" s="171">
        <f>ROUND(I117*H117,2)</f>
        <v>0</v>
      </c>
      <c r="K117" s="167" t="s">
        <v>20</v>
      </c>
      <c r="L117" s="34"/>
      <c r="M117" s="172" t="s">
        <v>20</v>
      </c>
      <c r="N117" s="173" t="s">
        <v>44</v>
      </c>
      <c r="O117" s="35"/>
      <c r="P117" s="174">
        <f>O117*H117</f>
        <v>0</v>
      </c>
      <c r="Q117" s="174">
        <v>0</v>
      </c>
      <c r="R117" s="174">
        <f>Q117*H117</f>
        <v>0</v>
      </c>
      <c r="S117" s="174">
        <v>0</v>
      </c>
      <c r="T117" s="175">
        <f>S117*H117</f>
        <v>0</v>
      </c>
      <c r="AR117" s="17" t="s">
        <v>156</v>
      </c>
      <c r="AT117" s="17" t="s">
        <v>152</v>
      </c>
      <c r="AU117" s="17" t="s">
        <v>81</v>
      </c>
      <c r="AY117" s="17" t="s">
        <v>150</v>
      </c>
      <c r="BE117" s="176">
        <f>IF(N117="základní",J117,0)</f>
        <v>0</v>
      </c>
      <c r="BF117" s="176">
        <f>IF(N117="snížená",J117,0)</f>
        <v>0</v>
      </c>
      <c r="BG117" s="176">
        <f>IF(N117="zákl. přenesená",J117,0)</f>
        <v>0</v>
      </c>
      <c r="BH117" s="176">
        <f>IF(N117="sníž. přenesená",J117,0)</f>
        <v>0</v>
      </c>
      <c r="BI117" s="176">
        <f>IF(N117="nulová",J117,0)</f>
        <v>0</v>
      </c>
      <c r="BJ117" s="17" t="s">
        <v>22</v>
      </c>
      <c r="BK117" s="176">
        <f>ROUND(I117*H117,2)</f>
        <v>0</v>
      </c>
      <c r="BL117" s="17" t="s">
        <v>156</v>
      </c>
      <c r="BM117" s="17" t="s">
        <v>1360</v>
      </c>
    </row>
    <row r="118" spans="2:47" s="1" customFormat="1" ht="13.5">
      <c r="B118" s="34"/>
      <c r="D118" s="177" t="s">
        <v>158</v>
      </c>
      <c r="F118" s="178" t="s">
        <v>1359</v>
      </c>
      <c r="I118" s="138"/>
      <c r="L118" s="34"/>
      <c r="M118" s="63"/>
      <c r="N118" s="35"/>
      <c r="O118" s="35"/>
      <c r="P118" s="35"/>
      <c r="Q118" s="35"/>
      <c r="R118" s="35"/>
      <c r="S118" s="35"/>
      <c r="T118" s="64"/>
      <c r="AT118" s="17" t="s">
        <v>158</v>
      </c>
      <c r="AU118" s="17" t="s">
        <v>81</v>
      </c>
    </row>
    <row r="119" spans="2:51" s="11" customFormat="1" ht="13.5">
      <c r="B119" s="179"/>
      <c r="D119" s="180" t="s">
        <v>159</v>
      </c>
      <c r="E119" s="181" t="s">
        <v>20</v>
      </c>
      <c r="F119" s="182" t="s">
        <v>1325</v>
      </c>
      <c r="H119" s="183">
        <v>2</v>
      </c>
      <c r="I119" s="184"/>
      <c r="L119" s="179"/>
      <c r="M119" s="185"/>
      <c r="N119" s="186"/>
      <c r="O119" s="186"/>
      <c r="P119" s="186"/>
      <c r="Q119" s="186"/>
      <c r="R119" s="186"/>
      <c r="S119" s="186"/>
      <c r="T119" s="187"/>
      <c r="AT119" s="188" t="s">
        <v>159</v>
      </c>
      <c r="AU119" s="188" t="s">
        <v>81</v>
      </c>
      <c r="AV119" s="11" t="s">
        <v>81</v>
      </c>
      <c r="AW119" s="11" t="s">
        <v>37</v>
      </c>
      <c r="AX119" s="11" t="s">
        <v>22</v>
      </c>
      <c r="AY119" s="188" t="s">
        <v>150</v>
      </c>
    </row>
    <row r="120" spans="2:65" s="1" customFormat="1" ht="22.5" customHeight="1">
      <c r="B120" s="164"/>
      <c r="C120" s="165" t="s">
        <v>241</v>
      </c>
      <c r="D120" s="165" t="s">
        <v>152</v>
      </c>
      <c r="E120" s="166" t="s">
        <v>1361</v>
      </c>
      <c r="F120" s="167" t="s">
        <v>1362</v>
      </c>
      <c r="G120" s="168" t="s">
        <v>384</v>
      </c>
      <c r="H120" s="169">
        <v>4</v>
      </c>
      <c r="I120" s="170"/>
      <c r="J120" s="171">
        <f>ROUND(I120*H120,2)</f>
        <v>0</v>
      </c>
      <c r="K120" s="167" t="s">
        <v>20</v>
      </c>
      <c r="L120" s="34"/>
      <c r="M120" s="172" t="s">
        <v>20</v>
      </c>
      <c r="N120" s="173" t="s">
        <v>44</v>
      </c>
      <c r="O120" s="35"/>
      <c r="P120" s="174">
        <f>O120*H120</f>
        <v>0</v>
      </c>
      <c r="Q120" s="174">
        <v>0</v>
      </c>
      <c r="R120" s="174">
        <f>Q120*H120</f>
        <v>0</v>
      </c>
      <c r="S120" s="174">
        <v>0</v>
      </c>
      <c r="T120" s="175">
        <f>S120*H120</f>
        <v>0</v>
      </c>
      <c r="AR120" s="17" t="s">
        <v>156</v>
      </c>
      <c r="AT120" s="17" t="s">
        <v>152</v>
      </c>
      <c r="AU120" s="17" t="s">
        <v>81</v>
      </c>
      <c r="AY120" s="17" t="s">
        <v>150</v>
      </c>
      <c r="BE120" s="176">
        <f>IF(N120="základní",J120,0)</f>
        <v>0</v>
      </c>
      <c r="BF120" s="176">
        <f>IF(N120="snížená",J120,0)</f>
        <v>0</v>
      </c>
      <c r="BG120" s="176">
        <f>IF(N120="zákl. přenesená",J120,0)</f>
        <v>0</v>
      </c>
      <c r="BH120" s="176">
        <f>IF(N120="sníž. přenesená",J120,0)</f>
        <v>0</v>
      </c>
      <c r="BI120" s="176">
        <f>IF(N120="nulová",J120,0)</f>
        <v>0</v>
      </c>
      <c r="BJ120" s="17" t="s">
        <v>22</v>
      </c>
      <c r="BK120" s="176">
        <f>ROUND(I120*H120,2)</f>
        <v>0</v>
      </c>
      <c r="BL120" s="17" t="s">
        <v>156</v>
      </c>
      <c r="BM120" s="17" t="s">
        <v>1363</v>
      </c>
    </row>
    <row r="121" spans="2:47" s="1" customFormat="1" ht="13.5">
      <c r="B121" s="34"/>
      <c r="D121" s="177" t="s">
        <v>158</v>
      </c>
      <c r="F121" s="178" t="s">
        <v>1362</v>
      </c>
      <c r="I121" s="138"/>
      <c r="L121" s="34"/>
      <c r="M121" s="63"/>
      <c r="N121" s="35"/>
      <c r="O121" s="35"/>
      <c r="P121" s="35"/>
      <c r="Q121" s="35"/>
      <c r="R121" s="35"/>
      <c r="S121" s="35"/>
      <c r="T121" s="64"/>
      <c r="AT121" s="17" t="s">
        <v>158</v>
      </c>
      <c r="AU121" s="17" t="s">
        <v>81</v>
      </c>
    </row>
    <row r="122" spans="2:51" s="11" customFormat="1" ht="13.5">
      <c r="B122" s="179"/>
      <c r="D122" s="177" t="s">
        <v>159</v>
      </c>
      <c r="E122" s="188" t="s">
        <v>20</v>
      </c>
      <c r="F122" s="189" t="s">
        <v>1337</v>
      </c>
      <c r="H122" s="190">
        <v>4</v>
      </c>
      <c r="I122" s="184"/>
      <c r="L122" s="179"/>
      <c r="M122" s="219"/>
      <c r="N122" s="220"/>
      <c r="O122" s="220"/>
      <c r="P122" s="220"/>
      <c r="Q122" s="220"/>
      <c r="R122" s="220"/>
      <c r="S122" s="220"/>
      <c r="T122" s="221"/>
      <c r="AT122" s="188" t="s">
        <v>159</v>
      </c>
      <c r="AU122" s="188" t="s">
        <v>81</v>
      </c>
      <c r="AV122" s="11" t="s">
        <v>81</v>
      </c>
      <c r="AW122" s="11" t="s">
        <v>37</v>
      </c>
      <c r="AX122" s="11" t="s">
        <v>22</v>
      </c>
      <c r="AY122" s="188" t="s">
        <v>150</v>
      </c>
    </row>
    <row r="123" spans="2:12" s="1" customFormat="1" ht="6.75" customHeight="1">
      <c r="B123" s="49"/>
      <c r="C123" s="50"/>
      <c r="D123" s="50"/>
      <c r="E123" s="50"/>
      <c r="F123" s="50"/>
      <c r="G123" s="50"/>
      <c r="H123" s="50"/>
      <c r="I123" s="116"/>
      <c r="J123" s="50"/>
      <c r="K123" s="50"/>
      <c r="L123" s="34"/>
    </row>
    <row r="815" ht="13.5">
      <c r="AT815" s="222"/>
    </row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1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31"/>
      <c r="C1" s="231"/>
      <c r="D1" s="230" t="s">
        <v>1</v>
      </c>
      <c r="E1" s="231"/>
      <c r="F1" s="232" t="s">
        <v>1418</v>
      </c>
      <c r="G1" s="356" t="s">
        <v>1419</v>
      </c>
      <c r="H1" s="356"/>
      <c r="I1" s="237"/>
      <c r="J1" s="232" t="s">
        <v>1420</v>
      </c>
      <c r="K1" s="230" t="s">
        <v>88</v>
      </c>
      <c r="L1" s="232" t="s">
        <v>1421</v>
      </c>
      <c r="M1" s="232"/>
      <c r="N1" s="232"/>
      <c r="O1" s="232"/>
      <c r="P1" s="232"/>
      <c r="Q1" s="232"/>
      <c r="R1" s="232"/>
      <c r="S1" s="232"/>
      <c r="T1" s="232"/>
      <c r="U1" s="228"/>
      <c r="V1" s="22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7" t="s">
        <v>87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96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57" t="str">
        <f>'Rekapitulace stavby'!K6</f>
        <v>Udržovací práce Hřbitovní kaple Tyra</v>
      </c>
      <c r="F7" s="349"/>
      <c r="G7" s="349"/>
      <c r="H7" s="349"/>
      <c r="I7" s="94"/>
      <c r="J7" s="22"/>
      <c r="K7" s="24"/>
    </row>
    <row r="8" spans="2:11" s="1" customFormat="1" ht="15">
      <c r="B8" s="34"/>
      <c r="C8" s="35"/>
      <c r="D8" s="30" t="s">
        <v>103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58" t="s">
        <v>1364</v>
      </c>
      <c r="F9" s="342"/>
      <c r="G9" s="342"/>
      <c r="H9" s="342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10.12.2013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96" t="s">
        <v>32</v>
      </c>
      <c r="J15" s="28" t="s">
        <v>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32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52" t="s">
        <v>20</v>
      </c>
      <c r="F24" s="359"/>
      <c r="G24" s="359"/>
      <c r="H24" s="359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ROUND(J78,2)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ROUND(SUM(BE78:BE103),2)</f>
        <v>0</v>
      </c>
      <c r="G30" s="35"/>
      <c r="H30" s="35"/>
      <c r="I30" s="108">
        <v>0.21</v>
      </c>
      <c r="J30" s="107">
        <f>ROUND(ROUND((SUM(BE78:BE103)),2)*I30,2)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ROUND(SUM(BF78:BF103),2)</f>
        <v>0</v>
      </c>
      <c r="G31" s="35"/>
      <c r="H31" s="35"/>
      <c r="I31" s="108">
        <v>0.15</v>
      </c>
      <c r="J31" s="107">
        <f>ROUND(ROUND((SUM(BF78:BF103)),2)*I31,2)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ROUND(SUM(BG78:BG103),2)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ROUND(SUM(BH78:BH103),2)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ROUND(SUM(BI78:BI103),2)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105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57" t="str">
        <f>E7</f>
        <v>Udržovací práce Hřbitovní kaple Tyra</v>
      </c>
      <c r="F45" s="342"/>
      <c r="G45" s="342"/>
      <c r="H45" s="342"/>
      <c r="I45" s="95"/>
      <c r="J45" s="35"/>
      <c r="K45" s="38"/>
    </row>
    <row r="46" spans="2:11" s="1" customFormat="1" ht="14.25" customHeight="1">
      <c r="B46" s="34"/>
      <c r="C46" s="30" t="s">
        <v>103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58" t="str">
        <f>E9</f>
        <v>03 - VRN_Vedlejší rozpočtové náklady</v>
      </c>
      <c r="F47" s="342"/>
      <c r="G47" s="342"/>
      <c r="H47" s="342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Třinec - Tyra</v>
      </c>
      <c r="G49" s="35"/>
      <c r="H49" s="35"/>
      <c r="I49" s="96" t="s">
        <v>25</v>
      </c>
      <c r="J49" s="97" t="str">
        <f>IF(J12="","",J12)</f>
        <v>10.12.2013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Město Třinec</v>
      </c>
      <c r="G51" s="35"/>
      <c r="H51" s="35"/>
      <c r="I51" s="96" t="s">
        <v>35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106</v>
      </c>
      <c r="D54" s="109"/>
      <c r="E54" s="109"/>
      <c r="F54" s="109"/>
      <c r="G54" s="109"/>
      <c r="H54" s="109"/>
      <c r="I54" s="120"/>
      <c r="J54" s="121" t="s">
        <v>107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108</v>
      </c>
      <c r="D56" s="35"/>
      <c r="E56" s="35"/>
      <c r="F56" s="35"/>
      <c r="G56" s="35"/>
      <c r="H56" s="35"/>
      <c r="I56" s="95"/>
      <c r="J56" s="105">
        <f>J78</f>
        <v>0</v>
      </c>
      <c r="K56" s="38"/>
      <c r="AU56" s="17" t="s">
        <v>109</v>
      </c>
    </row>
    <row r="57" spans="2:11" s="7" customFormat="1" ht="24.75" customHeight="1">
      <c r="B57" s="124"/>
      <c r="C57" s="125"/>
      <c r="D57" s="126" t="s">
        <v>1365</v>
      </c>
      <c r="E57" s="127"/>
      <c r="F57" s="127"/>
      <c r="G57" s="127"/>
      <c r="H57" s="127"/>
      <c r="I57" s="128"/>
      <c r="J57" s="129">
        <f>J79</f>
        <v>0</v>
      </c>
      <c r="K57" s="130"/>
    </row>
    <row r="58" spans="2:11" s="8" customFormat="1" ht="19.5" customHeight="1">
      <c r="B58" s="131"/>
      <c r="C58" s="132"/>
      <c r="D58" s="133" t="s">
        <v>1366</v>
      </c>
      <c r="E58" s="134"/>
      <c r="F58" s="134"/>
      <c r="G58" s="134"/>
      <c r="H58" s="134"/>
      <c r="I58" s="135"/>
      <c r="J58" s="136">
        <f>J80</f>
        <v>0</v>
      </c>
      <c r="K58" s="137"/>
    </row>
    <row r="59" spans="2:11" s="1" customFormat="1" ht="21.75" customHeight="1">
      <c r="B59" s="34"/>
      <c r="C59" s="35"/>
      <c r="D59" s="35"/>
      <c r="E59" s="35"/>
      <c r="F59" s="35"/>
      <c r="G59" s="35"/>
      <c r="H59" s="35"/>
      <c r="I59" s="95"/>
      <c r="J59" s="35"/>
      <c r="K59" s="38"/>
    </row>
    <row r="60" spans="2:11" s="1" customFormat="1" ht="6.75" customHeight="1">
      <c r="B60" s="49"/>
      <c r="C60" s="50"/>
      <c r="D60" s="50"/>
      <c r="E60" s="50"/>
      <c r="F60" s="50"/>
      <c r="G60" s="50"/>
      <c r="H60" s="50"/>
      <c r="I60" s="116"/>
      <c r="J60" s="50"/>
      <c r="K60" s="51"/>
    </row>
    <row r="64" spans="2:12" s="1" customFormat="1" ht="6.75" customHeight="1">
      <c r="B64" s="52"/>
      <c r="C64" s="53"/>
      <c r="D64" s="53"/>
      <c r="E64" s="53"/>
      <c r="F64" s="53"/>
      <c r="G64" s="53"/>
      <c r="H64" s="53"/>
      <c r="I64" s="117"/>
      <c r="J64" s="53"/>
      <c r="K64" s="53"/>
      <c r="L64" s="34"/>
    </row>
    <row r="65" spans="2:12" s="1" customFormat="1" ht="36.75" customHeight="1">
      <c r="B65" s="34"/>
      <c r="C65" s="54" t="s">
        <v>134</v>
      </c>
      <c r="I65" s="138"/>
      <c r="L65" s="34"/>
    </row>
    <row r="66" spans="2:12" s="1" customFormat="1" ht="6.75" customHeight="1">
      <c r="B66" s="34"/>
      <c r="I66" s="138"/>
      <c r="L66" s="34"/>
    </row>
    <row r="67" spans="2:12" s="1" customFormat="1" ht="14.25" customHeight="1">
      <c r="B67" s="34"/>
      <c r="C67" s="56" t="s">
        <v>16</v>
      </c>
      <c r="I67" s="138"/>
      <c r="L67" s="34"/>
    </row>
    <row r="68" spans="2:12" s="1" customFormat="1" ht="22.5" customHeight="1">
      <c r="B68" s="34"/>
      <c r="E68" s="360" t="str">
        <f>E7</f>
        <v>Udržovací práce Hřbitovní kaple Tyra</v>
      </c>
      <c r="F68" s="337"/>
      <c r="G68" s="337"/>
      <c r="H68" s="337"/>
      <c r="I68" s="138"/>
      <c r="L68" s="34"/>
    </row>
    <row r="69" spans="2:12" s="1" customFormat="1" ht="14.25" customHeight="1">
      <c r="B69" s="34"/>
      <c r="C69" s="56" t="s">
        <v>103</v>
      </c>
      <c r="I69" s="138"/>
      <c r="L69" s="34"/>
    </row>
    <row r="70" spans="2:12" s="1" customFormat="1" ht="23.25" customHeight="1">
      <c r="B70" s="34"/>
      <c r="E70" s="334" t="str">
        <f>E9</f>
        <v>03 - VRN_Vedlejší rozpočtové náklady</v>
      </c>
      <c r="F70" s="337"/>
      <c r="G70" s="337"/>
      <c r="H70" s="337"/>
      <c r="I70" s="138"/>
      <c r="L70" s="34"/>
    </row>
    <row r="71" spans="2:12" s="1" customFormat="1" ht="6.75" customHeight="1">
      <c r="B71" s="34"/>
      <c r="I71" s="138"/>
      <c r="L71" s="34"/>
    </row>
    <row r="72" spans="2:12" s="1" customFormat="1" ht="18" customHeight="1">
      <c r="B72" s="34"/>
      <c r="C72" s="56" t="s">
        <v>23</v>
      </c>
      <c r="F72" s="139" t="str">
        <f>F12</f>
        <v>Třinec - Tyra</v>
      </c>
      <c r="I72" s="140" t="s">
        <v>25</v>
      </c>
      <c r="J72" s="60" t="str">
        <f>IF(J12="","",J12)</f>
        <v>10.12.2013</v>
      </c>
      <c r="L72" s="34"/>
    </row>
    <row r="73" spans="2:12" s="1" customFormat="1" ht="6.75" customHeight="1">
      <c r="B73" s="34"/>
      <c r="I73" s="138"/>
      <c r="L73" s="34"/>
    </row>
    <row r="74" spans="2:12" s="1" customFormat="1" ht="15">
      <c r="B74" s="34"/>
      <c r="C74" s="56" t="s">
        <v>29</v>
      </c>
      <c r="F74" s="139" t="str">
        <f>E15</f>
        <v>Město Třinec</v>
      </c>
      <c r="I74" s="140" t="s">
        <v>35</v>
      </c>
      <c r="J74" s="139" t="str">
        <f>E21</f>
        <v> </v>
      </c>
      <c r="L74" s="34"/>
    </row>
    <row r="75" spans="2:12" s="1" customFormat="1" ht="14.25" customHeight="1">
      <c r="B75" s="34"/>
      <c r="C75" s="56" t="s">
        <v>33</v>
      </c>
      <c r="F75" s="139">
        <f>IF(E18="","",E18)</f>
      </c>
      <c r="I75" s="138"/>
      <c r="L75" s="34"/>
    </row>
    <row r="76" spans="2:12" s="1" customFormat="1" ht="9.75" customHeight="1">
      <c r="B76" s="34"/>
      <c r="I76" s="138"/>
      <c r="L76" s="34"/>
    </row>
    <row r="77" spans="2:20" s="9" customFormat="1" ht="29.25" customHeight="1">
      <c r="B77" s="141"/>
      <c r="C77" s="142" t="s">
        <v>135</v>
      </c>
      <c r="D77" s="143" t="s">
        <v>58</v>
      </c>
      <c r="E77" s="143" t="s">
        <v>54</v>
      </c>
      <c r="F77" s="143" t="s">
        <v>136</v>
      </c>
      <c r="G77" s="143" t="s">
        <v>137</v>
      </c>
      <c r="H77" s="143" t="s">
        <v>138</v>
      </c>
      <c r="I77" s="144" t="s">
        <v>139</v>
      </c>
      <c r="J77" s="143" t="s">
        <v>107</v>
      </c>
      <c r="K77" s="145" t="s">
        <v>140</v>
      </c>
      <c r="L77" s="141"/>
      <c r="M77" s="67" t="s">
        <v>141</v>
      </c>
      <c r="N77" s="68" t="s">
        <v>43</v>
      </c>
      <c r="O77" s="68" t="s">
        <v>142</v>
      </c>
      <c r="P77" s="68" t="s">
        <v>143</v>
      </c>
      <c r="Q77" s="68" t="s">
        <v>144</v>
      </c>
      <c r="R77" s="68" t="s">
        <v>145</v>
      </c>
      <c r="S77" s="68" t="s">
        <v>146</v>
      </c>
      <c r="T77" s="69" t="s">
        <v>147</v>
      </c>
    </row>
    <row r="78" spans="2:63" s="1" customFormat="1" ht="29.25" customHeight="1">
      <c r="B78" s="34"/>
      <c r="C78" s="71" t="s">
        <v>108</v>
      </c>
      <c r="I78" s="138"/>
      <c r="J78" s="146">
        <f>BK78</f>
        <v>0</v>
      </c>
      <c r="L78" s="34"/>
      <c r="M78" s="70"/>
      <c r="N78" s="61"/>
      <c r="O78" s="61"/>
      <c r="P78" s="147">
        <f>P79</f>
        <v>0</v>
      </c>
      <c r="Q78" s="61"/>
      <c r="R78" s="147">
        <f>R79</f>
        <v>0</v>
      </c>
      <c r="S78" s="61"/>
      <c r="T78" s="148">
        <f>T79</f>
        <v>0</v>
      </c>
      <c r="AT78" s="17" t="s">
        <v>72</v>
      </c>
      <c r="AU78" s="17" t="s">
        <v>109</v>
      </c>
      <c r="BK78" s="149">
        <f>BK79</f>
        <v>0</v>
      </c>
    </row>
    <row r="79" spans="2:63" s="10" customFormat="1" ht="36.75" customHeight="1">
      <c r="B79" s="150"/>
      <c r="D79" s="151" t="s">
        <v>72</v>
      </c>
      <c r="E79" s="152" t="s">
        <v>1367</v>
      </c>
      <c r="F79" s="152" t="s">
        <v>1368</v>
      </c>
      <c r="I79" s="153"/>
      <c r="J79" s="154">
        <f>BK79</f>
        <v>0</v>
      </c>
      <c r="L79" s="150"/>
      <c r="M79" s="155"/>
      <c r="N79" s="156"/>
      <c r="O79" s="156"/>
      <c r="P79" s="157">
        <f>P80</f>
        <v>0</v>
      </c>
      <c r="Q79" s="156"/>
      <c r="R79" s="157">
        <f>R80</f>
        <v>0</v>
      </c>
      <c r="S79" s="156"/>
      <c r="T79" s="158">
        <f>T80</f>
        <v>0</v>
      </c>
      <c r="AR79" s="151" t="s">
        <v>182</v>
      </c>
      <c r="AT79" s="159" t="s">
        <v>72</v>
      </c>
      <c r="AU79" s="159" t="s">
        <v>73</v>
      </c>
      <c r="AY79" s="151" t="s">
        <v>150</v>
      </c>
      <c r="BK79" s="160">
        <f>BK80</f>
        <v>0</v>
      </c>
    </row>
    <row r="80" spans="2:63" s="10" customFormat="1" ht="19.5" customHeight="1">
      <c r="B80" s="150"/>
      <c r="D80" s="161" t="s">
        <v>72</v>
      </c>
      <c r="E80" s="162" t="s">
        <v>73</v>
      </c>
      <c r="F80" s="162" t="s">
        <v>1368</v>
      </c>
      <c r="I80" s="153"/>
      <c r="J80" s="163">
        <f>BK80</f>
        <v>0</v>
      </c>
      <c r="L80" s="150"/>
      <c r="M80" s="155"/>
      <c r="N80" s="156"/>
      <c r="O80" s="156"/>
      <c r="P80" s="157">
        <f>SUM(P81:P103)</f>
        <v>0</v>
      </c>
      <c r="Q80" s="156"/>
      <c r="R80" s="157">
        <f>SUM(R81:R103)</f>
        <v>0</v>
      </c>
      <c r="S80" s="156"/>
      <c r="T80" s="158">
        <f>SUM(T81:T103)</f>
        <v>0</v>
      </c>
      <c r="AR80" s="151" t="s">
        <v>182</v>
      </c>
      <c r="AT80" s="159" t="s">
        <v>72</v>
      </c>
      <c r="AU80" s="159" t="s">
        <v>22</v>
      </c>
      <c r="AY80" s="151" t="s">
        <v>150</v>
      </c>
      <c r="BK80" s="160">
        <f>SUM(BK81:BK103)</f>
        <v>0</v>
      </c>
    </row>
    <row r="81" spans="2:65" s="1" customFormat="1" ht="22.5" customHeight="1">
      <c r="B81" s="164"/>
      <c r="C81" s="165" t="s">
        <v>22</v>
      </c>
      <c r="D81" s="165" t="s">
        <v>152</v>
      </c>
      <c r="E81" s="166" t="s">
        <v>1369</v>
      </c>
      <c r="F81" s="167" t="s">
        <v>1370</v>
      </c>
      <c r="G81" s="168" t="s">
        <v>1371</v>
      </c>
      <c r="H81" s="169">
        <v>1</v>
      </c>
      <c r="I81" s="170"/>
      <c r="J81" s="171">
        <f>ROUND(I81*H81,2)</f>
        <v>0</v>
      </c>
      <c r="K81" s="167" t="s">
        <v>155</v>
      </c>
      <c r="L81" s="34"/>
      <c r="M81" s="172" t="s">
        <v>20</v>
      </c>
      <c r="N81" s="173" t="s">
        <v>44</v>
      </c>
      <c r="O81" s="35"/>
      <c r="P81" s="174">
        <f>O81*H81</f>
        <v>0</v>
      </c>
      <c r="Q81" s="174">
        <v>0</v>
      </c>
      <c r="R81" s="174">
        <f>Q81*H81</f>
        <v>0</v>
      </c>
      <c r="S81" s="174">
        <v>0</v>
      </c>
      <c r="T81" s="175">
        <f>S81*H81</f>
        <v>0</v>
      </c>
      <c r="AR81" s="17" t="s">
        <v>1372</v>
      </c>
      <c r="AT81" s="17" t="s">
        <v>152</v>
      </c>
      <c r="AU81" s="17" t="s">
        <v>81</v>
      </c>
      <c r="AY81" s="17" t="s">
        <v>150</v>
      </c>
      <c r="BE81" s="176">
        <f>IF(N81="základní",J81,0)</f>
        <v>0</v>
      </c>
      <c r="BF81" s="176">
        <f>IF(N81="snížená",J81,0)</f>
        <v>0</v>
      </c>
      <c r="BG81" s="176">
        <f>IF(N81="zákl. přenesená",J81,0)</f>
        <v>0</v>
      </c>
      <c r="BH81" s="176">
        <f>IF(N81="sníž. přenesená",J81,0)</f>
        <v>0</v>
      </c>
      <c r="BI81" s="176">
        <f>IF(N81="nulová",J81,0)</f>
        <v>0</v>
      </c>
      <c r="BJ81" s="17" t="s">
        <v>22</v>
      </c>
      <c r="BK81" s="176">
        <f>ROUND(I81*H81,2)</f>
        <v>0</v>
      </c>
      <c r="BL81" s="17" t="s">
        <v>1372</v>
      </c>
      <c r="BM81" s="17" t="s">
        <v>1373</v>
      </c>
    </row>
    <row r="82" spans="2:47" s="1" customFormat="1" ht="13.5">
      <c r="B82" s="34"/>
      <c r="D82" s="180" t="s">
        <v>158</v>
      </c>
      <c r="F82" s="218" t="s">
        <v>1374</v>
      </c>
      <c r="I82" s="138"/>
      <c r="L82" s="34"/>
      <c r="M82" s="63"/>
      <c r="N82" s="35"/>
      <c r="O82" s="35"/>
      <c r="P82" s="35"/>
      <c r="Q82" s="35"/>
      <c r="R82" s="35"/>
      <c r="S82" s="35"/>
      <c r="T82" s="64"/>
      <c r="AT82" s="17" t="s">
        <v>158</v>
      </c>
      <c r="AU82" s="17" t="s">
        <v>81</v>
      </c>
    </row>
    <row r="83" spans="2:65" s="1" customFormat="1" ht="22.5" customHeight="1">
      <c r="B83" s="164"/>
      <c r="C83" s="165" t="s">
        <v>81</v>
      </c>
      <c r="D83" s="165" t="s">
        <v>152</v>
      </c>
      <c r="E83" s="166" t="s">
        <v>1375</v>
      </c>
      <c r="F83" s="167" t="s">
        <v>1376</v>
      </c>
      <c r="G83" s="168" t="s">
        <v>1377</v>
      </c>
      <c r="H83" s="169">
        <v>1</v>
      </c>
      <c r="I83" s="170"/>
      <c r="J83" s="171">
        <f>ROUND(I83*H83,2)</f>
        <v>0</v>
      </c>
      <c r="K83" s="167" t="s">
        <v>155</v>
      </c>
      <c r="L83" s="34"/>
      <c r="M83" s="172" t="s">
        <v>20</v>
      </c>
      <c r="N83" s="173" t="s">
        <v>44</v>
      </c>
      <c r="O83" s="35"/>
      <c r="P83" s="174">
        <f>O83*H83</f>
        <v>0</v>
      </c>
      <c r="Q83" s="174">
        <v>0</v>
      </c>
      <c r="R83" s="174">
        <f>Q83*H83</f>
        <v>0</v>
      </c>
      <c r="S83" s="174">
        <v>0</v>
      </c>
      <c r="T83" s="175">
        <f>S83*H83</f>
        <v>0</v>
      </c>
      <c r="AR83" s="17" t="s">
        <v>1378</v>
      </c>
      <c r="AT83" s="17" t="s">
        <v>152</v>
      </c>
      <c r="AU83" s="17" t="s">
        <v>81</v>
      </c>
      <c r="AY83" s="17" t="s">
        <v>150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17" t="s">
        <v>22</v>
      </c>
      <c r="BK83" s="176">
        <f>ROUND(I83*H83,2)</f>
        <v>0</v>
      </c>
      <c r="BL83" s="17" t="s">
        <v>1378</v>
      </c>
      <c r="BM83" s="17" t="s">
        <v>1379</v>
      </c>
    </row>
    <row r="84" spans="2:47" s="1" customFormat="1" ht="27">
      <c r="B84" s="34"/>
      <c r="D84" s="180" t="s">
        <v>158</v>
      </c>
      <c r="F84" s="218" t="s">
        <v>1380</v>
      </c>
      <c r="I84" s="138"/>
      <c r="L84" s="34"/>
      <c r="M84" s="63"/>
      <c r="N84" s="35"/>
      <c r="O84" s="35"/>
      <c r="P84" s="35"/>
      <c r="Q84" s="35"/>
      <c r="R84" s="35"/>
      <c r="S84" s="35"/>
      <c r="T84" s="64"/>
      <c r="AT84" s="17" t="s">
        <v>158</v>
      </c>
      <c r="AU84" s="17" t="s">
        <v>81</v>
      </c>
    </row>
    <row r="85" spans="2:65" s="1" customFormat="1" ht="22.5" customHeight="1">
      <c r="B85" s="164"/>
      <c r="C85" s="165" t="s">
        <v>166</v>
      </c>
      <c r="D85" s="165" t="s">
        <v>152</v>
      </c>
      <c r="E85" s="166" t="s">
        <v>1381</v>
      </c>
      <c r="F85" s="167" t="s">
        <v>1382</v>
      </c>
      <c r="G85" s="168" t="s">
        <v>1377</v>
      </c>
      <c r="H85" s="169">
        <v>1</v>
      </c>
      <c r="I85" s="170"/>
      <c r="J85" s="171">
        <f>ROUND(I85*H85,2)</f>
        <v>0</v>
      </c>
      <c r="K85" s="167" t="s">
        <v>20</v>
      </c>
      <c r="L85" s="34"/>
      <c r="M85" s="172" t="s">
        <v>20</v>
      </c>
      <c r="N85" s="173" t="s">
        <v>44</v>
      </c>
      <c r="O85" s="35"/>
      <c r="P85" s="174">
        <f>O85*H85</f>
        <v>0</v>
      </c>
      <c r="Q85" s="174">
        <v>0</v>
      </c>
      <c r="R85" s="174">
        <f>Q85*H85</f>
        <v>0</v>
      </c>
      <c r="S85" s="174">
        <v>0</v>
      </c>
      <c r="T85" s="175">
        <f>S85*H85</f>
        <v>0</v>
      </c>
      <c r="AR85" s="17" t="s">
        <v>1378</v>
      </c>
      <c r="AT85" s="17" t="s">
        <v>152</v>
      </c>
      <c r="AU85" s="17" t="s">
        <v>81</v>
      </c>
      <c r="AY85" s="17" t="s">
        <v>150</v>
      </c>
      <c r="BE85" s="176">
        <f>IF(N85="základní",J85,0)</f>
        <v>0</v>
      </c>
      <c r="BF85" s="176">
        <f>IF(N85="snížená",J85,0)</f>
        <v>0</v>
      </c>
      <c r="BG85" s="176">
        <f>IF(N85="zákl. přenesená",J85,0)</f>
        <v>0</v>
      </c>
      <c r="BH85" s="176">
        <f>IF(N85="sníž. přenesená",J85,0)</f>
        <v>0</v>
      </c>
      <c r="BI85" s="176">
        <f>IF(N85="nulová",J85,0)</f>
        <v>0</v>
      </c>
      <c r="BJ85" s="17" t="s">
        <v>22</v>
      </c>
      <c r="BK85" s="176">
        <f>ROUND(I85*H85,2)</f>
        <v>0</v>
      </c>
      <c r="BL85" s="17" t="s">
        <v>1378</v>
      </c>
      <c r="BM85" s="17" t="s">
        <v>1383</v>
      </c>
    </row>
    <row r="86" spans="2:47" s="1" customFormat="1" ht="27">
      <c r="B86" s="34"/>
      <c r="D86" s="180" t="s">
        <v>158</v>
      </c>
      <c r="F86" s="218" t="s">
        <v>1384</v>
      </c>
      <c r="I86" s="138"/>
      <c r="L86" s="34"/>
      <c r="M86" s="63"/>
      <c r="N86" s="35"/>
      <c r="O86" s="35"/>
      <c r="P86" s="35"/>
      <c r="Q86" s="35"/>
      <c r="R86" s="35"/>
      <c r="S86" s="35"/>
      <c r="T86" s="64"/>
      <c r="AT86" s="17" t="s">
        <v>158</v>
      </c>
      <c r="AU86" s="17" t="s">
        <v>81</v>
      </c>
    </row>
    <row r="87" spans="2:65" s="1" customFormat="1" ht="22.5" customHeight="1">
      <c r="B87" s="164"/>
      <c r="C87" s="165" t="s">
        <v>156</v>
      </c>
      <c r="D87" s="165" t="s">
        <v>152</v>
      </c>
      <c r="E87" s="166" t="s">
        <v>1385</v>
      </c>
      <c r="F87" s="167" t="s">
        <v>1386</v>
      </c>
      <c r="G87" s="168" t="s">
        <v>169</v>
      </c>
      <c r="H87" s="169">
        <v>110</v>
      </c>
      <c r="I87" s="170"/>
      <c r="J87" s="171">
        <f>ROUND(I87*H87,2)</f>
        <v>0</v>
      </c>
      <c r="K87" s="167" t="s">
        <v>155</v>
      </c>
      <c r="L87" s="34"/>
      <c r="M87" s="172" t="s">
        <v>20</v>
      </c>
      <c r="N87" s="173" t="s">
        <v>44</v>
      </c>
      <c r="O87" s="35"/>
      <c r="P87" s="174">
        <f>O87*H87</f>
        <v>0</v>
      </c>
      <c r="Q87" s="174">
        <v>0</v>
      </c>
      <c r="R87" s="174">
        <f>Q87*H87</f>
        <v>0</v>
      </c>
      <c r="S87" s="174">
        <v>0</v>
      </c>
      <c r="T87" s="175">
        <f>S87*H87</f>
        <v>0</v>
      </c>
      <c r="AR87" s="17" t="s">
        <v>1378</v>
      </c>
      <c r="AT87" s="17" t="s">
        <v>152</v>
      </c>
      <c r="AU87" s="17" t="s">
        <v>81</v>
      </c>
      <c r="AY87" s="17" t="s">
        <v>150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7" t="s">
        <v>22</v>
      </c>
      <c r="BK87" s="176">
        <f>ROUND(I87*H87,2)</f>
        <v>0</v>
      </c>
      <c r="BL87" s="17" t="s">
        <v>1378</v>
      </c>
      <c r="BM87" s="17" t="s">
        <v>1387</v>
      </c>
    </row>
    <row r="88" spans="2:47" s="1" customFormat="1" ht="13.5">
      <c r="B88" s="34"/>
      <c r="D88" s="177" t="s">
        <v>158</v>
      </c>
      <c r="F88" s="178" t="s">
        <v>1386</v>
      </c>
      <c r="I88" s="138"/>
      <c r="L88" s="34"/>
      <c r="M88" s="63"/>
      <c r="N88" s="35"/>
      <c r="O88" s="35"/>
      <c r="P88" s="35"/>
      <c r="Q88" s="35"/>
      <c r="R88" s="35"/>
      <c r="S88" s="35"/>
      <c r="T88" s="64"/>
      <c r="AT88" s="17" t="s">
        <v>158</v>
      </c>
      <c r="AU88" s="17" t="s">
        <v>81</v>
      </c>
    </row>
    <row r="89" spans="2:51" s="11" customFormat="1" ht="13.5">
      <c r="B89" s="179"/>
      <c r="D89" s="180" t="s">
        <v>159</v>
      </c>
      <c r="E89" s="181" t="s">
        <v>20</v>
      </c>
      <c r="F89" s="182" t="s">
        <v>1388</v>
      </c>
      <c r="H89" s="183">
        <v>110</v>
      </c>
      <c r="I89" s="184"/>
      <c r="L89" s="179"/>
      <c r="M89" s="185"/>
      <c r="N89" s="186"/>
      <c r="O89" s="186"/>
      <c r="P89" s="186"/>
      <c r="Q89" s="186"/>
      <c r="R89" s="186"/>
      <c r="S89" s="186"/>
      <c r="T89" s="187"/>
      <c r="AT89" s="188" t="s">
        <v>159</v>
      </c>
      <c r="AU89" s="188" t="s">
        <v>81</v>
      </c>
      <c r="AV89" s="11" t="s">
        <v>81</v>
      </c>
      <c r="AW89" s="11" t="s">
        <v>37</v>
      </c>
      <c r="AX89" s="11" t="s">
        <v>22</v>
      </c>
      <c r="AY89" s="188" t="s">
        <v>150</v>
      </c>
    </row>
    <row r="90" spans="2:65" s="1" customFormat="1" ht="22.5" customHeight="1">
      <c r="B90" s="164"/>
      <c r="C90" s="165" t="s">
        <v>182</v>
      </c>
      <c r="D90" s="165" t="s">
        <v>152</v>
      </c>
      <c r="E90" s="166" t="s">
        <v>1389</v>
      </c>
      <c r="F90" s="167" t="s">
        <v>1390</v>
      </c>
      <c r="G90" s="168" t="s">
        <v>91</v>
      </c>
      <c r="H90" s="169">
        <v>100</v>
      </c>
      <c r="I90" s="170"/>
      <c r="J90" s="171">
        <f>ROUND(I90*H90,2)</f>
        <v>0</v>
      </c>
      <c r="K90" s="167" t="s">
        <v>155</v>
      </c>
      <c r="L90" s="34"/>
      <c r="M90" s="172" t="s">
        <v>20</v>
      </c>
      <c r="N90" s="173" t="s">
        <v>44</v>
      </c>
      <c r="O90" s="35"/>
      <c r="P90" s="174">
        <f>O90*H90</f>
        <v>0</v>
      </c>
      <c r="Q90" s="174">
        <v>0</v>
      </c>
      <c r="R90" s="174">
        <f>Q90*H90</f>
        <v>0</v>
      </c>
      <c r="S90" s="174">
        <v>0</v>
      </c>
      <c r="T90" s="175">
        <f>S90*H90</f>
        <v>0</v>
      </c>
      <c r="AR90" s="17" t="s">
        <v>1378</v>
      </c>
      <c r="AT90" s="17" t="s">
        <v>152</v>
      </c>
      <c r="AU90" s="17" t="s">
        <v>81</v>
      </c>
      <c r="AY90" s="17" t="s">
        <v>150</v>
      </c>
      <c r="BE90" s="176">
        <f>IF(N90="základní",J90,0)</f>
        <v>0</v>
      </c>
      <c r="BF90" s="176">
        <f>IF(N90="snížená",J90,0)</f>
        <v>0</v>
      </c>
      <c r="BG90" s="176">
        <f>IF(N90="zákl. přenesená",J90,0)</f>
        <v>0</v>
      </c>
      <c r="BH90" s="176">
        <f>IF(N90="sníž. přenesená",J90,0)</f>
        <v>0</v>
      </c>
      <c r="BI90" s="176">
        <f>IF(N90="nulová",J90,0)</f>
        <v>0</v>
      </c>
      <c r="BJ90" s="17" t="s">
        <v>22</v>
      </c>
      <c r="BK90" s="176">
        <f>ROUND(I90*H90,2)</f>
        <v>0</v>
      </c>
      <c r="BL90" s="17" t="s">
        <v>1378</v>
      </c>
      <c r="BM90" s="17" t="s">
        <v>1391</v>
      </c>
    </row>
    <row r="91" spans="2:47" s="1" customFormat="1" ht="13.5">
      <c r="B91" s="34"/>
      <c r="D91" s="177" t="s">
        <v>158</v>
      </c>
      <c r="F91" s="178" t="s">
        <v>1392</v>
      </c>
      <c r="I91" s="138"/>
      <c r="L91" s="34"/>
      <c r="M91" s="63"/>
      <c r="N91" s="35"/>
      <c r="O91" s="35"/>
      <c r="P91" s="35"/>
      <c r="Q91" s="35"/>
      <c r="R91" s="35"/>
      <c r="S91" s="35"/>
      <c r="T91" s="64"/>
      <c r="AT91" s="17" t="s">
        <v>158</v>
      </c>
      <c r="AU91" s="17" t="s">
        <v>81</v>
      </c>
    </row>
    <row r="92" spans="2:51" s="11" customFormat="1" ht="13.5">
      <c r="B92" s="179"/>
      <c r="D92" s="180" t="s">
        <v>159</v>
      </c>
      <c r="E92" s="181" t="s">
        <v>20</v>
      </c>
      <c r="F92" s="182" t="s">
        <v>1393</v>
      </c>
      <c r="H92" s="183">
        <v>100</v>
      </c>
      <c r="I92" s="184"/>
      <c r="L92" s="179"/>
      <c r="M92" s="185"/>
      <c r="N92" s="186"/>
      <c r="O92" s="186"/>
      <c r="P92" s="186"/>
      <c r="Q92" s="186"/>
      <c r="R92" s="186"/>
      <c r="S92" s="186"/>
      <c r="T92" s="187"/>
      <c r="AT92" s="188" t="s">
        <v>159</v>
      </c>
      <c r="AU92" s="188" t="s">
        <v>81</v>
      </c>
      <c r="AV92" s="11" t="s">
        <v>81</v>
      </c>
      <c r="AW92" s="11" t="s">
        <v>37</v>
      </c>
      <c r="AX92" s="11" t="s">
        <v>22</v>
      </c>
      <c r="AY92" s="188" t="s">
        <v>150</v>
      </c>
    </row>
    <row r="93" spans="2:65" s="1" customFormat="1" ht="22.5" customHeight="1">
      <c r="B93" s="164"/>
      <c r="C93" s="165" t="s">
        <v>187</v>
      </c>
      <c r="D93" s="165" t="s">
        <v>152</v>
      </c>
      <c r="E93" s="166" t="s">
        <v>1394</v>
      </c>
      <c r="F93" s="167" t="s">
        <v>1395</v>
      </c>
      <c r="G93" s="168" t="s">
        <v>91</v>
      </c>
      <c r="H93" s="169">
        <v>38.4</v>
      </c>
      <c r="I93" s="170"/>
      <c r="J93" s="171">
        <f>ROUND(I93*H93,2)</f>
        <v>0</v>
      </c>
      <c r="K93" s="167" t="s">
        <v>20</v>
      </c>
      <c r="L93" s="34"/>
      <c r="M93" s="172" t="s">
        <v>20</v>
      </c>
      <c r="N93" s="173" t="s">
        <v>44</v>
      </c>
      <c r="O93" s="35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AR93" s="17" t="s">
        <v>1378</v>
      </c>
      <c r="AT93" s="17" t="s">
        <v>152</v>
      </c>
      <c r="AU93" s="17" t="s">
        <v>81</v>
      </c>
      <c r="AY93" s="17" t="s">
        <v>150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7" t="s">
        <v>22</v>
      </c>
      <c r="BK93" s="176">
        <f>ROUND(I93*H93,2)</f>
        <v>0</v>
      </c>
      <c r="BL93" s="17" t="s">
        <v>1378</v>
      </c>
      <c r="BM93" s="17" t="s">
        <v>1396</v>
      </c>
    </row>
    <row r="94" spans="2:47" s="1" customFormat="1" ht="13.5">
      <c r="B94" s="34"/>
      <c r="D94" s="177" t="s">
        <v>158</v>
      </c>
      <c r="F94" s="178" t="s">
        <v>1397</v>
      </c>
      <c r="I94" s="138"/>
      <c r="L94" s="34"/>
      <c r="M94" s="63"/>
      <c r="N94" s="35"/>
      <c r="O94" s="35"/>
      <c r="P94" s="35"/>
      <c r="Q94" s="35"/>
      <c r="R94" s="35"/>
      <c r="S94" s="35"/>
      <c r="T94" s="64"/>
      <c r="AT94" s="17" t="s">
        <v>158</v>
      </c>
      <c r="AU94" s="17" t="s">
        <v>81</v>
      </c>
    </row>
    <row r="95" spans="2:51" s="11" customFormat="1" ht="13.5">
      <c r="B95" s="179"/>
      <c r="D95" s="180" t="s">
        <v>159</v>
      </c>
      <c r="E95" s="181" t="s">
        <v>20</v>
      </c>
      <c r="F95" s="182" t="s">
        <v>1398</v>
      </c>
      <c r="H95" s="183">
        <v>38.4</v>
      </c>
      <c r="I95" s="184"/>
      <c r="L95" s="179"/>
      <c r="M95" s="185"/>
      <c r="N95" s="186"/>
      <c r="O95" s="186"/>
      <c r="P95" s="186"/>
      <c r="Q95" s="186"/>
      <c r="R95" s="186"/>
      <c r="S95" s="186"/>
      <c r="T95" s="187"/>
      <c r="AT95" s="188" t="s">
        <v>159</v>
      </c>
      <c r="AU95" s="188" t="s">
        <v>81</v>
      </c>
      <c r="AV95" s="11" t="s">
        <v>81</v>
      </c>
      <c r="AW95" s="11" t="s">
        <v>37</v>
      </c>
      <c r="AX95" s="11" t="s">
        <v>22</v>
      </c>
      <c r="AY95" s="188" t="s">
        <v>150</v>
      </c>
    </row>
    <row r="96" spans="2:65" s="1" customFormat="1" ht="22.5" customHeight="1">
      <c r="B96" s="164"/>
      <c r="C96" s="165" t="s">
        <v>192</v>
      </c>
      <c r="D96" s="165" t="s">
        <v>152</v>
      </c>
      <c r="E96" s="166" t="s">
        <v>1399</v>
      </c>
      <c r="F96" s="167" t="s">
        <v>1400</v>
      </c>
      <c r="G96" s="168" t="s">
        <v>1377</v>
      </c>
      <c r="H96" s="169">
        <v>1</v>
      </c>
      <c r="I96" s="170"/>
      <c r="J96" s="171">
        <f>ROUND(I96*H96,2)</f>
        <v>0</v>
      </c>
      <c r="K96" s="167" t="s">
        <v>155</v>
      </c>
      <c r="L96" s="34"/>
      <c r="M96" s="172" t="s">
        <v>20</v>
      </c>
      <c r="N96" s="173" t="s">
        <v>44</v>
      </c>
      <c r="O96" s="35"/>
      <c r="P96" s="174">
        <f>O96*H96</f>
        <v>0</v>
      </c>
      <c r="Q96" s="174">
        <v>0</v>
      </c>
      <c r="R96" s="174">
        <f>Q96*H96</f>
        <v>0</v>
      </c>
      <c r="S96" s="174">
        <v>0</v>
      </c>
      <c r="T96" s="175">
        <f>S96*H96</f>
        <v>0</v>
      </c>
      <c r="AR96" s="17" t="s">
        <v>1378</v>
      </c>
      <c r="AT96" s="17" t="s">
        <v>152</v>
      </c>
      <c r="AU96" s="17" t="s">
        <v>81</v>
      </c>
      <c r="AY96" s="17" t="s">
        <v>150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7" t="s">
        <v>22</v>
      </c>
      <c r="BK96" s="176">
        <f>ROUND(I96*H96,2)</f>
        <v>0</v>
      </c>
      <c r="BL96" s="17" t="s">
        <v>1378</v>
      </c>
      <c r="BM96" s="17" t="s">
        <v>1401</v>
      </c>
    </row>
    <row r="97" spans="2:47" s="1" customFormat="1" ht="27">
      <c r="B97" s="34"/>
      <c r="D97" s="180" t="s">
        <v>158</v>
      </c>
      <c r="F97" s="218" t="s">
        <v>1402</v>
      </c>
      <c r="I97" s="138"/>
      <c r="L97" s="34"/>
      <c r="M97" s="63"/>
      <c r="N97" s="35"/>
      <c r="O97" s="35"/>
      <c r="P97" s="35"/>
      <c r="Q97" s="35"/>
      <c r="R97" s="35"/>
      <c r="S97" s="35"/>
      <c r="T97" s="64"/>
      <c r="AT97" s="17" t="s">
        <v>158</v>
      </c>
      <c r="AU97" s="17" t="s">
        <v>81</v>
      </c>
    </row>
    <row r="98" spans="2:65" s="1" customFormat="1" ht="22.5" customHeight="1">
      <c r="B98" s="164"/>
      <c r="C98" s="165" t="s">
        <v>200</v>
      </c>
      <c r="D98" s="165" t="s">
        <v>152</v>
      </c>
      <c r="E98" s="166" t="s">
        <v>1403</v>
      </c>
      <c r="F98" s="167" t="s">
        <v>1404</v>
      </c>
      <c r="G98" s="168" t="s">
        <v>1377</v>
      </c>
      <c r="H98" s="169">
        <v>1</v>
      </c>
      <c r="I98" s="170"/>
      <c r="J98" s="171">
        <f>ROUND(I98*H98,2)</f>
        <v>0</v>
      </c>
      <c r="K98" s="167" t="s">
        <v>155</v>
      </c>
      <c r="L98" s="34"/>
      <c r="M98" s="172" t="s">
        <v>20</v>
      </c>
      <c r="N98" s="173" t="s">
        <v>44</v>
      </c>
      <c r="O98" s="35"/>
      <c r="P98" s="174">
        <f>O98*H98</f>
        <v>0</v>
      </c>
      <c r="Q98" s="174">
        <v>0</v>
      </c>
      <c r="R98" s="174">
        <f>Q98*H98</f>
        <v>0</v>
      </c>
      <c r="S98" s="174">
        <v>0</v>
      </c>
      <c r="T98" s="175">
        <f>S98*H98</f>
        <v>0</v>
      </c>
      <c r="AR98" s="17" t="s">
        <v>1378</v>
      </c>
      <c r="AT98" s="17" t="s">
        <v>152</v>
      </c>
      <c r="AU98" s="17" t="s">
        <v>81</v>
      </c>
      <c r="AY98" s="17" t="s">
        <v>150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7" t="s">
        <v>22</v>
      </c>
      <c r="BK98" s="176">
        <f>ROUND(I98*H98,2)</f>
        <v>0</v>
      </c>
      <c r="BL98" s="17" t="s">
        <v>1378</v>
      </c>
      <c r="BM98" s="17" t="s">
        <v>1405</v>
      </c>
    </row>
    <row r="99" spans="2:47" s="1" customFormat="1" ht="27">
      <c r="B99" s="34"/>
      <c r="D99" s="180" t="s">
        <v>158</v>
      </c>
      <c r="F99" s="218" t="s">
        <v>1406</v>
      </c>
      <c r="I99" s="138"/>
      <c r="L99" s="34"/>
      <c r="M99" s="63"/>
      <c r="N99" s="35"/>
      <c r="O99" s="35"/>
      <c r="P99" s="35"/>
      <c r="Q99" s="35"/>
      <c r="R99" s="35"/>
      <c r="S99" s="35"/>
      <c r="T99" s="64"/>
      <c r="AT99" s="17" t="s">
        <v>158</v>
      </c>
      <c r="AU99" s="17" t="s">
        <v>81</v>
      </c>
    </row>
    <row r="100" spans="2:65" s="1" customFormat="1" ht="22.5" customHeight="1">
      <c r="B100" s="164"/>
      <c r="C100" s="165" t="s">
        <v>209</v>
      </c>
      <c r="D100" s="165" t="s">
        <v>152</v>
      </c>
      <c r="E100" s="166" t="s">
        <v>1407</v>
      </c>
      <c r="F100" s="167" t="s">
        <v>1408</v>
      </c>
      <c r="G100" s="168" t="s">
        <v>1377</v>
      </c>
      <c r="H100" s="169">
        <v>1</v>
      </c>
      <c r="I100" s="170"/>
      <c r="J100" s="171">
        <f>ROUND(I100*H100,2)</f>
        <v>0</v>
      </c>
      <c r="K100" s="167" t="s">
        <v>155</v>
      </c>
      <c r="L100" s="34"/>
      <c r="M100" s="172" t="s">
        <v>20</v>
      </c>
      <c r="N100" s="173" t="s">
        <v>44</v>
      </c>
      <c r="O100" s="35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AR100" s="17" t="s">
        <v>1378</v>
      </c>
      <c r="AT100" s="17" t="s">
        <v>152</v>
      </c>
      <c r="AU100" s="17" t="s">
        <v>81</v>
      </c>
      <c r="AY100" s="17" t="s">
        <v>150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7" t="s">
        <v>22</v>
      </c>
      <c r="BK100" s="176">
        <f>ROUND(I100*H100,2)</f>
        <v>0</v>
      </c>
      <c r="BL100" s="17" t="s">
        <v>1378</v>
      </c>
      <c r="BM100" s="17" t="s">
        <v>1409</v>
      </c>
    </row>
    <row r="101" spans="2:47" s="1" customFormat="1" ht="27">
      <c r="B101" s="34"/>
      <c r="D101" s="180" t="s">
        <v>158</v>
      </c>
      <c r="F101" s="218" t="s">
        <v>1410</v>
      </c>
      <c r="I101" s="138"/>
      <c r="L101" s="34"/>
      <c r="M101" s="63"/>
      <c r="N101" s="35"/>
      <c r="O101" s="35"/>
      <c r="P101" s="35"/>
      <c r="Q101" s="35"/>
      <c r="R101" s="35"/>
      <c r="S101" s="35"/>
      <c r="T101" s="64"/>
      <c r="AT101" s="17" t="s">
        <v>158</v>
      </c>
      <c r="AU101" s="17" t="s">
        <v>81</v>
      </c>
    </row>
    <row r="102" spans="2:65" s="1" customFormat="1" ht="22.5" customHeight="1">
      <c r="B102" s="164"/>
      <c r="C102" s="165" t="s">
        <v>27</v>
      </c>
      <c r="D102" s="165" t="s">
        <v>152</v>
      </c>
      <c r="E102" s="166" t="s">
        <v>1411</v>
      </c>
      <c r="F102" s="167" t="s">
        <v>1412</v>
      </c>
      <c r="G102" s="168" t="s">
        <v>1377</v>
      </c>
      <c r="H102" s="169">
        <v>1</v>
      </c>
      <c r="I102" s="170"/>
      <c r="J102" s="171">
        <f>ROUND(I102*H102,2)</f>
        <v>0</v>
      </c>
      <c r="K102" s="167" t="s">
        <v>20</v>
      </c>
      <c r="L102" s="34"/>
      <c r="M102" s="172" t="s">
        <v>20</v>
      </c>
      <c r="N102" s="173" t="s">
        <v>44</v>
      </c>
      <c r="O102" s="35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AR102" s="17" t="s">
        <v>1378</v>
      </c>
      <c r="AT102" s="17" t="s">
        <v>152</v>
      </c>
      <c r="AU102" s="17" t="s">
        <v>81</v>
      </c>
      <c r="AY102" s="17" t="s">
        <v>150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22</v>
      </c>
      <c r="BK102" s="176">
        <f>ROUND(I102*H102,2)</f>
        <v>0</v>
      </c>
      <c r="BL102" s="17" t="s">
        <v>1378</v>
      </c>
      <c r="BM102" s="17" t="s">
        <v>1413</v>
      </c>
    </row>
    <row r="103" spans="2:47" s="1" customFormat="1" ht="13.5">
      <c r="B103" s="34"/>
      <c r="D103" s="177" t="s">
        <v>158</v>
      </c>
      <c r="F103" s="178" t="s">
        <v>1414</v>
      </c>
      <c r="I103" s="138"/>
      <c r="L103" s="34"/>
      <c r="M103" s="225"/>
      <c r="N103" s="226"/>
      <c r="O103" s="226"/>
      <c r="P103" s="226"/>
      <c r="Q103" s="226"/>
      <c r="R103" s="226"/>
      <c r="S103" s="226"/>
      <c r="T103" s="227"/>
      <c r="AT103" s="17" t="s">
        <v>158</v>
      </c>
      <c r="AU103" s="17" t="s">
        <v>81</v>
      </c>
    </row>
    <row r="104" spans="2:12" s="1" customFormat="1" ht="6.75" customHeight="1">
      <c r="B104" s="49"/>
      <c r="C104" s="50"/>
      <c r="D104" s="50"/>
      <c r="E104" s="50"/>
      <c r="F104" s="50"/>
      <c r="G104" s="50"/>
      <c r="H104" s="50"/>
      <c r="I104" s="116"/>
      <c r="J104" s="50"/>
      <c r="K104" s="50"/>
      <c r="L104" s="34"/>
    </row>
    <row r="815" ht="13.5">
      <c r="AT815" s="222"/>
    </row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38" customWidth="1"/>
    <col min="2" max="2" width="1.66796875" style="238" customWidth="1"/>
    <col min="3" max="4" width="5" style="238" customWidth="1"/>
    <col min="5" max="5" width="11.66015625" style="238" customWidth="1"/>
    <col min="6" max="6" width="9.16015625" style="238" customWidth="1"/>
    <col min="7" max="7" width="5" style="238" customWidth="1"/>
    <col min="8" max="8" width="77.83203125" style="238" customWidth="1"/>
    <col min="9" max="10" width="20" style="238" customWidth="1"/>
    <col min="11" max="11" width="1.66796875" style="238" customWidth="1"/>
    <col min="12" max="16384" width="9.33203125" style="238" customWidth="1"/>
  </cols>
  <sheetData>
    <row r="1" ht="37.5" customHeight="1"/>
    <row r="2" spans="2:1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244" customFormat="1" ht="45" customHeight="1">
      <c r="B3" s="242"/>
      <c r="C3" s="363" t="s">
        <v>1422</v>
      </c>
      <c r="D3" s="363"/>
      <c r="E3" s="363"/>
      <c r="F3" s="363"/>
      <c r="G3" s="363"/>
      <c r="H3" s="363"/>
      <c r="I3" s="363"/>
      <c r="J3" s="363"/>
      <c r="K3" s="243"/>
    </row>
    <row r="4" spans="2:11" ht="25.5" customHeight="1">
      <c r="B4" s="245"/>
      <c r="C4" s="368" t="s">
        <v>1423</v>
      </c>
      <c r="D4" s="368"/>
      <c r="E4" s="368"/>
      <c r="F4" s="368"/>
      <c r="G4" s="368"/>
      <c r="H4" s="368"/>
      <c r="I4" s="368"/>
      <c r="J4" s="368"/>
      <c r="K4" s="246"/>
    </row>
    <row r="5" spans="2:11" ht="5.25" customHeight="1">
      <c r="B5" s="245"/>
      <c r="C5" s="247"/>
      <c r="D5" s="247"/>
      <c r="E5" s="247"/>
      <c r="F5" s="247"/>
      <c r="G5" s="247"/>
      <c r="H5" s="247"/>
      <c r="I5" s="247"/>
      <c r="J5" s="247"/>
      <c r="K5" s="246"/>
    </row>
    <row r="6" spans="2:11" ht="15" customHeight="1">
      <c r="B6" s="245"/>
      <c r="C6" s="365" t="s">
        <v>1424</v>
      </c>
      <c r="D6" s="365"/>
      <c r="E6" s="365"/>
      <c r="F6" s="365"/>
      <c r="G6" s="365"/>
      <c r="H6" s="365"/>
      <c r="I6" s="365"/>
      <c r="J6" s="365"/>
      <c r="K6" s="246"/>
    </row>
    <row r="7" spans="2:11" ht="15" customHeight="1">
      <c r="B7" s="249"/>
      <c r="C7" s="365" t="s">
        <v>1425</v>
      </c>
      <c r="D7" s="365"/>
      <c r="E7" s="365"/>
      <c r="F7" s="365"/>
      <c r="G7" s="365"/>
      <c r="H7" s="365"/>
      <c r="I7" s="365"/>
      <c r="J7" s="365"/>
      <c r="K7" s="246"/>
    </row>
    <row r="8" spans="2:1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ht="15" customHeight="1">
      <c r="B9" s="249"/>
      <c r="C9" s="365" t="s">
        <v>1426</v>
      </c>
      <c r="D9" s="365"/>
      <c r="E9" s="365"/>
      <c r="F9" s="365"/>
      <c r="G9" s="365"/>
      <c r="H9" s="365"/>
      <c r="I9" s="365"/>
      <c r="J9" s="365"/>
      <c r="K9" s="246"/>
    </row>
    <row r="10" spans="2:11" ht="15" customHeight="1">
      <c r="B10" s="249"/>
      <c r="C10" s="248"/>
      <c r="D10" s="365" t="s">
        <v>1427</v>
      </c>
      <c r="E10" s="365"/>
      <c r="F10" s="365"/>
      <c r="G10" s="365"/>
      <c r="H10" s="365"/>
      <c r="I10" s="365"/>
      <c r="J10" s="365"/>
      <c r="K10" s="246"/>
    </row>
    <row r="11" spans="2:11" ht="15" customHeight="1">
      <c r="B11" s="249"/>
      <c r="C11" s="250"/>
      <c r="D11" s="365" t="s">
        <v>1428</v>
      </c>
      <c r="E11" s="365"/>
      <c r="F11" s="365"/>
      <c r="G11" s="365"/>
      <c r="H11" s="365"/>
      <c r="I11" s="365"/>
      <c r="J11" s="365"/>
      <c r="K11" s="246"/>
    </row>
    <row r="12" spans="2:11" ht="12.75" customHeight="1">
      <c r="B12" s="249"/>
      <c r="C12" s="250"/>
      <c r="D12" s="250"/>
      <c r="E12" s="250"/>
      <c r="F12" s="250"/>
      <c r="G12" s="250"/>
      <c r="H12" s="250"/>
      <c r="I12" s="250"/>
      <c r="J12" s="250"/>
      <c r="K12" s="246"/>
    </row>
    <row r="13" spans="2:11" ht="15" customHeight="1">
      <c r="B13" s="249"/>
      <c r="C13" s="250"/>
      <c r="D13" s="365" t="s">
        <v>1429</v>
      </c>
      <c r="E13" s="365"/>
      <c r="F13" s="365"/>
      <c r="G13" s="365"/>
      <c r="H13" s="365"/>
      <c r="I13" s="365"/>
      <c r="J13" s="365"/>
      <c r="K13" s="246"/>
    </row>
    <row r="14" spans="2:11" ht="15" customHeight="1">
      <c r="B14" s="249"/>
      <c r="C14" s="250"/>
      <c r="D14" s="365" t="s">
        <v>1430</v>
      </c>
      <c r="E14" s="365"/>
      <c r="F14" s="365"/>
      <c r="G14" s="365"/>
      <c r="H14" s="365"/>
      <c r="I14" s="365"/>
      <c r="J14" s="365"/>
      <c r="K14" s="246"/>
    </row>
    <row r="15" spans="2:11" ht="15" customHeight="1">
      <c r="B15" s="249"/>
      <c r="C15" s="250"/>
      <c r="D15" s="365" t="s">
        <v>1431</v>
      </c>
      <c r="E15" s="365"/>
      <c r="F15" s="365"/>
      <c r="G15" s="365"/>
      <c r="H15" s="365"/>
      <c r="I15" s="365"/>
      <c r="J15" s="365"/>
      <c r="K15" s="246"/>
    </row>
    <row r="16" spans="2:11" ht="15" customHeight="1">
      <c r="B16" s="249"/>
      <c r="C16" s="250"/>
      <c r="D16" s="250"/>
      <c r="E16" s="251" t="s">
        <v>79</v>
      </c>
      <c r="F16" s="365" t="s">
        <v>1432</v>
      </c>
      <c r="G16" s="365"/>
      <c r="H16" s="365"/>
      <c r="I16" s="365"/>
      <c r="J16" s="365"/>
      <c r="K16" s="246"/>
    </row>
    <row r="17" spans="2:11" ht="15" customHeight="1">
      <c r="B17" s="249"/>
      <c r="C17" s="250"/>
      <c r="D17" s="250"/>
      <c r="E17" s="251" t="s">
        <v>1433</v>
      </c>
      <c r="F17" s="365" t="s">
        <v>1434</v>
      </c>
      <c r="G17" s="365"/>
      <c r="H17" s="365"/>
      <c r="I17" s="365"/>
      <c r="J17" s="365"/>
      <c r="K17" s="246"/>
    </row>
    <row r="18" spans="2:11" ht="15" customHeight="1">
      <c r="B18" s="249"/>
      <c r="C18" s="250"/>
      <c r="D18" s="250"/>
      <c r="E18" s="251" t="s">
        <v>1435</v>
      </c>
      <c r="F18" s="365" t="s">
        <v>1436</v>
      </c>
      <c r="G18" s="365"/>
      <c r="H18" s="365"/>
      <c r="I18" s="365"/>
      <c r="J18" s="365"/>
      <c r="K18" s="246"/>
    </row>
    <row r="19" spans="2:11" ht="15" customHeight="1">
      <c r="B19" s="249"/>
      <c r="C19" s="250"/>
      <c r="D19" s="250"/>
      <c r="E19" s="251" t="s">
        <v>1437</v>
      </c>
      <c r="F19" s="365" t="s">
        <v>1438</v>
      </c>
      <c r="G19" s="365"/>
      <c r="H19" s="365"/>
      <c r="I19" s="365"/>
      <c r="J19" s="365"/>
      <c r="K19" s="246"/>
    </row>
    <row r="20" spans="2:11" ht="15" customHeight="1">
      <c r="B20" s="249"/>
      <c r="C20" s="250"/>
      <c r="D20" s="250"/>
      <c r="E20" s="251" t="s">
        <v>1439</v>
      </c>
      <c r="F20" s="365" t="s">
        <v>1440</v>
      </c>
      <c r="G20" s="365"/>
      <c r="H20" s="365"/>
      <c r="I20" s="365"/>
      <c r="J20" s="365"/>
      <c r="K20" s="246"/>
    </row>
    <row r="21" spans="2:11" ht="15" customHeight="1">
      <c r="B21" s="249"/>
      <c r="C21" s="250"/>
      <c r="D21" s="250"/>
      <c r="E21" s="251" t="s">
        <v>1441</v>
      </c>
      <c r="F21" s="365" t="s">
        <v>1442</v>
      </c>
      <c r="G21" s="365"/>
      <c r="H21" s="365"/>
      <c r="I21" s="365"/>
      <c r="J21" s="365"/>
      <c r="K21" s="246"/>
    </row>
    <row r="22" spans="2:11" ht="12.75" customHeight="1">
      <c r="B22" s="249"/>
      <c r="C22" s="250"/>
      <c r="D22" s="250"/>
      <c r="E22" s="250"/>
      <c r="F22" s="250"/>
      <c r="G22" s="250"/>
      <c r="H22" s="250"/>
      <c r="I22" s="250"/>
      <c r="J22" s="250"/>
      <c r="K22" s="246"/>
    </row>
    <row r="23" spans="2:11" ht="15" customHeight="1">
      <c r="B23" s="249"/>
      <c r="C23" s="365" t="s">
        <v>1443</v>
      </c>
      <c r="D23" s="365"/>
      <c r="E23" s="365"/>
      <c r="F23" s="365"/>
      <c r="G23" s="365"/>
      <c r="H23" s="365"/>
      <c r="I23" s="365"/>
      <c r="J23" s="365"/>
      <c r="K23" s="246"/>
    </row>
    <row r="24" spans="2:11" ht="15" customHeight="1">
      <c r="B24" s="249"/>
      <c r="C24" s="365" t="s">
        <v>1444</v>
      </c>
      <c r="D24" s="365"/>
      <c r="E24" s="365"/>
      <c r="F24" s="365"/>
      <c r="G24" s="365"/>
      <c r="H24" s="365"/>
      <c r="I24" s="365"/>
      <c r="J24" s="365"/>
      <c r="K24" s="246"/>
    </row>
    <row r="25" spans="2:11" ht="15" customHeight="1">
      <c r="B25" s="249"/>
      <c r="C25" s="248"/>
      <c r="D25" s="365" t="s">
        <v>1445</v>
      </c>
      <c r="E25" s="365"/>
      <c r="F25" s="365"/>
      <c r="G25" s="365"/>
      <c r="H25" s="365"/>
      <c r="I25" s="365"/>
      <c r="J25" s="365"/>
      <c r="K25" s="246"/>
    </row>
    <row r="26" spans="2:11" ht="15" customHeight="1">
      <c r="B26" s="249"/>
      <c r="C26" s="250"/>
      <c r="D26" s="365" t="s">
        <v>1446</v>
      </c>
      <c r="E26" s="365"/>
      <c r="F26" s="365"/>
      <c r="G26" s="365"/>
      <c r="H26" s="365"/>
      <c r="I26" s="365"/>
      <c r="J26" s="365"/>
      <c r="K26" s="246"/>
    </row>
    <row r="27" spans="2:11" ht="12.75" customHeight="1">
      <c r="B27" s="249"/>
      <c r="C27" s="250"/>
      <c r="D27" s="250"/>
      <c r="E27" s="250"/>
      <c r="F27" s="250"/>
      <c r="G27" s="250"/>
      <c r="H27" s="250"/>
      <c r="I27" s="250"/>
      <c r="J27" s="250"/>
      <c r="K27" s="246"/>
    </row>
    <row r="28" spans="2:11" ht="15" customHeight="1">
      <c r="B28" s="249"/>
      <c r="C28" s="250"/>
      <c r="D28" s="365" t="s">
        <v>1447</v>
      </c>
      <c r="E28" s="365"/>
      <c r="F28" s="365"/>
      <c r="G28" s="365"/>
      <c r="H28" s="365"/>
      <c r="I28" s="365"/>
      <c r="J28" s="365"/>
      <c r="K28" s="246"/>
    </row>
    <row r="29" spans="2:11" ht="15" customHeight="1">
      <c r="B29" s="249"/>
      <c r="C29" s="250"/>
      <c r="D29" s="365" t="s">
        <v>1448</v>
      </c>
      <c r="E29" s="365"/>
      <c r="F29" s="365"/>
      <c r="G29" s="365"/>
      <c r="H29" s="365"/>
      <c r="I29" s="365"/>
      <c r="J29" s="365"/>
      <c r="K29" s="246"/>
    </row>
    <row r="30" spans="2:11" ht="12.75" customHeight="1">
      <c r="B30" s="249"/>
      <c r="C30" s="250"/>
      <c r="D30" s="250"/>
      <c r="E30" s="250"/>
      <c r="F30" s="250"/>
      <c r="G30" s="250"/>
      <c r="H30" s="250"/>
      <c r="I30" s="250"/>
      <c r="J30" s="250"/>
      <c r="K30" s="246"/>
    </row>
    <row r="31" spans="2:11" ht="15" customHeight="1">
      <c r="B31" s="249"/>
      <c r="C31" s="250"/>
      <c r="D31" s="365" t="s">
        <v>1449</v>
      </c>
      <c r="E31" s="365"/>
      <c r="F31" s="365"/>
      <c r="G31" s="365"/>
      <c r="H31" s="365"/>
      <c r="I31" s="365"/>
      <c r="J31" s="365"/>
      <c r="K31" s="246"/>
    </row>
    <row r="32" spans="2:11" ht="15" customHeight="1">
      <c r="B32" s="249"/>
      <c r="C32" s="250"/>
      <c r="D32" s="365" t="s">
        <v>1450</v>
      </c>
      <c r="E32" s="365"/>
      <c r="F32" s="365"/>
      <c r="G32" s="365"/>
      <c r="H32" s="365"/>
      <c r="I32" s="365"/>
      <c r="J32" s="365"/>
      <c r="K32" s="246"/>
    </row>
    <row r="33" spans="2:11" ht="15" customHeight="1">
      <c r="B33" s="249"/>
      <c r="C33" s="250"/>
      <c r="D33" s="365" t="s">
        <v>1451</v>
      </c>
      <c r="E33" s="365"/>
      <c r="F33" s="365"/>
      <c r="G33" s="365"/>
      <c r="H33" s="365"/>
      <c r="I33" s="365"/>
      <c r="J33" s="365"/>
      <c r="K33" s="246"/>
    </row>
    <row r="34" spans="2:11" ht="15" customHeight="1">
      <c r="B34" s="249"/>
      <c r="C34" s="250"/>
      <c r="D34" s="248"/>
      <c r="E34" s="252" t="s">
        <v>135</v>
      </c>
      <c r="F34" s="248"/>
      <c r="G34" s="365" t="s">
        <v>1452</v>
      </c>
      <c r="H34" s="365"/>
      <c r="I34" s="365"/>
      <c r="J34" s="365"/>
      <c r="K34" s="246"/>
    </row>
    <row r="35" spans="2:11" ht="30.75" customHeight="1">
      <c r="B35" s="249"/>
      <c r="C35" s="250"/>
      <c r="D35" s="248"/>
      <c r="E35" s="252" t="s">
        <v>1453</v>
      </c>
      <c r="F35" s="248"/>
      <c r="G35" s="365" t="s">
        <v>1454</v>
      </c>
      <c r="H35" s="365"/>
      <c r="I35" s="365"/>
      <c r="J35" s="365"/>
      <c r="K35" s="246"/>
    </row>
    <row r="36" spans="2:11" ht="15" customHeight="1">
      <c r="B36" s="249"/>
      <c r="C36" s="250"/>
      <c r="D36" s="248"/>
      <c r="E36" s="252" t="s">
        <v>54</v>
      </c>
      <c r="F36" s="248"/>
      <c r="G36" s="365" t="s">
        <v>1455</v>
      </c>
      <c r="H36" s="365"/>
      <c r="I36" s="365"/>
      <c r="J36" s="365"/>
      <c r="K36" s="246"/>
    </row>
    <row r="37" spans="2:11" ht="15" customHeight="1">
      <c r="B37" s="249"/>
      <c r="C37" s="250"/>
      <c r="D37" s="248"/>
      <c r="E37" s="252" t="s">
        <v>136</v>
      </c>
      <c r="F37" s="248"/>
      <c r="G37" s="365" t="s">
        <v>1456</v>
      </c>
      <c r="H37" s="365"/>
      <c r="I37" s="365"/>
      <c r="J37" s="365"/>
      <c r="K37" s="246"/>
    </row>
    <row r="38" spans="2:11" ht="15" customHeight="1">
      <c r="B38" s="249"/>
      <c r="C38" s="250"/>
      <c r="D38" s="248"/>
      <c r="E38" s="252" t="s">
        <v>137</v>
      </c>
      <c r="F38" s="248"/>
      <c r="G38" s="365" t="s">
        <v>1457</v>
      </c>
      <c r="H38" s="365"/>
      <c r="I38" s="365"/>
      <c r="J38" s="365"/>
      <c r="K38" s="246"/>
    </row>
    <row r="39" spans="2:11" ht="15" customHeight="1">
      <c r="B39" s="249"/>
      <c r="C39" s="250"/>
      <c r="D39" s="248"/>
      <c r="E39" s="252" t="s">
        <v>138</v>
      </c>
      <c r="F39" s="248"/>
      <c r="G39" s="365" t="s">
        <v>1458</v>
      </c>
      <c r="H39" s="365"/>
      <c r="I39" s="365"/>
      <c r="J39" s="365"/>
      <c r="K39" s="246"/>
    </row>
    <row r="40" spans="2:11" ht="15" customHeight="1">
      <c r="B40" s="249"/>
      <c r="C40" s="250"/>
      <c r="D40" s="248"/>
      <c r="E40" s="252" t="s">
        <v>1459</v>
      </c>
      <c r="F40" s="248"/>
      <c r="G40" s="365" t="s">
        <v>1460</v>
      </c>
      <c r="H40" s="365"/>
      <c r="I40" s="365"/>
      <c r="J40" s="365"/>
      <c r="K40" s="246"/>
    </row>
    <row r="41" spans="2:11" ht="15" customHeight="1">
      <c r="B41" s="249"/>
      <c r="C41" s="250"/>
      <c r="D41" s="248"/>
      <c r="E41" s="252"/>
      <c r="F41" s="248"/>
      <c r="G41" s="365" t="s">
        <v>1461</v>
      </c>
      <c r="H41" s="365"/>
      <c r="I41" s="365"/>
      <c r="J41" s="365"/>
      <c r="K41" s="246"/>
    </row>
    <row r="42" spans="2:11" ht="15" customHeight="1">
      <c r="B42" s="249"/>
      <c r="C42" s="250"/>
      <c r="D42" s="248"/>
      <c r="E42" s="252" t="s">
        <v>1462</v>
      </c>
      <c r="F42" s="248"/>
      <c r="G42" s="365" t="s">
        <v>1463</v>
      </c>
      <c r="H42" s="365"/>
      <c r="I42" s="365"/>
      <c r="J42" s="365"/>
      <c r="K42" s="246"/>
    </row>
    <row r="43" spans="2:11" ht="15" customHeight="1">
      <c r="B43" s="249"/>
      <c r="C43" s="250"/>
      <c r="D43" s="248"/>
      <c r="E43" s="252" t="s">
        <v>140</v>
      </c>
      <c r="F43" s="248"/>
      <c r="G43" s="365" t="s">
        <v>1464</v>
      </c>
      <c r="H43" s="365"/>
      <c r="I43" s="365"/>
      <c r="J43" s="365"/>
      <c r="K43" s="246"/>
    </row>
    <row r="44" spans="2:11" ht="12.75" customHeight="1">
      <c r="B44" s="249"/>
      <c r="C44" s="250"/>
      <c r="D44" s="248"/>
      <c r="E44" s="248"/>
      <c r="F44" s="248"/>
      <c r="G44" s="248"/>
      <c r="H44" s="248"/>
      <c r="I44" s="248"/>
      <c r="J44" s="248"/>
      <c r="K44" s="246"/>
    </row>
    <row r="45" spans="2:11" ht="15" customHeight="1">
      <c r="B45" s="249"/>
      <c r="C45" s="250"/>
      <c r="D45" s="365" t="s">
        <v>1465</v>
      </c>
      <c r="E45" s="365"/>
      <c r="F45" s="365"/>
      <c r="G45" s="365"/>
      <c r="H45" s="365"/>
      <c r="I45" s="365"/>
      <c r="J45" s="365"/>
      <c r="K45" s="246"/>
    </row>
    <row r="46" spans="2:11" ht="15" customHeight="1">
      <c r="B46" s="249"/>
      <c r="C46" s="250"/>
      <c r="D46" s="250"/>
      <c r="E46" s="365" t="s">
        <v>1466</v>
      </c>
      <c r="F46" s="365"/>
      <c r="G46" s="365"/>
      <c r="H46" s="365"/>
      <c r="I46" s="365"/>
      <c r="J46" s="365"/>
      <c r="K46" s="246"/>
    </row>
    <row r="47" spans="2:11" ht="15" customHeight="1">
      <c r="B47" s="249"/>
      <c r="C47" s="250"/>
      <c r="D47" s="250"/>
      <c r="E47" s="365" t="s">
        <v>1467</v>
      </c>
      <c r="F47" s="365"/>
      <c r="G47" s="365"/>
      <c r="H47" s="365"/>
      <c r="I47" s="365"/>
      <c r="J47" s="365"/>
      <c r="K47" s="246"/>
    </row>
    <row r="48" spans="2:11" ht="15" customHeight="1">
      <c r="B48" s="249"/>
      <c r="C48" s="250"/>
      <c r="D48" s="250"/>
      <c r="E48" s="365" t="s">
        <v>1468</v>
      </c>
      <c r="F48" s="365"/>
      <c r="G48" s="365"/>
      <c r="H48" s="365"/>
      <c r="I48" s="365"/>
      <c r="J48" s="365"/>
      <c r="K48" s="246"/>
    </row>
    <row r="49" spans="2:11" ht="15" customHeight="1">
      <c r="B49" s="249"/>
      <c r="C49" s="250"/>
      <c r="D49" s="365" t="s">
        <v>1469</v>
      </c>
      <c r="E49" s="365"/>
      <c r="F49" s="365"/>
      <c r="G49" s="365"/>
      <c r="H49" s="365"/>
      <c r="I49" s="365"/>
      <c r="J49" s="365"/>
      <c r="K49" s="246"/>
    </row>
    <row r="50" spans="2:11" ht="25.5" customHeight="1">
      <c r="B50" s="245"/>
      <c r="C50" s="368" t="s">
        <v>1470</v>
      </c>
      <c r="D50" s="368"/>
      <c r="E50" s="368"/>
      <c r="F50" s="368"/>
      <c r="G50" s="368"/>
      <c r="H50" s="368"/>
      <c r="I50" s="368"/>
      <c r="J50" s="368"/>
      <c r="K50" s="246"/>
    </row>
    <row r="51" spans="2:11" ht="5.25" customHeight="1">
      <c r="B51" s="245"/>
      <c r="C51" s="247"/>
      <c r="D51" s="247"/>
      <c r="E51" s="247"/>
      <c r="F51" s="247"/>
      <c r="G51" s="247"/>
      <c r="H51" s="247"/>
      <c r="I51" s="247"/>
      <c r="J51" s="247"/>
      <c r="K51" s="246"/>
    </row>
    <row r="52" spans="2:11" ht="15" customHeight="1">
      <c r="B52" s="245"/>
      <c r="C52" s="365" t="s">
        <v>1471</v>
      </c>
      <c r="D52" s="365"/>
      <c r="E52" s="365"/>
      <c r="F52" s="365"/>
      <c r="G52" s="365"/>
      <c r="H52" s="365"/>
      <c r="I52" s="365"/>
      <c r="J52" s="365"/>
      <c r="K52" s="246"/>
    </row>
    <row r="53" spans="2:11" ht="15" customHeight="1">
      <c r="B53" s="245"/>
      <c r="C53" s="365" t="s">
        <v>1472</v>
      </c>
      <c r="D53" s="365"/>
      <c r="E53" s="365"/>
      <c r="F53" s="365"/>
      <c r="G53" s="365"/>
      <c r="H53" s="365"/>
      <c r="I53" s="365"/>
      <c r="J53" s="365"/>
      <c r="K53" s="246"/>
    </row>
    <row r="54" spans="2:11" ht="12.75" customHeight="1">
      <c r="B54" s="245"/>
      <c r="C54" s="248"/>
      <c r="D54" s="248"/>
      <c r="E54" s="248"/>
      <c r="F54" s="248"/>
      <c r="G54" s="248"/>
      <c r="H54" s="248"/>
      <c r="I54" s="248"/>
      <c r="J54" s="248"/>
      <c r="K54" s="246"/>
    </row>
    <row r="55" spans="2:11" ht="15" customHeight="1">
      <c r="B55" s="245"/>
      <c r="C55" s="365" t="s">
        <v>1473</v>
      </c>
      <c r="D55" s="365"/>
      <c r="E55" s="365"/>
      <c r="F55" s="365"/>
      <c r="G55" s="365"/>
      <c r="H55" s="365"/>
      <c r="I55" s="365"/>
      <c r="J55" s="365"/>
      <c r="K55" s="246"/>
    </row>
    <row r="56" spans="2:11" ht="15" customHeight="1">
      <c r="B56" s="245"/>
      <c r="C56" s="250"/>
      <c r="D56" s="365" t="s">
        <v>1474</v>
      </c>
      <c r="E56" s="365"/>
      <c r="F56" s="365"/>
      <c r="G56" s="365"/>
      <c r="H56" s="365"/>
      <c r="I56" s="365"/>
      <c r="J56" s="365"/>
      <c r="K56" s="246"/>
    </row>
    <row r="57" spans="2:11" ht="15" customHeight="1">
      <c r="B57" s="245"/>
      <c r="C57" s="250"/>
      <c r="D57" s="365" t="s">
        <v>1475</v>
      </c>
      <c r="E57" s="365"/>
      <c r="F57" s="365"/>
      <c r="G57" s="365"/>
      <c r="H57" s="365"/>
      <c r="I57" s="365"/>
      <c r="J57" s="365"/>
      <c r="K57" s="246"/>
    </row>
    <row r="58" spans="2:11" ht="15" customHeight="1">
      <c r="B58" s="245"/>
      <c r="C58" s="250"/>
      <c r="D58" s="365" t="s">
        <v>1476</v>
      </c>
      <c r="E58" s="365"/>
      <c r="F58" s="365"/>
      <c r="G58" s="365"/>
      <c r="H58" s="365"/>
      <c r="I58" s="365"/>
      <c r="J58" s="365"/>
      <c r="K58" s="246"/>
    </row>
    <row r="59" spans="2:11" ht="15" customHeight="1">
      <c r="B59" s="245"/>
      <c r="C59" s="250"/>
      <c r="D59" s="365" t="s">
        <v>1477</v>
      </c>
      <c r="E59" s="365"/>
      <c r="F59" s="365"/>
      <c r="G59" s="365"/>
      <c r="H59" s="365"/>
      <c r="I59" s="365"/>
      <c r="J59" s="365"/>
      <c r="K59" s="246"/>
    </row>
    <row r="60" spans="2:11" ht="15" customHeight="1">
      <c r="B60" s="245"/>
      <c r="C60" s="250"/>
      <c r="D60" s="367" t="s">
        <v>1478</v>
      </c>
      <c r="E60" s="367"/>
      <c r="F60" s="367"/>
      <c r="G60" s="367"/>
      <c r="H60" s="367"/>
      <c r="I60" s="367"/>
      <c r="J60" s="367"/>
      <c r="K60" s="246"/>
    </row>
    <row r="61" spans="2:11" ht="15" customHeight="1">
      <c r="B61" s="245"/>
      <c r="C61" s="250"/>
      <c r="D61" s="365" t="s">
        <v>1479</v>
      </c>
      <c r="E61" s="365"/>
      <c r="F61" s="365"/>
      <c r="G61" s="365"/>
      <c r="H61" s="365"/>
      <c r="I61" s="365"/>
      <c r="J61" s="365"/>
      <c r="K61" s="246"/>
    </row>
    <row r="62" spans="2:11" ht="12.75" customHeight="1">
      <c r="B62" s="245"/>
      <c r="C62" s="250"/>
      <c r="D62" s="250"/>
      <c r="E62" s="253"/>
      <c r="F62" s="250"/>
      <c r="G62" s="250"/>
      <c r="H62" s="250"/>
      <c r="I62" s="250"/>
      <c r="J62" s="250"/>
      <c r="K62" s="246"/>
    </row>
    <row r="63" spans="2:11" ht="15" customHeight="1">
      <c r="B63" s="245"/>
      <c r="C63" s="250"/>
      <c r="D63" s="365" t="s">
        <v>1480</v>
      </c>
      <c r="E63" s="365"/>
      <c r="F63" s="365"/>
      <c r="G63" s="365"/>
      <c r="H63" s="365"/>
      <c r="I63" s="365"/>
      <c r="J63" s="365"/>
      <c r="K63" s="246"/>
    </row>
    <row r="64" spans="2:11" ht="15" customHeight="1">
      <c r="B64" s="245"/>
      <c r="C64" s="250"/>
      <c r="D64" s="367" t="s">
        <v>1481</v>
      </c>
      <c r="E64" s="367"/>
      <c r="F64" s="367"/>
      <c r="G64" s="367"/>
      <c r="H64" s="367"/>
      <c r="I64" s="367"/>
      <c r="J64" s="367"/>
      <c r="K64" s="246"/>
    </row>
    <row r="65" spans="2:11" ht="15" customHeight="1">
      <c r="B65" s="245"/>
      <c r="C65" s="250"/>
      <c r="D65" s="365" t="s">
        <v>1482</v>
      </c>
      <c r="E65" s="365"/>
      <c r="F65" s="365"/>
      <c r="G65" s="365"/>
      <c r="H65" s="365"/>
      <c r="I65" s="365"/>
      <c r="J65" s="365"/>
      <c r="K65" s="246"/>
    </row>
    <row r="66" spans="2:11" ht="15" customHeight="1">
      <c r="B66" s="245"/>
      <c r="C66" s="250"/>
      <c r="D66" s="365" t="s">
        <v>1483</v>
      </c>
      <c r="E66" s="365"/>
      <c r="F66" s="365"/>
      <c r="G66" s="365"/>
      <c r="H66" s="365"/>
      <c r="I66" s="365"/>
      <c r="J66" s="365"/>
      <c r="K66" s="246"/>
    </row>
    <row r="67" spans="2:11" ht="15" customHeight="1">
      <c r="B67" s="245"/>
      <c r="C67" s="250"/>
      <c r="D67" s="365" t="s">
        <v>1484</v>
      </c>
      <c r="E67" s="365"/>
      <c r="F67" s="365"/>
      <c r="G67" s="365"/>
      <c r="H67" s="365"/>
      <c r="I67" s="365"/>
      <c r="J67" s="365"/>
      <c r="K67" s="246"/>
    </row>
    <row r="68" spans="2:11" ht="15" customHeight="1">
      <c r="B68" s="245"/>
      <c r="C68" s="250"/>
      <c r="D68" s="365" t="s">
        <v>1485</v>
      </c>
      <c r="E68" s="365"/>
      <c r="F68" s="365"/>
      <c r="G68" s="365"/>
      <c r="H68" s="365"/>
      <c r="I68" s="365"/>
      <c r="J68" s="365"/>
      <c r="K68" s="246"/>
    </row>
    <row r="69" spans="2:11" ht="12.7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2:11" ht="18.75" customHeight="1">
      <c r="B70" s="257"/>
      <c r="C70" s="257"/>
      <c r="D70" s="257"/>
      <c r="E70" s="257"/>
      <c r="F70" s="257"/>
      <c r="G70" s="257"/>
      <c r="H70" s="257"/>
      <c r="I70" s="257"/>
      <c r="J70" s="257"/>
      <c r="K70" s="258"/>
    </row>
    <row r="71" spans="2:11" ht="18.75" customHeight="1"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2:11" ht="7.5" customHeight="1">
      <c r="B72" s="259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ht="45" customHeight="1">
      <c r="B73" s="262"/>
      <c r="C73" s="366" t="s">
        <v>1421</v>
      </c>
      <c r="D73" s="366"/>
      <c r="E73" s="366"/>
      <c r="F73" s="366"/>
      <c r="G73" s="366"/>
      <c r="H73" s="366"/>
      <c r="I73" s="366"/>
      <c r="J73" s="366"/>
      <c r="K73" s="263"/>
    </row>
    <row r="74" spans="2:11" ht="17.25" customHeight="1">
      <c r="B74" s="262"/>
      <c r="C74" s="264" t="s">
        <v>1486</v>
      </c>
      <c r="D74" s="264"/>
      <c r="E74" s="264"/>
      <c r="F74" s="264" t="s">
        <v>1487</v>
      </c>
      <c r="G74" s="265"/>
      <c r="H74" s="264" t="s">
        <v>136</v>
      </c>
      <c r="I74" s="264" t="s">
        <v>58</v>
      </c>
      <c r="J74" s="264" t="s">
        <v>1488</v>
      </c>
      <c r="K74" s="263"/>
    </row>
    <row r="75" spans="2:11" ht="17.25" customHeight="1">
      <c r="B75" s="262"/>
      <c r="C75" s="266" t="s">
        <v>1489</v>
      </c>
      <c r="D75" s="266"/>
      <c r="E75" s="266"/>
      <c r="F75" s="267" t="s">
        <v>1490</v>
      </c>
      <c r="G75" s="268"/>
      <c r="H75" s="266"/>
      <c r="I75" s="266"/>
      <c r="J75" s="266" t="s">
        <v>1491</v>
      </c>
      <c r="K75" s="263"/>
    </row>
    <row r="76" spans="2:11" ht="5.25" customHeight="1">
      <c r="B76" s="262"/>
      <c r="C76" s="269"/>
      <c r="D76" s="269"/>
      <c r="E76" s="269"/>
      <c r="F76" s="269"/>
      <c r="G76" s="270"/>
      <c r="H76" s="269"/>
      <c r="I76" s="269"/>
      <c r="J76" s="269"/>
      <c r="K76" s="263"/>
    </row>
    <row r="77" spans="2:11" ht="15" customHeight="1">
      <c r="B77" s="262"/>
      <c r="C77" s="252" t="s">
        <v>54</v>
      </c>
      <c r="D77" s="269"/>
      <c r="E77" s="269"/>
      <c r="F77" s="271" t="s">
        <v>1492</v>
      </c>
      <c r="G77" s="270"/>
      <c r="H77" s="252" t="s">
        <v>1493</v>
      </c>
      <c r="I77" s="252" t="s">
        <v>1494</v>
      </c>
      <c r="J77" s="252">
        <v>20</v>
      </c>
      <c r="K77" s="263"/>
    </row>
    <row r="78" spans="2:11" ht="15" customHeight="1">
      <c r="B78" s="262"/>
      <c r="C78" s="252" t="s">
        <v>1495</v>
      </c>
      <c r="D78" s="252"/>
      <c r="E78" s="252"/>
      <c r="F78" s="271" t="s">
        <v>1492</v>
      </c>
      <c r="G78" s="270"/>
      <c r="H78" s="252" t="s">
        <v>1496</v>
      </c>
      <c r="I78" s="252" t="s">
        <v>1494</v>
      </c>
      <c r="J78" s="252">
        <v>120</v>
      </c>
      <c r="K78" s="263"/>
    </row>
    <row r="79" spans="2:11" ht="15" customHeight="1">
      <c r="B79" s="272"/>
      <c r="C79" s="252" t="s">
        <v>1497</v>
      </c>
      <c r="D79" s="252"/>
      <c r="E79" s="252"/>
      <c r="F79" s="271" t="s">
        <v>1498</v>
      </c>
      <c r="G79" s="270"/>
      <c r="H79" s="252" t="s">
        <v>1499</v>
      </c>
      <c r="I79" s="252" t="s">
        <v>1494</v>
      </c>
      <c r="J79" s="252">
        <v>50</v>
      </c>
      <c r="K79" s="263"/>
    </row>
    <row r="80" spans="2:11" ht="15" customHeight="1">
      <c r="B80" s="272"/>
      <c r="C80" s="252" t="s">
        <v>1500</v>
      </c>
      <c r="D80" s="252"/>
      <c r="E80" s="252"/>
      <c r="F80" s="271" t="s">
        <v>1492</v>
      </c>
      <c r="G80" s="270"/>
      <c r="H80" s="252" t="s">
        <v>1501</v>
      </c>
      <c r="I80" s="252" t="s">
        <v>1502</v>
      </c>
      <c r="J80" s="252"/>
      <c r="K80" s="263"/>
    </row>
    <row r="81" spans="2:11" ht="15" customHeight="1">
      <c r="B81" s="272"/>
      <c r="C81" s="273" t="s">
        <v>1503</v>
      </c>
      <c r="D81" s="273"/>
      <c r="E81" s="273"/>
      <c r="F81" s="274" t="s">
        <v>1498</v>
      </c>
      <c r="G81" s="273"/>
      <c r="H81" s="273" t="s">
        <v>1504</v>
      </c>
      <c r="I81" s="273" t="s">
        <v>1494</v>
      </c>
      <c r="J81" s="273">
        <v>15</v>
      </c>
      <c r="K81" s="263"/>
    </row>
    <row r="82" spans="2:11" ht="15" customHeight="1">
      <c r="B82" s="272"/>
      <c r="C82" s="273" t="s">
        <v>1505</v>
      </c>
      <c r="D82" s="273"/>
      <c r="E82" s="273"/>
      <c r="F82" s="274" t="s">
        <v>1498</v>
      </c>
      <c r="G82" s="273"/>
      <c r="H82" s="273" t="s">
        <v>1506</v>
      </c>
      <c r="I82" s="273" t="s">
        <v>1494</v>
      </c>
      <c r="J82" s="273">
        <v>15</v>
      </c>
      <c r="K82" s="263"/>
    </row>
    <row r="83" spans="2:11" ht="15" customHeight="1">
      <c r="B83" s="272"/>
      <c r="C83" s="273" t="s">
        <v>1507</v>
      </c>
      <c r="D83" s="273"/>
      <c r="E83" s="273"/>
      <c r="F83" s="274" t="s">
        <v>1498</v>
      </c>
      <c r="G83" s="273"/>
      <c r="H83" s="273" t="s">
        <v>1508</v>
      </c>
      <c r="I83" s="273" t="s">
        <v>1494</v>
      </c>
      <c r="J83" s="273">
        <v>20</v>
      </c>
      <c r="K83" s="263"/>
    </row>
    <row r="84" spans="2:11" ht="15" customHeight="1">
      <c r="B84" s="272"/>
      <c r="C84" s="273" t="s">
        <v>1509</v>
      </c>
      <c r="D84" s="273"/>
      <c r="E84" s="273"/>
      <c r="F84" s="274" t="s">
        <v>1498</v>
      </c>
      <c r="G84" s="273"/>
      <c r="H84" s="273" t="s">
        <v>1510</v>
      </c>
      <c r="I84" s="273" t="s">
        <v>1494</v>
      </c>
      <c r="J84" s="273">
        <v>20</v>
      </c>
      <c r="K84" s="263"/>
    </row>
    <row r="85" spans="2:11" ht="15" customHeight="1">
      <c r="B85" s="272"/>
      <c r="C85" s="252" t="s">
        <v>1511</v>
      </c>
      <c r="D85" s="252"/>
      <c r="E85" s="252"/>
      <c r="F85" s="271" t="s">
        <v>1498</v>
      </c>
      <c r="G85" s="270"/>
      <c r="H85" s="252" t="s">
        <v>1512</v>
      </c>
      <c r="I85" s="252" t="s">
        <v>1494</v>
      </c>
      <c r="J85" s="252">
        <v>50</v>
      </c>
      <c r="K85" s="263"/>
    </row>
    <row r="86" spans="2:11" ht="15" customHeight="1">
      <c r="B86" s="272"/>
      <c r="C86" s="252" t="s">
        <v>1513</v>
      </c>
      <c r="D86" s="252"/>
      <c r="E86" s="252"/>
      <c r="F86" s="271" t="s">
        <v>1498</v>
      </c>
      <c r="G86" s="270"/>
      <c r="H86" s="252" t="s">
        <v>1514</v>
      </c>
      <c r="I86" s="252" t="s">
        <v>1494</v>
      </c>
      <c r="J86" s="252">
        <v>20</v>
      </c>
      <c r="K86" s="263"/>
    </row>
    <row r="87" spans="2:11" ht="15" customHeight="1">
      <c r="B87" s="272"/>
      <c r="C87" s="252" t="s">
        <v>1515</v>
      </c>
      <c r="D87" s="252"/>
      <c r="E87" s="252"/>
      <c r="F87" s="271" t="s">
        <v>1498</v>
      </c>
      <c r="G87" s="270"/>
      <c r="H87" s="252" t="s">
        <v>1516</v>
      </c>
      <c r="I87" s="252" t="s">
        <v>1494</v>
      </c>
      <c r="J87" s="252">
        <v>20</v>
      </c>
      <c r="K87" s="263"/>
    </row>
    <row r="88" spans="2:11" ht="15" customHeight="1">
      <c r="B88" s="272"/>
      <c r="C88" s="252" t="s">
        <v>1517</v>
      </c>
      <c r="D88" s="252"/>
      <c r="E88" s="252"/>
      <c r="F88" s="271" t="s">
        <v>1498</v>
      </c>
      <c r="G88" s="270"/>
      <c r="H88" s="252" t="s">
        <v>1518</v>
      </c>
      <c r="I88" s="252" t="s">
        <v>1494</v>
      </c>
      <c r="J88" s="252">
        <v>50</v>
      </c>
      <c r="K88" s="263"/>
    </row>
    <row r="89" spans="2:11" ht="15" customHeight="1">
      <c r="B89" s="272"/>
      <c r="C89" s="252" t="s">
        <v>1519</v>
      </c>
      <c r="D89" s="252"/>
      <c r="E89" s="252"/>
      <c r="F89" s="271" t="s">
        <v>1498</v>
      </c>
      <c r="G89" s="270"/>
      <c r="H89" s="252" t="s">
        <v>1519</v>
      </c>
      <c r="I89" s="252" t="s">
        <v>1494</v>
      </c>
      <c r="J89" s="252">
        <v>50</v>
      </c>
      <c r="K89" s="263"/>
    </row>
    <row r="90" spans="2:11" ht="15" customHeight="1">
      <c r="B90" s="272"/>
      <c r="C90" s="252" t="s">
        <v>141</v>
      </c>
      <c r="D90" s="252"/>
      <c r="E90" s="252"/>
      <c r="F90" s="271" t="s">
        <v>1498</v>
      </c>
      <c r="G90" s="270"/>
      <c r="H90" s="252" t="s">
        <v>1520</v>
      </c>
      <c r="I90" s="252" t="s">
        <v>1494</v>
      </c>
      <c r="J90" s="252">
        <v>255</v>
      </c>
      <c r="K90" s="263"/>
    </row>
    <row r="91" spans="2:11" ht="15" customHeight="1">
      <c r="B91" s="272"/>
      <c r="C91" s="252" t="s">
        <v>1521</v>
      </c>
      <c r="D91" s="252"/>
      <c r="E91" s="252"/>
      <c r="F91" s="271" t="s">
        <v>1492</v>
      </c>
      <c r="G91" s="270"/>
      <c r="H91" s="252" t="s">
        <v>1522</v>
      </c>
      <c r="I91" s="252" t="s">
        <v>1523</v>
      </c>
      <c r="J91" s="252"/>
      <c r="K91" s="263"/>
    </row>
    <row r="92" spans="2:11" ht="15" customHeight="1">
      <c r="B92" s="272"/>
      <c r="C92" s="252" t="s">
        <v>1524</v>
      </c>
      <c r="D92" s="252"/>
      <c r="E92" s="252"/>
      <c r="F92" s="271" t="s">
        <v>1492</v>
      </c>
      <c r="G92" s="270"/>
      <c r="H92" s="252" t="s">
        <v>1525</v>
      </c>
      <c r="I92" s="252" t="s">
        <v>1526</v>
      </c>
      <c r="J92" s="252"/>
      <c r="K92" s="263"/>
    </row>
    <row r="93" spans="2:11" ht="15" customHeight="1">
      <c r="B93" s="272"/>
      <c r="C93" s="252" t="s">
        <v>1527</v>
      </c>
      <c r="D93" s="252"/>
      <c r="E93" s="252"/>
      <c r="F93" s="271" t="s">
        <v>1492</v>
      </c>
      <c r="G93" s="270"/>
      <c r="H93" s="252" t="s">
        <v>1527</v>
      </c>
      <c r="I93" s="252" t="s">
        <v>1526</v>
      </c>
      <c r="J93" s="252"/>
      <c r="K93" s="263"/>
    </row>
    <row r="94" spans="2:11" ht="15" customHeight="1">
      <c r="B94" s="272"/>
      <c r="C94" s="252" t="s">
        <v>39</v>
      </c>
      <c r="D94" s="252"/>
      <c r="E94" s="252"/>
      <c r="F94" s="271" t="s">
        <v>1492</v>
      </c>
      <c r="G94" s="270"/>
      <c r="H94" s="252" t="s">
        <v>1528</v>
      </c>
      <c r="I94" s="252" t="s">
        <v>1526</v>
      </c>
      <c r="J94" s="252"/>
      <c r="K94" s="263"/>
    </row>
    <row r="95" spans="2:11" ht="15" customHeight="1">
      <c r="B95" s="272"/>
      <c r="C95" s="252" t="s">
        <v>49</v>
      </c>
      <c r="D95" s="252"/>
      <c r="E95" s="252"/>
      <c r="F95" s="271" t="s">
        <v>1492</v>
      </c>
      <c r="G95" s="270"/>
      <c r="H95" s="252" t="s">
        <v>1529</v>
      </c>
      <c r="I95" s="252" t="s">
        <v>1526</v>
      </c>
      <c r="J95" s="252"/>
      <c r="K95" s="263"/>
    </row>
    <row r="96" spans="2:11" ht="15" customHeight="1">
      <c r="B96" s="275"/>
      <c r="C96" s="276"/>
      <c r="D96" s="276"/>
      <c r="E96" s="276"/>
      <c r="F96" s="276"/>
      <c r="G96" s="276"/>
      <c r="H96" s="276"/>
      <c r="I96" s="276"/>
      <c r="J96" s="276"/>
      <c r="K96" s="277"/>
    </row>
    <row r="97" spans="2:11" ht="18.75" customHeight="1">
      <c r="B97" s="278"/>
      <c r="C97" s="279"/>
      <c r="D97" s="279"/>
      <c r="E97" s="279"/>
      <c r="F97" s="279"/>
      <c r="G97" s="279"/>
      <c r="H97" s="279"/>
      <c r="I97" s="279"/>
      <c r="J97" s="279"/>
      <c r="K97" s="278"/>
    </row>
    <row r="98" spans="2:11" ht="18.75" customHeight="1">
      <c r="B98" s="258"/>
      <c r="C98" s="258"/>
      <c r="D98" s="258"/>
      <c r="E98" s="258"/>
      <c r="F98" s="258"/>
      <c r="G98" s="258"/>
      <c r="H98" s="258"/>
      <c r="I98" s="258"/>
      <c r="J98" s="258"/>
      <c r="K98" s="258"/>
    </row>
    <row r="99" spans="2:11" ht="7.5" customHeight="1">
      <c r="B99" s="259"/>
      <c r="C99" s="260"/>
      <c r="D99" s="260"/>
      <c r="E99" s="260"/>
      <c r="F99" s="260"/>
      <c r="G99" s="260"/>
      <c r="H99" s="260"/>
      <c r="I99" s="260"/>
      <c r="J99" s="260"/>
      <c r="K99" s="261"/>
    </row>
    <row r="100" spans="2:11" ht="45" customHeight="1">
      <c r="B100" s="262"/>
      <c r="C100" s="366" t="s">
        <v>1530</v>
      </c>
      <c r="D100" s="366"/>
      <c r="E100" s="366"/>
      <c r="F100" s="366"/>
      <c r="G100" s="366"/>
      <c r="H100" s="366"/>
      <c r="I100" s="366"/>
      <c r="J100" s="366"/>
      <c r="K100" s="263"/>
    </row>
    <row r="101" spans="2:11" ht="17.25" customHeight="1">
      <c r="B101" s="262"/>
      <c r="C101" s="264" t="s">
        <v>1486</v>
      </c>
      <c r="D101" s="264"/>
      <c r="E101" s="264"/>
      <c r="F101" s="264" t="s">
        <v>1487</v>
      </c>
      <c r="G101" s="265"/>
      <c r="H101" s="264" t="s">
        <v>136</v>
      </c>
      <c r="I101" s="264" t="s">
        <v>58</v>
      </c>
      <c r="J101" s="264" t="s">
        <v>1488</v>
      </c>
      <c r="K101" s="263"/>
    </row>
    <row r="102" spans="2:11" ht="17.25" customHeight="1">
      <c r="B102" s="262"/>
      <c r="C102" s="266" t="s">
        <v>1489</v>
      </c>
      <c r="D102" s="266"/>
      <c r="E102" s="266"/>
      <c r="F102" s="267" t="s">
        <v>1490</v>
      </c>
      <c r="G102" s="268"/>
      <c r="H102" s="266"/>
      <c r="I102" s="266"/>
      <c r="J102" s="266" t="s">
        <v>1491</v>
      </c>
      <c r="K102" s="263"/>
    </row>
    <row r="103" spans="2:11" ht="5.25" customHeight="1">
      <c r="B103" s="262"/>
      <c r="C103" s="264"/>
      <c r="D103" s="264"/>
      <c r="E103" s="264"/>
      <c r="F103" s="264"/>
      <c r="G103" s="280"/>
      <c r="H103" s="264"/>
      <c r="I103" s="264"/>
      <c r="J103" s="264"/>
      <c r="K103" s="263"/>
    </row>
    <row r="104" spans="2:11" ht="15" customHeight="1">
      <c r="B104" s="262"/>
      <c r="C104" s="252" t="s">
        <v>54</v>
      </c>
      <c r="D104" s="269"/>
      <c r="E104" s="269"/>
      <c r="F104" s="271" t="s">
        <v>1492</v>
      </c>
      <c r="G104" s="280"/>
      <c r="H104" s="252" t="s">
        <v>1531</v>
      </c>
      <c r="I104" s="252" t="s">
        <v>1494</v>
      </c>
      <c r="J104" s="252">
        <v>20</v>
      </c>
      <c r="K104" s="263"/>
    </row>
    <row r="105" spans="2:11" ht="15" customHeight="1">
      <c r="B105" s="262"/>
      <c r="C105" s="252" t="s">
        <v>1495</v>
      </c>
      <c r="D105" s="252"/>
      <c r="E105" s="252"/>
      <c r="F105" s="271" t="s">
        <v>1492</v>
      </c>
      <c r="G105" s="252"/>
      <c r="H105" s="252" t="s">
        <v>1531</v>
      </c>
      <c r="I105" s="252" t="s">
        <v>1494</v>
      </c>
      <c r="J105" s="252">
        <v>120</v>
      </c>
      <c r="K105" s="263"/>
    </row>
    <row r="106" spans="2:11" ht="15" customHeight="1">
      <c r="B106" s="272"/>
      <c r="C106" s="252" t="s">
        <v>1497</v>
      </c>
      <c r="D106" s="252"/>
      <c r="E106" s="252"/>
      <c r="F106" s="271" t="s">
        <v>1498</v>
      </c>
      <c r="G106" s="252"/>
      <c r="H106" s="252" t="s">
        <v>1531</v>
      </c>
      <c r="I106" s="252" t="s">
        <v>1494</v>
      </c>
      <c r="J106" s="252">
        <v>50</v>
      </c>
      <c r="K106" s="263"/>
    </row>
    <row r="107" spans="2:11" ht="15" customHeight="1">
      <c r="B107" s="272"/>
      <c r="C107" s="252" t="s">
        <v>1500</v>
      </c>
      <c r="D107" s="252"/>
      <c r="E107" s="252"/>
      <c r="F107" s="271" t="s">
        <v>1492</v>
      </c>
      <c r="G107" s="252"/>
      <c r="H107" s="252" t="s">
        <v>1531</v>
      </c>
      <c r="I107" s="252" t="s">
        <v>1502</v>
      </c>
      <c r="J107" s="252"/>
      <c r="K107" s="263"/>
    </row>
    <row r="108" spans="2:11" ht="15" customHeight="1">
      <c r="B108" s="272"/>
      <c r="C108" s="252" t="s">
        <v>1511</v>
      </c>
      <c r="D108" s="252"/>
      <c r="E108" s="252"/>
      <c r="F108" s="271" t="s">
        <v>1498</v>
      </c>
      <c r="G108" s="252"/>
      <c r="H108" s="252" t="s">
        <v>1531</v>
      </c>
      <c r="I108" s="252" t="s">
        <v>1494</v>
      </c>
      <c r="J108" s="252">
        <v>50</v>
      </c>
      <c r="K108" s="263"/>
    </row>
    <row r="109" spans="2:11" ht="15" customHeight="1">
      <c r="B109" s="272"/>
      <c r="C109" s="252" t="s">
        <v>1519</v>
      </c>
      <c r="D109" s="252"/>
      <c r="E109" s="252"/>
      <c r="F109" s="271" t="s">
        <v>1498</v>
      </c>
      <c r="G109" s="252"/>
      <c r="H109" s="252" t="s">
        <v>1531</v>
      </c>
      <c r="I109" s="252" t="s">
        <v>1494</v>
      </c>
      <c r="J109" s="252">
        <v>50</v>
      </c>
      <c r="K109" s="263"/>
    </row>
    <row r="110" spans="2:11" ht="15" customHeight="1">
      <c r="B110" s="272"/>
      <c r="C110" s="252" t="s">
        <v>1517</v>
      </c>
      <c r="D110" s="252"/>
      <c r="E110" s="252"/>
      <c r="F110" s="271" t="s">
        <v>1498</v>
      </c>
      <c r="G110" s="252"/>
      <c r="H110" s="252" t="s">
        <v>1531</v>
      </c>
      <c r="I110" s="252" t="s">
        <v>1494</v>
      </c>
      <c r="J110" s="252">
        <v>50</v>
      </c>
      <c r="K110" s="263"/>
    </row>
    <row r="111" spans="2:11" ht="15" customHeight="1">
      <c r="B111" s="272"/>
      <c r="C111" s="252" t="s">
        <v>54</v>
      </c>
      <c r="D111" s="252"/>
      <c r="E111" s="252"/>
      <c r="F111" s="271" t="s">
        <v>1492</v>
      </c>
      <c r="G111" s="252"/>
      <c r="H111" s="252" t="s">
        <v>1532</v>
      </c>
      <c r="I111" s="252" t="s">
        <v>1494</v>
      </c>
      <c r="J111" s="252">
        <v>20</v>
      </c>
      <c r="K111" s="263"/>
    </row>
    <row r="112" spans="2:11" ht="15" customHeight="1">
      <c r="B112" s="272"/>
      <c r="C112" s="252" t="s">
        <v>1533</v>
      </c>
      <c r="D112" s="252"/>
      <c r="E112" s="252"/>
      <c r="F112" s="271" t="s">
        <v>1492</v>
      </c>
      <c r="G112" s="252"/>
      <c r="H112" s="252" t="s">
        <v>1534</v>
      </c>
      <c r="I112" s="252" t="s">
        <v>1494</v>
      </c>
      <c r="J112" s="252">
        <v>120</v>
      </c>
      <c r="K112" s="263"/>
    </row>
    <row r="113" spans="2:11" ht="15" customHeight="1">
      <c r="B113" s="272"/>
      <c r="C113" s="252" t="s">
        <v>39</v>
      </c>
      <c r="D113" s="252"/>
      <c r="E113" s="252"/>
      <c r="F113" s="271" t="s">
        <v>1492</v>
      </c>
      <c r="G113" s="252"/>
      <c r="H113" s="252" t="s">
        <v>1535</v>
      </c>
      <c r="I113" s="252" t="s">
        <v>1526</v>
      </c>
      <c r="J113" s="252"/>
      <c r="K113" s="263"/>
    </row>
    <row r="114" spans="2:11" ht="15" customHeight="1">
      <c r="B114" s="272"/>
      <c r="C114" s="252" t="s">
        <v>49</v>
      </c>
      <c r="D114" s="252"/>
      <c r="E114" s="252"/>
      <c r="F114" s="271" t="s">
        <v>1492</v>
      </c>
      <c r="G114" s="252"/>
      <c r="H114" s="252" t="s">
        <v>1536</v>
      </c>
      <c r="I114" s="252" t="s">
        <v>1526</v>
      </c>
      <c r="J114" s="252"/>
      <c r="K114" s="263"/>
    </row>
    <row r="115" spans="2:11" ht="15" customHeight="1">
      <c r="B115" s="272"/>
      <c r="C115" s="252" t="s">
        <v>58</v>
      </c>
      <c r="D115" s="252"/>
      <c r="E115" s="252"/>
      <c r="F115" s="271" t="s">
        <v>1492</v>
      </c>
      <c r="G115" s="252"/>
      <c r="H115" s="252" t="s">
        <v>1537</v>
      </c>
      <c r="I115" s="252" t="s">
        <v>1538</v>
      </c>
      <c r="J115" s="252"/>
      <c r="K115" s="263"/>
    </row>
    <row r="116" spans="2:11" ht="15" customHeight="1">
      <c r="B116" s="275"/>
      <c r="C116" s="281"/>
      <c r="D116" s="281"/>
      <c r="E116" s="281"/>
      <c r="F116" s="281"/>
      <c r="G116" s="281"/>
      <c r="H116" s="281"/>
      <c r="I116" s="281"/>
      <c r="J116" s="281"/>
      <c r="K116" s="277"/>
    </row>
    <row r="117" spans="2:11" ht="18.75" customHeight="1">
      <c r="B117" s="282"/>
      <c r="C117" s="248"/>
      <c r="D117" s="248"/>
      <c r="E117" s="248"/>
      <c r="F117" s="283"/>
      <c r="G117" s="248"/>
      <c r="H117" s="248"/>
      <c r="I117" s="248"/>
      <c r="J117" s="248"/>
      <c r="K117" s="282"/>
    </row>
    <row r="118" spans="2:11" ht="18.75" customHeight="1"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</row>
    <row r="119" spans="2:11" ht="7.5" customHeight="1">
      <c r="B119" s="284"/>
      <c r="C119" s="285"/>
      <c r="D119" s="285"/>
      <c r="E119" s="285"/>
      <c r="F119" s="285"/>
      <c r="G119" s="285"/>
      <c r="H119" s="285"/>
      <c r="I119" s="285"/>
      <c r="J119" s="285"/>
      <c r="K119" s="286"/>
    </row>
    <row r="120" spans="2:11" ht="45" customHeight="1">
      <c r="B120" s="287"/>
      <c r="C120" s="363" t="s">
        <v>1539</v>
      </c>
      <c r="D120" s="363"/>
      <c r="E120" s="363"/>
      <c r="F120" s="363"/>
      <c r="G120" s="363"/>
      <c r="H120" s="363"/>
      <c r="I120" s="363"/>
      <c r="J120" s="363"/>
      <c r="K120" s="288"/>
    </row>
    <row r="121" spans="2:11" ht="17.25" customHeight="1">
      <c r="B121" s="289"/>
      <c r="C121" s="264" t="s">
        <v>1486</v>
      </c>
      <c r="D121" s="264"/>
      <c r="E121" s="264"/>
      <c r="F121" s="264" t="s">
        <v>1487</v>
      </c>
      <c r="G121" s="265"/>
      <c r="H121" s="264" t="s">
        <v>136</v>
      </c>
      <c r="I121" s="264" t="s">
        <v>58</v>
      </c>
      <c r="J121" s="264" t="s">
        <v>1488</v>
      </c>
      <c r="K121" s="290"/>
    </row>
    <row r="122" spans="2:11" ht="17.25" customHeight="1">
      <c r="B122" s="289"/>
      <c r="C122" s="266" t="s">
        <v>1489</v>
      </c>
      <c r="D122" s="266"/>
      <c r="E122" s="266"/>
      <c r="F122" s="267" t="s">
        <v>1490</v>
      </c>
      <c r="G122" s="268"/>
      <c r="H122" s="266"/>
      <c r="I122" s="266"/>
      <c r="J122" s="266" t="s">
        <v>1491</v>
      </c>
      <c r="K122" s="290"/>
    </row>
    <row r="123" spans="2:11" ht="5.25" customHeight="1">
      <c r="B123" s="291"/>
      <c r="C123" s="269"/>
      <c r="D123" s="269"/>
      <c r="E123" s="269"/>
      <c r="F123" s="269"/>
      <c r="G123" s="252"/>
      <c r="H123" s="269"/>
      <c r="I123" s="269"/>
      <c r="J123" s="269"/>
      <c r="K123" s="292"/>
    </row>
    <row r="124" spans="2:11" ht="15" customHeight="1">
      <c r="B124" s="291"/>
      <c r="C124" s="252" t="s">
        <v>1495</v>
      </c>
      <c r="D124" s="269"/>
      <c r="E124" s="269"/>
      <c r="F124" s="271" t="s">
        <v>1492</v>
      </c>
      <c r="G124" s="252"/>
      <c r="H124" s="252" t="s">
        <v>1531</v>
      </c>
      <c r="I124" s="252" t="s">
        <v>1494</v>
      </c>
      <c r="J124" s="252">
        <v>120</v>
      </c>
      <c r="K124" s="293"/>
    </row>
    <row r="125" spans="2:11" ht="15" customHeight="1">
      <c r="B125" s="291"/>
      <c r="C125" s="252" t="s">
        <v>1540</v>
      </c>
      <c r="D125" s="252"/>
      <c r="E125" s="252"/>
      <c r="F125" s="271" t="s">
        <v>1492</v>
      </c>
      <c r="G125" s="252"/>
      <c r="H125" s="252" t="s">
        <v>1541</v>
      </c>
      <c r="I125" s="252" t="s">
        <v>1494</v>
      </c>
      <c r="J125" s="252" t="s">
        <v>1542</v>
      </c>
      <c r="K125" s="293"/>
    </row>
    <row r="126" spans="2:11" ht="15" customHeight="1">
      <c r="B126" s="291"/>
      <c r="C126" s="252" t="s">
        <v>1441</v>
      </c>
      <c r="D126" s="252"/>
      <c r="E126" s="252"/>
      <c r="F126" s="271" t="s">
        <v>1492</v>
      </c>
      <c r="G126" s="252"/>
      <c r="H126" s="252" t="s">
        <v>1543</v>
      </c>
      <c r="I126" s="252" t="s">
        <v>1494</v>
      </c>
      <c r="J126" s="252" t="s">
        <v>1542</v>
      </c>
      <c r="K126" s="293"/>
    </row>
    <row r="127" spans="2:11" ht="15" customHeight="1">
      <c r="B127" s="291"/>
      <c r="C127" s="252" t="s">
        <v>1503</v>
      </c>
      <c r="D127" s="252"/>
      <c r="E127" s="252"/>
      <c r="F127" s="271" t="s">
        <v>1498</v>
      </c>
      <c r="G127" s="252"/>
      <c r="H127" s="252" t="s">
        <v>1504</v>
      </c>
      <c r="I127" s="252" t="s">
        <v>1494</v>
      </c>
      <c r="J127" s="252">
        <v>15</v>
      </c>
      <c r="K127" s="293"/>
    </row>
    <row r="128" spans="2:11" ht="15" customHeight="1">
      <c r="B128" s="291"/>
      <c r="C128" s="273" t="s">
        <v>1505</v>
      </c>
      <c r="D128" s="273"/>
      <c r="E128" s="273"/>
      <c r="F128" s="274" t="s">
        <v>1498</v>
      </c>
      <c r="G128" s="273"/>
      <c r="H128" s="273" t="s">
        <v>1506</v>
      </c>
      <c r="I128" s="273" t="s">
        <v>1494</v>
      </c>
      <c r="J128" s="273">
        <v>15</v>
      </c>
      <c r="K128" s="293"/>
    </row>
    <row r="129" spans="2:11" ht="15" customHeight="1">
      <c r="B129" s="291"/>
      <c r="C129" s="273" t="s">
        <v>1507</v>
      </c>
      <c r="D129" s="273"/>
      <c r="E129" s="273"/>
      <c r="F129" s="274" t="s">
        <v>1498</v>
      </c>
      <c r="G129" s="273"/>
      <c r="H129" s="273" t="s">
        <v>1508</v>
      </c>
      <c r="I129" s="273" t="s">
        <v>1494</v>
      </c>
      <c r="J129" s="273">
        <v>20</v>
      </c>
      <c r="K129" s="293"/>
    </row>
    <row r="130" spans="2:11" ht="15" customHeight="1">
      <c r="B130" s="291"/>
      <c r="C130" s="273" t="s">
        <v>1509</v>
      </c>
      <c r="D130" s="273"/>
      <c r="E130" s="273"/>
      <c r="F130" s="274" t="s">
        <v>1498</v>
      </c>
      <c r="G130" s="273"/>
      <c r="H130" s="273" t="s">
        <v>1510</v>
      </c>
      <c r="I130" s="273" t="s">
        <v>1494</v>
      </c>
      <c r="J130" s="273">
        <v>20</v>
      </c>
      <c r="K130" s="293"/>
    </row>
    <row r="131" spans="2:11" ht="15" customHeight="1">
      <c r="B131" s="291"/>
      <c r="C131" s="252" t="s">
        <v>1497</v>
      </c>
      <c r="D131" s="252"/>
      <c r="E131" s="252"/>
      <c r="F131" s="271" t="s">
        <v>1498</v>
      </c>
      <c r="G131" s="252"/>
      <c r="H131" s="252" t="s">
        <v>1531</v>
      </c>
      <c r="I131" s="252" t="s">
        <v>1494</v>
      </c>
      <c r="J131" s="252">
        <v>50</v>
      </c>
      <c r="K131" s="293"/>
    </row>
    <row r="132" spans="2:11" ht="15" customHeight="1">
      <c r="B132" s="291"/>
      <c r="C132" s="252" t="s">
        <v>1511</v>
      </c>
      <c r="D132" s="252"/>
      <c r="E132" s="252"/>
      <c r="F132" s="271" t="s">
        <v>1498</v>
      </c>
      <c r="G132" s="252"/>
      <c r="H132" s="252" t="s">
        <v>1531</v>
      </c>
      <c r="I132" s="252" t="s">
        <v>1494</v>
      </c>
      <c r="J132" s="252">
        <v>50</v>
      </c>
      <c r="K132" s="293"/>
    </row>
    <row r="133" spans="2:11" ht="15" customHeight="1">
      <c r="B133" s="291"/>
      <c r="C133" s="252" t="s">
        <v>1517</v>
      </c>
      <c r="D133" s="252"/>
      <c r="E133" s="252"/>
      <c r="F133" s="271" t="s">
        <v>1498</v>
      </c>
      <c r="G133" s="252"/>
      <c r="H133" s="252" t="s">
        <v>1531</v>
      </c>
      <c r="I133" s="252" t="s">
        <v>1494</v>
      </c>
      <c r="J133" s="252">
        <v>50</v>
      </c>
      <c r="K133" s="293"/>
    </row>
    <row r="134" spans="2:11" ht="15" customHeight="1">
      <c r="B134" s="291"/>
      <c r="C134" s="252" t="s">
        <v>1519</v>
      </c>
      <c r="D134" s="252"/>
      <c r="E134" s="252"/>
      <c r="F134" s="271" t="s">
        <v>1498</v>
      </c>
      <c r="G134" s="252"/>
      <c r="H134" s="252" t="s">
        <v>1531</v>
      </c>
      <c r="I134" s="252" t="s">
        <v>1494</v>
      </c>
      <c r="J134" s="252">
        <v>50</v>
      </c>
      <c r="K134" s="293"/>
    </row>
    <row r="135" spans="2:11" ht="15" customHeight="1">
      <c r="B135" s="291"/>
      <c r="C135" s="252" t="s">
        <v>141</v>
      </c>
      <c r="D135" s="252"/>
      <c r="E135" s="252"/>
      <c r="F135" s="271" t="s">
        <v>1498</v>
      </c>
      <c r="G135" s="252"/>
      <c r="H135" s="252" t="s">
        <v>1544</v>
      </c>
      <c r="I135" s="252" t="s">
        <v>1494</v>
      </c>
      <c r="J135" s="252">
        <v>255</v>
      </c>
      <c r="K135" s="293"/>
    </row>
    <row r="136" spans="2:11" ht="15" customHeight="1">
      <c r="B136" s="291"/>
      <c r="C136" s="252" t="s">
        <v>1521</v>
      </c>
      <c r="D136" s="252"/>
      <c r="E136" s="252"/>
      <c r="F136" s="271" t="s">
        <v>1492</v>
      </c>
      <c r="G136" s="252"/>
      <c r="H136" s="252" t="s">
        <v>1545</v>
      </c>
      <c r="I136" s="252" t="s">
        <v>1523</v>
      </c>
      <c r="J136" s="252"/>
      <c r="K136" s="293"/>
    </row>
    <row r="137" spans="2:11" ht="15" customHeight="1">
      <c r="B137" s="291"/>
      <c r="C137" s="252" t="s">
        <v>1524</v>
      </c>
      <c r="D137" s="252"/>
      <c r="E137" s="252"/>
      <c r="F137" s="271" t="s">
        <v>1492</v>
      </c>
      <c r="G137" s="252"/>
      <c r="H137" s="252" t="s">
        <v>1546</v>
      </c>
      <c r="I137" s="252" t="s">
        <v>1526</v>
      </c>
      <c r="J137" s="252"/>
      <c r="K137" s="293"/>
    </row>
    <row r="138" spans="2:11" ht="15" customHeight="1">
      <c r="B138" s="291"/>
      <c r="C138" s="252" t="s">
        <v>1527</v>
      </c>
      <c r="D138" s="252"/>
      <c r="E138" s="252"/>
      <c r="F138" s="271" t="s">
        <v>1492</v>
      </c>
      <c r="G138" s="252"/>
      <c r="H138" s="252" t="s">
        <v>1527</v>
      </c>
      <c r="I138" s="252" t="s">
        <v>1526</v>
      </c>
      <c r="J138" s="252"/>
      <c r="K138" s="293"/>
    </row>
    <row r="139" spans="2:11" ht="15" customHeight="1">
      <c r="B139" s="291"/>
      <c r="C139" s="252" t="s">
        <v>39</v>
      </c>
      <c r="D139" s="252"/>
      <c r="E139" s="252"/>
      <c r="F139" s="271" t="s">
        <v>1492</v>
      </c>
      <c r="G139" s="252"/>
      <c r="H139" s="252" t="s">
        <v>1547</v>
      </c>
      <c r="I139" s="252" t="s">
        <v>1526</v>
      </c>
      <c r="J139" s="252"/>
      <c r="K139" s="293"/>
    </row>
    <row r="140" spans="2:11" ht="15" customHeight="1">
      <c r="B140" s="291"/>
      <c r="C140" s="252" t="s">
        <v>1548</v>
      </c>
      <c r="D140" s="252"/>
      <c r="E140" s="252"/>
      <c r="F140" s="271" t="s">
        <v>1492</v>
      </c>
      <c r="G140" s="252"/>
      <c r="H140" s="252" t="s">
        <v>1549</v>
      </c>
      <c r="I140" s="252" t="s">
        <v>1526</v>
      </c>
      <c r="J140" s="252"/>
      <c r="K140" s="293"/>
    </row>
    <row r="141" spans="2:11" ht="15" customHeight="1">
      <c r="B141" s="294"/>
      <c r="C141" s="295"/>
      <c r="D141" s="295"/>
      <c r="E141" s="295"/>
      <c r="F141" s="295"/>
      <c r="G141" s="295"/>
      <c r="H141" s="295"/>
      <c r="I141" s="295"/>
      <c r="J141" s="295"/>
      <c r="K141" s="296"/>
    </row>
    <row r="142" spans="2:11" ht="18.75" customHeight="1">
      <c r="B142" s="248"/>
      <c r="C142" s="248"/>
      <c r="D142" s="248"/>
      <c r="E142" s="248"/>
      <c r="F142" s="283"/>
      <c r="G142" s="248"/>
      <c r="H142" s="248"/>
      <c r="I142" s="248"/>
      <c r="J142" s="248"/>
      <c r="K142" s="248"/>
    </row>
    <row r="143" spans="2:11" ht="18.75" customHeight="1"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</row>
    <row r="144" spans="2:11" ht="7.5" customHeight="1">
      <c r="B144" s="259"/>
      <c r="C144" s="260"/>
      <c r="D144" s="260"/>
      <c r="E144" s="260"/>
      <c r="F144" s="260"/>
      <c r="G144" s="260"/>
      <c r="H144" s="260"/>
      <c r="I144" s="260"/>
      <c r="J144" s="260"/>
      <c r="K144" s="261"/>
    </row>
    <row r="145" spans="2:11" ht="45" customHeight="1">
      <c r="B145" s="262"/>
      <c r="C145" s="366" t="s">
        <v>1550</v>
      </c>
      <c r="D145" s="366"/>
      <c r="E145" s="366"/>
      <c r="F145" s="366"/>
      <c r="G145" s="366"/>
      <c r="H145" s="366"/>
      <c r="I145" s="366"/>
      <c r="J145" s="366"/>
      <c r="K145" s="263"/>
    </row>
    <row r="146" spans="2:11" ht="17.25" customHeight="1">
      <c r="B146" s="262"/>
      <c r="C146" s="264" t="s">
        <v>1486</v>
      </c>
      <c r="D146" s="264"/>
      <c r="E146" s="264"/>
      <c r="F146" s="264" t="s">
        <v>1487</v>
      </c>
      <c r="G146" s="265"/>
      <c r="H146" s="264" t="s">
        <v>136</v>
      </c>
      <c r="I146" s="264" t="s">
        <v>58</v>
      </c>
      <c r="J146" s="264" t="s">
        <v>1488</v>
      </c>
      <c r="K146" s="263"/>
    </row>
    <row r="147" spans="2:11" ht="17.25" customHeight="1">
      <c r="B147" s="262"/>
      <c r="C147" s="266" t="s">
        <v>1489</v>
      </c>
      <c r="D147" s="266"/>
      <c r="E147" s="266"/>
      <c r="F147" s="267" t="s">
        <v>1490</v>
      </c>
      <c r="G147" s="268"/>
      <c r="H147" s="266"/>
      <c r="I147" s="266"/>
      <c r="J147" s="266" t="s">
        <v>1491</v>
      </c>
      <c r="K147" s="263"/>
    </row>
    <row r="148" spans="2:11" ht="5.25" customHeight="1">
      <c r="B148" s="272"/>
      <c r="C148" s="269"/>
      <c r="D148" s="269"/>
      <c r="E148" s="269"/>
      <c r="F148" s="269"/>
      <c r="G148" s="270"/>
      <c r="H148" s="269"/>
      <c r="I148" s="269"/>
      <c r="J148" s="269"/>
      <c r="K148" s="293"/>
    </row>
    <row r="149" spans="2:11" ht="15" customHeight="1">
      <c r="B149" s="272"/>
      <c r="C149" s="297" t="s">
        <v>1495</v>
      </c>
      <c r="D149" s="252"/>
      <c r="E149" s="252"/>
      <c r="F149" s="298" t="s">
        <v>1492</v>
      </c>
      <c r="G149" s="252"/>
      <c r="H149" s="297" t="s">
        <v>1531</v>
      </c>
      <c r="I149" s="297" t="s">
        <v>1494</v>
      </c>
      <c r="J149" s="297">
        <v>120</v>
      </c>
      <c r="K149" s="293"/>
    </row>
    <row r="150" spans="2:11" ht="15" customHeight="1">
      <c r="B150" s="272"/>
      <c r="C150" s="297" t="s">
        <v>1540</v>
      </c>
      <c r="D150" s="252"/>
      <c r="E150" s="252"/>
      <c r="F150" s="298" t="s">
        <v>1492</v>
      </c>
      <c r="G150" s="252"/>
      <c r="H150" s="297" t="s">
        <v>1551</v>
      </c>
      <c r="I150" s="297" t="s">
        <v>1494</v>
      </c>
      <c r="J150" s="297" t="s">
        <v>1542</v>
      </c>
      <c r="K150" s="293"/>
    </row>
    <row r="151" spans="2:11" ht="15" customHeight="1">
      <c r="B151" s="272"/>
      <c r="C151" s="297" t="s">
        <v>1441</v>
      </c>
      <c r="D151" s="252"/>
      <c r="E151" s="252"/>
      <c r="F151" s="298" t="s">
        <v>1492</v>
      </c>
      <c r="G151" s="252"/>
      <c r="H151" s="297" t="s">
        <v>1552</v>
      </c>
      <c r="I151" s="297" t="s">
        <v>1494</v>
      </c>
      <c r="J151" s="297" t="s">
        <v>1542</v>
      </c>
      <c r="K151" s="293"/>
    </row>
    <row r="152" spans="2:11" ht="15" customHeight="1">
      <c r="B152" s="272"/>
      <c r="C152" s="297" t="s">
        <v>1497</v>
      </c>
      <c r="D152" s="252"/>
      <c r="E152" s="252"/>
      <c r="F152" s="298" t="s">
        <v>1498</v>
      </c>
      <c r="G152" s="252"/>
      <c r="H152" s="297" t="s">
        <v>1531</v>
      </c>
      <c r="I152" s="297" t="s">
        <v>1494</v>
      </c>
      <c r="J152" s="297">
        <v>50</v>
      </c>
      <c r="K152" s="293"/>
    </row>
    <row r="153" spans="2:11" ht="15" customHeight="1">
      <c r="B153" s="272"/>
      <c r="C153" s="297" t="s">
        <v>1500</v>
      </c>
      <c r="D153" s="252"/>
      <c r="E153" s="252"/>
      <c r="F153" s="298" t="s">
        <v>1492</v>
      </c>
      <c r="G153" s="252"/>
      <c r="H153" s="297" t="s">
        <v>1531</v>
      </c>
      <c r="I153" s="297" t="s">
        <v>1502</v>
      </c>
      <c r="J153" s="297"/>
      <c r="K153" s="293"/>
    </row>
    <row r="154" spans="2:11" ht="15" customHeight="1">
      <c r="B154" s="272"/>
      <c r="C154" s="297" t="s">
        <v>1511</v>
      </c>
      <c r="D154" s="252"/>
      <c r="E154" s="252"/>
      <c r="F154" s="298" t="s">
        <v>1498</v>
      </c>
      <c r="G154" s="252"/>
      <c r="H154" s="297" t="s">
        <v>1531</v>
      </c>
      <c r="I154" s="297" t="s">
        <v>1494</v>
      </c>
      <c r="J154" s="297">
        <v>50</v>
      </c>
      <c r="K154" s="293"/>
    </row>
    <row r="155" spans="2:11" ht="15" customHeight="1">
      <c r="B155" s="272"/>
      <c r="C155" s="297" t="s">
        <v>1519</v>
      </c>
      <c r="D155" s="252"/>
      <c r="E155" s="252"/>
      <c r="F155" s="298" t="s">
        <v>1498</v>
      </c>
      <c r="G155" s="252"/>
      <c r="H155" s="297" t="s">
        <v>1531</v>
      </c>
      <c r="I155" s="297" t="s">
        <v>1494</v>
      </c>
      <c r="J155" s="297">
        <v>50</v>
      </c>
      <c r="K155" s="293"/>
    </row>
    <row r="156" spans="2:11" ht="15" customHeight="1">
      <c r="B156" s="272"/>
      <c r="C156" s="297" t="s">
        <v>1517</v>
      </c>
      <c r="D156" s="252"/>
      <c r="E156" s="252"/>
      <c r="F156" s="298" t="s">
        <v>1498</v>
      </c>
      <c r="G156" s="252"/>
      <c r="H156" s="297" t="s">
        <v>1531</v>
      </c>
      <c r="I156" s="297" t="s">
        <v>1494</v>
      </c>
      <c r="J156" s="297">
        <v>50</v>
      </c>
      <c r="K156" s="293"/>
    </row>
    <row r="157" spans="2:11" ht="15" customHeight="1">
      <c r="B157" s="272"/>
      <c r="C157" s="297" t="s">
        <v>106</v>
      </c>
      <c r="D157" s="252"/>
      <c r="E157" s="252"/>
      <c r="F157" s="298" t="s">
        <v>1492</v>
      </c>
      <c r="G157" s="252"/>
      <c r="H157" s="297" t="s">
        <v>1553</v>
      </c>
      <c r="I157" s="297" t="s">
        <v>1494</v>
      </c>
      <c r="J157" s="297" t="s">
        <v>1554</v>
      </c>
      <c r="K157" s="293"/>
    </row>
    <row r="158" spans="2:11" ht="15" customHeight="1">
      <c r="B158" s="272"/>
      <c r="C158" s="297" t="s">
        <v>1555</v>
      </c>
      <c r="D158" s="252"/>
      <c r="E158" s="252"/>
      <c r="F158" s="298" t="s">
        <v>1492</v>
      </c>
      <c r="G158" s="252"/>
      <c r="H158" s="297" t="s">
        <v>1556</v>
      </c>
      <c r="I158" s="297" t="s">
        <v>1526</v>
      </c>
      <c r="J158" s="297"/>
      <c r="K158" s="293"/>
    </row>
    <row r="159" spans="2:11" ht="15" customHeight="1">
      <c r="B159" s="299"/>
      <c r="C159" s="281"/>
      <c r="D159" s="281"/>
      <c r="E159" s="281"/>
      <c r="F159" s="281"/>
      <c r="G159" s="281"/>
      <c r="H159" s="281"/>
      <c r="I159" s="281"/>
      <c r="J159" s="281"/>
      <c r="K159" s="300"/>
    </row>
    <row r="160" spans="2:11" ht="18.75" customHeight="1">
      <c r="B160" s="248"/>
      <c r="C160" s="252"/>
      <c r="D160" s="252"/>
      <c r="E160" s="252"/>
      <c r="F160" s="271"/>
      <c r="G160" s="252"/>
      <c r="H160" s="252"/>
      <c r="I160" s="252"/>
      <c r="J160" s="252"/>
      <c r="K160" s="248"/>
    </row>
    <row r="161" spans="2:11" ht="18.75" customHeight="1"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</row>
    <row r="162" spans="2:11" ht="7.5" customHeight="1">
      <c r="B162" s="239"/>
      <c r="C162" s="240"/>
      <c r="D162" s="240"/>
      <c r="E162" s="240"/>
      <c r="F162" s="240"/>
      <c r="G162" s="240"/>
      <c r="H162" s="240"/>
      <c r="I162" s="240"/>
      <c r="J162" s="240"/>
      <c r="K162" s="241"/>
    </row>
    <row r="163" spans="2:11" ht="45" customHeight="1">
      <c r="B163" s="242"/>
      <c r="C163" s="363" t="s">
        <v>1557</v>
      </c>
      <c r="D163" s="363"/>
      <c r="E163" s="363"/>
      <c r="F163" s="363"/>
      <c r="G163" s="363"/>
      <c r="H163" s="363"/>
      <c r="I163" s="363"/>
      <c r="J163" s="363"/>
      <c r="K163" s="243"/>
    </row>
    <row r="164" spans="2:11" ht="17.25" customHeight="1">
      <c r="B164" s="242"/>
      <c r="C164" s="264" t="s">
        <v>1486</v>
      </c>
      <c r="D164" s="264"/>
      <c r="E164" s="264"/>
      <c r="F164" s="264" t="s">
        <v>1487</v>
      </c>
      <c r="G164" s="301"/>
      <c r="H164" s="302" t="s">
        <v>136</v>
      </c>
      <c r="I164" s="302" t="s">
        <v>58</v>
      </c>
      <c r="J164" s="264" t="s">
        <v>1488</v>
      </c>
      <c r="K164" s="243"/>
    </row>
    <row r="165" spans="2:11" ht="17.25" customHeight="1">
      <c r="B165" s="245"/>
      <c r="C165" s="266" t="s">
        <v>1489</v>
      </c>
      <c r="D165" s="266"/>
      <c r="E165" s="266"/>
      <c r="F165" s="267" t="s">
        <v>1490</v>
      </c>
      <c r="G165" s="303"/>
      <c r="H165" s="304"/>
      <c r="I165" s="304"/>
      <c r="J165" s="266" t="s">
        <v>1491</v>
      </c>
      <c r="K165" s="246"/>
    </row>
    <row r="166" spans="2:11" ht="5.25" customHeight="1">
      <c r="B166" s="272"/>
      <c r="C166" s="269"/>
      <c r="D166" s="269"/>
      <c r="E166" s="269"/>
      <c r="F166" s="269"/>
      <c r="G166" s="270"/>
      <c r="H166" s="269"/>
      <c r="I166" s="269"/>
      <c r="J166" s="269"/>
      <c r="K166" s="293"/>
    </row>
    <row r="167" spans="2:11" ht="15" customHeight="1">
      <c r="B167" s="272"/>
      <c r="C167" s="252" t="s">
        <v>1495</v>
      </c>
      <c r="D167" s="252"/>
      <c r="E167" s="252"/>
      <c r="F167" s="271" t="s">
        <v>1492</v>
      </c>
      <c r="G167" s="252"/>
      <c r="H167" s="252" t="s">
        <v>1531</v>
      </c>
      <c r="I167" s="252" t="s">
        <v>1494</v>
      </c>
      <c r="J167" s="252">
        <v>120</v>
      </c>
      <c r="K167" s="293"/>
    </row>
    <row r="168" spans="2:11" ht="15" customHeight="1">
      <c r="B168" s="272"/>
      <c r="C168" s="252" t="s">
        <v>1540</v>
      </c>
      <c r="D168" s="252"/>
      <c r="E168" s="252"/>
      <c r="F168" s="271" t="s">
        <v>1492</v>
      </c>
      <c r="G168" s="252"/>
      <c r="H168" s="252" t="s">
        <v>1541</v>
      </c>
      <c r="I168" s="252" t="s">
        <v>1494</v>
      </c>
      <c r="J168" s="252" t="s">
        <v>1542</v>
      </c>
      <c r="K168" s="293"/>
    </row>
    <row r="169" spans="2:11" ht="15" customHeight="1">
      <c r="B169" s="272"/>
      <c r="C169" s="252" t="s">
        <v>1441</v>
      </c>
      <c r="D169" s="252"/>
      <c r="E169" s="252"/>
      <c r="F169" s="271" t="s">
        <v>1492</v>
      </c>
      <c r="G169" s="252"/>
      <c r="H169" s="252" t="s">
        <v>1558</v>
      </c>
      <c r="I169" s="252" t="s">
        <v>1494</v>
      </c>
      <c r="J169" s="252" t="s">
        <v>1542</v>
      </c>
      <c r="K169" s="293"/>
    </row>
    <row r="170" spans="2:11" ht="15" customHeight="1">
      <c r="B170" s="272"/>
      <c r="C170" s="252" t="s">
        <v>1497</v>
      </c>
      <c r="D170" s="252"/>
      <c r="E170" s="252"/>
      <c r="F170" s="271" t="s">
        <v>1498</v>
      </c>
      <c r="G170" s="252"/>
      <c r="H170" s="252" t="s">
        <v>1558</v>
      </c>
      <c r="I170" s="252" t="s">
        <v>1494</v>
      </c>
      <c r="J170" s="252">
        <v>50</v>
      </c>
      <c r="K170" s="293"/>
    </row>
    <row r="171" spans="2:11" ht="15" customHeight="1">
      <c r="B171" s="272"/>
      <c r="C171" s="252" t="s">
        <v>1500</v>
      </c>
      <c r="D171" s="252"/>
      <c r="E171" s="252"/>
      <c r="F171" s="271" t="s">
        <v>1492</v>
      </c>
      <c r="G171" s="252"/>
      <c r="H171" s="252" t="s">
        <v>1558</v>
      </c>
      <c r="I171" s="252" t="s">
        <v>1502</v>
      </c>
      <c r="J171" s="252"/>
      <c r="K171" s="293"/>
    </row>
    <row r="172" spans="2:11" ht="15" customHeight="1">
      <c r="B172" s="272"/>
      <c r="C172" s="252" t="s">
        <v>1511</v>
      </c>
      <c r="D172" s="252"/>
      <c r="E172" s="252"/>
      <c r="F172" s="271" t="s">
        <v>1498</v>
      </c>
      <c r="G172" s="252"/>
      <c r="H172" s="252" t="s">
        <v>1558</v>
      </c>
      <c r="I172" s="252" t="s">
        <v>1494</v>
      </c>
      <c r="J172" s="252">
        <v>50</v>
      </c>
      <c r="K172" s="293"/>
    </row>
    <row r="173" spans="2:11" ht="15" customHeight="1">
      <c r="B173" s="272"/>
      <c r="C173" s="252" t="s">
        <v>1519</v>
      </c>
      <c r="D173" s="252"/>
      <c r="E173" s="252"/>
      <c r="F173" s="271" t="s">
        <v>1498</v>
      </c>
      <c r="G173" s="252"/>
      <c r="H173" s="252" t="s">
        <v>1558</v>
      </c>
      <c r="I173" s="252" t="s">
        <v>1494</v>
      </c>
      <c r="J173" s="252">
        <v>50</v>
      </c>
      <c r="K173" s="293"/>
    </row>
    <row r="174" spans="2:11" ht="15" customHeight="1">
      <c r="B174" s="272"/>
      <c r="C174" s="252" t="s">
        <v>1517</v>
      </c>
      <c r="D174" s="252"/>
      <c r="E174" s="252"/>
      <c r="F174" s="271" t="s">
        <v>1498</v>
      </c>
      <c r="G174" s="252"/>
      <c r="H174" s="252" t="s">
        <v>1558</v>
      </c>
      <c r="I174" s="252" t="s">
        <v>1494</v>
      </c>
      <c r="J174" s="252">
        <v>50</v>
      </c>
      <c r="K174" s="293"/>
    </row>
    <row r="175" spans="2:11" ht="15" customHeight="1">
      <c r="B175" s="272"/>
      <c r="C175" s="252" t="s">
        <v>135</v>
      </c>
      <c r="D175" s="252"/>
      <c r="E175" s="252"/>
      <c r="F175" s="271" t="s">
        <v>1492</v>
      </c>
      <c r="G175" s="252"/>
      <c r="H175" s="252" t="s">
        <v>1559</v>
      </c>
      <c r="I175" s="252" t="s">
        <v>1560</v>
      </c>
      <c r="J175" s="252"/>
      <c r="K175" s="293"/>
    </row>
    <row r="176" spans="2:11" ht="15" customHeight="1">
      <c r="B176" s="272"/>
      <c r="C176" s="252" t="s">
        <v>58</v>
      </c>
      <c r="D176" s="252"/>
      <c r="E176" s="252"/>
      <c r="F176" s="271" t="s">
        <v>1492</v>
      </c>
      <c r="G176" s="252"/>
      <c r="H176" s="252" t="s">
        <v>1561</v>
      </c>
      <c r="I176" s="252" t="s">
        <v>1562</v>
      </c>
      <c r="J176" s="252">
        <v>1</v>
      </c>
      <c r="K176" s="293"/>
    </row>
    <row r="177" spans="2:11" ht="15" customHeight="1">
      <c r="B177" s="272"/>
      <c r="C177" s="252" t="s">
        <v>54</v>
      </c>
      <c r="D177" s="252"/>
      <c r="E177" s="252"/>
      <c r="F177" s="271" t="s">
        <v>1492</v>
      </c>
      <c r="G177" s="252"/>
      <c r="H177" s="252" t="s">
        <v>1563</v>
      </c>
      <c r="I177" s="252" t="s">
        <v>1494</v>
      </c>
      <c r="J177" s="252">
        <v>20</v>
      </c>
      <c r="K177" s="293"/>
    </row>
    <row r="178" spans="2:11" ht="15" customHeight="1">
      <c r="B178" s="272"/>
      <c r="C178" s="252" t="s">
        <v>136</v>
      </c>
      <c r="D178" s="252"/>
      <c r="E178" s="252"/>
      <c r="F178" s="271" t="s">
        <v>1492</v>
      </c>
      <c r="G178" s="252"/>
      <c r="H178" s="252" t="s">
        <v>1564</v>
      </c>
      <c r="I178" s="252" t="s">
        <v>1494</v>
      </c>
      <c r="J178" s="252">
        <v>255</v>
      </c>
      <c r="K178" s="293"/>
    </row>
    <row r="179" spans="2:11" ht="15" customHeight="1">
      <c r="B179" s="272"/>
      <c r="C179" s="252" t="s">
        <v>137</v>
      </c>
      <c r="D179" s="252"/>
      <c r="E179" s="252"/>
      <c r="F179" s="271" t="s">
        <v>1492</v>
      </c>
      <c r="G179" s="252"/>
      <c r="H179" s="252" t="s">
        <v>1457</v>
      </c>
      <c r="I179" s="252" t="s">
        <v>1494</v>
      </c>
      <c r="J179" s="252">
        <v>10</v>
      </c>
      <c r="K179" s="293"/>
    </row>
    <row r="180" spans="2:11" ht="15" customHeight="1">
      <c r="B180" s="272"/>
      <c r="C180" s="252" t="s">
        <v>138</v>
      </c>
      <c r="D180" s="252"/>
      <c r="E180" s="252"/>
      <c r="F180" s="271" t="s">
        <v>1492</v>
      </c>
      <c r="G180" s="252"/>
      <c r="H180" s="252" t="s">
        <v>1565</v>
      </c>
      <c r="I180" s="252" t="s">
        <v>1526</v>
      </c>
      <c r="J180" s="252"/>
      <c r="K180" s="293"/>
    </row>
    <row r="181" spans="2:11" ht="15" customHeight="1">
      <c r="B181" s="272"/>
      <c r="C181" s="252" t="s">
        <v>1566</v>
      </c>
      <c r="D181" s="252"/>
      <c r="E181" s="252"/>
      <c r="F181" s="271" t="s">
        <v>1492</v>
      </c>
      <c r="G181" s="252"/>
      <c r="H181" s="252" t="s">
        <v>1567</v>
      </c>
      <c r="I181" s="252" t="s">
        <v>1526</v>
      </c>
      <c r="J181" s="252"/>
      <c r="K181" s="293"/>
    </row>
    <row r="182" spans="2:11" ht="15" customHeight="1">
      <c r="B182" s="272"/>
      <c r="C182" s="252" t="s">
        <v>1555</v>
      </c>
      <c r="D182" s="252"/>
      <c r="E182" s="252"/>
      <c r="F182" s="271" t="s">
        <v>1492</v>
      </c>
      <c r="G182" s="252"/>
      <c r="H182" s="252" t="s">
        <v>1568</v>
      </c>
      <c r="I182" s="252" t="s">
        <v>1526</v>
      </c>
      <c r="J182" s="252"/>
      <c r="K182" s="293"/>
    </row>
    <row r="183" spans="2:11" ht="15" customHeight="1">
      <c r="B183" s="272"/>
      <c r="C183" s="252" t="s">
        <v>140</v>
      </c>
      <c r="D183" s="252"/>
      <c r="E183" s="252"/>
      <c r="F183" s="271" t="s">
        <v>1498</v>
      </c>
      <c r="G183" s="252"/>
      <c r="H183" s="252" t="s">
        <v>1569</v>
      </c>
      <c r="I183" s="252" t="s">
        <v>1494</v>
      </c>
      <c r="J183" s="252">
        <v>50</v>
      </c>
      <c r="K183" s="293"/>
    </row>
    <row r="184" spans="2:11" ht="15" customHeight="1">
      <c r="B184" s="272"/>
      <c r="C184" s="252" t="s">
        <v>1570</v>
      </c>
      <c r="D184" s="252"/>
      <c r="E184" s="252"/>
      <c r="F184" s="271" t="s">
        <v>1498</v>
      </c>
      <c r="G184" s="252"/>
      <c r="H184" s="252" t="s">
        <v>1571</v>
      </c>
      <c r="I184" s="252" t="s">
        <v>1572</v>
      </c>
      <c r="J184" s="252"/>
      <c r="K184" s="293"/>
    </row>
    <row r="185" spans="2:11" ht="15" customHeight="1">
      <c r="B185" s="272"/>
      <c r="C185" s="252" t="s">
        <v>1573</v>
      </c>
      <c r="D185" s="252"/>
      <c r="E185" s="252"/>
      <c r="F185" s="271" t="s">
        <v>1498</v>
      </c>
      <c r="G185" s="252"/>
      <c r="H185" s="252" t="s">
        <v>1574</v>
      </c>
      <c r="I185" s="252" t="s">
        <v>1572</v>
      </c>
      <c r="J185" s="252"/>
      <c r="K185" s="293"/>
    </row>
    <row r="186" spans="2:11" ht="15" customHeight="1">
      <c r="B186" s="272"/>
      <c r="C186" s="252" t="s">
        <v>1575</v>
      </c>
      <c r="D186" s="252"/>
      <c r="E186" s="252"/>
      <c r="F186" s="271" t="s">
        <v>1498</v>
      </c>
      <c r="G186" s="252"/>
      <c r="H186" s="252" t="s">
        <v>1576</v>
      </c>
      <c r="I186" s="252" t="s">
        <v>1572</v>
      </c>
      <c r="J186" s="252"/>
      <c r="K186" s="293"/>
    </row>
    <row r="187" spans="2:11" ht="15" customHeight="1">
      <c r="B187" s="272"/>
      <c r="C187" s="305" t="s">
        <v>1577</v>
      </c>
      <c r="D187" s="252"/>
      <c r="E187" s="252"/>
      <c r="F187" s="271" t="s">
        <v>1498</v>
      </c>
      <c r="G187" s="252"/>
      <c r="H187" s="252" t="s">
        <v>1578</v>
      </c>
      <c r="I187" s="252" t="s">
        <v>1579</v>
      </c>
      <c r="J187" s="306" t="s">
        <v>1580</v>
      </c>
      <c r="K187" s="293"/>
    </row>
    <row r="188" spans="2:11" ht="15" customHeight="1">
      <c r="B188" s="299"/>
      <c r="C188" s="307"/>
      <c r="D188" s="281"/>
      <c r="E188" s="281"/>
      <c r="F188" s="281"/>
      <c r="G188" s="281"/>
      <c r="H188" s="281"/>
      <c r="I188" s="281"/>
      <c r="J188" s="281"/>
      <c r="K188" s="300"/>
    </row>
    <row r="189" spans="2:11" ht="18.75" customHeight="1">
      <c r="B189" s="308"/>
      <c r="C189" s="309"/>
      <c r="D189" s="309"/>
      <c r="E189" s="309"/>
      <c r="F189" s="310"/>
      <c r="G189" s="252"/>
      <c r="H189" s="252"/>
      <c r="I189" s="252"/>
      <c r="J189" s="252"/>
      <c r="K189" s="248"/>
    </row>
    <row r="190" spans="2:11" ht="18.75" customHeight="1">
      <c r="B190" s="248"/>
      <c r="C190" s="252"/>
      <c r="D190" s="252"/>
      <c r="E190" s="252"/>
      <c r="F190" s="271"/>
      <c r="G190" s="252"/>
      <c r="H190" s="252"/>
      <c r="I190" s="252"/>
      <c r="J190" s="252"/>
      <c r="K190" s="248"/>
    </row>
    <row r="191" spans="2:11" ht="18.75" customHeight="1">
      <c r="B191" s="258"/>
      <c r="C191" s="258"/>
      <c r="D191" s="258"/>
      <c r="E191" s="258"/>
      <c r="F191" s="258"/>
      <c r="G191" s="258"/>
      <c r="H191" s="258"/>
      <c r="I191" s="258"/>
      <c r="J191" s="258"/>
      <c r="K191" s="258"/>
    </row>
    <row r="192" spans="2:11" ht="13.5">
      <c r="B192" s="239"/>
      <c r="C192" s="240"/>
      <c r="D192" s="240"/>
      <c r="E192" s="240"/>
      <c r="F192" s="240"/>
      <c r="G192" s="240"/>
      <c r="H192" s="240"/>
      <c r="I192" s="240"/>
      <c r="J192" s="240"/>
      <c r="K192" s="241"/>
    </row>
    <row r="193" spans="2:11" ht="21">
      <c r="B193" s="242"/>
      <c r="C193" s="363" t="s">
        <v>1581</v>
      </c>
      <c r="D193" s="363"/>
      <c r="E193" s="363"/>
      <c r="F193" s="363"/>
      <c r="G193" s="363"/>
      <c r="H193" s="363"/>
      <c r="I193" s="363"/>
      <c r="J193" s="363"/>
      <c r="K193" s="243"/>
    </row>
    <row r="194" spans="2:11" ht="25.5" customHeight="1">
      <c r="B194" s="242"/>
      <c r="C194" s="311" t="s">
        <v>1582</v>
      </c>
      <c r="D194" s="311"/>
      <c r="E194" s="311"/>
      <c r="F194" s="311" t="s">
        <v>1583</v>
      </c>
      <c r="G194" s="312"/>
      <c r="H194" s="364" t="s">
        <v>1584</v>
      </c>
      <c r="I194" s="364"/>
      <c r="J194" s="364"/>
      <c r="K194" s="243"/>
    </row>
    <row r="195" spans="2:11" ht="5.25" customHeight="1">
      <c r="B195" s="272"/>
      <c r="C195" s="269"/>
      <c r="D195" s="269"/>
      <c r="E195" s="269"/>
      <c r="F195" s="269"/>
      <c r="G195" s="252"/>
      <c r="H195" s="269"/>
      <c r="I195" s="269"/>
      <c r="J195" s="269"/>
      <c r="K195" s="293"/>
    </row>
    <row r="196" spans="2:11" ht="15" customHeight="1">
      <c r="B196" s="272"/>
      <c r="C196" s="252" t="s">
        <v>1585</v>
      </c>
      <c r="D196" s="252"/>
      <c r="E196" s="252"/>
      <c r="F196" s="271" t="s">
        <v>44</v>
      </c>
      <c r="G196" s="252"/>
      <c r="H196" s="362" t="s">
        <v>1586</v>
      </c>
      <c r="I196" s="362"/>
      <c r="J196" s="362"/>
      <c r="K196" s="293"/>
    </row>
    <row r="197" spans="2:11" ht="15" customHeight="1">
      <c r="B197" s="272"/>
      <c r="C197" s="278"/>
      <c r="D197" s="252"/>
      <c r="E197" s="252"/>
      <c r="F197" s="271" t="s">
        <v>45</v>
      </c>
      <c r="G197" s="252"/>
      <c r="H197" s="362" t="s">
        <v>1587</v>
      </c>
      <c r="I197" s="362"/>
      <c r="J197" s="362"/>
      <c r="K197" s="293"/>
    </row>
    <row r="198" spans="2:11" ht="15" customHeight="1">
      <c r="B198" s="272"/>
      <c r="C198" s="278"/>
      <c r="D198" s="252"/>
      <c r="E198" s="252"/>
      <c r="F198" s="271" t="s">
        <v>48</v>
      </c>
      <c r="G198" s="252"/>
      <c r="H198" s="362" t="s">
        <v>1588</v>
      </c>
      <c r="I198" s="362"/>
      <c r="J198" s="362"/>
      <c r="K198" s="293"/>
    </row>
    <row r="199" spans="2:11" ht="15" customHeight="1">
      <c r="B199" s="272"/>
      <c r="C199" s="252"/>
      <c r="D199" s="252"/>
      <c r="E199" s="252"/>
      <c r="F199" s="271" t="s">
        <v>46</v>
      </c>
      <c r="G199" s="252"/>
      <c r="H199" s="362" t="s">
        <v>1589</v>
      </c>
      <c r="I199" s="362"/>
      <c r="J199" s="362"/>
      <c r="K199" s="293"/>
    </row>
    <row r="200" spans="2:11" ht="15" customHeight="1">
      <c r="B200" s="272"/>
      <c r="C200" s="252"/>
      <c r="D200" s="252"/>
      <c r="E200" s="252"/>
      <c r="F200" s="271" t="s">
        <v>47</v>
      </c>
      <c r="G200" s="252"/>
      <c r="H200" s="362" t="s">
        <v>1590</v>
      </c>
      <c r="I200" s="362"/>
      <c r="J200" s="362"/>
      <c r="K200" s="293"/>
    </row>
    <row r="201" spans="2:11" ht="15" customHeight="1">
      <c r="B201" s="272"/>
      <c r="C201" s="252"/>
      <c r="D201" s="252"/>
      <c r="E201" s="252"/>
      <c r="F201" s="271"/>
      <c r="G201" s="252"/>
      <c r="H201" s="252"/>
      <c r="I201" s="252"/>
      <c r="J201" s="252"/>
      <c r="K201" s="293"/>
    </row>
    <row r="202" spans="2:11" ht="15" customHeight="1">
      <c r="B202" s="272"/>
      <c r="C202" s="252" t="s">
        <v>1538</v>
      </c>
      <c r="D202" s="252"/>
      <c r="E202" s="252"/>
      <c r="F202" s="271" t="s">
        <v>79</v>
      </c>
      <c r="G202" s="252"/>
      <c r="H202" s="362" t="s">
        <v>1591</v>
      </c>
      <c r="I202" s="362"/>
      <c r="J202" s="362"/>
      <c r="K202" s="293"/>
    </row>
    <row r="203" spans="2:11" ht="15" customHeight="1">
      <c r="B203" s="272"/>
      <c r="C203" s="278"/>
      <c r="D203" s="252"/>
      <c r="E203" s="252"/>
      <c r="F203" s="271" t="s">
        <v>1435</v>
      </c>
      <c r="G203" s="252"/>
      <c r="H203" s="362" t="s">
        <v>1436</v>
      </c>
      <c r="I203" s="362"/>
      <c r="J203" s="362"/>
      <c r="K203" s="293"/>
    </row>
    <row r="204" spans="2:11" ht="15" customHeight="1">
      <c r="B204" s="272"/>
      <c r="C204" s="252"/>
      <c r="D204" s="252"/>
      <c r="E204" s="252"/>
      <c r="F204" s="271" t="s">
        <v>1433</v>
      </c>
      <c r="G204" s="252"/>
      <c r="H204" s="362" t="s">
        <v>1592</v>
      </c>
      <c r="I204" s="362"/>
      <c r="J204" s="362"/>
      <c r="K204" s="293"/>
    </row>
    <row r="205" spans="2:11" ht="15" customHeight="1">
      <c r="B205" s="313"/>
      <c r="C205" s="278"/>
      <c r="D205" s="278"/>
      <c r="E205" s="278"/>
      <c r="F205" s="271" t="s">
        <v>1437</v>
      </c>
      <c r="G205" s="257"/>
      <c r="H205" s="361" t="s">
        <v>1438</v>
      </c>
      <c r="I205" s="361"/>
      <c r="J205" s="361"/>
      <c r="K205" s="314"/>
    </row>
    <row r="206" spans="2:11" ht="15" customHeight="1">
      <c r="B206" s="313"/>
      <c r="C206" s="278"/>
      <c r="D206" s="278"/>
      <c r="E206" s="278"/>
      <c r="F206" s="271" t="s">
        <v>1439</v>
      </c>
      <c r="G206" s="257"/>
      <c r="H206" s="361" t="s">
        <v>1593</v>
      </c>
      <c r="I206" s="361"/>
      <c r="J206" s="361"/>
      <c r="K206" s="314"/>
    </row>
    <row r="207" spans="2:11" ht="15" customHeight="1">
      <c r="B207" s="313"/>
      <c r="C207" s="278"/>
      <c r="D207" s="278"/>
      <c r="E207" s="278"/>
      <c r="F207" s="315"/>
      <c r="G207" s="257"/>
      <c r="H207" s="316"/>
      <c r="I207" s="316"/>
      <c r="J207" s="316"/>
      <c r="K207" s="314"/>
    </row>
    <row r="208" spans="2:11" ht="15" customHeight="1">
      <c r="B208" s="313"/>
      <c r="C208" s="252" t="s">
        <v>1562</v>
      </c>
      <c r="D208" s="278"/>
      <c r="E208" s="278"/>
      <c r="F208" s="271">
        <v>1</v>
      </c>
      <c r="G208" s="257"/>
      <c r="H208" s="361" t="s">
        <v>1594</v>
      </c>
      <c r="I208" s="361"/>
      <c r="J208" s="361"/>
      <c r="K208" s="314"/>
    </row>
    <row r="209" spans="2:11" ht="15" customHeight="1">
      <c r="B209" s="313"/>
      <c r="C209" s="278"/>
      <c r="D209" s="278"/>
      <c r="E209" s="278"/>
      <c r="F209" s="271">
        <v>2</v>
      </c>
      <c r="G209" s="257"/>
      <c r="H209" s="361" t="s">
        <v>1595</v>
      </c>
      <c r="I209" s="361"/>
      <c r="J209" s="361"/>
      <c r="K209" s="314"/>
    </row>
    <row r="210" spans="2:11" ht="15" customHeight="1">
      <c r="B210" s="313"/>
      <c r="C210" s="278"/>
      <c r="D210" s="278"/>
      <c r="E210" s="278"/>
      <c r="F210" s="271">
        <v>3</v>
      </c>
      <c r="G210" s="257"/>
      <c r="H210" s="361" t="s">
        <v>1596</v>
      </c>
      <c r="I210" s="361"/>
      <c r="J210" s="361"/>
      <c r="K210" s="314"/>
    </row>
    <row r="211" spans="2:11" ht="15" customHeight="1">
      <c r="B211" s="313"/>
      <c r="C211" s="278"/>
      <c r="D211" s="278"/>
      <c r="E211" s="278"/>
      <c r="F211" s="271">
        <v>4</v>
      </c>
      <c r="G211" s="257"/>
      <c r="H211" s="361" t="s">
        <v>1597</v>
      </c>
      <c r="I211" s="361"/>
      <c r="J211" s="361"/>
      <c r="K211" s="314"/>
    </row>
    <row r="212" spans="2:11" ht="12.75" customHeight="1">
      <c r="B212" s="317"/>
      <c r="C212" s="318"/>
      <c r="D212" s="318"/>
      <c r="E212" s="318"/>
      <c r="F212" s="318"/>
      <c r="G212" s="318"/>
      <c r="H212" s="318"/>
      <c r="I212" s="318"/>
      <c r="J212" s="318"/>
      <c r="K212" s="319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PC1\PC</dc:creator>
  <cp:keywords/>
  <dc:description/>
  <cp:lastModifiedBy>User</cp:lastModifiedBy>
  <dcterms:created xsi:type="dcterms:W3CDTF">2017-07-24T11:59:09Z</dcterms:created>
  <dcterms:modified xsi:type="dcterms:W3CDTF">2017-07-26T12:39:41Z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