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L2017-08 - Vybudování dět..." sheetId="2" r:id="rId2"/>
    <sheet name="Pokyny pro vyplnění" sheetId="3" r:id="rId3"/>
  </sheets>
  <definedNames>
    <definedName name="_xlnm._FilterDatabase" localSheetId="1" hidden="1">'L2017-08 - Vybudování dět...'!$C$81:$K$81</definedName>
    <definedName name="_xlnm.Print_Titles" localSheetId="1">'L2017-08 - Vybudování dět...'!$81:$81</definedName>
    <definedName name="_xlnm.Print_Titles" localSheetId="0">'Rekapitulace stavby'!$49:$49</definedName>
    <definedName name="_xlnm.Print_Area" localSheetId="1">'L2017-08 - Vybudování dět...'!$C$4:$J$34,'L2017-08 - Vybudování dět...'!$C$40:$J$65,'L2017-08 - Vybudování dět...'!$C$71:$K$227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<sst xmlns="http://schemas.openxmlformats.org/spreadsheetml/2006/main" count="2019" uniqueCount="571">
  <si>
    <t>Export VZ</t>
  </si>
  <si>
    <t>List obsahuje:</t>
  </si>
  <si>
    <t>3.0</t>
  </si>
  <si>
    <t>ZAMOK</t>
  </si>
  <si>
    <t>False</t>
  </si>
  <si>
    <t>{1b5a60d6-6238-4149-bf6f-aae896dab7fa}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</si>
  <si>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</si>
  <si>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</si>
  <si>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</si>
  <si>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</si>
  <si>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</si>
  <si>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</si>
  <si>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</si>
  <si>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</si>
  <si>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L2017-08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</si>
  <si>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</si>
  <si>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</si>
  <si>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Vybudování dětského hřiště, Třinec - Karpentná</t>
  </si>
  <si>
    <t>0,1</t>
  </si>
  <si>
    <t>KSO:</t>
  </si>
  <si>
    <t>823 33 11</t>
  </si>
  <si>
    <t>CC-CZ:</t>
  </si>
  <si>
    <t/>
  </si>
  <si>
    <t>1</t>
  </si>
  <si>
    <t>Místo:</t>
  </si>
  <si>
    <t>Obec Třinec</t>
  </si>
  <si>
    <t>Datum:</t>
  </si>
  <si>
    <t>10.3.2017</t>
  </si>
  <si>
    <t>10</t>
  </si>
  <si>
    <t>100</t>
  </si>
  <si>
    <t>Zadavatel:</t>
  </si>
  <si>
    <t>IČ:</t>
  </si>
  <si>
    <t>Město Třinec, Jablunkovská 160, 739 61 Třinec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</si>
  <si>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</si>
  <si>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</si>
  <si>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</si>
  <si>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</si>
  <si>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</si>
  <si>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</si>
  <si>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</si>
  <si>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</si>
  <si>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</si>
  <si>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</si>
  <si>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</si>
  <si>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</si>
  <si>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</si>
  <si>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</si>
  <si>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</si>
  <si>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</si>
  <si>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</si>
  <si>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</si>
  <si>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</si>
  <si>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</si>
  <si>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</si>
  <si>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</si>
  <si>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</si>
  <si>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</si>
  <si>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</si>
  <si>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</si>
  <si>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</si>
  <si>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</si>
  <si>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</si>
  <si>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</si>
  <si>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</si>
  <si>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</si>
  <si>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</si>
  <si>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</si>
  <si>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</si>
  <si>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</si>
  <si>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</si>
  <si>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</si>
  <si>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</si>
  <si>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</si>
  <si>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</si>
  <si>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</si>
  <si>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</si>
  <si>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</si>
  <si>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</si>
  <si>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</si>
  <si>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</si>
  <si>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</si>
  <si>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</si>
  <si>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</si>
  <si>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</si>
  <si>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</si>
  <si>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</si>
  <si>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</si>
  <si>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</si>
  <si>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</si>
  <si>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</si>
  <si>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</si>
  <si>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</si>
  <si>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</si>
  <si>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</si>
  <si>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</si>
  <si>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</si>
  <si>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</si>
  <si>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0 -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</si>
  <si>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</si>
  <si>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</si>
  <si>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</si>
  <si>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</si>
  <si>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</si>
  <si>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</si>
  <si>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</si>
  <si>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</si>
  <si>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</si>
  <si>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</si>
  <si>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</si>
  <si>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</si>
  <si>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</si>
  <si>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</si>
  <si>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</si>
  <si>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</si>
  <si>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</si>
  <si>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</si>
  <si>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</si>
  <si>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</si>
  <si>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</si>
  <si>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</si>
  <si>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</si>
  <si>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</si>
  <si>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</si>
  <si>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763747538</t>
  </si>
  <si>
    <t>PP</t>
  </si>
  <si>
    <t>Sejmutí ornice nebo lesní půdy s vodorovným přemístěním na hromady v místě upotřebení nebo na dočasné či trvalé skládky se složením, na vzdálenost do 50 m</t>
  </si>
  <si>
    <t>VV</t>
  </si>
  <si>
    <t>15"viz. výkaz výměr D.04</t>
  </si>
  <si>
    <t>122201101</t>
  </si>
  <si>
    <t>Odkopávky a prokopávky nezapažené v hornině tř. 3 objem do 100 m3</t>
  </si>
  <si>
    <t>918062034</t>
  </si>
  <si>
    <t>Odkopávky a prokopávky nezapažené s přehozením výkopku na vzdálenost do 3 m nebo s naložením na dopravní prostředek v hornině tř. 3 do 100 m3</t>
  </si>
  <si>
    <t>3</t>
  </si>
  <si>
    <t>122201109</t>
  </si>
  <si>
    <t>Příplatek za lepivost u odkopávek v hornině tř. 1 až 3</t>
  </si>
  <si>
    <t>735401071</t>
  </si>
  <si>
    <t>Odkopávky a prokopávky nezapažené s přehozením výkopku na vzdálenost do 3 m nebo s naložením na dopravní prostředek v hornině tř. 3 Příplatek k cenám za lepivost horniny tř. 3</t>
  </si>
  <si>
    <t>131203101</t>
  </si>
  <si>
    <t>Hloubení jam ručním nebo pneum nářadím v soudržných horninách tř. 3</t>
  </si>
  <si>
    <t>1388183026</t>
  </si>
  <si>
    <t>Hloubení zapažených i nezapažených jam ručním nebo pneumatickým nářadím s urovnáním dna do předepsaného profilu a spádu v horninách tř. 3 soudržných</t>
  </si>
  <si>
    <t>6,92"viz. výkaz výměr D.04</t>
  </si>
  <si>
    <t>5</t>
  </si>
  <si>
    <t>131203109</t>
  </si>
  <si>
    <t>Příplatek za lepivost u hloubení jam ručním nebo pneum nářadím v hornině tř. 3</t>
  </si>
  <si>
    <t>-2047054389</t>
  </si>
  <si>
    <t>Hloubení zapažených i nezapažených jam ručním nebo pneumatickým nářadím s urovnáním dna do předepsaného profilu a spádu v horninách tř. 3 Příplatek k cenám za lepivost horniny tř. 3</t>
  </si>
  <si>
    <t>6</t>
  </si>
  <si>
    <t>162701105</t>
  </si>
  <si>
    <t>Vodorovné přemístění do 10000 m výkopku/sypaniny z horniny tř. 1 až 4</t>
  </si>
  <si>
    <t>612492015</t>
  </si>
  <si>
    <t>Vodorovné přemístění výkopku nebo sypaniny po suchu na obvyklém dopravním prostředku, bez naložení výkopku, avšak se složením bez rozhrnutí z horniny tř. 1 až 4 na vzdálenost přes 9 000 do 10 000 m</t>
  </si>
  <si>
    <t>21,92"viz. výkaz výměr D.04</t>
  </si>
  <si>
    <t>7</t>
  </si>
  <si>
    <t>167101101</t>
  </si>
  <si>
    <t>Nakládání výkopku z hornin tř. 1 až 4 do 100 m3</t>
  </si>
  <si>
    <t>-1753034639</t>
  </si>
  <si>
    <t>Nakládání, skládání a překládání neulehlého výkopku nebo sypaniny nakládání, množství do 100 m3, z hornin tř. 1 až 4</t>
  </si>
  <si>
    <t>8</t>
  </si>
  <si>
    <t>171201211</t>
  </si>
  <si>
    <t>Poplatek za uložení odpadu ze sypaniny na skládce (skládkovné)</t>
  </si>
  <si>
    <t>t</t>
  </si>
  <si>
    <t>414726025</t>
  </si>
  <si>
    <t>Uložení sypaniny poplatek za uložení sypaniny na skládce (skládkovné)</t>
  </si>
  <si>
    <t>21,92*2</t>
  </si>
  <si>
    <t>9</t>
  </si>
  <si>
    <t>174101101</t>
  </si>
  <si>
    <t>Zásyp jam, šachet rýh nebo kolem objektů sypaninou se zhutněním</t>
  </si>
  <si>
    <t>1737657727</t>
  </si>
  <si>
    <t>Zásyp sypaninou z jakékoliv horniny s uložením výkopku ve vrstvách se zhutněním jam, šachet, rýh nebo kolem objektů v těchto vykopávkách</t>
  </si>
  <si>
    <t>2,5"viz. výkaz výměr D.04</t>
  </si>
  <si>
    <t>174201202</t>
  </si>
  <si>
    <t>Zásyp jam po pařezech D pařezů do 500 mm</t>
  </si>
  <si>
    <t>kus</t>
  </si>
  <si>
    <t>1337110408</t>
  </si>
  <si>
    <t>Zásyp jam po pařezech výkopkem z horniny získané při dobývání pařezů s hrubým urovnáním povrchu zasypávky průměru pařezu přes 300 do 500 mm</t>
  </si>
  <si>
    <t>1"viz. výkaz výměr D.04</t>
  </si>
  <si>
    <t>11</t>
  </si>
  <si>
    <t>174201204</t>
  </si>
  <si>
    <t>Zásyp jam po pařezech D pařezů do 900 mm</t>
  </si>
  <si>
    <t>-1938778600</t>
  </si>
  <si>
    <t>Zásyp jam po pařezech výkopkem z horniny získané při dobývání pařezů s hrubým urovnáním povrchu zasypávky průměru pařezu přes 700 do 900 mm</t>
  </si>
  <si>
    <t>3"viz. výkaz výměr D.04</t>
  </si>
  <si>
    <t>12</t>
  </si>
  <si>
    <t>181301101</t>
  </si>
  <si>
    <t>Rozprostření ornice tl vrstvy do 100 mm pl do 500 m2 v rovině nebo ve svahu do 1:5</t>
  </si>
  <si>
    <t>m2</t>
  </si>
  <si>
    <t>-528175854</t>
  </si>
  <si>
    <t>Rozprostření a urovnání ornice v rovině nebo ve svahu sklonu do 1:5 při souvislé ploše do 500 m2, tl. vrstvy do 100 mm</t>
  </si>
  <si>
    <t>100"viz. výkaz výměr D.04</t>
  </si>
  <si>
    <t>13</t>
  </si>
  <si>
    <t>181411131</t>
  </si>
  <si>
    <t>Založení parkového trávníku výsevem plochy do 1000 m2 v rovině a ve svahu do 1:5</t>
  </si>
  <si>
    <t>723604746</t>
  </si>
  <si>
    <t>Založení trávníku na půdě předem připravené plochy do 1000 m2 výsevem včetně utažení parkového v rovině nebo na svahu do 1:5</t>
  </si>
  <si>
    <t>160"viz. výkaz výměr D.04</t>
  </si>
  <si>
    <t>14</t>
  </si>
  <si>
    <t>M</t>
  </si>
  <si>
    <t>005724100</t>
  </si>
  <si>
    <t>osivo směs travní parková (3,5/100m2)</t>
  </si>
  <si>
    <t>kg</t>
  </si>
  <si>
    <t>-2049135183</t>
  </si>
  <si>
    <t>Osiva pícnin směsi travní balení obvykle 25 kg parková</t>
  </si>
  <si>
    <t>160*0,035</t>
  </si>
  <si>
    <t>181951102</t>
  </si>
  <si>
    <t>Úprava pláně v hornině tř. 1 až 4 se zhutněním</t>
  </si>
  <si>
    <t>-379258003</t>
  </si>
  <si>
    <t>Úprava pláně vyrovnáním výškových rozdílů v hornině tř. 1 až 4 se zhutněním</t>
  </si>
  <si>
    <t>16</t>
  </si>
  <si>
    <t>184807111</t>
  </si>
  <si>
    <t>Zřízení ochrany stromu bedněním</t>
  </si>
  <si>
    <t>580912869</t>
  </si>
  <si>
    <t>Ochrana kmene bedněním před poškozením stavebním provozem zřízení</t>
  </si>
  <si>
    <t>10"viz. výkaz výměr D.04</t>
  </si>
  <si>
    <t>17</t>
  </si>
  <si>
    <t>184807112</t>
  </si>
  <si>
    <t>Odstranění ochrany stromu bedněním</t>
  </si>
  <si>
    <t>1397303720</t>
  </si>
  <si>
    <t>Ochrana kmene bedněním před poškozením stavebním provozem odstranění</t>
  </si>
  <si>
    <t>Zakládání</t>
  </si>
  <si>
    <t>18</t>
  </si>
  <si>
    <t>275313611</t>
  </si>
  <si>
    <t>Základové patky z betonu tř. C 16/20</t>
  </si>
  <si>
    <t>-982104869</t>
  </si>
  <si>
    <t>8,99"viz. výkaz výměr D.04</t>
  </si>
  <si>
    <t>Svislé a kompletní konstrukce</t>
  </si>
  <si>
    <t>19</t>
  </si>
  <si>
    <t>348401160</t>
  </si>
  <si>
    <t>Osazení oplocení ze strojového pletiva s napínacími dráty výšky do 1,6 m přes 15° sklonu svahu</t>
  </si>
  <si>
    <t>m</t>
  </si>
  <si>
    <t>575659631</t>
  </si>
  <si>
    <t>Osazení oplocení ze strojového pletiva s napínacími dráty přes 15 st. sklonu svahu do 1,6 m</t>
  </si>
  <si>
    <t>27"viz. výkaz výměr D.04</t>
  </si>
  <si>
    <t>20</t>
  </si>
  <si>
    <t>313275130</t>
  </si>
  <si>
    <t>pletivo PVC EXTRUDER se čtvercovými oky  55 mm/2,5mm,160 cm</t>
  </si>
  <si>
    <t>1087494705</t>
  </si>
  <si>
    <t>Pletivo drátěné plastifikované se čtvercovými oky PVC EXTRUDER role 25 m, barva zelená se zapleteným napínacím drátem 3× SND oko 55 mm, drát 2,5 mm, výška 1600 mm</t>
  </si>
  <si>
    <t>30"viz. výkaz výměr D.04</t>
  </si>
  <si>
    <t>311970120R01</t>
  </si>
  <si>
    <t>napínák lanový oko-hák zinek zelený M 10</t>
  </si>
  <si>
    <t>372714414</t>
  </si>
  <si>
    <t>Materiál spojovací speciální napínák lanový oko-hák zinek bílý DIN 1480 M 10</t>
  </si>
  <si>
    <t>22</t>
  </si>
  <si>
    <t>156192000</t>
  </si>
  <si>
    <t>drát poplastovaný kruhový vázací 1,10/1,50 mm bal. 30 m</t>
  </si>
  <si>
    <t>299647025</t>
  </si>
  <si>
    <t>Drát poplastovaný dráty napínací a vázací VD vázací Zn 1,50 mm    bal. 30 m</t>
  </si>
  <si>
    <t>Ostatní konstrukce a práce-bourání</t>
  </si>
  <si>
    <t>23</t>
  </si>
  <si>
    <t>936009114R01</t>
  </si>
  <si>
    <t>Bezpečnostní dopadová plocha venkovní na dětském hřišti tl 30 cm z dřevěné štěpky - modřín bez kůry (frakce 10-30 mm)</t>
  </si>
  <si>
    <t>-276784696</t>
  </si>
  <si>
    <t>Bezpečnostní dopadová plocha na dětském hřišti tloušťky 30 cm z dřevěné štěpky - modřín bez kůry (frakce 10-30 mm)</t>
  </si>
  <si>
    <t>24</t>
  </si>
  <si>
    <t>966006132R1</t>
  </si>
  <si>
    <t>Odstranění betonových patkek 500/500 hl. 800 mm</t>
  </si>
  <si>
    <t>366661082</t>
  </si>
  <si>
    <t>Odstranění betonových patkek 800/300 hl. 600 mm</t>
  </si>
  <si>
    <t>25</t>
  </si>
  <si>
    <t>966071822</t>
  </si>
  <si>
    <t>Rozebrání drátěného pletiva se čtvercovými oky výšky do 2,0 m</t>
  </si>
  <si>
    <t>CS ÚRS 2013 01</t>
  </si>
  <si>
    <t>-973473429</t>
  </si>
  <si>
    <t>Rozebrání oplocení z pletiva drátěného se čtvercovými oky, výšky přes 1,6 do 2,0 m</t>
  </si>
  <si>
    <t>997</t>
  </si>
  <si>
    <t>Přesun sutě</t>
  </si>
  <si>
    <t>26</t>
  </si>
  <si>
    <t>997002511</t>
  </si>
  <si>
    <t>Vodorovné přemístění suti a vybouraných hmot bez naložení ale se složením a urovnáním do 1 km</t>
  </si>
  <si>
    <t>-856345632</t>
  </si>
  <si>
    <t>Vodorovné přemístění suti a vybouraných hmot bez naložení, se složením a hrubým urovnáním na vzdálenost do 1 km</t>
  </si>
  <si>
    <t>27</t>
  </si>
  <si>
    <t>997002519</t>
  </si>
  <si>
    <t>Příplatek ZKD 1 km přemístění suti a vybouraných hmot</t>
  </si>
  <si>
    <t>1421881023</t>
  </si>
  <si>
    <t>Vodorovné přemístění suti a vybouraných hmot bez naložení, se složením a hrubým urovnáním Příplatek k ceně za každý další i započatý 1 km přes 1 km</t>
  </si>
  <si>
    <t>0,557*20"odhad</t>
  </si>
  <si>
    <t>28</t>
  </si>
  <si>
    <t>997002611</t>
  </si>
  <si>
    <t>Nakládání suti a vybouraných hmot</t>
  </si>
  <si>
    <t>2104295112</t>
  </si>
  <si>
    <t>Nakládání suti a vybouraných hmot na dopravní prostředek pro vodorovné přemístění</t>
  </si>
  <si>
    <t>29</t>
  </si>
  <si>
    <t>997013801</t>
  </si>
  <si>
    <t>Poplatek za uložení stavebního betonového odpadu na skládce (skládkovné)</t>
  </si>
  <si>
    <t>1459632840</t>
  </si>
  <si>
    <t>Poplatek za uložení stavebního odpadu na skládce (skládkovné) betonového</t>
  </si>
  <si>
    <t>998</t>
  </si>
  <si>
    <t>Přesun hmot</t>
  </si>
  <si>
    <t>30</t>
  </si>
  <si>
    <t>998222012</t>
  </si>
  <si>
    <t>Přesun hmot pro tělovýchovné plochy</t>
  </si>
  <si>
    <t>-1949334354</t>
  </si>
  <si>
    <t>Přesun hmot pro tělovýchovné plochy dopravní vzdálenost do 200 m</t>
  </si>
  <si>
    <t>PSV</t>
  </si>
  <si>
    <t>Práce a dodávky PSV</t>
  </si>
  <si>
    <t>767</t>
  </si>
  <si>
    <t>Konstrukce zámečnické</t>
  </si>
  <si>
    <t>31</t>
  </si>
  <si>
    <t>7671001RM</t>
  </si>
  <si>
    <t>Montáž - Sdružená houpačka "KOMBI2" HP01</t>
  </si>
  <si>
    <t>393006760</t>
  </si>
  <si>
    <t>Kompletní montáž herního prvku dle specifikace a dle podkladů výrobce prvku.</t>
  </si>
  <si>
    <t>1"viz. D.03 - Specifikace hracích prvků</t>
  </si>
  <si>
    <t>32</t>
  </si>
  <si>
    <t>VP001</t>
  </si>
  <si>
    <t>sdružená houpačka "KOMBI2" - HP01</t>
  </si>
  <si>
    <t>-1384583212</t>
  </si>
  <si>
    <t>Dodávka hracího prvku - sdružená houpačka "KOMBI2", včetně všech montážních doplňků, s certifikáty apod.</t>
  </si>
  <si>
    <t>1"viz. D.02 - Specifikace hracích prvků</t>
  </si>
  <si>
    <t>33</t>
  </si>
  <si>
    <t>7671002RM</t>
  </si>
  <si>
    <t>Montáž - Trojitá hrazda HP02</t>
  </si>
  <si>
    <t>351179894</t>
  </si>
  <si>
    <t>34</t>
  </si>
  <si>
    <t>VP002</t>
  </si>
  <si>
    <t>trojitá hrazda - HP02</t>
  </si>
  <si>
    <t>-1605415244</t>
  </si>
  <si>
    <t>Dodávka hracího prvku - trojitá hrazda, včetně všech montážních doplňků, s certifikáty apod.</t>
  </si>
  <si>
    <t>35</t>
  </si>
  <si>
    <t>7671003RM</t>
  </si>
  <si>
    <t>Montáž - Točidlo "BÝK" HP03</t>
  </si>
  <si>
    <t>-2090097829</t>
  </si>
  <si>
    <t>36</t>
  </si>
  <si>
    <t>VP003</t>
  </si>
  <si>
    <t>točidlo "BÝK" - HP03</t>
  </si>
  <si>
    <t>376613107</t>
  </si>
  <si>
    <t>Dodávka hracího prvku - Točidlo "BÝK", včetně všech montážních doplňků, s certifikáty apod.</t>
  </si>
  <si>
    <t>37</t>
  </si>
  <si>
    <t>7671004RM</t>
  </si>
  <si>
    <t>Montáž - Skluzavka "TUČŇÁK" HP04</t>
  </si>
  <si>
    <t>775410263</t>
  </si>
  <si>
    <t>38</t>
  </si>
  <si>
    <t>VP004</t>
  </si>
  <si>
    <t>skluzavka "TUČŇÁK" - HP04</t>
  </si>
  <si>
    <t>1522849450</t>
  </si>
  <si>
    <t>Dodávka hracího prvku - Skluzavka "TUČŇÁK", včetně všech montážních doplňků, s certifikáty apod.</t>
  </si>
  <si>
    <t>39</t>
  </si>
  <si>
    <t>7671005RM</t>
  </si>
  <si>
    <t>Montáž - Malý lanový park "KOMBINACE 1" HP05</t>
  </si>
  <si>
    <t>-1982042268</t>
  </si>
  <si>
    <t>40</t>
  </si>
  <si>
    <t>VP005</t>
  </si>
  <si>
    <t>malý lanový park "KOMBINACE 1" - HP05</t>
  </si>
  <si>
    <t>-1632026288</t>
  </si>
  <si>
    <t>Dodávka hracího prvku - Malý lanový park "KOMBINACE 1", včetně všech montážních doplňků, s certifikáty apod.</t>
  </si>
  <si>
    <t>41</t>
  </si>
  <si>
    <t>7671006RM</t>
  </si>
  <si>
    <t>Montáž - Pružinová houpačka "MOTORKA" HP06</t>
  </si>
  <si>
    <t>1887602524</t>
  </si>
  <si>
    <t>42</t>
  </si>
  <si>
    <t>VP006</t>
  </si>
  <si>
    <t>pružinová houpačka "MOTORKA" - HP06</t>
  </si>
  <si>
    <t>1678222924</t>
  </si>
  <si>
    <t>Dodávka hracího prvku - pružinová houpačka "MOTORKA", včetně všech montážních doplňků, s certifikáty apod.</t>
  </si>
  <si>
    <t>43</t>
  </si>
  <si>
    <t>767996701</t>
  </si>
  <si>
    <t>Demontáž atypických zámečnických konstrukcí řezáním hmotnosti jednotlivých dílů do 50 kg</t>
  </si>
  <si>
    <t>-424970647</t>
  </si>
  <si>
    <t>Demontáž ostatních zámečnických konstrukcí o hmotnosti jednotlivých dílů řezáním do 50 kg</t>
  </si>
  <si>
    <t>50"viz. výkaz výměr D.04</t>
  </si>
  <si>
    <t>VRN</t>
  </si>
  <si>
    <t>Vedlejší rozpočtové náklady</t>
  </si>
  <si>
    <t>44</t>
  </si>
  <si>
    <t>065002000</t>
  </si>
  <si>
    <t>Mimostaveništní doprava materiálů a prvků</t>
  </si>
  <si>
    <t>%</t>
  </si>
  <si>
    <t>1024</t>
  </si>
  <si>
    <t>72162422</t>
  </si>
  <si>
    <t>Hlavní tituly průvodních činností a nákladů územní vlivy mimostaveništní doprava materiálů a výrobků</t>
  </si>
  <si>
    <t>VRN3</t>
  </si>
  <si>
    <t>Zařízení staveniště</t>
  </si>
  <si>
    <t>45</t>
  </si>
  <si>
    <t>032103000</t>
  </si>
  <si>
    <t>Náklady na stavební buňky a WC</t>
  </si>
  <si>
    <t>2100877160</t>
  </si>
  <si>
    <t>Zařízení staveniště vybavení staveniště náklady na stavební buňky, suché WC, apod., včetně případného vyřízení ohlášení dočasné stavby pro zařízení staveniště</t>
  </si>
  <si>
    <t>46</t>
  </si>
  <si>
    <t>032403000</t>
  </si>
  <si>
    <t>Zřizení provizorní panelové cesty s odstraněním</t>
  </si>
  <si>
    <t>-2049296619</t>
  </si>
  <si>
    <t>Zařízení staveniště související (přípravné) práce terénní úpravy pro zařízení staveniště - Zřízení provizorní panelové cesty pro provoz nákladních vozidel stavby v parku s následným odstraněním po skončení stavebních prací</t>
  </si>
  <si>
    <t>47</t>
  </si>
  <si>
    <t>039203000</t>
  </si>
  <si>
    <t>Úprava terénu po zrušení zařízení staveniště</t>
  </si>
  <si>
    <t>-44016464</t>
  </si>
  <si>
    <t>Zařízení staveniště zrušení zařízení staveniště a úprava terénu po zařízení staveniště do původního stavu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</si>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</sst>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6" fillId="0" borderId="0" xfId="0" applyFont="1" applyBorder="1" applyAlignment="1" applyProtection="1">
      <alignment horizontal="right" vertical="center"/>
      <protection locked="0"/>
    </xf>
    <xf numFmtId="4" fontId="76" fillId="0" borderId="0" xfId="0" applyNumberFormat="1" applyFont="1" applyBorder="1" applyAlignment="1">
      <alignment vertical="center"/>
    </xf>
    <xf numFmtId="172" fontId="76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7" fillId="0" borderId="0" xfId="0" applyNumberFormat="1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5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6" fillId="23" borderId="36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center" vertical="center"/>
    </xf>
    <xf numFmtId="174" fontId="76" fillId="0" borderId="0" xfId="0" applyNumberFormat="1" applyFont="1" applyBorder="1" applyAlignment="1">
      <alignment vertical="center"/>
    </xf>
    <xf numFmtId="174" fontId="76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0" fillId="0" borderId="13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175" fontId="80" fillId="0" borderId="0" xfId="0" applyNumberFormat="1" applyFont="1" applyBorder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4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175" fontId="80" fillId="0" borderId="0" xfId="0" applyNumberFormat="1" applyFont="1" applyAlignment="1">
      <alignment vertical="center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80" fillId="0" borderId="31" xfId="0" applyFont="1" applyBorder="1" applyAlignment="1">
      <alignment vertical="center"/>
    </xf>
    <xf numFmtId="0" fontId="80" fillId="0" borderId="32" xfId="0" applyFont="1" applyBorder="1" applyAlignment="1">
      <alignment vertical="center"/>
    </xf>
    <xf numFmtId="0" fontId="8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0" fillId="33" borderId="0" xfId="36" applyFill="1" applyAlignment="1">
      <alignment/>
    </xf>
    <xf numFmtId="0" fontId="96" fillId="0" borderId="0" xfId="36" applyFont="1" applyAlignment="1">
      <alignment horizontal="center" vertical="center"/>
    </xf>
    <xf numFmtId="0" fontId="97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98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98" fillId="33" borderId="0" xfId="36" applyFont="1" applyFill="1" applyAlignment="1">
      <alignment vertical="center"/>
    </xf>
    <xf numFmtId="0" fontId="5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0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3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2" xfId="47" applyFont="1" applyBorder="1" applyAlignment="1">
      <alignment horizontal="left" vertical="center"/>
      <protection locked="0"/>
    </xf>
    <xf numFmtId="0" fontId="10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3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0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6C8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EB3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26C83.tmp" descr="C:\KrosData\System\Temp\rad26C8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EB3E.tmp" descr="C:\KrosData\System\Temp\rad0EB3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3" t="s">
        <v>0</v>
      </c>
      <c r="B1" s="244"/>
      <c r="C1" s="244"/>
      <c r="D1" s="245" t="s">
        <v>1</v>
      </c>
      <c r="E1" s="244"/>
      <c r="F1" s="244"/>
      <c r="G1" s="244"/>
      <c r="H1" s="244"/>
      <c r="I1" s="244"/>
      <c r="J1" s="244"/>
      <c r="K1" s="246" t="s">
        <v>388</v>
      </c>
      <c r="L1" s="246"/>
      <c r="M1" s="246"/>
      <c r="N1" s="246"/>
      <c r="O1" s="246"/>
      <c r="P1" s="246"/>
      <c r="Q1" s="246"/>
      <c r="R1" s="246"/>
      <c r="S1" s="246"/>
      <c r="T1" s="244"/>
      <c r="U1" s="244"/>
      <c r="V1" s="244"/>
      <c r="W1" s="246" t="s">
        <v>389</v>
      </c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38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4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"/>
      <c r="AQ5" s="22"/>
      <c r="BE5" s="200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"/>
      <c r="AQ6" s="22"/>
      <c r="BE6" s="201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22</v>
      </c>
      <c r="AO7" s="20"/>
      <c r="AP7" s="20"/>
      <c r="AQ7" s="22"/>
      <c r="BE7" s="201"/>
      <c r="BS7" s="15" t="s">
        <v>23</v>
      </c>
    </row>
    <row r="8" spans="2:71" ht="14.25" customHeight="1">
      <c r="B8" s="19"/>
      <c r="C8" s="20"/>
      <c r="D8" s="28" t="s">
        <v>24</v>
      </c>
      <c r="E8" s="20"/>
      <c r="F8" s="20"/>
      <c r="G8" s="20"/>
      <c r="H8" s="20"/>
      <c r="I8" s="20"/>
      <c r="J8" s="20"/>
      <c r="K8" s="26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26</v>
      </c>
      <c r="AL8" s="20"/>
      <c r="AM8" s="20"/>
      <c r="AN8" s="29" t="s">
        <v>27</v>
      </c>
      <c r="AO8" s="20"/>
      <c r="AP8" s="20"/>
      <c r="AQ8" s="22"/>
      <c r="BE8" s="201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1"/>
      <c r="BS9" s="15" t="s">
        <v>29</v>
      </c>
    </row>
    <row r="10" spans="2:71" ht="14.25" customHeight="1">
      <c r="B10" s="19"/>
      <c r="C10" s="20"/>
      <c r="D10" s="28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31</v>
      </c>
      <c r="AL10" s="20"/>
      <c r="AM10" s="20"/>
      <c r="AN10" s="26" t="s">
        <v>22</v>
      </c>
      <c r="AO10" s="20"/>
      <c r="AP10" s="20"/>
      <c r="AQ10" s="22"/>
      <c r="BE10" s="201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22</v>
      </c>
      <c r="AO11" s="20"/>
      <c r="AP11" s="20"/>
      <c r="AQ11" s="22"/>
      <c r="BE11" s="201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1"/>
      <c r="BS12" s="15" t="s">
        <v>18</v>
      </c>
    </row>
    <row r="13" spans="2:71" ht="14.25" customHeight="1">
      <c r="B13" s="19"/>
      <c r="C13" s="20"/>
      <c r="D13" s="28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31</v>
      </c>
      <c r="AL13" s="20"/>
      <c r="AM13" s="20"/>
      <c r="AN13" s="30" t="s">
        <v>35</v>
      </c>
      <c r="AO13" s="20"/>
      <c r="AP13" s="20"/>
      <c r="AQ13" s="22"/>
      <c r="BE13" s="201"/>
      <c r="BS13" s="15" t="s">
        <v>18</v>
      </c>
    </row>
    <row r="14" spans="2:71" ht="15">
      <c r="B14" s="19"/>
      <c r="C14" s="20"/>
      <c r="D14" s="20"/>
      <c r="E14" s="207" t="s">
        <v>35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8" t="s">
        <v>33</v>
      </c>
      <c r="AL14" s="20"/>
      <c r="AM14" s="20"/>
      <c r="AN14" s="30" t="s">
        <v>35</v>
      </c>
      <c r="AO14" s="20"/>
      <c r="AP14" s="20"/>
      <c r="AQ14" s="22"/>
      <c r="BE14" s="201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1"/>
      <c r="BS15" s="15" t="s">
        <v>4</v>
      </c>
    </row>
    <row r="16" spans="2:71" ht="14.25" customHeight="1">
      <c r="B16" s="19"/>
      <c r="C16" s="20"/>
      <c r="D16" s="28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31</v>
      </c>
      <c r="AL16" s="20"/>
      <c r="AM16" s="20"/>
      <c r="AN16" s="26" t="s">
        <v>22</v>
      </c>
      <c r="AO16" s="20"/>
      <c r="AP16" s="20"/>
      <c r="AQ16" s="22"/>
      <c r="BE16" s="201"/>
      <c r="BS16" s="15" t="s">
        <v>4</v>
      </c>
    </row>
    <row r="17" spans="2:71" ht="18" customHeight="1">
      <c r="B17" s="19"/>
      <c r="C17" s="20"/>
      <c r="D17" s="20"/>
      <c r="E17" s="26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22</v>
      </c>
      <c r="AO17" s="20"/>
      <c r="AP17" s="20"/>
      <c r="AQ17" s="22"/>
      <c r="BE17" s="201"/>
      <c r="BS17" s="15" t="s">
        <v>38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1"/>
      <c r="BS18" s="15" t="s">
        <v>6</v>
      </c>
    </row>
    <row r="19" spans="2:71" ht="14.25" customHeight="1">
      <c r="B19" s="19"/>
      <c r="C19" s="20"/>
      <c r="D19" s="28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1"/>
      <c r="BS19" s="15" t="s">
        <v>6</v>
      </c>
    </row>
    <row r="20" spans="2:71" ht="22.5" customHeight="1">
      <c r="B20" s="19"/>
      <c r="C20" s="20"/>
      <c r="D20" s="20"/>
      <c r="E20" s="208" t="s">
        <v>22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"/>
      <c r="AP20" s="20"/>
      <c r="AQ20" s="22"/>
      <c r="BE20" s="201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1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1"/>
    </row>
    <row r="23" spans="2:57" s="1" customFormat="1" ht="25.5" customHeight="1">
      <c r="B23" s="32"/>
      <c r="C23" s="33"/>
      <c r="D23" s="34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9">
        <f>ROUND(AG51,2)</f>
        <v>0</v>
      </c>
      <c r="AL23" s="210"/>
      <c r="AM23" s="210"/>
      <c r="AN23" s="210"/>
      <c r="AO23" s="210"/>
      <c r="AP23" s="33"/>
      <c r="AQ23" s="36"/>
      <c r="BE23" s="202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2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1" t="s">
        <v>41</v>
      </c>
      <c r="M25" s="212"/>
      <c r="N25" s="212"/>
      <c r="O25" s="212"/>
      <c r="P25" s="33"/>
      <c r="Q25" s="33"/>
      <c r="R25" s="33"/>
      <c r="S25" s="33"/>
      <c r="T25" s="33"/>
      <c r="U25" s="33"/>
      <c r="V25" s="33"/>
      <c r="W25" s="211" t="s">
        <v>42</v>
      </c>
      <c r="X25" s="212"/>
      <c r="Y25" s="212"/>
      <c r="Z25" s="212"/>
      <c r="AA25" s="212"/>
      <c r="AB25" s="212"/>
      <c r="AC25" s="212"/>
      <c r="AD25" s="212"/>
      <c r="AE25" s="212"/>
      <c r="AF25" s="33"/>
      <c r="AG25" s="33"/>
      <c r="AH25" s="33"/>
      <c r="AI25" s="33"/>
      <c r="AJ25" s="33"/>
      <c r="AK25" s="211" t="s">
        <v>43</v>
      </c>
      <c r="AL25" s="212"/>
      <c r="AM25" s="212"/>
      <c r="AN25" s="212"/>
      <c r="AO25" s="212"/>
      <c r="AP25" s="33"/>
      <c r="AQ25" s="36"/>
      <c r="BE25" s="202"/>
    </row>
    <row r="26" spans="2:57" s="2" customFormat="1" ht="14.25" customHeight="1">
      <c r="B26" s="38"/>
      <c r="C26" s="39"/>
      <c r="D26" s="40" t="s">
        <v>44</v>
      </c>
      <c r="E26" s="39"/>
      <c r="F26" s="40" t="s">
        <v>45</v>
      </c>
      <c r="G26" s="39"/>
      <c r="H26" s="39"/>
      <c r="I26" s="39"/>
      <c r="J26" s="39"/>
      <c r="K26" s="39"/>
      <c r="L26" s="213">
        <v>0.21</v>
      </c>
      <c r="M26" s="214"/>
      <c r="N26" s="214"/>
      <c r="O26" s="214"/>
      <c r="P26" s="39"/>
      <c r="Q26" s="39"/>
      <c r="R26" s="39"/>
      <c r="S26" s="39"/>
      <c r="T26" s="39"/>
      <c r="U26" s="39"/>
      <c r="V26" s="39"/>
      <c r="W26" s="215">
        <f>ROUND(AZ51,2)</f>
        <v>0</v>
      </c>
      <c r="X26" s="214"/>
      <c r="Y26" s="214"/>
      <c r="Z26" s="214"/>
      <c r="AA26" s="214"/>
      <c r="AB26" s="214"/>
      <c r="AC26" s="214"/>
      <c r="AD26" s="214"/>
      <c r="AE26" s="214"/>
      <c r="AF26" s="39"/>
      <c r="AG26" s="39"/>
      <c r="AH26" s="39"/>
      <c r="AI26" s="39"/>
      <c r="AJ26" s="39"/>
      <c r="AK26" s="215">
        <f>ROUND(AV51,2)</f>
        <v>0</v>
      </c>
      <c r="AL26" s="214"/>
      <c r="AM26" s="214"/>
      <c r="AN26" s="214"/>
      <c r="AO26" s="214"/>
      <c r="AP26" s="39"/>
      <c r="AQ26" s="41"/>
      <c r="BE26" s="203"/>
    </row>
    <row r="27" spans="2:57" s="2" customFormat="1" ht="14.25" customHeight="1">
      <c r="B27" s="38"/>
      <c r="C27" s="39"/>
      <c r="D27" s="39"/>
      <c r="E27" s="39"/>
      <c r="F27" s="40" t="s">
        <v>46</v>
      </c>
      <c r="G27" s="39"/>
      <c r="H27" s="39"/>
      <c r="I27" s="39"/>
      <c r="J27" s="39"/>
      <c r="K27" s="39"/>
      <c r="L27" s="213">
        <v>0.15</v>
      </c>
      <c r="M27" s="214"/>
      <c r="N27" s="214"/>
      <c r="O27" s="214"/>
      <c r="P27" s="39"/>
      <c r="Q27" s="39"/>
      <c r="R27" s="39"/>
      <c r="S27" s="39"/>
      <c r="T27" s="39"/>
      <c r="U27" s="39"/>
      <c r="V27" s="39"/>
      <c r="W27" s="215">
        <f>ROUND(BA51,2)</f>
        <v>0</v>
      </c>
      <c r="X27" s="214"/>
      <c r="Y27" s="214"/>
      <c r="Z27" s="214"/>
      <c r="AA27" s="214"/>
      <c r="AB27" s="214"/>
      <c r="AC27" s="214"/>
      <c r="AD27" s="214"/>
      <c r="AE27" s="214"/>
      <c r="AF27" s="39"/>
      <c r="AG27" s="39"/>
      <c r="AH27" s="39"/>
      <c r="AI27" s="39"/>
      <c r="AJ27" s="39"/>
      <c r="AK27" s="215">
        <f>ROUND(AW51,2)</f>
        <v>0</v>
      </c>
      <c r="AL27" s="214"/>
      <c r="AM27" s="214"/>
      <c r="AN27" s="214"/>
      <c r="AO27" s="214"/>
      <c r="AP27" s="39"/>
      <c r="AQ27" s="41"/>
      <c r="BE27" s="203"/>
    </row>
    <row r="28" spans="2:57" s="2" customFormat="1" ht="14.25" customHeight="1" hidden="1">
      <c r="B28" s="38"/>
      <c r="C28" s="39"/>
      <c r="D28" s="39"/>
      <c r="E28" s="39"/>
      <c r="F28" s="40" t="s">
        <v>47</v>
      </c>
      <c r="G28" s="39"/>
      <c r="H28" s="39"/>
      <c r="I28" s="39"/>
      <c r="J28" s="39"/>
      <c r="K28" s="39"/>
      <c r="L28" s="213">
        <v>0.21</v>
      </c>
      <c r="M28" s="214"/>
      <c r="N28" s="214"/>
      <c r="O28" s="214"/>
      <c r="P28" s="39"/>
      <c r="Q28" s="39"/>
      <c r="R28" s="39"/>
      <c r="S28" s="39"/>
      <c r="T28" s="39"/>
      <c r="U28" s="39"/>
      <c r="V28" s="39"/>
      <c r="W28" s="215">
        <f>ROUND(BB51,2)</f>
        <v>0</v>
      </c>
      <c r="X28" s="214"/>
      <c r="Y28" s="214"/>
      <c r="Z28" s="214"/>
      <c r="AA28" s="214"/>
      <c r="AB28" s="214"/>
      <c r="AC28" s="214"/>
      <c r="AD28" s="214"/>
      <c r="AE28" s="214"/>
      <c r="AF28" s="39"/>
      <c r="AG28" s="39"/>
      <c r="AH28" s="39"/>
      <c r="AI28" s="39"/>
      <c r="AJ28" s="39"/>
      <c r="AK28" s="215">
        <v>0</v>
      </c>
      <c r="AL28" s="214"/>
      <c r="AM28" s="214"/>
      <c r="AN28" s="214"/>
      <c r="AO28" s="214"/>
      <c r="AP28" s="39"/>
      <c r="AQ28" s="41"/>
      <c r="BE28" s="203"/>
    </row>
    <row r="29" spans="2:57" s="2" customFormat="1" ht="14.25" customHeight="1" hidden="1">
      <c r="B29" s="38"/>
      <c r="C29" s="39"/>
      <c r="D29" s="39"/>
      <c r="E29" s="39"/>
      <c r="F29" s="40" t="s">
        <v>48</v>
      </c>
      <c r="G29" s="39"/>
      <c r="H29" s="39"/>
      <c r="I29" s="39"/>
      <c r="J29" s="39"/>
      <c r="K29" s="39"/>
      <c r="L29" s="213">
        <v>0.15</v>
      </c>
      <c r="M29" s="214"/>
      <c r="N29" s="214"/>
      <c r="O29" s="214"/>
      <c r="P29" s="39"/>
      <c r="Q29" s="39"/>
      <c r="R29" s="39"/>
      <c r="S29" s="39"/>
      <c r="T29" s="39"/>
      <c r="U29" s="39"/>
      <c r="V29" s="39"/>
      <c r="W29" s="215">
        <f>ROUND(BC51,2)</f>
        <v>0</v>
      </c>
      <c r="X29" s="214"/>
      <c r="Y29" s="214"/>
      <c r="Z29" s="214"/>
      <c r="AA29" s="214"/>
      <c r="AB29" s="214"/>
      <c r="AC29" s="214"/>
      <c r="AD29" s="214"/>
      <c r="AE29" s="214"/>
      <c r="AF29" s="39"/>
      <c r="AG29" s="39"/>
      <c r="AH29" s="39"/>
      <c r="AI29" s="39"/>
      <c r="AJ29" s="39"/>
      <c r="AK29" s="215">
        <v>0</v>
      </c>
      <c r="AL29" s="214"/>
      <c r="AM29" s="214"/>
      <c r="AN29" s="214"/>
      <c r="AO29" s="214"/>
      <c r="AP29" s="39"/>
      <c r="AQ29" s="41"/>
      <c r="BE29" s="203"/>
    </row>
    <row r="30" spans="2:57" s="2" customFormat="1" ht="14.25" customHeight="1" hidden="1">
      <c r="B30" s="38"/>
      <c r="C30" s="39"/>
      <c r="D30" s="39"/>
      <c r="E30" s="39"/>
      <c r="F30" s="40" t="s">
        <v>49</v>
      </c>
      <c r="G30" s="39"/>
      <c r="H30" s="39"/>
      <c r="I30" s="39"/>
      <c r="J30" s="39"/>
      <c r="K30" s="39"/>
      <c r="L30" s="213">
        <v>0</v>
      </c>
      <c r="M30" s="214"/>
      <c r="N30" s="214"/>
      <c r="O30" s="214"/>
      <c r="P30" s="39"/>
      <c r="Q30" s="39"/>
      <c r="R30" s="39"/>
      <c r="S30" s="39"/>
      <c r="T30" s="39"/>
      <c r="U30" s="39"/>
      <c r="V30" s="39"/>
      <c r="W30" s="215">
        <f>ROUND(BD51,2)</f>
        <v>0</v>
      </c>
      <c r="X30" s="214"/>
      <c r="Y30" s="214"/>
      <c r="Z30" s="214"/>
      <c r="AA30" s="214"/>
      <c r="AB30" s="214"/>
      <c r="AC30" s="214"/>
      <c r="AD30" s="214"/>
      <c r="AE30" s="214"/>
      <c r="AF30" s="39"/>
      <c r="AG30" s="39"/>
      <c r="AH30" s="39"/>
      <c r="AI30" s="39"/>
      <c r="AJ30" s="39"/>
      <c r="AK30" s="215">
        <v>0</v>
      </c>
      <c r="AL30" s="214"/>
      <c r="AM30" s="214"/>
      <c r="AN30" s="214"/>
      <c r="AO30" s="214"/>
      <c r="AP30" s="39"/>
      <c r="AQ30" s="41"/>
      <c r="BE30" s="203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2"/>
    </row>
    <row r="32" spans="2:57" s="1" customFormat="1" ht="25.5" customHeight="1">
      <c r="B32" s="32"/>
      <c r="C32" s="42"/>
      <c r="D32" s="43" t="s">
        <v>50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51</v>
      </c>
      <c r="U32" s="44"/>
      <c r="V32" s="44"/>
      <c r="W32" s="44"/>
      <c r="X32" s="216" t="s">
        <v>52</v>
      </c>
      <c r="Y32" s="217"/>
      <c r="Z32" s="217"/>
      <c r="AA32" s="217"/>
      <c r="AB32" s="217"/>
      <c r="AC32" s="44"/>
      <c r="AD32" s="44"/>
      <c r="AE32" s="44"/>
      <c r="AF32" s="44"/>
      <c r="AG32" s="44"/>
      <c r="AH32" s="44"/>
      <c r="AI32" s="44"/>
      <c r="AJ32" s="44"/>
      <c r="AK32" s="218">
        <f>SUM(AK23:AK30)</f>
        <v>0</v>
      </c>
      <c r="AL32" s="217"/>
      <c r="AM32" s="217"/>
      <c r="AN32" s="217"/>
      <c r="AO32" s="219"/>
      <c r="AP32" s="42"/>
      <c r="AQ32" s="46"/>
      <c r="BE32" s="202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53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L2017-08</v>
      </c>
      <c r="AR41" s="53"/>
    </row>
    <row r="42" spans="2:44" s="4" customFormat="1" ht="36.75" customHeight="1">
      <c r="B42" s="55"/>
      <c r="C42" s="56" t="s">
        <v>16</v>
      </c>
      <c r="L42" s="220" t="str">
        <f>K6</f>
        <v>Vybudování dětského hřiště, Třinec - Karpentná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24</v>
      </c>
      <c r="L44" s="57" t="str">
        <f>IF(K8="","",K8)</f>
        <v>Obec Třinec</v>
      </c>
      <c r="AI44" s="54" t="s">
        <v>26</v>
      </c>
      <c r="AM44" s="222" t="str">
        <f>IF(AN8="","",AN8)</f>
        <v>10.3.2017</v>
      </c>
      <c r="AN44" s="202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30</v>
      </c>
      <c r="L46" s="3" t="str">
        <f>IF(E11="","",E11)</f>
        <v>Město Třinec, Jablunkovská 160, 739 61 Třinec</v>
      </c>
      <c r="AI46" s="54" t="s">
        <v>36</v>
      </c>
      <c r="AM46" s="223" t="str">
        <f>IF(E17="","",E17)</f>
        <v> </v>
      </c>
      <c r="AN46" s="202"/>
      <c r="AO46" s="202"/>
      <c r="AP46" s="202"/>
      <c r="AR46" s="32"/>
      <c r="AS46" s="224" t="s">
        <v>54</v>
      </c>
      <c r="AT46" s="225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34</v>
      </c>
      <c r="L47" s="3">
        <f>IF(E14="Vyplň údaj","",E14)</f>
      </c>
      <c r="AR47" s="32"/>
      <c r="AS47" s="226"/>
      <c r="AT47" s="212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26"/>
      <c r="AT48" s="212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27" t="s">
        <v>55</v>
      </c>
      <c r="D49" s="228"/>
      <c r="E49" s="228"/>
      <c r="F49" s="228"/>
      <c r="G49" s="228"/>
      <c r="H49" s="63"/>
      <c r="I49" s="229" t="s">
        <v>56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30" t="s">
        <v>57</v>
      </c>
      <c r="AH49" s="228"/>
      <c r="AI49" s="228"/>
      <c r="AJ49" s="228"/>
      <c r="AK49" s="228"/>
      <c r="AL49" s="228"/>
      <c r="AM49" s="228"/>
      <c r="AN49" s="229" t="s">
        <v>58</v>
      </c>
      <c r="AO49" s="228"/>
      <c r="AP49" s="228"/>
      <c r="AQ49" s="64" t="s">
        <v>59</v>
      </c>
      <c r="AR49" s="32"/>
      <c r="AS49" s="65" t="s">
        <v>60</v>
      </c>
      <c r="AT49" s="66" t="s">
        <v>61</v>
      </c>
      <c r="AU49" s="66" t="s">
        <v>62</v>
      </c>
      <c r="AV49" s="66" t="s">
        <v>63</v>
      </c>
      <c r="AW49" s="66" t="s">
        <v>64</v>
      </c>
      <c r="AX49" s="66" t="s">
        <v>65</v>
      </c>
      <c r="AY49" s="66" t="s">
        <v>66</v>
      </c>
      <c r="AZ49" s="66" t="s">
        <v>67</v>
      </c>
      <c r="BA49" s="66" t="s">
        <v>68</v>
      </c>
      <c r="BB49" s="66" t="s">
        <v>69</v>
      </c>
      <c r="BC49" s="66" t="s">
        <v>70</v>
      </c>
      <c r="BD49" s="67" t="s">
        <v>71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72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4">
        <f>ROUND(AG52,2)</f>
        <v>0</v>
      </c>
      <c r="AH51" s="234"/>
      <c r="AI51" s="234"/>
      <c r="AJ51" s="234"/>
      <c r="AK51" s="234"/>
      <c r="AL51" s="234"/>
      <c r="AM51" s="234"/>
      <c r="AN51" s="235">
        <f>SUM(AG51,AT51)</f>
        <v>0</v>
      </c>
      <c r="AO51" s="235"/>
      <c r="AP51" s="235"/>
      <c r="AQ51" s="71" t="s">
        <v>22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73</v>
      </c>
      <c r="BT51" s="56" t="s">
        <v>74</v>
      </c>
      <c r="BV51" s="56" t="s">
        <v>75</v>
      </c>
      <c r="BW51" s="56" t="s">
        <v>5</v>
      </c>
      <c r="BX51" s="56" t="s">
        <v>76</v>
      </c>
      <c r="CL51" s="56" t="s">
        <v>20</v>
      </c>
    </row>
    <row r="52" spans="1:90" s="5" customFormat="1" ht="27" customHeight="1">
      <c r="A52" s="239" t="s">
        <v>390</v>
      </c>
      <c r="B52" s="76"/>
      <c r="C52" s="77"/>
      <c r="D52" s="233" t="s">
        <v>14</v>
      </c>
      <c r="E52" s="232"/>
      <c r="F52" s="232"/>
      <c r="G52" s="232"/>
      <c r="H52" s="232"/>
      <c r="I52" s="78"/>
      <c r="J52" s="233" t="s">
        <v>17</v>
      </c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1">
        <f>'L2017-08 - Vybudování dět...'!J25</f>
        <v>0</v>
      </c>
      <c r="AH52" s="232"/>
      <c r="AI52" s="232"/>
      <c r="AJ52" s="232"/>
      <c r="AK52" s="232"/>
      <c r="AL52" s="232"/>
      <c r="AM52" s="232"/>
      <c r="AN52" s="231">
        <f>SUM(AG52,AT52)</f>
        <v>0</v>
      </c>
      <c r="AO52" s="232"/>
      <c r="AP52" s="232"/>
      <c r="AQ52" s="79" t="s">
        <v>77</v>
      </c>
      <c r="AR52" s="76"/>
      <c r="AS52" s="80">
        <v>0</v>
      </c>
      <c r="AT52" s="81">
        <f>ROUND(SUM(AV52:AW52),2)</f>
        <v>0</v>
      </c>
      <c r="AU52" s="82">
        <f>'L2017-08 - Vybudování dět...'!P82</f>
        <v>0</v>
      </c>
      <c r="AV52" s="81">
        <f>'L2017-08 - Vybudování dět...'!J28</f>
        <v>0</v>
      </c>
      <c r="AW52" s="81">
        <f>'L2017-08 - Vybudování dět...'!J29</f>
        <v>0</v>
      </c>
      <c r="AX52" s="81">
        <f>'L2017-08 - Vybudování dět...'!J30</f>
        <v>0</v>
      </c>
      <c r="AY52" s="81">
        <f>'L2017-08 - Vybudování dět...'!J31</f>
        <v>0</v>
      </c>
      <c r="AZ52" s="81">
        <f>'L2017-08 - Vybudování dět...'!F28</f>
        <v>0</v>
      </c>
      <c r="BA52" s="81">
        <f>'L2017-08 - Vybudování dět...'!F29</f>
        <v>0</v>
      </c>
      <c r="BB52" s="81">
        <f>'L2017-08 - Vybudování dět...'!F30</f>
        <v>0</v>
      </c>
      <c r="BC52" s="81">
        <f>'L2017-08 - Vybudování dět...'!F31</f>
        <v>0</v>
      </c>
      <c r="BD52" s="83">
        <f>'L2017-08 - Vybudování dět...'!F32</f>
        <v>0</v>
      </c>
      <c r="BT52" s="84" t="s">
        <v>23</v>
      </c>
      <c r="BU52" s="84" t="s">
        <v>78</v>
      </c>
      <c r="BV52" s="84" t="s">
        <v>75</v>
      </c>
      <c r="BW52" s="84" t="s">
        <v>5</v>
      </c>
      <c r="BX52" s="84" t="s">
        <v>76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L2017-08 - Vybudování dět...'!C2" tooltip="L2017-08 - Vybudování dě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1"/>
      <c r="C1" s="241"/>
      <c r="D1" s="240" t="s">
        <v>1</v>
      </c>
      <c r="E1" s="241"/>
      <c r="F1" s="242" t="s">
        <v>391</v>
      </c>
      <c r="G1" s="247" t="s">
        <v>392</v>
      </c>
      <c r="H1" s="247"/>
      <c r="I1" s="248"/>
      <c r="J1" s="242" t="s">
        <v>393</v>
      </c>
      <c r="K1" s="240" t="s">
        <v>79</v>
      </c>
      <c r="L1" s="242" t="s">
        <v>394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80</v>
      </c>
    </row>
    <row r="4" spans="2:46" ht="36.75" customHeight="1">
      <c r="B4" s="19"/>
      <c r="C4" s="20"/>
      <c r="D4" s="21" t="s">
        <v>81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6" t="s">
        <v>17</v>
      </c>
      <c r="F7" s="212"/>
      <c r="G7" s="212"/>
      <c r="H7" s="212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22</v>
      </c>
      <c r="K9" s="36"/>
    </row>
    <row r="10" spans="2:11" s="1" customFormat="1" ht="14.25" customHeight="1">
      <c r="B10" s="32"/>
      <c r="C10" s="33"/>
      <c r="D10" s="28" t="s">
        <v>24</v>
      </c>
      <c r="E10" s="33"/>
      <c r="F10" s="26" t="s">
        <v>25</v>
      </c>
      <c r="G10" s="33"/>
      <c r="H10" s="33"/>
      <c r="I10" s="89" t="s">
        <v>26</v>
      </c>
      <c r="J10" s="90" t="str">
        <f>'Rekapitulace stavby'!AN8</f>
        <v>10.3.2017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30</v>
      </c>
      <c r="E12" s="33"/>
      <c r="F12" s="33"/>
      <c r="G12" s="33"/>
      <c r="H12" s="33"/>
      <c r="I12" s="89" t="s">
        <v>31</v>
      </c>
      <c r="J12" s="26" t="s">
        <v>22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22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34</v>
      </c>
      <c r="E15" s="33"/>
      <c r="F15" s="33"/>
      <c r="G15" s="33"/>
      <c r="H15" s="33"/>
      <c r="I15" s="89" t="s">
        <v>31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36</v>
      </c>
      <c r="E18" s="33"/>
      <c r="F18" s="33"/>
      <c r="G18" s="33"/>
      <c r="H18" s="33"/>
      <c r="I18" s="89" t="s">
        <v>31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39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208" t="s">
        <v>22</v>
      </c>
      <c r="F22" s="237"/>
      <c r="G22" s="237"/>
      <c r="H22" s="237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4.75" customHeight="1">
      <c r="B25" s="32"/>
      <c r="C25" s="33"/>
      <c r="D25" s="97" t="s">
        <v>40</v>
      </c>
      <c r="E25" s="33"/>
      <c r="F25" s="33"/>
      <c r="G25" s="33"/>
      <c r="H25" s="33"/>
      <c r="I25" s="88"/>
      <c r="J25" s="98">
        <f>ROUND(J82,2)</f>
        <v>0</v>
      </c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25" customHeight="1">
      <c r="B27" s="32"/>
      <c r="C27" s="33"/>
      <c r="D27" s="33"/>
      <c r="E27" s="33"/>
      <c r="F27" s="37" t="s">
        <v>42</v>
      </c>
      <c r="G27" s="33"/>
      <c r="H27" s="33"/>
      <c r="I27" s="99" t="s">
        <v>41</v>
      </c>
      <c r="J27" s="37" t="s">
        <v>43</v>
      </c>
      <c r="K27" s="36"/>
    </row>
    <row r="28" spans="2:11" s="1" customFormat="1" ht="14.25" customHeight="1">
      <c r="B28" s="32"/>
      <c r="C28" s="33"/>
      <c r="D28" s="40" t="s">
        <v>44</v>
      </c>
      <c r="E28" s="40" t="s">
        <v>45</v>
      </c>
      <c r="F28" s="100">
        <f>ROUND(SUM(BE82:BE227),2)</f>
        <v>0</v>
      </c>
      <c r="G28" s="33"/>
      <c r="H28" s="33"/>
      <c r="I28" s="101">
        <v>0.21</v>
      </c>
      <c r="J28" s="100">
        <f>ROUND(ROUND((SUM(BE82:BE227)),2)*I28,2)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46</v>
      </c>
      <c r="F29" s="100">
        <f>ROUND(SUM(BF82:BF227),2)</f>
        <v>0</v>
      </c>
      <c r="G29" s="33"/>
      <c r="H29" s="33"/>
      <c r="I29" s="101">
        <v>0.15</v>
      </c>
      <c r="J29" s="100">
        <f>ROUND(ROUND((SUM(BF82:BF227)),2)*I29,2)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47</v>
      </c>
      <c r="F30" s="100">
        <f>ROUND(SUM(BG82:BG227),2)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0">
        <f>ROUND(SUM(BH82:BH227),2)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49</v>
      </c>
      <c r="F32" s="100">
        <f>ROUND(SUM(BI82:BI227),2)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102"/>
      <c r="D34" s="103" t="s">
        <v>50</v>
      </c>
      <c r="E34" s="63"/>
      <c r="F34" s="63"/>
      <c r="G34" s="104" t="s">
        <v>51</v>
      </c>
      <c r="H34" s="105" t="s">
        <v>52</v>
      </c>
      <c r="I34" s="106"/>
      <c r="J34" s="107">
        <f>SUM(J25:J32)</f>
        <v>0</v>
      </c>
      <c r="K34" s="108"/>
    </row>
    <row r="35" spans="2:11" s="1" customFormat="1" ht="14.2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7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75" customHeight="1">
      <c r="B40" s="32"/>
      <c r="C40" s="21" t="s">
        <v>82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6" t="str">
        <f>E7</f>
        <v>Vybudování dětského hřiště, Třinec - Karpentná</v>
      </c>
      <c r="F43" s="212"/>
      <c r="G43" s="212"/>
      <c r="H43" s="212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24</v>
      </c>
      <c r="D45" s="33"/>
      <c r="E45" s="33"/>
      <c r="F45" s="26" t="str">
        <f>F10</f>
        <v>Obec Třinec</v>
      </c>
      <c r="G45" s="33"/>
      <c r="H45" s="33"/>
      <c r="I45" s="89" t="s">
        <v>26</v>
      </c>
      <c r="J45" s="90" t="str">
        <f>IF(J10="","",J10)</f>
        <v>10.3.2017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30</v>
      </c>
      <c r="D47" s="33"/>
      <c r="E47" s="33"/>
      <c r="F47" s="26" t="str">
        <f>E13</f>
        <v>Město Třinec, Jablunkovská 160, 739 61 Třinec</v>
      </c>
      <c r="G47" s="33"/>
      <c r="H47" s="33"/>
      <c r="I47" s="89" t="s">
        <v>36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34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83</v>
      </c>
      <c r="D50" s="102"/>
      <c r="E50" s="102"/>
      <c r="F50" s="102"/>
      <c r="G50" s="102"/>
      <c r="H50" s="102"/>
      <c r="I50" s="113"/>
      <c r="J50" s="114" t="s">
        <v>84</v>
      </c>
      <c r="K50" s="115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85</v>
      </c>
      <c r="D52" s="33"/>
      <c r="E52" s="33"/>
      <c r="F52" s="33"/>
      <c r="G52" s="33"/>
      <c r="H52" s="33"/>
      <c r="I52" s="88"/>
      <c r="J52" s="98">
        <f>J82</f>
        <v>0</v>
      </c>
      <c r="K52" s="36"/>
      <c r="AU52" s="15" t="s">
        <v>86</v>
      </c>
    </row>
    <row r="53" spans="2:11" s="7" customFormat="1" ht="24.75" customHeight="1">
      <c r="B53" s="117"/>
      <c r="C53" s="118"/>
      <c r="D53" s="119" t="s">
        <v>87</v>
      </c>
      <c r="E53" s="120"/>
      <c r="F53" s="120"/>
      <c r="G53" s="120"/>
      <c r="H53" s="120"/>
      <c r="I53" s="121"/>
      <c r="J53" s="122">
        <f>J83</f>
        <v>0</v>
      </c>
      <c r="K53" s="123"/>
    </row>
    <row r="54" spans="2:11" s="8" customFormat="1" ht="19.5" customHeight="1">
      <c r="B54" s="124"/>
      <c r="C54" s="125"/>
      <c r="D54" s="126" t="s">
        <v>88</v>
      </c>
      <c r="E54" s="127"/>
      <c r="F54" s="127"/>
      <c r="G54" s="127"/>
      <c r="H54" s="127"/>
      <c r="I54" s="128"/>
      <c r="J54" s="129">
        <f>J84</f>
        <v>0</v>
      </c>
      <c r="K54" s="130"/>
    </row>
    <row r="55" spans="2:11" s="8" customFormat="1" ht="19.5" customHeight="1">
      <c r="B55" s="124"/>
      <c r="C55" s="125"/>
      <c r="D55" s="126" t="s">
        <v>89</v>
      </c>
      <c r="E55" s="127"/>
      <c r="F55" s="127"/>
      <c r="G55" s="127"/>
      <c r="H55" s="127"/>
      <c r="I55" s="128"/>
      <c r="J55" s="129">
        <f>J133</f>
        <v>0</v>
      </c>
      <c r="K55" s="130"/>
    </row>
    <row r="56" spans="2:11" s="8" customFormat="1" ht="19.5" customHeight="1">
      <c r="B56" s="124"/>
      <c r="C56" s="125"/>
      <c r="D56" s="126" t="s">
        <v>90</v>
      </c>
      <c r="E56" s="127"/>
      <c r="F56" s="127"/>
      <c r="G56" s="127"/>
      <c r="H56" s="127"/>
      <c r="I56" s="128"/>
      <c r="J56" s="129">
        <f>J137</f>
        <v>0</v>
      </c>
      <c r="K56" s="130"/>
    </row>
    <row r="57" spans="2:11" s="8" customFormat="1" ht="19.5" customHeight="1">
      <c r="B57" s="124"/>
      <c r="C57" s="125"/>
      <c r="D57" s="126" t="s">
        <v>91</v>
      </c>
      <c r="E57" s="127"/>
      <c r="F57" s="127"/>
      <c r="G57" s="127"/>
      <c r="H57" s="127"/>
      <c r="I57" s="128"/>
      <c r="J57" s="129">
        <f>J150</f>
        <v>0</v>
      </c>
      <c r="K57" s="130"/>
    </row>
    <row r="58" spans="2:11" s="8" customFormat="1" ht="19.5" customHeight="1">
      <c r="B58" s="124"/>
      <c r="C58" s="125"/>
      <c r="D58" s="126" t="s">
        <v>92</v>
      </c>
      <c r="E58" s="127"/>
      <c r="F58" s="127"/>
      <c r="G58" s="127"/>
      <c r="H58" s="127"/>
      <c r="I58" s="128"/>
      <c r="J58" s="129">
        <f>J160</f>
        <v>0</v>
      </c>
      <c r="K58" s="130"/>
    </row>
    <row r="59" spans="2:11" s="8" customFormat="1" ht="19.5" customHeight="1">
      <c r="B59" s="124"/>
      <c r="C59" s="125"/>
      <c r="D59" s="126" t="s">
        <v>93</v>
      </c>
      <c r="E59" s="127"/>
      <c r="F59" s="127"/>
      <c r="G59" s="127"/>
      <c r="H59" s="127"/>
      <c r="I59" s="128"/>
      <c r="J59" s="129">
        <f>J170</f>
        <v>0</v>
      </c>
      <c r="K59" s="130"/>
    </row>
    <row r="60" spans="2:11" s="7" customFormat="1" ht="24.75" customHeight="1">
      <c r="B60" s="117"/>
      <c r="C60" s="118"/>
      <c r="D60" s="119" t="s">
        <v>94</v>
      </c>
      <c r="E60" s="120"/>
      <c r="F60" s="120"/>
      <c r="G60" s="120"/>
      <c r="H60" s="120"/>
      <c r="I60" s="121"/>
      <c r="J60" s="122">
        <f>J173</f>
        <v>0</v>
      </c>
      <c r="K60" s="123"/>
    </row>
    <row r="61" spans="2:11" s="8" customFormat="1" ht="19.5" customHeight="1">
      <c r="B61" s="124"/>
      <c r="C61" s="125"/>
      <c r="D61" s="126" t="s">
        <v>95</v>
      </c>
      <c r="E61" s="127"/>
      <c r="F61" s="127"/>
      <c r="G61" s="127"/>
      <c r="H61" s="127"/>
      <c r="I61" s="128"/>
      <c r="J61" s="129">
        <f>J174</f>
        <v>0</v>
      </c>
      <c r="K61" s="130"/>
    </row>
    <row r="62" spans="2:11" s="7" customFormat="1" ht="24.75" customHeight="1">
      <c r="B62" s="117"/>
      <c r="C62" s="118"/>
      <c r="D62" s="119" t="s">
        <v>96</v>
      </c>
      <c r="E62" s="120"/>
      <c r="F62" s="120"/>
      <c r="G62" s="120"/>
      <c r="H62" s="120"/>
      <c r="I62" s="121"/>
      <c r="J62" s="122">
        <f>J214</f>
        <v>0</v>
      </c>
      <c r="K62" s="123"/>
    </row>
    <row r="63" spans="2:11" s="8" customFormat="1" ht="19.5" customHeight="1">
      <c r="B63" s="124"/>
      <c r="C63" s="125"/>
      <c r="D63" s="126" t="s">
        <v>97</v>
      </c>
      <c r="E63" s="127"/>
      <c r="F63" s="127"/>
      <c r="G63" s="127"/>
      <c r="H63" s="127"/>
      <c r="I63" s="128"/>
      <c r="J63" s="129">
        <f>J215</f>
        <v>0</v>
      </c>
      <c r="K63" s="130"/>
    </row>
    <row r="64" spans="2:11" s="8" customFormat="1" ht="19.5" customHeight="1">
      <c r="B64" s="124"/>
      <c r="C64" s="125"/>
      <c r="D64" s="126" t="s">
        <v>98</v>
      </c>
      <c r="E64" s="127"/>
      <c r="F64" s="127"/>
      <c r="G64" s="127"/>
      <c r="H64" s="127"/>
      <c r="I64" s="128"/>
      <c r="J64" s="129">
        <f>J218</f>
        <v>0</v>
      </c>
      <c r="K64" s="130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88"/>
      <c r="J65" s="33"/>
      <c r="K65" s="36"/>
    </row>
    <row r="66" spans="2:11" s="1" customFormat="1" ht="6.75" customHeight="1">
      <c r="B66" s="47"/>
      <c r="C66" s="48"/>
      <c r="D66" s="48"/>
      <c r="E66" s="48"/>
      <c r="F66" s="48"/>
      <c r="G66" s="48"/>
      <c r="H66" s="48"/>
      <c r="I66" s="109"/>
      <c r="J66" s="48"/>
      <c r="K66" s="49"/>
    </row>
    <row r="70" spans="2:12" s="1" customFormat="1" ht="6.75" customHeight="1">
      <c r="B70" s="50"/>
      <c r="C70" s="51"/>
      <c r="D70" s="51"/>
      <c r="E70" s="51"/>
      <c r="F70" s="51"/>
      <c r="G70" s="51"/>
      <c r="H70" s="51"/>
      <c r="I70" s="110"/>
      <c r="J70" s="51"/>
      <c r="K70" s="51"/>
      <c r="L70" s="32"/>
    </row>
    <row r="71" spans="2:12" s="1" customFormat="1" ht="36.75" customHeight="1">
      <c r="B71" s="32"/>
      <c r="C71" s="52" t="s">
        <v>99</v>
      </c>
      <c r="I71" s="131"/>
      <c r="L71" s="32"/>
    </row>
    <row r="72" spans="2:12" s="1" customFormat="1" ht="6.75" customHeight="1">
      <c r="B72" s="32"/>
      <c r="I72" s="131"/>
      <c r="L72" s="32"/>
    </row>
    <row r="73" spans="2:12" s="1" customFormat="1" ht="14.25" customHeight="1">
      <c r="B73" s="32"/>
      <c r="C73" s="54" t="s">
        <v>16</v>
      </c>
      <c r="I73" s="131"/>
      <c r="L73" s="32"/>
    </row>
    <row r="74" spans="2:12" s="1" customFormat="1" ht="23.25" customHeight="1">
      <c r="B74" s="32"/>
      <c r="E74" s="220" t="str">
        <f>E7</f>
        <v>Vybudování dětského hřiště, Třinec - Karpentná</v>
      </c>
      <c r="F74" s="202"/>
      <c r="G74" s="202"/>
      <c r="H74" s="202"/>
      <c r="I74" s="131"/>
      <c r="L74" s="32"/>
    </row>
    <row r="75" spans="2:12" s="1" customFormat="1" ht="6.75" customHeight="1">
      <c r="B75" s="32"/>
      <c r="I75" s="131"/>
      <c r="L75" s="32"/>
    </row>
    <row r="76" spans="2:12" s="1" customFormat="1" ht="18" customHeight="1">
      <c r="B76" s="32"/>
      <c r="C76" s="54" t="s">
        <v>24</v>
      </c>
      <c r="F76" s="132" t="str">
        <f>F10</f>
        <v>Obec Třinec</v>
      </c>
      <c r="I76" s="133" t="s">
        <v>26</v>
      </c>
      <c r="J76" s="58" t="str">
        <f>IF(J10="","",J10)</f>
        <v>10.3.2017</v>
      </c>
      <c r="L76" s="32"/>
    </row>
    <row r="77" spans="2:12" s="1" customFormat="1" ht="6.75" customHeight="1">
      <c r="B77" s="32"/>
      <c r="I77" s="131"/>
      <c r="L77" s="32"/>
    </row>
    <row r="78" spans="2:12" s="1" customFormat="1" ht="15">
      <c r="B78" s="32"/>
      <c r="C78" s="54" t="s">
        <v>30</v>
      </c>
      <c r="F78" s="132" t="str">
        <f>E13</f>
        <v>Město Třinec, Jablunkovská 160, 739 61 Třinec</v>
      </c>
      <c r="I78" s="133" t="s">
        <v>36</v>
      </c>
      <c r="J78" s="132" t="str">
        <f>E19</f>
        <v> </v>
      </c>
      <c r="L78" s="32"/>
    </row>
    <row r="79" spans="2:12" s="1" customFormat="1" ht="14.25" customHeight="1">
      <c r="B79" s="32"/>
      <c r="C79" s="54" t="s">
        <v>34</v>
      </c>
      <c r="F79" s="132">
        <f>IF(E16="","",E16)</f>
      </c>
      <c r="I79" s="131"/>
      <c r="L79" s="32"/>
    </row>
    <row r="80" spans="2:12" s="1" customFormat="1" ht="9.75" customHeight="1">
      <c r="B80" s="32"/>
      <c r="I80" s="131"/>
      <c r="L80" s="32"/>
    </row>
    <row r="81" spans="2:20" s="9" customFormat="1" ht="29.25" customHeight="1">
      <c r="B81" s="134"/>
      <c r="C81" s="135" t="s">
        <v>100</v>
      </c>
      <c r="D81" s="136" t="s">
        <v>59</v>
      </c>
      <c r="E81" s="136" t="s">
        <v>55</v>
      </c>
      <c r="F81" s="136" t="s">
        <v>101</v>
      </c>
      <c r="G81" s="136" t="s">
        <v>102</v>
      </c>
      <c r="H81" s="136" t="s">
        <v>103</v>
      </c>
      <c r="I81" s="137" t="s">
        <v>104</v>
      </c>
      <c r="J81" s="136" t="s">
        <v>84</v>
      </c>
      <c r="K81" s="138" t="s">
        <v>105</v>
      </c>
      <c r="L81" s="134"/>
      <c r="M81" s="65" t="s">
        <v>106</v>
      </c>
      <c r="N81" s="66" t="s">
        <v>44</v>
      </c>
      <c r="O81" s="66" t="s">
        <v>107</v>
      </c>
      <c r="P81" s="66" t="s">
        <v>108</v>
      </c>
      <c r="Q81" s="66" t="s">
        <v>109</v>
      </c>
      <c r="R81" s="66" t="s">
        <v>110</v>
      </c>
      <c r="S81" s="66" t="s">
        <v>111</v>
      </c>
      <c r="T81" s="67" t="s">
        <v>112</v>
      </c>
    </row>
    <row r="82" spans="2:63" s="1" customFormat="1" ht="29.25" customHeight="1">
      <c r="B82" s="32"/>
      <c r="C82" s="69" t="s">
        <v>85</v>
      </c>
      <c r="I82" s="131"/>
      <c r="J82" s="139">
        <f>BK82</f>
        <v>0</v>
      </c>
      <c r="L82" s="32"/>
      <c r="M82" s="68"/>
      <c r="N82" s="59"/>
      <c r="O82" s="59"/>
      <c r="P82" s="140">
        <f>P83+P173+P214</f>
        <v>0</v>
      </c>
      <c r="Q82" s="59"/>
      <c r="R82" s="140">
        <f>R83+R173+R214</f>
        <v>80.4535366</v>
      </c>
      <c r="S82" s="59"/>
      <c r="T82" s="141">
        <f>T83+T173+T214</f>
        <v>0.55696</v>
      </c>
      <c r="AT82" s="15" t="s">
        <v>73</v>
      </c>
      <c r="AU82" s="15" t="s">
        <v>86</v>
      </c>
      <c r="BK82" s="142">
        <f>BK83+BK173+BK214</f>
        <v>0</v>
      </c>
    </row>
    <row r="83" spans="2:63" s="10" customFormat="1" ht="36.75" customHeight="1">
      <c r="B83" s="143"/>
      <c r="D83" s="144" t="s">
        <v>73</v>
      </c>
      <c r="E83" s="145" t="s">
        <v>113</v>
      </c>
      <c r="F83" s="145" t="s">
        <v>114</v>
      </c>
      <c r="I83" s="146"/>
      <c r="J83" s="147">
        <f>BK83</f>
        <v>0</v>
      </c>
      <c r="L83" s="143"/>
      <c r="M83" s="148"/>
      <c r="N83" s="149"/>
      <c r="O83" s="149"/>
      <c r="P83" s="150">
        <f>P84+P133+P137+P150+P160+P170</f>
        <v>0</v>
      </c>
      <c r="Q83" s="149"/>
      <c r="R83" s="150">
        <f>R84+R133+R137+R150+R160+R170</f>
        <v>80.4535366</v>
      </c>
      <c r="S83" s="149"/>
      <c r="T83" s="151">
        <f>T84+T133+T137+T150+T160+T170</f>
        <v>0.50696</v>
      </c>
      <c r="AR83" s="144" t="s">
        <v>23</v>
      </c>
      <c r="AT83" s="152" t="s">
        <v>73</v>
      </c>
      <c r="AU83" s="152" t="s">
        <v>74</v>
      </c>
      <c r="AY83" s="144" t="s">
        <v>115</v>
      </c>
      <c r="BK83" s="153">
        <f>BK84+BK133+BK137+BK150+BK160+BK170</f>
        <v>0</v>
      </c>
    </row>
    <row r="84" spans="2:63" s="10" customFormat="1" ht="19.5" customHeight="1">
      <c r="B84" s="143"/>
      <c r="D84" s="154" t="s">
        <v>73</v>
      </c>
      <c r="E84" s="155" t="s">
        <v>23</v>
      </c>
      <c r="F84" s="155" t="s">
        <v>116</v>
      </c>
      <c r="I84" s="146"/>
      <c r="J84" s="156">
        <f>BK84</f>
        <v>0</v>
      </c>
      <c r="L84" s="143"/>
      <c r="M84" s="148"/>
      <c r="N84" s="149"/>
      <c r="O84" s="149"/>
      <c r="P84" s="150">
        <f>SUM(P85:P132)</f>
        <v>0</v>
      </c>
      <c r="Q84" s="149"/>
      <c r="R84" s="150">
        <f>SUM(R85:R132)</f>
        <v>0.0996</v>
      </c>
      <c r="S84" s="149"/>
      <c r="T84" s="151">
        <f>SUM(T85:T132)</f>
        <v>0</v>
      </c>
      <c r="AR84" s="144" t="s">
        <v>23</v>
      </c>
      <c r="AT84" s="152" t="s">
        <v>73</v>
      </c>
      <c r="AU84" s="152" t="s">
        <v>23</v>
      </c>
      <c r="AY84" s="144" t="s">
        <v>115</v>
      </c>
      <c r="BK84" s="153">
        <f>SUM(BK85:BK132)</f>
        <v>0</v>
      </c>
    </row>
    <row r="85" spans="2:65" s="1" customFormat="1" ht="22.5" customHeight="1">
      <c r="B85" s="157"/>
      <c r="C85" s="158" t="s">
        <v>23</v>
      </c>
      <c r="D85" s="158" t="s">
        <v>117</v>
      </c>
      <c r="E85" s="159" t="s">
        <v>118</v>
      </c>
      <c r="F85" s="160" t="s">
        <v>119</v>
      </c>
      <c r="G85" s="161" t="s">
        <v>120</v>
      </c>
      <c r="H85" s="162">
        <v>15</v>
      </c>
      <c r="I85" s="163"/>
      <c r="J85" s="164">
        <f>ROUND(I85*H85,2)</f>
        <v>0</v>
      </c>
      <c r="K85" s="160" t="s">
        <v>121</v>
      </c>
      <c r="L85" s="32"/>
      <c r="M85" s="165" t="s">
        <v>22</v>
      </c>
      <c r="N85" s="166" t="s">
        <v>45</v>
      </c>
      <c r="O85" s="33"/>
      <c r="P85" s="167">
        <f>O85*H85</f>
        <v>0</v>
      </c>
      <c r="Q85" s="167">
        <v>0</v>
      </c>
      <c r="R85" s="167">
        <f>Q85*H85</f>
        <v>0</v>
      </c>
      <c r="S85" s="167">
        <v>0</v>
      </c>
      <c r="T85" s="168">
        <f>S85*H85</f>
        <v>0</v>
      </c>
      <c r="AR85" s="15" t="s">
        <v>122</v>
      </c>
      <c r="AT85" s="15" t="s">
        <v>117</v>
      </c>
      <c r="AU85" s="15" t="s">
        <v>80</v>
      </c>
      <c r="AY85" s="15" t="s">
        <v>115</v>
      </c>
      <c r="BE85" s="169">
        <f>IF(N85="základní",J85,0)</f>
        <v>0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5" t="s">
        <v>23</v>
      </c>
      <c r="BK85" s="169">
        <f>ROUND(I85*H85,2)</f>
        <v>0</v>
      </c>
      <c r="BL85" s="15" t="s">
        <v>122</v>
      </c>
      <c r="BM85" s="15" t="s">
        <v>123</v>
      </c>
    </row>
    <row r="86" spans="2:47" s="1" customFormat="1" ht="27">
      <c r="B86" s="32"/>
      <c r="D86" s="170" t="s">
        <v>124</v>
      </c>
      <c r="F86" s="171" t="s">
        <v>125</v>
      </c>
      <c r="I86" s="131"/>
      <c r="L86" s="32"/>
      <c r="M86" s="61"/>
      <c r="N86" s="33"/>
      <c r="O86" s="33"/>
      <c r="P86" s="33"/>
      <c r="Q86" s="33"/>
      <c r="R86" s="33"/>
      <c r="S86" s="33"/>
      <c r="T86" s="62"/>
      <c r="AT86" s="15" t="s">
        <v>124</v>
      </c>
      <c r="AU86" s="15" t="s">
        <v>80</v>
      </c>
    </row>
    <row r="87" spans="2:51" s="11" customFormat="1" ht="13.5">
      <c r="B87" s="172"/>
      <c r="D87" s="173" t="s">
        <v>126</v>
      </c>
      <c r="E87" s="174" t="s">
        <v>22</v>
      </c>
      <c r="F87" s="175" t="s">
        <v>127</v>
      </c>
      <c r="H87" s="176">
        <v>15</v>
      </c>
      <c r="I87" s="177"/>
      <c r="L87" s="172"/>
      <c r="M87" s="178"/>
      <c r="N87" s="179"/>
      <c r="O87" s="179"/>
      <c r="P87" s="179"/>
      <c r="Q87" s="179"/>
      <c r="R87" s="179"/>
      <c r="S87" s="179"/>
      <c r="T87" s="180"/>
      <c r="AT87" s="181" t="s">
        <v>126</v>
      </c>
      <c r="AU87" s="181" t="s">
        <v>80</v>
      </c>
      <c r="AV87" s="11" t="s">
        <v>80</v>
      </c>
      <c r="AW87" s="11" t="s">
        <v>38</v>
      </c>
      <c r="AX87" s="11" t="s">
        <v>23</v>
      </c>
      <c r="AY87" s="181" t="s">
        <v>115</v>
      </c>
    </row>
    <row r="88" spans="2:65" s="1" customFormat="1" ht="22.5" customHeight="1">
      <c r="B88" s="157"/>
      <c r="C88" s="158" t="s">
        <v>80</v>
      </c>
      <c r="D88" s="158" t="s">
        <v>117</v>
      </c>
      <c r="E88" s="159" t="s">
        <v>128</v>
      </c>
      <c r="F88" s="160" t="s">
        <v>129</v>
      </c>
      <c r="G88" s="161" t="s">
        <v>120</v>
      </c>
      <c r="H88" s="162">
        <v>15</v>
      </c>
      <c r="I88" s="163"/>
      <c r="J88" s="164">
        <f>ROUND(I88*H88,2)</f>
        <v>0</v>
      </c>
      <c r="K88" s="160" t="s">
        <v>121</v>
      </c>
      <c r="L88" s="32"/>
      <c r="M88" s="165" t="s">
        <v>22</v>
      </c>
      <c r="N88" s="166" t="s">
        <v>45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5" t="s">
        <v>122</v>
      </c>
      <c r="AT88" s="15" t="s">
        <v>117</v>
      </c>
      <c r="AU88" s="15" t="s">
        <v>80</v>
      </c>
      <c r="AY88" s="15" t="s">
        <v>115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23</v>
      </c>
      <c r="BK88" s="169">
        <f>ROUND(I88*H88,2)</f>
        <v>0</v>
      </c>
      <c r="BL88" s="15" t="s">
        <v>122</v>
      </c>
      <c r="BM88" s="15" t="s">
        <v>130</v>
      </c>
    </row>
    <row r="89" spans="2:47" s="1" customFormat="1" ht="27">
      <c r="B89" s="32"/>
      <c r="D89" s="170" t="s">
        <v>124</v>
      </c>
      <c r="F89" s="171" t="s">
        <v>131</v>
      </c>
      <c r="I89" s="131"/>
      <c r="L89" s="32"/>
      <c r="M89" s="61"/>
      <c r="N89" s="33"/>
      <c r="O89" s="33"/>
      <c r="P89" s="33"/>
      <c r="Q89" s="33"/>
      <c r="R89" s="33"/>
      <c r="S89" s="33"/>
      <c r="T89" s="62"/>
      <c r="AT89" s="15" t="s">
        <v>124</v>
      </c>
      <c r="AU89" s="15" t="s">
        <v>80</v>
      </c>
    </row>
    <row r="90" spans="2:51" s="11" customFormat="1" ht="13.5">
      <c r="B90" s="172"/>
      <c r="D90" s="173" t="s">
        <v>126</v>
      </c>
      <c r="E90" s="174" t="s">
        <v>22</v>
      </c>
      <c r="F90" s="175" t="s">
        <v>127</v>
      </c>
      <c r="H90" s="176">
        <v>15</v>
      </c>
      <c r="I90" s="177"/>
      <c r="L90" s="172"/>
      <c r="M90" s="178"/>
      <c r="N90" s="179"/>
      <c r="O90" s="179"/>
      <c r="P90" s="179"/>
      <c r="Q90" s="179"/>
      <c r="R90" s="179"/>
      <c r="S90" s="179"/>
      <c r="T90" s="180"/>
      <c r="AT90" s="181" t="s">
        <v>126</v>
      </c>
      <c r="AU90" s="181" t="s">
        <v>80</v>
      </c>
      <c r="AV90" s="11" t="s">
        <v>80</v>
      </c>
      <c r="AW90" s="11" t="s">
        <v>38</v>
      </c>
      <c r="AX90" s="11" t="s">
        <v>23</v>
      </c>
      <c r="AY90" s="181" t="s">
        <v>115</v>
      </c>
    </row>
    <row r="91" spans="2:65" s="1" customFormat="1" ht="22.5" customHeight="1">
      <c r="B91" s="157"/>
      <c r="C91" s="158" t="s">
        <v>132</v>
      </c>
      <c r="D91" s="158" t="s">
        <v>117</v>
      </c>
      <c r="E91" s="159" t="s">
        <v>133</v>
      </c>
      <c r="F91" s="160" t="s">
        <v>134</v>
      </c>
      <c r="G91" s="161" t="s">
        <v>120</v>
      </c>
      <c r="H91" s="162">
        <v>15</v>
      </c>
      <c r="I91" s="163"/>
      <c r="J91" s="164">
        <f>ROUND(I91*H91,2)</f>
        <v>0</v>
      </c>
      <c r="K91" s="160" t="s">
        <v>121</v>
      </c>
      <c r="L91" s="32"/>
      <c r="M91" s="165" t="s">
        <v>22</v>
      </c>
      <c r="N91" s="166" t="s">
        <v>45</v>
      </c>
      <c r="O91" s="33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5" t="s">
        <v>122</v>
      </c>
      <c r="AT91" s="15" t="s">
        <v>117</v>
      </c>
      <c r="AU91" s="15" t="s">
        <v>80</v>
      </c>
      <c r="AY91" s="15" t="s">
        <v>115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5" t="s">
        <v>23</v>
      </c>
      <c r="BK91" s="169">
        <f>ROUND(I91*H91,2)</f>
        <v>0</v>
      </c>
      <c r="BL91" s="15" t="s">
        <v>122</v>
      </c>
      <c r="BM91" s="15" t="s">
        <v>135</v>
      </c>
    </row>
    <row r="92" spans="2:47" s="1" customFormat="1" ht="27">
      <c r="B92" s="32"/>
      <c r="D92" s="173" t="s">
        <v>124</v>
      </c>
      <c r="F92" s="182" t="s">
        <v>136</v>
      </c>
      <c r="I92" s="131"/>
      <c r="L92" s="32"/>
      <c r="M92" s="61"/>
      <c r="N92" s="33"/>
      <c r="O92" s="33"/>
      <c r="P92" s="33"/>
      <c r="Q92" s="33"/>
      <c r="R92" s="33"/>
      <c r="S92" s="33"/>
      <c r="T92" s="62"/>
      <c r="AT92" s="15" t="s">
        <v>124</v>
      </c>
      <c r="AU92" s="15" t="s">
        <v>80</v>
      </c>
    </row>
    <row r="93" spans="2:65" s="1" customFormat="1" ht="22.5" customHeight="1">
      <c r="B93" s="157"/>
      <c r="C93" s="158" t="s">
        <v>122</v>
      </c>
      <c r="D93" s="158" t="s">
        <v>117</v>
      </c>
      <c r="E93" s="159" t="s">
        <v>137</v>
      </c>
      <c r="F93" s="160" t="s">
        <v>138</v>
      </c>
      <c r="G93" s="161" t="s">
        <v>120</v>
      </c>
      <c r="H93" s="162">
        <v>6.92</v>
      </c>
      <c r="I93" s="163"/>
      <c r="J93" s="164">
        <f>ROUND(I93*H93,2)</f>
        <v>0</v>
      </c>
      <c r="K93" s="160" t="s">
        <v>121</v>
      </c>
      <c r="L93" s="32"/>
      <c r="M93" s="165" t="s">
        <v>22</v>
      </c>
      <c r="N93" s="166" t="s">
        <v>45</v>
      </c>
      <c r="O93" s="33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122</v>
      </c>
      <c r="AT93" s="15" t="s">
        <v>117</v>
      </c>
      <c r="AU93" s="15" t="s">
        <v>80</v>
      </c>
      <c r="AY93" s="15" t="s">
        <v>115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23</v>
      </c>
      <c r="BK93" s="169">
        <f>ROUND(I93*H93,2)</f>
        <v>0</v>
      </c>
      <c r="BL93" s="15" t="s">
        <v>122</v>
      </c>
      <c r="BM93" s="15" t="s">
        <v>139</v>
      </c>
    </row>
    <row r="94" spans="2:47" s="1" customFormat="1" ht="27">
      <c r="B94" s="32"/>
      <c r="D94" s="170" t="s">
        <v>124</v>
      </c>
      <c r="F94" s="171" t="s">
        <v>140</v>
      </c>
      <c r="I94" s="131"/>
      <c r="L94" s="32"/>
      <c r="M94" s="61"/>
      <c r="N94" s="33"/>
      <c r="O94" s="33"/>
      <c r="P94" s="33"/>
      <c r="Q94" s="33"/>
      <c r="R94" s="33"/>
      <c r="S94" s="33"/>
      <c r="T94" s="62"/>
      <c r="AT94" s="15" t="s">
        <v>124</v>
      </c>
      <c r="AU94" s="15" t="s">
        <v>80</v>
      </c>
    </row>
    <row r="95" spans="2:51" s="11" customFormat="1" ht="13.5">
      <c r="B95" s="172"/>
      <c r="D95" s="173" t="s">
        <v>126</v>
      </c>
      <c r="E95" s="174" t="s">
        <v>22</v>
      </c>
      <c r="F95" s="175" t="s">
        <v>141</v>
      </c>
      <c r="H95" s="176">
        <v>6.92</v>
      </c>
      <c r="I95" s="177"/>
      <c r="L95" s="172"/>
      <c r="M95" s="178"/>
      <c r="N95" s="179"/>
      <c r="O95" s="179"/>
      <c r="P95" s="179"/>
      <c r="Q95" s="179"/>
      <c r="R95" s="179"/>
      <c r="S95" s="179"/>
      <c r="T95" s="180"/>
      <c r="AT95" s="181" t="s">
        <v>126</v>
      </c>
      <c r="AU95" s="181" t="s">
        <v>80</v>
      </c>
      <c r="AV95" s="11" t="s">
        <v>80</v>
      </c>
      <c r="AW95" s="11" t="s">
        <v>38</v>
      </c>
      <c r="AX95" s="11" t="s">
        <v>23</v>
      </c>
      <c r="AY95" s="181" t="s">
        <v>115</v>
      </c>
    </row>
    <row r="96" spans="2:65" s="1" customFormat="1" ht="22.5" customHeight="1">
      <c r="B96" s="157"/>
      <c r="C96" s="158" t="s">
        <v>142</v>
      </c>
      <c r="D96" s="158" t="s">
        <v>117</v>
      </c>
      <c r="E96" s="159" t="s">
        <v>143</v>
      </c>
      <c r="F96" s="160" t="s">
        <v>144</v>
      </c>
      <c r="G96" s="161" t="s">
        <v>120</v>
      </c>
      <c r="H96" s="162">
        <v>6.92</v>
      </c>
      <c r="I96" s="163"/>
      <c r="J96" s="164">
        <f>ROUND(I96*H96,2)</f>
        <v>0</v>
      </c>
      <c r="K96" s="160" t="s">
        <v>121</v>
      </c>
      <c r="L96" s="32"/>
      <c r="M96" s="165" t="s">
        <v>22</v>
      </c>
      <c r="N96" s="166" t="s">
        <v>45</v>
      </c>
      <c r="O96" s="33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5" t="s">
        <v>122</v>
      </c>
      <c r="AT96" s="15" t="s">
        <v>117</v>
      </c>
      <c r="AU96" s="15" t="s">
        <v>80</v>
      </c>
      <c r="AY96" s="15" t="s">
        <v>115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23</v>
      </c>
      <c r="BK96" s="169">
        <f>ROUND(I96*H96,2)</f>
        <v>0</v>
      </c>
      <c r="BL96" s="15" t="s">
        <v>122</v>
      </c>
      <c r="BM96" s="15" t="s">
        <v>145</v>
      </c>
    </row>
    <row r="97" spans="2:47" s="1" customFormat="1" ht="27">
      <c r="B97" s="32"/>
      <c r="D97" s="173" t="s">
        <v>124</v>
      </c>
      <c r="F97" s="182" t="s">
        <v>146</v>
      </c>
      <c r="I97" s="131"/>
      <c r="L97" s="32"/>
      <c r="M97" s="61"/>
      <c r="N97" s="33"/>
      <c r="O97" s="33"/>
      <c r="P97" s="33"/>
      <c r="Q97" s="33"/>
      <c r="R97" s="33"/>
      <c r="S97" s="33"/>
      <c r="T97" s="62"/>
      <c r="AT97" s="15" t="s">
        <v>124</v>
      </c>
      <c r="AU97" s="15" t="s">
        <v>80</v>
      </c>
    </row>
    <row r="98" spans="2:65" s="1" customFormat="1" ht="22.5" customHeight="1">
      <c r="B98" s="157"/>
      <c r="C98" s="158" t="s">
        <v>147</v>
      </c>
      <c r="D98" s="158" t="s">
        <v>117</v>
      </c>
      <c r="E98" s="159" t="s">
        <v>148</v>
      </c>
      <c r="F98" s="160" t="s">
        <v>149</v>
      </c>
      <c r="G98" s="161" t="s">
        <v>120</v>
      </c>
      <c r="H98" s="162">
        <v>21.92</v>
      </c>
      <c r="I98" s="163"/>
      <c r="J98" s="164">
        <f>ROUND(I98*H98,2)</f>
        <v>0</v>
      </c>
      <c r="K98" s="160" t="s">
        <v>121</v>
      </c>
      <c r="L98" s="32"/>
      <c r="M98" s="165" t="s">
        <v>22</v>
      </c>
      <c r="N98" s="166" t="s">
        <v>45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122</v>
      </c>
      <c r="AT98" s="15" t="s">
        <v>117</v>
      </c>
      <c r="AU98" s="15" t="s">
        <v>80</v>
      </c>
      <c r="AY98" s="15" t="s">
        <v>115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23</v>
      </c>
      <c r="BK98" s="169">
        <f>ROUND(I98*H98,2)</f>
        <v>0</v>
      </c>
      <c r="BL98" s="15" t="s">
        <v>122</v>
      </c>
      <c r="BM98" s="15" t="s">
        <v>150</v>
      </c>
    </row>
    <row r="99" spans="2:47" s="1" customFormat="1" ht="40.5">
      <c r="B99" s="32"/>
      <c r="D99" s="170" t="s">
        <v>124</v>
      </c>
      <c r="F99" s="171" t="s">
        <v>151</v>
      </c>
      <c r="I99" s="131"/>
      <c r="L99" s="32"/>
      <c r="M99" s="61"/>
      <c r="N99" s="33"/>
      <c r="O99" s="33"/>
      <c r="P99" s="33"/>
      <c r="Q99" s="33"/>
      <c r="R99" s="33"/>
      <c r="S99" s="33"/>
      <c r="T99" s="62"/>
      <c r="AT99" s="15" t="s">
        <v>124</v>
      </c>
      <c r="AU99" s="15" t="s">
        <v>80</v>
      </c>
    </row>
    <row r="100" spans="2:51" s="11" customFormat="1" ht="13.5">
      <c r="B100" s="172"/>
      <c r="D100" s="173" t="s">
        <v>126</v>
      </c>
      <c r="E100" s="174" t="s">
        <v>22</v>
      </c>
      <c r="F100" s="175" t="s">
        <v>152</v>
      </c>
      <c r="H100" s="176">
        <v>21.92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126</v>
      </c>
      <c r="AU100" s="181" t="s">
        <v>80</v>
      </c>
      <c r="AV100" s="11" t="s">
        <v>80</v>
      </c>
      <c r="AW100" s="11" t="s">
        <v>38</v>
      </c>
      <c r="AX100" s="11" t="s">
        <v>23</v>
      </c>
      <c r="AY100" s="181" t="s">
        <v>115</v>
      </c>
    </row>
    <row r="101" spans="2:65" s="1" customFormat="1" ht="22.5" customHeight="1">
      <c r="B101" s="157"/>
      <c r="C101" s="158" t="s">
        <v>153</v>
      </c>
      <c r="D101" s="158" t="s">
        <v>117</v>
      </c>
      <c r="E101" s="159" t="s">
        <v>154</v>
      </c>
      <c r="F101" s="160" t="s">
        <v>155</v>
      </c>
      <c r="G101" s="161" t="s">
        <v>120</v>
      </c>
      <c r="H101" s="162">
        <v>21.92</v>
      </c>
      <c r="I101" s="163"/>
      <c r="J101" s="164">
        <f>ROUND(I101*H101,2)</f>
        <v>0</v>
      </c>
      <c r="K101" s="160" t="s">
        <v>121</v>
      </c>
      <c r="L101" s="32"/>
      <c r="M101" s="165" t="s">
        <v>22</v>
      </c>
      <c r="N101" s="166" t="s">
        <v>45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122</v>
      </c>
      <c r="AT101" s="15" t="s">
        <v>117</v>
      </c>
      <c r="AU101" s="15" t="s">
        <v>80</v>
      </c>
      <c r="AY101" s="15" t="s">
        <v>115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23</v>
      </c>
      <c r="BK101" s="169">
        <f>ROUND(I101*H101,2)</f>
        <v>0</v>
      </c>
      <c r="BL101" s="15" t="s">
        <v>122</v>
      </c>
      <c r="BM101" s="15" t="s">
        <v>156</v>
      </c>
    </row>
    <row r="102" spans="2:47" s="1" customFormat="1" ht="27">
      <c r="B102" s="32"/>
      <c r="D102" s="170" t="s">
        <v>124</v>
      </c>
      <c r="F102" s="171" t="s">
        <v>157</v>
      </c>
      <c r="I102" s="131"/>
      <c r="L102" s="32"/>
      <c r="M102" s="61"/>
      <c r="N102" s="33"/>
      <c r="O102" s="33"/>
      <c r="P102" s="33"/>
      <c r="Q102" s="33"/>
      <c r="R102" s="33"/>
      <c r="S102" s="33"/>
      <c r="T102" s="62"/>
      <c r="AT102" s="15" t="s">
        <v>124</v>
      </c>
      <c r="AU102" s="15" t="s">
        <v>80</v>
      </c>
    </row>
    <row r="103" spans="2:51" s="11" customFormat="1" ht="13.5">
      <c r="B103" s="172"/>
      <c r="D103" s="173" t="s">
        <v>126</v>
      </c>
      <c r="E103" s="174" t="s">
        <v>22</v>
      </c>
      <c r="F103" s="175" t="s">
        <v>152</v>
      </c>
      <c r="H103" s="176">
        <v>21.92</v>
      </c>
      <c r="I103" s="177"/>
      <c r="L103" s="172"/>
      <c r="M103" s="178"/>
      <c r="N103" s="179"/>
      <c r="O103" s="179"/>
      <c r="P103" s="179"/>
      <c r="Q103" s="179"/>
      <c r="R103" s="179"/>
      <c r="S103" s="179"/>
      <c r="T103" s="180"/>
      <c r="AT103" s="181" t="s">
        <v>126</v>
      </c>
      <c r="AU103" s="181" t="s">
        <v>80</v>
      </c>
      <c r="AV103" s="11" t="s">
        <v>80</v>
      </c>
      <c r="AW103" s="11" t="s">
        <v>38</v>
      </c>
      <c r="AX103" s="11" t="s">
        <v>23</v>
      </c>
      <c r="AY103" s="181" t="s">
        <v>115</v>
      </c>
    </row>
    <row r="104" spans="2:65" s="1" customFormat="1" ht="22.5" customHeight="1">
      <c r="B104" s="157"/>
      <c r="C104" s="158" t="s">
        <v>158</v>
      </c>
      <c r="D104" s="158" t="s">
        <v>117</v>
      </c>
      <c r="E104" s="159" t="s">
        <v>159</v>
      </c>
      <c r="F104" s="160" t="s">
        <v>160</v>
      </c>
      <c r="G104" s="161" t="s">
        <v>161</v>
      </c>
      <c r="H104" s="162">
        <v>43.84</v>
      </c>
      <c r="I104" s="163"/>
      <c r="J104" s="164">
        <f>ROUND(I104*H104,2)</f>
        <v>0</v>
      </c>
      <c r="K104" s="160" t="s">
        <v>121</v>
      </c>
      <c r="L104" s="32"/>
      <c r="M104" s="165" t="s">
        <v>22</v>
      </c>
      <c r="N104" s="166" t="s">
        <v>45</v>
      </c>
      <c r="O104" s="33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122</v>
      </c>
      <c r="AT104" s="15" t="s">
        <v>117</v>
      </c>
      <c r="AU104" s="15" t="s">
        <v>80</v>
      </c>
      <c r="AY104" s="15" t="s">
        <v>115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23</v>
      </c>
      <c r="BK104" s="169">
        <f>ROUND(I104*H104,2)</f>
        <v>0</v>
      </c>
      <c r="BL104" s="15" t="s">
        <v>122</v>
      </c>
      <c r="BM104" s="15" t="s">
        <v>162</v>
      </c>
    </row>
    <row r="105" spans="2:47" s="1" customFormat="1" ht="13.5">
      <c r="B105" s="32"/>
      <c r="D105" s="170" t="s">
        <v>124</v>
      </c>
      <c r="F105" s="171" t="s">
        <v>163</v>
      </c>
      <c r="I105" s="131"/>
      <c r="L105" s="32"/>
      <c r="M105" s="61"/>
      <c r="N105" s="33"/>
      <c r="O105" s="33"/>
      <c r="P105" s="33"/>
      <c r="Q105" s="33"/>
      <c r="R105" s="33"/>
      <c r="S105" s="33"/>
      <c r="T105" s="62"/>
      <c r="AT105" s="15" t="s">
        <v>124</v>
      </c>
      <c r="AU105" s="15" t="s">
        <v>80</v>
      </c>
    </row>
    <row r="106" spans="2:51" s="11" customFormat="1" ht="13.5">
      <c r="B106" s="172"/>
      <c r="D106" s="173" t="s">
        <v>126</v>
      </c>
      <c r="E106" s="174" t="s">
        <v>22</v>
      </c>
      <c r="F106" s="175" t="s">
        <v>164</v>
      </c>
      <c r="H106" s="176">
        <v>43.84</v>
      </c>
      <c r="I106" s="177"/>
      <c r="L106" s="172"/>
      <c r="M106" s="178"/>
      <c r="N106" s="179"/>
      <c r="O106" s="179"/>
      <c r="P106" s="179"/>
      <c r="Q106" s="179"/>
      <c r="R106" s="179"/>
      <c r="S106" s="179"/>
      <c r="T106" s="180"/>
      <c r="AT106" s="181" t="s">
        <v>126</v>
      </c>
      <c r="AU106" s="181" t="s">
        <v>80</v>
      </c>
      <c r="AV106" s="11" t="s">
        <v>80</v>
      </c>
      <c r="AW106" s="11" t="s">
        <v>38</v>
      </c>
      <c r="AX106" s="11" t="s">
        <v>23</v>
      </c>
      <c r="AY106" s="181" t="s">
        <v>115</v>
      </c>
    </row>
    <row r="107" spans="2:65" s="1" customFormat="1" ht="22.5" customHeight="1">
      <c r="B107" s="157"/>
      <c r="C107" s="158" t="s">
        <v>165</v>
      </c>
      <c r="D107" s="158" t="s">
        <v>117</v>
      </c>
      <c r="E107" s="159" t="s">
        <v>166</v>
      </c>
      <c r="F107" s="160" t="s">
        <v>167</v>
      </c>
      <c r="G107" s="161" t="s">
        <v>120</v>
      </c>
      <c r="H107" s="162">
        <v>2.5</v>
      </c>
      <c r="I107" s="163"/>
      <c r="J107" s="164">
        <f>ROUND(I107*H107,2)</f>
        <v>0</v>
      </c>
      <c r="K107" s="160" t="s">
        <v>121</v>
      </c>
      <c r="L107" s="32"/>
      <c r="M107" s="165" t="s">
        <v>22</v>
      </c>
      <c r="N107" s="166" t="s">
        <v>45</v>
      </c>
      <c r="O107" s="33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5" t="s">
        <v>122</v>
      </c>
      <c r="AT107" s="15" t="s">
        <v>117</v>
      </c>
      <c r="AU107" s="15" t="s">
        <v>80</v>
      </c>
      <c r="AY107" s="15" t="s">
        <v>115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23</v>
      </c>
      <c r="BK107" s="169">
        <f>ROUND(I107*H107,2)</f>
        <v>0</v>
      </c>
      <c r="BL107" s="15" t="s">
        <v>122</v>
      </c>
      <c r="BM107" s="15" t="s">
        <v>168</v>
      </c>
    </row>
    <row r="108" spans="2:47" s="1" customFormat="1" ht="27">
      <c r="B108" s="32"/>
      <c r="D108" s="170" t="s">
        <v>124</v>
      </c>
      <c r="F108" s="171" t="s">
        <v>169</v>
      </c>
      <c r="I108" s="131"/>
      <c r="L108" s="32"/>
      <c r="M108" s="61"/>
      <c r="N108" s="33"/>
      <c r="O108" s="33"/>
      <c r="P108" s="33"/>
      <c r="Q108" s="33"/>
      <c r="R108" s="33"/>
      <c r="S108" s="33"/>
      <c r="T108" s="62"/>
      <c r="AT108" s="15" t="s">
        <v>124</v>
      </c>
      <c r="AU108" s="15" t="s">
        <v>80</v>
      </c>
    </row>
    <row r="109" spans="2:51" s="11" customFormat="1" ht="13.5">
      <c r="B109" s="172"/>
      <c r="D109" s="173" t="s">
        <v>126</v>
      </c>
      <c r="E109" s="174" t="s">
        <v>22</v>
      </c>
      <c r="F109" s="175" t="s">
        <v>170</v>
      </c>
      <c r="H109" s="176">
        <v>2.5</v>
      </c>
      <c r="I109" s="177"/>
      <c r="L109" s="172"/>
      <c r="M109" s="178"/>
      <c r="N109" s="179"/>
      <c r="O109" s="179"/>
      <c r="P109" s="179"/>
      <c r="Q109" s="179"/>
      <c r="R109" s="179"/>
      <c r="S109" s="179"/>
      <c r="T109" s="180"/>
      <c r="AT109" s="181" t="s">
        <v>126</v>
      </c>
      <c r="AU109" s="181" t="s">
        <v>80</v>
      </c>
      <c r="AV109" s="11" t="s">
        <v>80</v>
      </c>
      <c r="AW109" s="11" t="s">
        <v>38</v>
      </c>
      <c r="AX109" s="11" t="s">
        <v>23</v>
      </c>
      <c r="AY109" s="181" t="s">
        <v>115</v>
      </c>
    </row>
    <row r="110" spans="2:65" s="1" customFormat="1" ht="22.5" customHeight="1">
      <c r="B110" s="157"/>
      <c r="C110" s="158" t="s">
        <v>28</v>
      </c>
      <c r="D110" s="158" t="s">
        <v>117</v>
      </c>
      <c r="E110" s="159" t="s">
        <v>171</v>
      </c>
      <c r="F110" s="160" t="s">
        <v>172</v>
      </c>
      <c r="G110" s="161" t="s">
        <v>173</v>
      </c>
      <c r="H110" s="162">
        <v>1</v>
      </c>
      <c r="I110" s="163"/>
      <c r="J110" s="164">
        <f>ROUND(I110*H110,2)</f>
        <v>0</v>
      </c>
      <c r="K110" s="160" t="s">
        <v>121</v>
      </c>
      <c r="L110" s="32"/>
      <c r="M110" s="165" t="s">
        <v>22</v>
      </c>
      <c r="N110" s="166" t="s">
        <v>45</v>
      </c>
      <c r="O110" s="33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5" t="s">
        <v>122</v>
      </c>
      <c r="AT110" s="15" t="s">
        <v>117</v>
      </c>
      <c r="AU110" s="15" t="s">
        <v>80</v>
      </c>
      <c r="AY110" s="15" t="s">
        <v>115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23</v>
      </c>
      <c r="BK110" s="169">
        <f>ROUND(I110*H110,2)</f>
        <v>0</v>
      </c>
      <c r="BL110" s="15" t="s">
        <v>122</v>
      </c>
      <c r="BM110" s="15" t="s">
        <v>174</v>
      </c>
    </row>
    <row r="111" spans="2:47" s="1" customFormat="1" ht="27">
      <c r="B111" s="32"/>
      <c r="D111" s="170" t="s">
        <v>124</v>
      </c>
      <c r="F111" s="171" t="s">
        <v>175</v>
      </c>
      <c r="I111" s="131"/>
      <c r="L111" s="32"/>
      <c r="M111" s="61"/>
      <c r="N111" s="33"/>
      <c r="O111" s="33"/>
      <c r="P111" s="33"/>
      <c r="Q111" s="33"/>
      <c r="R111" s="33"/>
      <c r="S111" s="33"/>
      <c r="T111" s="62"/>
      <c r="AT111" s="15" t="s">
        <v>124</v>
      </c>
      <c r="AU111" s="15" t="s">
        <v>80</v>
      </c>
    </row>
    <row r="112" spans="2:51" s="11" customFormat="1" ht="13.5">
      <c r="B112" s="172"/>
      <c r="D112" s="173" t="s">
        <v>126</v>
      </c>
      <c r="E112" s="174" t="s">
        <v>22</v>
      </c>
      <c r="F112" s="175" t="s">
        <v>176</v>
      </c>
      <c r="H112" s="176">
        <v>1</v>
      </c>
      <c r="I112" s="177"/>
      <c r="L112" s="172"/>
      <c r="M112" s="178"/>
      <c r="N112" s="179"/>
      <c r="O112" s="179"/>
      <c r="P112" s="179"/>
      <c r="Q112" s="179"/>
      <c r="R112" s="179"/>
      <c r="S112" s="179"/>
      <c r="T112" s="180"/>
      <c r="AT112" s="181" t="s">
        <v>126</v>
      </c>
      <c r="AU112" s="181" t="s">
        <v>80</v>
      </c>
      <c r="AV112" s="11" t="s">
        <v>80</v>
      </c>
      <c r="AW112" s="11" t="s">
        <v>38</v>
      </c>
      <c r="AX112" s="11" t="s">
        <v>23</v>
      </c>
      <c r="AY112" s="181" t="s">
        <v>115</v>
      </c>
    </row>
    <row r="113" spans="2:65" s="1" customFormat="1" ht="22.5" customHeight="1">
      <c r="B113" s="157"/>
      <c r="C113" s="158" t="s">
        <v>177</v>
      </c>
      <c r="D113" s="158" t="s">
        <v>117</v>
      </c>
      <c r="E113" s="159" t="s">
        <v>178</v>
      </c>
      <c r="F113" s="160" t="s">
        <v>179</v>
      </c>
      <c r="G113" s="161" t="s">
        <v>173</v>
      </c>
      <c r="H113" s="162">
        <v>3</v>
      </c>
      <c r="I113" s="163"/>
      <c r="J113" s="164">
        <f>ROUND(I113*H113,2)</f>
        <v>0</v>
      </c>
      <c r="K113" s="160" t="s">
        <v>121</v>
      </c>
      <c r="L113" s="32"/>
      <c r="M113" s="165" t="s">
        <v>22</v>
      </c>
      <c r="N113" s="166" t="s">
        <v>45</v>
      </c>
      <c r="O113" s="33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5" t="s">
        <v>122</v>
      </c>
      <c r="AT113" s="15" t="s">
        <v>117</v>
      </c>
      <c r="AU113" s="15" t="s">
        <v>80</v>
      </c>
      <c r="AY113" s="15" t="s">
        <v>115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23</v>
      </c>
      <c r="BK113" s="169">
        <f>ROUND(I113*H113,2)</f>
        <v>0</v>
      </c>
      <c r="BL113" s="15" t="s">
        <v>122</v>
      </c>
      <c r="BM113" s="15" t="s">
        <v>180</v>
      </c>
    </row>
    <row r="114" spans="2:47" s="1" customFormat="1" ht="27">
      <c r="B114" s="32"/>
      <c r="D114" s="170" t="s">
        <v>124</v>
      </c>
      <c r="F114" s="171" t="s">
        <v>181</v>
      </c>
      <c r="I114" s="131"/>
      <c r="L114" s="32"/>
      <c r="M114" s="61"/>
      <c r="N114" s="33"/>
      <c r="O114" s="33"/>
      <c r="P114" s="33"/>
      <c r="Q114" s="33"/>
      <c r="R114" s="33"/>
      <c r="S114" s="33"/>
      <c r="T114" s="62"/>
      <c r="AT114" s="15" t="s">
        <v>124</v>
      </c>
      <c r="AU114" s="15" t="s">
        <v>80</v>
      </c>
    </row>
    <row r="115" spans="2:51" s="11" customFormat="1" ht="13.5">
      <c r="B115" s="172"/>
      <c r="D115" s="173" t="s">
        <v>126</v>
      </c>
      <c r="E115" s="174" t="s">
        <v>22</v>
      </c>
      <c r="F115" s="175" t="s">
        <v>182</v>
      </c>
      <c r="H115" s="176">
        <v>3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126</v>
      </c>
      <c r="AU115" s="181" t="s">
        <v>80</v>
      </c>
      <c r="AV115" s="11" t="s">
        <v>80</v>
      </c>
      <c r="AW115" s="11" t="s">
        <v>38</v>
      </c>
      <c r="AX115" s="11" t="s">
        <v>23</v>
      </c>
      <c r="AY115" s="181" t="s">
        <v>115</v>
      </c>
    </row>
    <row r="116" spans="2:65" s="1" customFormat="1" ht="22.5" customHeight="1">
      <c r="B116" s="157"/>
      <c r="C116" s="158" t="s">
        <v>183</v>
      </c>
      <c r="D116" s="158" t="s">
        <v>117</v>
      </c>
      <c r="E116" s="159" t="s">
        <v>184</v>
      </c>
      <c r="F116" s="160" t="s">
        <v>185</v>
      </c>
      <c r="G116" s="161" t="s">
        <v>186</v>
      </c>
      <c r="H116" s="162">
        <v>100</v>
      </c>
      <c r="I116" s="163"/>
      <c r="J116" s="164">
        <f>ROUND(I116*H116,2)</f>
        <v>0</v>
      </c>
      <c r="K116" s="160" t="s">
        <v>121</v>
      </c>
      <c r="L116" s="32"/>
      <c r="M116" s="165" t="s">
        <v>22</v>
      </c>
      <c r="N116" s="166" t="s">
        <v>45</v>
      </c>
      <c r="O116" s="33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122</v>
      </c>
      <c r="AT116" s="15" t="s">
        <v>117</v>
      </c>
      <c r="AU116" s="15" t="s">
        <v>80</v>
      </c>
      <c r="AY116" s="15" t="s">
        <v>115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23</v>
      </c>
      <c r="BK116" s="169">
        <f>ROUND(I116*H116,2)</f>
        <v>0</v>
      </c>
      <c r="BL116" s="15" t="s">
        <v>122</v>
      </c>
      <c r="BM116" s="15" t="s">
        <v>187</v>
      </c>
    </row>
    <row r="117" spans="2:47" s="1" customFormat="1" ht="27">
      <c r="B117" s="32"/>
      <c r="D117" s="170" t="s">
        <v>124</v>
      </c>
      <c r="F117" s="171" t="s">
        <v>188</v>
      </c>
      <c r="I117" s="131"/>
      <c r="L117" s="32"/>
      <c r="M117" s="61"/>
      <c r="N117" s="33"/>
      <c r="O117" s="33"/>
      <c r="P117" s="33"/>
      <c r="Q117" s="33"/>
      <c r="R117" s="33"/>
      <c r="S117" s="33"/>
      <c r="T117" s="62"/>
      <c r="AT117" s="15" t="s">
        <v>124</v>
      </c>
      <c r="AU117" s="15" t="s">
        <v>80</v>
      </c>
    </row>
    <row r="118" spans="2:51" s="11" customFormat="1" ht="13.5">
      <c r="B118" s="172"/>
      <c r="D118" s="173" t="s">
        <v>126</v>
      </c>
      <c r="E118" s="174" t="s">
        <v>22</v>
      </c>
      <c r="F118" s="175" t="s">
        <v>189</v>
      </c>
      <c r="H118" s="176">
        <v>100</v>
      </c>
      <c r="I118" s="177"/>
      <c r="L118" s="172"/>
      <c r="M118" s="178"/>
      <c r="N118" s="179"/>
      <c r="O118" s="179"/>
      <c r="P118" s="179"/>
      <c r="Q118" s="179"/>
      <c r="R118" s="179"/>
      <c r="S118" s="179"/>
      <c r="T118" s="180"/>
      <c r="AT118" s="181" t="s">
        <v>126</v>
      </c>
      <c r="AU118" s="181" t="s">
        <v>80</v>
      </c>
      <c r="AV118" s="11" t="s">
        <v>80</v>
      </c>
      <c r="AW118" s="11" t="s">
        <v>38</v>
      </c>
      <c r="AX118" s="11" t="s">
        <v>23</v>
      </c>
      <c r="AY118" s="181" t="s">
        <v>115</v>
      </c>
    </row>
    <row r="119" spans="2:65" s="1" customFormat="1" ht="22.5" customHeight="1">
      <c r="B119" s="157"/>
      <c r="C119" s="158" t="s">
        <v>190</v>
      </c>
      <c r="D119" s="158" t="s">
        <v>117</v>
      </c>
      <c r="E119" s="159" t="s">
        <v>191</v>
      </c>
      <c r="F119" s="160" t="s">
        <v>192</v>
      </c>
      <c r="G119" s="161" t="s">
        <v>186</v>
      </c>
      <c r="H119" s="162">
        <v>160</v>
      </c>
      <c r="I119" s="163"/>
      <c r="J119" s="164">
        <f>ROUND(I119*H119,2)</f>
        <v>0</v>
      </c>
      <c r="K119" s="160" t="s">
        <v>121</v>
      </c>
      <c r="L119" s="32"/>
      <c r="M119" s="165" t="s">
        <v>22</v>
      </c>
      <c r="N119" s="166" t="s">
        <v>45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122</v>
      </c>
      <c r="AT119" s="15" t="s">
        <v>117</v>
      </c>
      <c r="AU119" s="15" t="s">
        <v>80</v>
      </c>
      <c r="AY119" s="15" t="s">
        <v>115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23</v>
      </c>
      <c r="BK119" s="169">
        <f>ROUND(I119*H119,2)</f>
        <v>0</v>
      </c>
      <c r="BL119" s="15" t="s">
        <v>122</v>
      </c>
      <c r="BM119" s="15" t="s">
        <v>193</v>
      </c>
    </row>
    <row r="120" spans="2:47" s="1" customFormat="1" ht="27">
      <c r="B120" s="32"/>
      <c r="D120" s="170" t="s">
        <v>124</v>
      </c>
      <c r="F120" s="171" t="s">
        <v>194</v>
      </c>
      <c r="I120" s="131"/>
      <c r="L120" s="32"/>
      <c r="M120" s="61"/>
      <c r="N120" s="33"/>
      <c r="O120" s="33"/>
      <c r="P120" s="33"/>
      <c r="Q120" s="33"/>
      <c r="R120" s="33"/>
      <c r="S120" s="33"/>
      <c r="T120" s="62"/>
      <c r="AT120" s="15" t="s">
        <v>124</v>
      </c>
      <c r="AU120" s="15" t="s">
        <v>80</v>
      </c>
    </row>
    <row r="121" spans="2:51" s="11" customFormat="1" ht="13.5">
      <c r="B121" s="172"/>
      <c r="D121" s="173" t="s">
        <v>126</v>
      </c>
      <c r="E121" s="174" t="s">
        <v>22</v>
      </c>
      <c r="F121" s="175" t="s">
        <v>195</v>
      </c>
      <c r="H121" s="176">
        <v>160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81" t="s">
        <v>126</v>
      </c>
      <c r="AU121" s="181" t="s">
        <v>80</v>
      </c>
      <c r="AV121" s="11" t="s">
        <v>80</v>
      </c>
      <c r="AW121" s="11" t="s">
        <v>38</v>
      </c>
      <c r="AX121" s="11" t="s">
        <v>23</v>
      </c>
      <c r="AY121" s="181" t="s">
        <v>115</v>
      </c>
    </row>
    <row r="122" spans="2:65" s="1" customFormat="1" ht="22.5" customHeight="1">
      <c r="B122" s="157"/>
      <c r="C122" s="183" t="s">
        <v>196</v>
      </c>
      <c r="D122" s="183" t="s">
        <v>197</v>
      </c>
      <c r="E122" s="184" t="s">
        <v>198</v>
      </c>
      <c r="F122" s="185" t="s">
        <v>199</v>
      </c>
      <c r="G122" s="186" t="s">
        <v>200</v>
      </c>
      <c r="H122" s="187">
        <v>5.6</v>
      </c>
      <c r="I122" s="188"/>
      <c r="J122" s="189">
        <f>ROUND(I122*H122,2)</f>
        <v>0</v>
      </c>
      <c r="K122" s="185" t="s">
        <v>121</v>
      </c>
      <c r="L122" s="190"/>
      <c r="M122" s="191" t="s">
        <v>22</v>
      </c>
      <c r="N122" s="192" t="s">
        <v>45</v>
      </c>
      <c r="O122" s="33"/>
      <c r="P122" s="167">
        <f>O122*H122</f>
        <v>0</v>
      </c>
      <c r="Q122" s="167">
        <v>0.001</v>
      </c>
      <c r="R122" s="167">
        <f>Q122*H122</f>
        <v>0.0056</v>
      </c>
      <c r="S122" s="167">
        <v>0</v>
      </c>
      <c r="T122" s="168">
        <f>S122*H122</f>
        <v>0</v>
      </c>
      <c r="AR122" s="15" t="s">
        <v>158</v>
      </c>
      <c r="AT122" s="15" t="s">
        <v>197</v>
      </c>
      <c r="AU122" s="15" t="s">
        <v>80</v>
      </c>
      <c r="AY122" s="15" t="s">
        <v>115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23</v>
      </c>
      <c r="BK122" s="169">
        <f>ROUND(I122*H122,2)</f>
        <v>0</v>
      </c>
      <c r="BL122" s="15" t="s">
        <v>122</v>
      </c>
      <c r="BM122" s="15" t="s">
        <v>201</v>
      </c>
    </row>
    <row r="123" spans="2:47" s="1" customFormat="1" ht="13.5">
      <c r="B123" s="32"/>
      <c r="D123" s="170" t="s">
        <v>124</v>
      </c>
      <c r="F123" s="171" t="s">
        <v>202</v>
      </c>
      <c r="I123" s="131"/>
      <c r="L123" s="32"/>
      <c r="M123" s="61"/>
      <c r="N123" s="33"/>
      <c r="O123" s="33"/>
      <c r="P123" s="33"/>
      <c r="Q123" s="33"/>
      <c r="R123" s="33"/>
      <c r="S123" s="33"/>
      <c r="T123" s="62"/>
      <c r="AT123" s="15" t="s">
        <v>124</v>
      </c>
      <c r="AU123" s="15" t="s">
        <v>80</v>
      </c>
    </row>
    <row r="124" spans="2:51" s="11" customFormat="1" ht="13.5">
      <c r="B124" s="172"/>
      <c r="D124" s="173" t="s">
        <v>126</v>
      </c>
      <c r="E124" s="174" t="s">
        <v>22</v>
      </c>
      <c r="F124" s="175" t="s">
        <v>203</v>
      </c>
      <c r="H124" s="176">
        <v>5.6</v>
      </c>
      <c r="I124" s="177"/>
      <c r="L124" s="172"/>
      <c r="M124" s="178"/>
      <c r="N124" s="179"/>
      <c r="O124" s="179"/>
      <c r="P124" s="179"/>
      <c r="Q124" s="179"/>
      <c r="R124" s="179"/>
      <c r="S124" s="179"/>
      <c r="T124" s="180"/>
      <c r="AT124" s="181" t="s">
        <v>126</v>
      </c>
      <c r="AU124" s="181" t="s">
        <v>80</v>
      </c>
      <c r="AV124" s="11" t="s">
        <v>80</v>
      </c>
      <c r="AW124" s="11" t="s">
        <v>38</v>
      </c>
      <c r="AX124" s="11" t="s">
        <v>23</v>
      </c>
      <c r="AY124" s="181" t="s">
        <v>115</v>
      </c>
    </row>
    <row r="125" spans="2:65" s="1" customFormat="1" ht="22.5" customHeight="1">
      <c r="B125" s="157"/>
      <c r="C125" s="158" t="s">
        <v>8</v>
      </c>
      <c r="D125" s="158" t="s">
        <v>117</v>
      </c>
      <c r="E125" s="159" t="s">
        <v>204</v>
      </c>
      <c r="F125" s="160" t="s">
        <v>205</v>
      </c>
      <c r="G125" s="161" t="s">
        <v>186</v>
      </c>
      <c r="H125" s="162">
        <v>160</v>
      </c>
      <c r="I125" s="163"/>
      <c r="J125" s="164">
        <f>ROUND(I125*H125,2)</f>
        <v>0</v>
      </c>
      <c r="K125" s="160" t="s">
        <v>121</v>
      </c>
      <c r="L125" s="32"/>
      <c r="M125" s="165" t="s">
        <v>22</v>
      </c>
      <c r="N125" s="166" t="s">
        <v>45</v>
      </c>
      <c r="O125" s="33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122</v>
      </c>
      <c r="AT125" s="15" t="s">
        <v>117</v>
      </c>
      <c r="AU125" s="15" t="s">
        <v>80</v>
      </c>
      <c r="AY125" s="15" t="s">
        <v>115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23</v>
      </c>
      <c r="BK125" s="169">
        <f>ROUND(I125*H125,2)</f>
        <v>0</v>
      </c>
      <c r="BL125" s="15" t="s">
        <v>122</v>
      </c>
      <c r="BM125" s="15" t="s">
        <v>206</v>
      </c>
    </row>
    <row r="126" spans="2:47" s="1" customFormat="1" ht="13.5">
      <c r="B126" s="32"/>
      <c r="D126" s="170" t="s">
        <v>124</v>
      </c>
      <c r="F126" s="171" t="s">
        <v>207</v>
      </c>
      <c r="I126" s="131"/>
      <c r="L126" s="32"/>
      <c r="M126" s="61"/>
      <c r="N126" s="33"/>
      <c r="O126" s="33"/>
      <c r="P126" s="33"/>
      <c r="Q126" s="33"/>
      <c r="R126" s="33"/>
      <c r="S126" s="33"/>
      <c r="T126" s="62"/>
      <c r="AT126" s="15" t="s">
        <v>124</v>
      </c>
      <c r="AU126" s="15" t="s">
        <v>80</v>
      </c>
    </row>
    <row r="127" spans="2:51" s="11" customFormat="1" ht="13.5">
      <c r="B127" s="172"/>
      <c r="D127" s="173" t="s">
        <v>126</v>
      </c>
      <c r="E127" s="174" t="s">
        <v>22</v>
      </c>
      <c r="F127" s="175" t="s">
        <v>195</v>
      </c>
      <c r="H127" s="176">
        <v>160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81" t="s">
        <v>126</v>
      </c>
      <c r="AU127" s="181" t="s">
        <v>80</v>
      </c>
      <c r="AV127" s="11" t="s">
        <v>80</v>
      </c>
      <c r="AW127" s="11" t="s">
        <v>38</v>
      </c>
      <c r="AX127" s="11" t="s">
        <v>23</v>
      </c>
      <c r="AY127" s="181" t="s">
        <v>115</v>
      </c>
    </row>
    <row r="128" spans="2:65" s="1" customFormat="1" ht="22.5" customHeight="1">
      <c r="B128" s="157"/>
      <c r="C128" s="158" t="s">
        <v>208</v>
      </c>
      <c r="D128" s="158" t="s">
        <v>117</v>
      </c>
      <c r="E128" s="159" t="s">
        <v>209</v>
      </c>
      <c r="F128" s="160" t="s">
        <v>210</v>
      </c>
      <c r="G128" s="161" t="s">
        <v>186</v>
      </c>
      <c r="H128" s="162">
        <v>10</v>
      </c>
      <c r="I128" s="163"/>
      <c r="J128" s="164">
        <f>ROUND(I128*H128,2)</f>
        <v>0</v>
      </c>
      <c r="K128" s="160" t="s">
        <v>121</v>
      </c>
      <c r="L128" s="32"/>
      <c r="M128" s="165" t="s">
        <v>22</v>
      </c>
      <c r="N128" s="166" t="s">
        <v>45</v>
      </c>
      <c r="O128" s="33"/>
      <c r="P128" s="167">
        <f>O128*H128</f>
        <v>0</v>
      </c>
      <c r="Q128" s="167">
        <v>0.0094</v>
      </c>
      <c r="R128" s="167">
        <f>Q128*H128</f>
        <v>0.094</v>
      </c>
      <c r="S128" s="167">
        <v>0</v>
      </c>
      <c r="T128" s="168">
        <f>S128*H128</f>
        <v>0</v>
      </c>
      <c r="AR128" s="15" t="s">
        <v>122</v>
      </c>
      <c r="AT128" s="15" t="s">
        <v>117</v>
      </c>
      <c r="AU128" s="15" t="s">
        <v>80</v>
      </c>
      <c r="AY128" s="15" t="s">
        <v>115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23</v>
      </c>
      <c r="BK128" s="169">
        <f>ROUND(I128*H128,2)</f>
        <v>0</v>
      </c>
      <c r="BL128" s="15" t="s">
        <v>122</v>
      </c>
      <c r="BM128" s="15" t="s">
        <v>211</v>
      </c>
    </row>
    <row r="129" spans="2:47" s="1" customFormat="1" ht="13.5">
      <c r="B129" s="32"/>
      <c r="D129" s="170" t="s">
        <v>124</v>
      </c>
      <c r="F129" s="171" t="s">
        <v>212</v>
      </c>
      <c r="I129" s="131"/>
      <c r="L129" s="32"/>
      <c r="M129" s="61"/>
      <c r="N129" s="33"/>
      <c r="O129" s="33"/>
      <c r="P129" s="33"/>
      <c r="Q129" s="33"/>
      <c r="R129" s="33"/>
      <c r="S129" s="33"/>
      <c r="T129" s="62"/>
      <c r="AT129" s="15" t="s">
        <v>124</v>
      </c>
      <c r="AU129" s="15" t="s">
        <v>80</v>
      </c>
    </row>
    <row r="130" spans="2:51" s="11" customFormat="1" ht="13.5">
      <c r="B130" s="172"/>
      <c r="D130" s="173" t="s">
        <v>126</v>
      </c>
      <c r="E130" s="174" t="s">
        <v>22</v>
      </c>
      <c r="F130" s="175" t="s">
        <v>213</v>
      </c>
      <c r="H130" s="176">
        <v>10</v>
      </c>
      <c r="I130" s="177"/>
      <c r="L130" s="172"/>
      <c r="M130" s="178"/>
      <c r="N130" s="179"/>
      <c r="O130" s="179"/>
      <c r="P130" s="179"/>
      <c r="Q130" s="179"/>
      <c r="R130" s="179"/>
      <c r="S130" s="179"/>
      <c r="T130" s="180"/>
      <c r="AT130" s="181" t="s">
        <v>126</v>
      </c>
      <c r="AU130" s="181" t="s">
        <v>80</v>
      </c>
      <c r="AV130" s="11" t="s">
        <v>80</v>
      </c>
      <c r="AW130" s="11" t="s">
        <v>38</v>
      </c>
      <c r="AX130" s="11" t="s">
        <v>23</v>
      </c>
      <c r="AY130" s="181" t="s">
        <v>115</v>
      </c>
    </row>
    <row r="131" spans="2:65" s="1" customFormat="1" ht="22.5" customHeight="1">
      <c r="B131" s="157"/>
      <c r="C131" s="158" t="s">
        <v>214</v>
      </c>
      <c r="D131" s="158" t="s">
        <v>117</v>
      </c>
      <c r="E131" s="159" t="s">
        <v>215</v>
      </c>
      <c r="F131" s="160" t="s">
        <v>216</v>
      </c>
      <c r="G131" s="161" t="s">
        <v>186</v>
      </c>
      <c r="H131" s="162">
        <v>10</v>
      </c>
      <c r="I131" s="163"/>
      <c r="J131" s="164">
        <f>ROUND(I131*H131,2)</f>
        <v>0</v>
      </c>
      <c r="K131" s="160" t="s">
        <v>121</v>
      </c>
      <c r="L131" s="32"/>
      <c r="M131" s="165" t="s">
        <v>22</v>
      </c>
      <c r="N131" s="166" t="s">
        <v>45</v>
      </c>
      <c r="O131" s="33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122</v>
      </c>
      <c r="AT131" s="15" t="s">
        <v>117</v>
      </c>
      <c r="AU131" s="15" t="s">
        <v>80</v>
      </c>
      <c r="AY131" s="15" t="s">
        <v>115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23</v>
      </c>
      <c r="BK131" s="169">
        <f>ROUND(I131*H131,2)</f>
        <v>0</v>
      </c>
      <c r="BL131" s="15" t="s">
        <v>122</v>
      </c>
      <c r="BM131" s="15" t="s">
        <v>217</v>
      </c>
    </row>
    <row r="132" spans="2:47" s="1" customFormat="1" ht="13.5">
      <c r="B132" s="32"/>
      <c r="D132" s="170" t="s">
        <v>124</v>
      </c>
      <c r="F132" s="171" t="s">
        <v>218</v>
      </c>
      <c r="I132" s="131"/>
      <c r="L132" s="32"/>
      <c r="M132" s="61"/>
      <c r="N132" s="33"/>
      <c r="O132" s="33"/>
      <c r="P132" s="33"/>
      <c r="Q132" s="33"/>
      <c r="R132" s="33"/>
      <c r="S132" s="33"/>
      <c r="T132" s="62"/>
      <c r="AT132" s="15" t="s">
        <v>124</v>
      </c>
      <c r="AU132" s="15" t="s">
        <v>80</v>
      </c>
    </row>
    <row r="133" spans="2:63" s="10" customFormat="1" ht="29.25" customHeight="1">
      <c r="B133" s="143"/>
      <c r="D133" s="154" t="s">
        <v>73</v>
      </c>
      <c r="E133" s="155" t="s">
        <v>80</v>
      </c>
      <c r="F133" s="155" t="s">
        <v>219</v>
      </c>
      <c r="I133" s="146"/>
      <c r="J133" s="156">
        <f>BK133</f>
        <v>0</v>
      </c>
      <c r="L133" s="143"/>
      <c r="M133" s="148"/>
      <c r="N133" s="149"/>
      <c r="O133" s="149"/>
      <c r="P133" s="150">
        <f>SUM(P134:P136)</f>
        <v>0</v>
      </c>
      <c r="Q133" s="149"/>
      <c r="R133" s="150">
        <f>SUM(R134:R136)</f>
        <v>20.284496599999997</v>
      </c>
      <c r="S133" s="149"/>
      <c r="T133" s="151">
        <f>SUM(T134:T136)</f>
        <v>0</v>
      </c>
      <c r="AR133" s="144" t="s">
        <v>23</v>
      </c>
      <c r="AT133" s="152" t="s">
        <v>73</v>
      </c>
      <c r="AU133" s="152" t="s">
        <v>23</v>
      </c>
      <c r="AY133" s="144" t="s">
        <v>115</v>
      </c>
      <c r="BK133" s="153">
        <f>SUM(BK134:BK136)</f>
        <v>0</v>
      </c>
    </row>
    <row r="134" spans="2:65" s="1" customFormat="1" ht="22.5" customHeight="1">
      <c r="B134" s="157"/>
      <c r="C134" s="158" t="s">
        <v>220</v>
      </c>
      <c r="D134" s="158" t="s">
        <v>117</v>
      </c>
      <c r="E134" s="159" t="s">
        <v>221</v>
      </c>
      <c r="F134" s="160" t="s">
        <v>222</v>
      </c>
      <c r="G134" s="161" t="s">
        <v>120</v>
      </c>
      <c r="H134" s="162">
        <v>8.99</v>
      </c>
      <c r="I134" s="163"/>
      <c r="J134" s="164">
        <f>ROUND(I134*H134,2)</f>
        <v>0</v>
      </c>
      <c r="K134" s="160" t="s">
        <v>121</v>
      </c>
      <c r="L134" s="32"/>
      <c r="M134" s="165" t="s">
        <v>22</v>
      </c>
      <c r="N134" s="166" t="s">
        <v>45</v>
      </c>
      <c r="O134" s="33"/>
      <c r="P134" s="167">
        <f>O134*H134</f>
        <v>0</v>
      </c>
      <c r="Q134" s="167">
        <v>2.25634</v>
      </c>
      <c r="R134" s="167">
        <f>Q134*H134</f>
        <v>20.284496599999997</v>
      </c>
      <c r="S134" s="167">
        <v>0</v>
      </c>
      <c r="T134" s="168">
        <f>S134*H134</f>
        <v>0</v>
      </c>
      <c r="AR134" s="15" t="s">
        <v>122</v>
      </c>
      <c r="AT134" s="15" t="s">
        <v>117</v>
      </c>
      <c r="AU134" s="15" t="s">
        <v>80</v>
      </c>
      <c r="AY134" s="15" t="s">
        <v>115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23</v>
      </c>
      <c r="BK134" s="169">
        <f>ROUND(I134*H134,2)</f>
        <v>0</v>
      </c>
      <c r="BL134" s="15" t="s">
        <v>122</v>
      </c>
      <c r="BM134" s="15" t="s">
        <v>223</v>
      </c>
    </row>
    <row r="135" spans="2:47" s="1" customFormat="1" ht="13.5">
      <c r="B135" s="32"/>
      <c r="D135" s="170" t="s">
        <v>124</v>
      </c>
      <c r="F135" s="171" t="s">
        <v>222</v>
      </c>
      <c r="I135" s="131"/>
      <c r="L135" s="32"/>
      <c r="M135" s="61"/>
      <c r="N135" s="33"/>
      <c r="O135" s="33"/>
      <c r="P135" s="33"/>
      <c r="Q135" s="33"/>
      <c r="R135" s="33"/>
      <c r="S135" s="33"/>
      <c r="T135" s="62"/>
      <c r="AT135" s="15" t="s">
        <v>124</v>
      </c>
      <c r="AU135" s="15" t="s">
        <v>80</v>
      </c>
    </row>
    <row r="136" spans="2:51" s="11" customFormat="1" ht="13.5">
      <c r="B136" s="172"/>
      <c r="D136" s="170" t="s">
        <v>126</v>
      </c>
      <c r="E136" s="181" t="s">
        <v>22</v>
      </c>
      <c r="F136" s="193" t="s">
        <v>224</v>
      </c>
      <c r="H136" s="194">
        <v>8.99</v>
      </c>
      <c r="I136" s="177"/>
      <c r="L136" s="172"/>
      <c r="M136" s="178"/>
      <c r="N136" s="179"/>
      <c r="O136" s="179"/>
      <c r="P136" s="179"/>
      <c r="Q136" s="179"/>
      <c r="R136" s="179"/>
      <c r="S136" s="179"/>
      <c r="T136" s="180"/>
      <c r="AT136" s="181" t="s">
        <v>126</v>
      </c>
      <c r="AU136" s="181" t="s">
        <v>80</v>
      </c>
      <c r="AV136" s="11" t="s">
        <v>80</v>
      </c>
      <c r="AW136" s="11" t="s">
        <v>38</v>
      </c>
      <c r="AX136" s="11" t="s">
        <v>23</v>
      </c>
      <c r="AY136" s="181" t="s">
        <v>115</v>
      </c>
    </row>
    <row r="137" spans="2:63" s="10" customFormat="1" ht="29.25" customHeight="1">
      <c r="B137" s="143"/>
      <c r="D137" s="154" t="s">
        <v>73</v>
      </c>
      <c r="E137" s="155" t="s">
        <v>132</v>
      </c>
      <c r="F137" s="155" t="s">
        <v>225</v>
      </c>
      <c r="I137" s="146"/>
      <c r="J137" s="156">
        <f>BK137</f>
        <v>0</v>
      </c>
      <c r="L137" s="143"/>
      <c r="M137" s="148"/>
      <c r="N137" s="149"/>
      <c r="O137" s="149"/>
      <c r="P137" s="150">
        <f>SUM(P138:P149)</f>
        <v>0</v>
      </c>
      <c r="Q137" s="149"/>
      <c r="R137" s="150">
        <f>SUM(R138:R149)</f>
        <v>0.04644</v>
      </c>
      <c r="S137" s="149"/>
      <c r="T137" s="151">
        <f>SUM(T138:T149)</f>
        <v>0</v>
      </c>
      <c r="AR137" s="144" t="s">
        <v>23</v>
      </c>
      <c r="AT137" s="152" t="s">
        <v>73</v>
      </c>
      <c r="AU137" s="152" t="s">
        <v>23</v>
      </c>
      <c r="AY137" s="144" t="s">
        <v>115</v>
      </c>
      <c r="BK137" s="153">
        <f>SUM(BK138:BK149)</f>
        <v>0</v>
      </c>
    </row>
    <row r="138" spans="2:65" s="1" customFormat="1" ht="31.5" customHeight="1">
      <c r="B138" s="157"/>
      <c r="C138" s="158" t="s">
        <v>226</v>
      </c>
      <c r="D138" s="158" t="s">
        <v>117</v>
      </c>
      <c r="E138" s="159" t="s">
        <v>227</v>
      </c>
      <c r="F138" s="160" t="s">
        <v>228</v>
      </c>
      <c r="G138" s="161" t="s">
        <v>229</v>
      </c>
      <c r="H138" s="162">
        <v>27</v>
      </c>
      <c r="I138" s="163"/>
      <c r="J138" s="164">
        <f>ROUND(I138*H138,2)</f>
        <v>0</v>
      </c>
      <c r="K138" s="160" t="s">
        <v>121</v>
      </c>
      <c r="L138" s="32"/>
      <c r="M138" s="165" t="s">
        <v>22</v>
      </c>
      <c r="N138" s="166" t="s">
        <v>45</v>
      </c>
      <c r="O138" s="33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5" t="s">
        <v>122</v>
      </c>
      <c r="AT138" s="15" t="s">
        <v>117</v>
      </c>
      <c r="AU138" s="15" t="s">
        <v>80</v>
      </c>
      <c r="AY138" s="15" t="s">
        <v>115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23</v>
      </c>
      <c r="BK138" s="169">
        <f>ROUND(I138*H138,2)</f>
        <v>0</v>
      </c>
      <c r="BL138" s="15" t="s">
        <v>122</v>
      </c>
      <c r="BM138" s="15" t="s">
        <v>230</v>
      </c>
    </row>
    <row r="139" spans="2:47" s="1" customFormat="1" ht="13.5">
      <c r="B139" s="32"/>
      <c r="D139" s="170" t="s">
        <v>124</v>
      </c>
      <c r="F139" s="171" t="s">
        <v>231</v>
      </c>
      <c r="I139" s="131"/>
      <c r="L139" s="32"/>
      <c r="M139" s="61"/>
      <c r="N139" s="33"/>
      <c r="O139" s="33"/>
      <c r="P139" s="33"/>
      <c r="Q139" s="33"/>
      <c r="R139" s="33"/>
      <c r="S139" s="33"/>
      <c r="T139" s="62"/>
      <c r="AT139" s="15" t="s">
        <v>124</v>
      </c>
      <c r="AU139" s="15" t="s">
        <v>80</v>
      </c>
    </row>
    <row r="140" spans="2:51" s="11" customFormat="1" ht="13.5">
      <c r="B140" s="172"/>
      <c r="D140" s="173" t="s">
        <v>126</v>
      </c>
      <c r="E140" s="174" t="s">
        <v>22</v>
      </c>
      <c r="F140" s="175" t="s">
        <v>232</v>
      </c>
      <c r="H140" s="176">
        <v>27</v>
      </c>
      <c r="I140" s="177"/>
      <c r="L140" s="172"/>
      <c r="M140" s="178"/>
      <c r="N140" s="179"/>
      <c r="O140" s="179"/>
      <c r="P140" s="179"/>
      <c r="Q140" s="179"/>
      <c r="R140" s="179"/>
      <c r="S140" s="179"/>
      <c r="T140" s="180"/>
      <c r="AT140" s="181" t="s">
        <v>126</v>
      </c>
      <c r="AU140" s="181" t="s">
        <v>80</v>
      </c>
      <c r="AV140" s="11" t="s">
        <v>80</v>
      </c>
      <c r="AW140" s="11" t="s">
        <v>38</v>
      </c>
      <c r="AX140" s="11" t="s">
        <v>23</v>
      </c>
      <c r="AY140" s="181" t="s">
        <v>115</v>
      </c>
    </row>
    <row r="141" spans="2:65" s="1" customFormat="1" ht="22.5" customHeight="1">
      <c r="B141" s="157"/>
      <c r="C141" s="183" t="s">
        <v>233</v>
      </c>
      <c r="D141" s="183" t="s">
        <v>197</v>
      </c>
      <c r="E141" s="184" t="s">
        <v>234</v>
      </c>
      <c r="F141" s="185" t="s">
        <v>235</v>
      </c>
      <c r="G141" s="186" t="s">
        <v>229</v>
      </c>
      <c r="H141" s="187">
        <v>30</v>
      </c>
      <c r="I141" s="188"/>
      <c r="J141" s="189">
        <f>ROUND(I141*H141,2)</f>
        <v>0</v>
      </c>
      <c r="K141" s="185" t="s">
        <v>121</v>
      </c>
      <c r="L141" s="190"/>
      <c r="M141" s="191" t="s">
        <v>22</v>
      </c>
      <c r="N141" s="192" t="s">
        <v>45</v>
      </c>
      <c r="O141" s="33"/>
      <c r="P141" s="167">
        <f>O141*H141</f>
        <v>0</v>
      </c>
      <c r="Q141" s="167">
        <v>0.0015</v>
      </c>
      <c r="R141" s="167">
        <f>Q141*H141</f>
        <v>0.045</v>
      </c>
      <c r="S141" s="167">
        <v>0</v>
      </c>
      <c r="T141" s="168">
        <f>S141*H141</f>
        <v>0</v>
      </c>
      <c r="AR141" s="15" t="s">
        <v>158</v>
      </c>
      <c r="AT141" s="15" t="s">
        <v>197</v>
      </c>
      <c r="AU141" s="15" t="s">
        <v>80</v>
      </c>
      <c r="AY141" s="15" t="s">
        <v>115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23</v>
      </c>
      <c r="BK141" s="169">
        <f>ROUND(I141*H141,2)</f>
        <v>0</v>
      </c>
      <c r="BL141" s="15" t="s">
        <v>122</v>
      </c>
      <c r="BM141" s="15" t="s">
        <v>236</v>
      </c>
    </row>
    <row r="142" spans="2:47" s="1" customFormat="1" ht="27">
      <c r="B142" s="32"/>
      <c r="D142" s="170" t="s">
        <v>124</v>
      </c>
      <c r="F142" s="171" t="s">
        <v>237</v>
      </c>
      <c r="I142" s="131"/>
      <c r="L142" s="32"/>
      <c r="M142" s="61"/>
      <c r="N142" s="33"/>
      <c r="O142" s="33"/>
      <c r="P142" s="33"/>
      <c r="Q142" s="33"/>
      <c r="R142" s="33"/>
      <c r="S142" s="33"/>
      <c r="T142" s="62"/>
      <c r="AT142" s="15" t="s">
        <v>124</v>
      </c>
      <c r="AU142" s="15" t="s">
        <v>80</v>
      </c>
    </row>
    <row r="143" spans="2:51" s="11" customFormat="1" ht="13.5">
      <c r="B143" s="172"/>
      <c r="D143" s="173" t="s">
        <v>126</v>
      </c>
      <c r="E143" s="174" t="s">
        <v>22</v>
      </c>
      <c r="F143" s="175" t="s">
        <v>238</v>
      </c>
      <c r="H143" s="176">
        <v>30</v>
      </c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81" t="s">
        <v>126</v>
      </c>
      <c r="AU143" s="181" t="s">
        <v>80</v>
      </c>
      <c r="AV143" s="11" t="s">
        <v>80</v>
      </c>
      <c r="AW143" s="11" t="s">
        <v>38</v>
      </c>
      <c r="AX143" s="11" t="s">
        <v>23</v>
      </c>
      <c r="AY143" s="181" t="s">
        <v>115</v>
      </c>
    </row>
    <row r="144" spans="2:65" s="1" customFormat="1" ht="22.5" customHeight="1">
      <c r="B144" s="157"/>
      <c r="C144" s="183" t="s">
        <v>7</v>
      </c>
      <c r="D144" s="183" t="s">
        <v>197</v>
      </c>
      <c r="E144" s="184" t="s">
        <v>239</v>
      </c>
      <c r="F144" s="185" t="s">
        <v>240</v>
      </c>
      <c r="G144" s="186" t="s">
        <v>173</v>
      </c>
      <c r="H144" s="187">
        <v>3</v>
      </c>
      <c r="I144" s="188"/>
      <c r="J144" s="189">
        <f>ROUND(I144*H144,2)</f>
        <v>0</v>
      </c>
      <c r="K144" s="185" t="s">
        <v>22</v>
      </c>
      <c r="L144" s="190"/>
      <c r="M144" s="191" t="s">
        <v>22</v>
      </c>
      <c r="N144" s="192" t="s">
        <v>45</v>
      </c>
      <c r="O144" s="33"/>
      <c r="P144" s="167">
        <f>O144*H144</f>
        <v>0</v>
      </c>
      <c r="Q144" s="167">
        <v>0.00028</v>
      </c>
      <c r="R144" s="167">
        <f>Q144*H144</f>
        <v>0.0008399999999999999</v>
      </c>
      <c r="S144" s="167">
        <v>0</v>
      </c>
      <c r="T144" s="168">
        <f>S144*H144</f>
        <v>0</v>
      </c>
      <c r="AR144" s="15" t="s">
        <v>158</v>
      </c>
      <c r="AT144" s="15" t="s">
        <v>197</v>
      </c>
      <c r="AU144" s="15" t="s">
        <v>80</v>
      </c>
      <c r="AY144" s="15" t="s">
        <v>115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23</v>
      </c>
      <c r="BK144" s="169">
        <f>ROUND(I144*H144,2)</f>
        <v>0</v>
      </c>
      <c r="BL144" s="15" t="s">
        <v>122</v>
      </c>
      <c r="BM144" s="15" t="s">
        <v>241</v>
      </c>
    </row>
    <row r="145" spans="2:47" s="1" customFormat="1" ht="13.5">
      <c r="B145" s="32"/>
      <c r="D145" s="170" t="s">
        <v>124</v>
      </c>
      <c r="F145" s="171" t="s">
        <v>242</v>
      </c>
      <c r="I145" s="131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124</v>
      </c>
      <c r="AU145" s="15" t="s">
        <v>80</v>
      </c>
    </row>
    <row r="146" spans="2:51" s="11" customFormat="1" ht="13.5">
      <c r="B146" s="172"/>
      <c r="D146" s="173" t="s">
        <v>126</v>
      </c>
      <c r="E146" s="174" t="s">
        <v>22</v>
      </c>
      <c r="F146" s="175" t="s">
        <v>182</v>
      </c>
      <c r="H146" s="176">
        <v>3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81" t="s">
        <v>126</v>
      </c>
      <c r="AU146" s="181" t="s">
        <v>80</v>
      </c>
      <c r="AV146" s="11" t="s">
        <v>80</v>
      </c>
      <c r="AW146" s="11" t="s">
        <v>38</v>
      </c>
      <c r="AX146" s="11" t="s">
        <v>23</v>
      </c>
      <c r="AY146" s="181" t="s">
        <v>115</v>
      </c>
    </row>
    <row r="147" spans="2:65" s="1" customFormat="1" ht="22.5" customHeight="1">
      <c r="B147" s="157"/>
      <c r="C147" s="183" t="s">
        <v>243</v>
      </c>
      <c r="D147" s="183" t="s">
        <v>197</v>
      </c>
      <c r="E147" s="184" t="s">
        <v>244</v>
      </c>
      <c r="F147" s="185" t="s">
        <v>245</v>
      </c>
      <c r="G147" s="186" t="s">
        <v>229</v>
      </c>
      <c r="H147" s="187">
        <v>30</v>
      </c>
      <c r="I147" s="188"/>
      <c r="J147" s="189">
        <f>ROUND(I147*H147,2)</f>
        <v>0</v>
      </c>
      <c r="K147" s="185" t="s">
        <v>121</v>
      </c>
      <c r="L147" s="190"/>
      <c r="M147" s="191" t="s">
        <v>22</v>
      </c>
      <c r="N147" s="192" t="s">
        <v>45</v>
      </c>
      <c r="O147" s="33"/>
      <c r="P147" s="167">
        <f>O147*H147</f>
        <v>0</v>
      </c>
      <c r="Q147" s="167">
        <v>2E-05</v>
      </c>
      <c r="R147" s="167">
        <f>Q147*H147</f>
        <v>0.0006000000000000001</v>
      </c>
      <c r="S147" s="167">
        <v>0</v>
      </c>
      <c r="T147" s="168">
        <f>S147*H147</f>
        <v>0</v>
      </c>
      <c r="AR147" s="15" t="s">
        <v>158</v>
      </c>
      <c r="AT147" s="15" t="s">
        <v>197</v>
      </c>
      <c r="AU147" s="15" t="s">
        <v>80</v>
      </c>
      <c r="AY147" s="15" t="s">
        <v>115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23</v>
      </c>
      <c r="BK147" s="169">
        <f>ROUND(I147*H147,2)</f>
        <v>0</v>
      </c>
      <c r="BL147" s="15" t="s">
        <v>122</v>
      </c>
      <c r="BM147" s="15" t="s">
        <v>246</v>
      </c>
    </row>
    <row r="148" spans="2:47" s="1" customFormat="1" ht="13.5">
      <c r="B148" s="32"/>
      <c r="D148" s="170" t="s">
        <v>124</v>
      </c>
      <c r="F148" s="171" t="s">
        <v>247</v>
      </c>
      <c r="I148" s="131"/>
      <c r="L148" s="32"/>
      <c r="M148" s="61"/>
      <c r="N148" s="33"/>
      <c r="O148" s="33"/>
      <c r="P148" s="33"/>
      <c r="Q148" s="33"/>
      <c r="R148" s="33"/>
      <c r="S148" s="33"/>
      <c r="T148" s="62"/>
      <c r="AT148" s="15" t="s">
        <v>124</v>
      </c>
      <c r="AU148" s="15" t="s">
        <v>80</v>
      </c>
    </row>
    <row r="149" spans="2:51" s="11" customFormat="1" ht="13.5">
      <c r="B149" s="172"/>
      <c r="D149" s="170" t="s">
        <v>126</v>
      </c>
      <c r="E149" s="181" t="s">
        <v>22</v>
      </c>
      <c r="F149" s="193" t="s">
        <v>238</v>
      </c>
      <c r="H149" s="194">
        <v>30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81" t="s">
        <v>126</v>
      </c>
      <c r="AU149" s="181" t="s">
        <v>80</v>
      </c>
      <c r="AV149" s="11" t="s">
        <v>80</v>
      </c>
      <c r="AW149" s="11" t="s">
        <v>38</v>
      </c>
      <c r="AX149" s="11" t="s">
        <v>23</v>
      </c>
      <c r="AY149" s="181" t="s">
        <v>115</v>
      </c>
    </row>
    <row r="150" spans="2:63" s="10" customFormat="1" ht="29.25" customHeight="1">
      <c r="B150" s="143"/>
      <c r="D150" s="154" t="s">
        <v>73</v>
      </c>
      <c r="E150" s="155" t="s">
        <v>165</v>
      </c>
      <c r="F150" s="155" t="s">
        <v>248</v>
      </c>
      <c r="I150" s="146"/>
      <c r="J150" s="156">
        <f>BK150</f>
        <v>0</v>
      </c>
      <c r="L150" s="143"/>
      <c r="M150" s="148"/>
      <c r="N150" s="149"/>
      <c r="O150" s="149"/>
      <c r="P150" s="150">
        <f>SUM(P151:P159)</f>
        <v>0</v>
      </c>
      <c r="Q150" s="149"/>
      <c r="R150" s="150">
        <f>SUM(R151:R159)</f>
        <v>60.023</v>
      </c>
      <c r="S150" s="149"/>
      <c r="T150" s="151">
        <f>SUM(T151:T159)</f>
        <v>0.50696</v>
      </c>
      <c r="AR150" s="144" t="s">
        <v>23</v>
      </c>
      <c r="AT150" s="152" t="s">
        <v>73</v>
      </c>
      <c r="AU150" s="152" t="s">
        <v>23</v>
      </c>
      <c r="AY150" s="144" t="s">
        <v>115</v>
      </c>
      <c r="BK150" s="153">
        <f>SUM(BK151:BK159)</f>
        <v>0</v>
      </c>
    </row>
    <row r="151" spans="2:65" s="1" customFormat="1" ht="31.5" customHeight="1">
      <c r="B151" s="157"/>
      <c r="C151" s="158" t="s">
        <v>249</v>
      </c>
      <c r="D151" s="158" t="s">
        <v>117</v>
      </c>
      <c r="E151" s="159" t="s">
        <v>250</v>
      </c>
      <c r="F151" s="160" t="s">
        <v>251</v>
      </c>
      <c r="G151" s="161" t="s">
        <v>186</v>
      </c>
      <c r="H151" s="162">
        <v>100</v>
      </c>
      <c r="I151" s="163"/>
      <c r="J151" s="164">
        <f>ROUND(I151*H151,2)</f>
        <v>0</v>
      </c>
      <c r="K151" s="160" t="s">
        <v>22</v>
      </c>
      <c r="L151" s="32"/>
      <c r="M151" s="165" t="s">
        <v>22</v>
      </c>
      <c r="N151" s="166" t="s">
        <v>45</v>
      </c>
      <c r="O151" s="33"/>
      <c r="P151" s="167">
        <f>O151*H151</f>
        <v>0</v>
      </c>
      <c r="Q151" s="167">
        <v>0.60023</v>
      </c>
      <c r="R151" s="167">
        <f>Q151*H151</f>
        <v>60.023</v>
      </c>
      <c r="S151" s="167">
        <v>0</v>
      </c>
      <c r="T151" s="168">
        <f>S151*H151</f>
        <v>0</v>
      </c>
      <c r="AR151" s="15" t="s">
        <v>122</v>
      </c>
      <c r="AT151" s="15" t="s">
        <v>117</v>
      </c>
      <c r="AU151" s="15" t="s">
        <v>80</v>
      </c>
      <c r="AY151" s="15" t="s">
        <v>115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23</v>
      </c>
      <c r="BK151" s="169">
        <f>ROUND(I151*H151,2)</f>
        <v>0</v>
      </c>
      <c r="BL151" s="15" t="s">
        <v>122</v>
      </c>
      <c r="BM151" s="15" t="s">
        <v>252</v>
      </c>
    </row>
    <row r="152" spans="2:47" s="1" customFormat="1" ht="27">
      <c r="B152" s="32"/>
      <c r="D152" s="170" t="s">
        <v>124</v>
      </c>
      <c r="F152" s="171" t="s">
        <v>253</v>
      </c>
      <c r="I152" s="131"/>
      <c r="L152" s="32"/>
      <c r="M152" s="61"/>
      <c r="N152" s="33"/>
      <c r="O152" s="33"/>
      <c r="P152" s="33"/>
      <c r="Q152" s="33"/>
      <c r="R152" s="33"/>
      <c r="S152" s="33"/>
      <c r="T152" s="62"/>
      <c r="AT152" s="15" t="s">
        <v>124</v>
      </c>
      <c r="AU152" s="15" t="s">
        <v>80</v>
      </c>
    </row>
    <row r="153" spans="2:51" s="11" customFormat="1" ht="13.5">
      <c r="B153" s="172"/>
      <c r="D153" s="173" t="s">
        <v>126</v>
      </c>
      <c r="E153" s="174" t="s">
        <v>22</v>
      </c>
      <c r="F153" s="175" t="s">
        <v>189</v>
      </c>
      <c r="H153" s="176">
        <v>100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81" t="s">
        <v>126</v>
      </c>
      <c r="AU153" s="181" t="s">
        <v>80</v>
      </c>
      <c r="AV153" s="11" t="s">
        <v>80</v>
      </c>
      <c r="AW153" s="11" t="s">
        <v>38</v>
      </c>
      <c r="AX153" s="11" t="s">
        <v>23</v>
      </c>
      <c r="AY153" s="181" t="s">
        <v>115</v>
      </c>
    </row>
    <row r="154" spans="2:65" s="1" customFormat="1" ht="22.5" customHeight="1">
      <c r="B154" s="157"/>
      <c r="C154" s="158" t="s">
        <v>254</v>
      </c>
      <c r="D154" s="158" t="s">
        <v>117</v>
      </c>
      <c r="E154" s="159" t="s">
        <v>255</v>
      </c>
      <c r="F154" s="160" t="s">
        <v>256</v>
      </c>
      <c r="G154" s="161" t="s">
        <v>173</v>
      </c>
      <c r="H154" s="162">
        <v>1</v>
      </c>
      <c r="I154" s="163"/>
      <c r="J154" s="164">
        <f>ROUND(I154*H154,2)</f>
        <v>0</v>
      </c>
      <c r="K154" s="160" t="s">
        <v>22</v>
      </c>
      <c r="L154" s="32"/>
      <c r="M154" s="165" t="s">
        <v>22</v>
      </c>
      <c r="N154" s="166" t="s">
        <v>45</v>
      </c>
      <c r="O154" s="33"/>
      <c r="P154" s="167">
        <f>O154*H154</f>
        <v>0</v>
      </c>
      <c r="Q154" s="167">
        <v>0</v>
      </c>
      <c r="R154" s="167">
        <f>Q154*H154</f>
        <v>0</v>
      </c>
      <c r="S154" s="167">
        <v>0.44</v>
      </c>
      <c r="T154" s="168">
        <f>S154*H154</f>
        <v>0.44</v>
      </c>
      <c r="AR154" s="15" t="s">
        <v>122</v>
      </c>
      <c r="AT154" s="15" t="s">
        <v>117</v>
      </c>
      <c r="AU154" s="15" t="s">
        <v>80</v>
      </c>
      <c r="AY154" s="15" t="s">
        <v>115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5" t="s">
        <v>23</v>
      </c>
      <c r="BK154" s="169">
        <f>ROUND(I154*H154,2)</f>
        <v>0</v>
      </c>
      <c r="BL154" s="15" t="s">
        <v>122</v>
      </c>
      <c r="BM154" s="15" t="s">
        <v>257</v>
      </c>
    </row>
    <row r="155" spans="2:47" s="1" customFormat="1" ht="13.5">
      <c r="B155" s="32"/>
      <c r="D155" s="170" t="s">
        <v>124</v>
      </c>
      <c r="F155" s="171" t="s">
        <v>258</v>
      </c>
      <c r="I155" s="131"/>
      <c r="L155" s="32"/>
      <c r="M155" s="61"/>
      <c r="N155" s="33"/>
      <c r="O155" s="33"/>
      <c r="P155" s="33"/>
      <c r="Q155" s="33"/>
      <c r="R155" s="33"/>
      <c r="S155" s="33"/>
      <c r="T155" s="62"/>
      <c r="AT155" s="15" t="s">
        <v>124</v>
      </c>
      <c r="AU155" s="15" t="s">
        <v>80</v>
      </c>
    </row>
    <row r="156" spans="2:51" s="11" customFormat="1" ht="13.5">
      <c r="B156" s="172"/>
      <c r="D156" s="173" t="s">
        <v>126</v>
      </c>
      <c r="E156" s="174" t="s">
        <v>22</v>
      </c>
      <c r="F156" s="175" t="s">
        <v>176</v>
      </c>
      <c r="H156" s="176">
        <v>1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81" t="s">
        <v>126</v>
      </c>
      <c r="AU156" s="181" t="s">
        <v>80</v>
      </c>
      <c r="AV156" s="11" t="s">
        <v>80</v>
      </c>
      <c r="AW156" s="11" t="s">
        <v>38</v>
      </c>
      <c r="AX156" s="11" t="s">
        <v>23</v>
      </c>
      <c r="AY156" s="181" t="s">
        <v>115</v>
      </c>
    </row>
    <row r="157" spans="2:65" s="1" customFormat="1" ht="22.5" customHeight="1">
      <c r="B157" s="157"/>
      <c r="C157" s="158" t="s">
        <v>259</v>
      </c>
      <c r="D157" s="158" t="s">
        <v>117</v>
      </c>
      <c r="E157" s="159" t="s">
        <v>260</v>
      </c>
      <c r="F157" s="160" t="s">
        <v>261</v>
      </c>
      <c r="G157" s="161" t="s">
        <v>229</v>
      </c>
      <c r="H157" s="162">
        <v>27</v>
      </c>
      <c r="I157" s="163"/>
      <c r="J157" s="164">
        <f>ROUND(I157*H157,2)</f>
        <v>0</v>
      </c>
      <c r="K157" s="160" t="s">
        <v>262</v>
      </c>
      <c r="L157" s="32"/>
      <c r="M157" s="165" t="s">
        <v>22</v>
      </c>
      <c r="N157" s="166" t="s">
        <v>45</v>
      </c>
      <c r="O157" s="33"/>
      <c r="P157" s="167">
        <f>O157*H157</f>
        <v>0</v>
      </c>
      <c r="Q157" s="167">
        <v>0</v>
      </c>
      <c r="R157" s="167">
        <f>Q157*H157</f>
        <v>0</v>
      </c>
      <c r="S157" s="167">
        <v>0.00248</v>
      </c>
      <c r="T157" s="168">
        <f>S157*H157</f>
        <v>0.06696</v>
      </c>
      <c r="AR157" s="15" t="s">
        <v>122</v>
      </c>
      <c r="AT157" s="15" t="s">
        <v>117</v>
      </c>
      <c r="AU157" s="15" t="s">
        <v>80</v>
      </c>
      <c r="AY157" s="15" t="s">
        <v>115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5" t="s">
        <v>23</v>
      </c>
      <c r="BK157" s="169">
        <f>ROUND(I157*H157,2)</f>
        <v>0</v>
      </c>
      <c r="BL157" s="15" t="s">
        <v>122</v>
      </c>
      <c r="BM157" s="15" t="s">
        <v>263</v>
      </c>
    </row>
    <row r="158" spans="2:47" s="1" customFormat="1" ht="13.5">
      <c r="B158" s="32"/>
      <c r="D158" s="170" t="s">
        <v>124</v>
      </c>
      <c r="F158" s="171" t="s">
        <v>264</v>
      </c>
      <c r="I158" s="131"/>
      <c r="L158" s="32"/>
      <c r="M158" s="61"/>
      <c r="N158" s="33"/>
      <c r="O158" s="33"/>
      <c r="P158" s="33"/>
      <c r="Q158" s="33"/>
      <c r="R158" s="33"/>
      <c r="S158" s="33"/>
      <c r="T158" s="62"/>
      <c r="AT158" s="15" t="s">
        <v>124</v>
      </c>
      <c r="AU158" s="15" t="s">
        <v>80</v>
      </c>
    </row>
    <row r="159" spans="2:51" s="11" customFormat="1" ht="13.5">
      <c r="B159" s="172"/>
      <c r="D159" s="170" t="s">
        <v>126</v>
      </c>
      <c r="E159" s="181" t="s">
        <v>22</v>
      </c>
      <c r="F159" s="193" t="s">
        <v>232</v>
      </c>
      <c r="H159" s="194">
        <v>27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81" t="s">
        <v>126</v>
      </c>
      <c r="AU159" s="181" t="s">
        <v>80</v>
      </c>
      <c r="AV159" s="11" t="s">
        <v>80</v>
      </c>
      <c r="AW159" s="11" t="s">
        <v>38</v>
      </c>
      <c r="AX159" s="11" t="s">
        <v>23</v>
      </c>
      <c r="AY159" s="181" t="s">
        <v>115</v>
      </c>
    </row>
    <row r="160" spans="2:63" s="10" customFormat="1" ht="29.25" customHeight="1">
      <c r="B160" s="143"/>
      <c r="D160" s="154" t="s">
        <v>73</v>
      </c>
      <c r="E160" s="155" t="s">
        <v>265</v>
      </c>
      <c r="F160" s="155" t="s">
        <v>266</v>
      </c>
      <c r="I160" s="146"/>
      <c r="J160" s="156">
        <f>BK160</f>
        <v>0</v>
      </c>
      <c r="L160" s="143"/>
      <c r="M160" s="148"/>
      <c r="N160" s="149"/>
      <c r="O160" s="149"/>
      <c r="P160" s="150">
        <f>SUM(P161:P169)</f>
        <v>0</v>
      </c>
      <c r="Q160" s="149"/>
      <c r="R160" s="150">
        <f>SUM(R161:R169)</f>
        <v>0</v>
      </c>
      <c r="S160" s="149"/>
      <c r="T160" s="151">
        <f>SUM(T161:T169)</f>
        <v>0</v>
      </c>
      <c r="AR160" s="144" t="s">
        <v>23</v>
      </c>
      <c r="AT160" s="152" t="s">
        <v>73</v>
      </c>
      <c r="AU160" s="152" t="s">
        <v>23</v>
      </c>
      <c r="AY160" s="144" t="s">
        <v>115</v>
      </c>
      <c r="BK160" s="153">
        <f>SUM(BK161:BK169)</f>
        <v>0</v>
      </c>
    </row>
    <row r="161" spans="2:65" s="1" customFormat="1" ht="31.5" customHeight="1">
      <c r="B161" s="157"/>
      <c r="C161" s="158" t="s">
        <v>267</v>
      </c>
      <c r="D161" s="158" t="s">
        <v>117</v>
      </c>
      <c r="E161" s="159" t="s">
        <v>268</v>
      </c>
      <c r="F161" s="160" t="s">
        <v>269</v>
      </c>
      <c r="G161" s="161" t="s">
        <v>161</v>
      </c>
      <c r="H161" s="162">
        <v>0.557</v>
      </c>
      <c r="I161" s="163"/>
      <c r="J161" s="164">
        <f>ROUND(I161*H161,2)</f>
        <v>0</v>
      </c>
      <c r="K161" s="160" t="s">
        <v>121</v>
      </c>
      <c r="L161" s="32"/>
      <c r="M161" s="165" t="s">
        <v>22</v>
      </c>
      <c r="N161" s="166" t="s">
        <v>45</v>
      </c>
      <c r="O161" s="33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122</v>
      </c>
      <c r="AT161" s="15" t="s">
        <v>117</v>
      </c>
      <c r="AU161" s="15" t="s">
        <v>80</v>
      </c>
      <c r="AY161" s="15" t="s">
        <v>115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23</v>
      </c>
      <c r="BK161" s="169">
        <f>ROUND(I161*H161,2)</f>
        <v>0</v>
      </c>
      <c r="BL161" s="15" t="s">
        <v>122</v>
      </c>
      <c r="BM161" s="15" t="s">
        <v>270</v>
      </c>
    </row>
    <row r="162" spans="2:47" s="1" customFormat="1" ht="27">
      <c r="B162" s="32"/>
      <c r="D162" s="173" t="s">
        <v>124</v>
      </c>
      <c r="F162" s="182" t="s">
        <v>271</v>
      </c>
      <c r="I162" s="131"/>
      <c r="L162" s="32"/>
      <c r="M162" s="61"/>
      <c r="N162" s="33"/>
      <c r="O162" s="33"/>
      <c r="P162" s="33"/>
      <c r="Q162" s="33"/>
      <c r="R162" s="33"/>
      <c r="S162" s="33"/>
      <c r="T162" s="62"/>
      <c r="AT162" s="15" t="s">
        <v>124</v>
      </c>
      <c r="AU162" s="15" t="s">
        <v>80</v>
      </c>
    </row>
    <row r="163" spans="2:65" s="1" customFormat="1" ht="22.5" customHeight="1">
      <c r="B163" s="157"/>
      <c r="C163" s="158" t="s">
        <v>272</v>
      </c>
      <c r="D163" s="158" t="s">
        <v>117</v>
      </c>
      <c r="E163" s="159" t="s">
        <v>273</v>
      </c>
      <c r="F163" s="160" t="s">
        <v>274</v>
      </c>
      <c r="G163" s="161" t="s">
        <v>161</v>
      </c>
      <c r="H163" s="162">
        <v>11.14</v>
      </c>
      <c r="I163" s="163"/>
      <c r="J163" s="164">
        <f>ROUND(I163*H163,2)</f>
        <v>0</v>
      </c>
      <c r="K163" s="160" t="s">
        <v>121</v>
      </c>
      <c r="L163" s="32"/>
      <c r="M163" s="165" t="s">
        <v>22</v>
      </c>
      <c r="N163" s="166" t="s">
        <v>45</v>
      </c>
      <c r="O163" s="33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122</v>
      </c>
      <c r="AT163" s="15" t="s">
        <v>117</v>
      </c>
      <c r="AU163" s="15" t="s">
        <v>80</v>
      </c>
      <c r="AY163" s="15" t="s">
        <v>115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23</v>
      </c>
      <c r="BK163" s="169">
        <f>ROUND(I163*H163,2)</f>
        <v>0</v>
      </c>
      <c r="BL163" s="15" t="s">
        <v>122</v>
      </c>
      <c r="BM163" s="15" t="s">
        <v>275</v>
      </c>
    </row>
    <row r="164" spans="2:47" s="1" customFormat="1" ht="27">
      <c r="B164" s="32"/>
      <c r="D164" s="170" t="s">
        <v>124</v>
      </c>
      <c r="F164" s="171" t="s">
        <v>276</v>
      </c>
      <c r="I164" s="131"/>
      <c r="L164" s="32"/>
      <c r="M164" s="61"/>
      <c r="N164" s="33"/>
      <c r="O164" s="33"/>
      <c r="P164" s="33"/>
      <c r="Q164" s="33"/>
      <c r="R164" s="33"/>
      <c r="S164" s="33"/>
      <c r="T164" s="62"/>
      <c r="AT164" s="15" t="s">
        <v>124</v>
      </c>
      <c r="AU164" s="15" t="s">
        <v>80</v>
      </c>
    </row>
    <row r="165" spans="2:51" s="11" customFormat="1" ht="13.5">
      <c r="B165" s="172"/>
      <c r="D165" s="173" t="s">
        <v>126</v>
      </c>
      <c r="E165" s="174" t="s">
        <v>22</v>
      </c>
      <c r="F165" s="175" t="s">
        <v>277</v>
      </c>
      <c r="H165" s="176">
        <v>11.14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81" t="s">
        <v>126</v>
      </c>
      <c r="AU165" s="181" t="s">
        <v>80</v>
      </c>
      <c r="AV165" s="11" t="s">
        <v>80</v>
      </c>
      <c r="AW165" s="11" t="s">
        <v>38</v>
      </c>
      <c r="AX165" s="11" t="s">
        <v>23</v>
      </c>
      <c r="AY165" s="181" t="s">
        <v>115</v>
      </c>
    </row>
    <row r="166" spans="2:65" s="1" customFormat="1" ht="22.5" customHeight="1">
      <c r="B166" s="157"/>
      <c r="C166" s="158" t="s">
        <v>278</v>
      </c>
      <c r="D166" s="158" t="s">
        <v>117</v>
      </c>
      <c r="E166" s="159" t="s">
        <v>279</v>
      </c>
      <c r="F166" s="160" t="s">
        <v>280</v>
      </c>
      <c r="G166" s="161" t="s">
        <v>161</v>
      </c>
      <c r="H166" s="162">
        <v>0.557</v>
      </c>
      <c r="I166" s="163"/>
      <c r="J166" s="164">
        <f>ROUND(I166*H166,2)</f>
        <v>0</v>
      </c>
      <c r="K166" s="160" t="s">
        <v>121</v>
      </c>
      <c r="L166" s="32"/>
      <c r="M166" s="165" t="s">
        <v>22</v>
      </c>
      <c r="N166" s="166" t="s">
        <v>45</v>
      </c>
      <c r="O166" s="33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AR166" s="15" t="s">
        <v>122</v>
      </c>
      <c r="AT166" s="15" t="s">
        <v>117</v>
      </c>
      <c r="AU166" s="15" t="s">
        <v>80</v>
      </c>
      <c r="AY166" s="15" t="s">
        <v>115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5" t="s">
        <v>23</v>
      </c>
      <c r="BK166" s="169">
        <f>ROUND(I166*H166,2)</f>
        <v>0</v>
      </c>
      <c r="BL166" s="15" t="s">
        <v>122</v>
      </c>
      <c r="BM166" s="15" t="s">
        <v>281</v>
      </c>
    </row>
    <row r="167" spans="2:47" s="1" customFormat="1" ht="13.5">
      <c r="B167" s="32"/>
      <c r="D167" s="173" t="s">
        <v>124</v>
      </c>
      <c r="F167" s="182" t="s">
        <v>282</v>
      </c>
      <c r="I167" s="131"/>
      <c r="L167" s="32"/>
      <c r="M167" s="61"/>
      <c r="N167" s="33"/>
      <c r="O167" s="33"/>
      <c r="P167" s="33"/>
      <c r="Q167" s="33"/>
      <c r="R167" s="33"/>
      <c r="S167" s="33"/>
      <c r="T167" s="62"/>
      <c r="AT167" s="15" t="s">
        <v>124</v>
      </c>
      <c r="AU167" s="15" t="s">
        <v>80</v>
      </c>
    </row>
    <row r="168" spans="2:65" s="1" customFormat="1" ht="22.5" customHeight="1">
      <c r="B168" s="157"/>
      <c r="C168" s="158" t="s">
        <v>283</v>
      </c>
      <c r="D168" s="158" t="s">
        <v>117</v>
      </c>
      <c r="E168" s="159" t="s">
        <v>284</v>
      </c>
      <c r="F168" s="160" t="s">
        <v>285</v>
      </c>
      <c r="G168" s="161" t="s">
        <v>161</v>
      </c>
      <c r="H168" s="162">
        <v>0.557</v>
      </c>
      <c r="I168" s="163"/>
      <c r="J168" s="164">
        <f>ROUND(I168*H168,2)</f>
        <v>0</v>
      </c>
      <c r="K168" s="160" t="s">
        <v>121</v>
      </c>
      <c r="L168" s="32"/>
      <c r="M168" s="165" t="s">
        <v>22</v>
      </c>
      <c r="N168" s="166" t="s">
        <v>45</v>
      </c>
      <c r="O168" s="33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5" t="s">
        <v>122</v>
      </c>
      <c r="AT168" s="15" t="s">
        <v>117</v>
      </c>
      <c r="AU168" s="15" t="s">
        <v>80</v>
      </c>
      <c r="AY168" s="15" t="s">
        <v>115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23</v>
      </c>
      <c r="BK168" s="169">
        <f>ROUND(I168*H168,2)</f>
        <v>0</v>
      </c>
      <c r="BL168" s="15" t="s">
        <v>122</v>
      </c>
      <c r="BM168" s="15" t="s">
        <v>286</v>
      </c>
    </row>
    <row r="169" spans="2:47" s="1" customFormat="1" ht="13.5">
      <c r="B169" s="32"/>
      <c r="D169" s="170" t="s">
        <v>124</v>
      </c>
      <c r="F169" s="171" t="s">
        <v>287</v>
      </c>
      <c r="I169" s="131"/>
      <c r="L169" s="32"/>
      <c r="M169" s="61"/>
      <c r="N169" s="33"/>
      <c r="O169" s="33"/>
      <c r="P169" s="33"/>
      <c r="Q169" s="33"/>
      <c r="R169" s="33"/>
      <c r="S169" s="33"/>
      <c r="T169" s="62"/>
      <c r="AT169" s="15" t="s">
        <v>124</v>
      </c>
      <c r="AU169" s="15" t="s">
        <v>80</v>
      </c>
    </row>
    <row r="170" spans="2:63" s="10" customFormat="1" ht="29.25" customHeight="1">
      <c r="B170" s="143"/>
      <c r="D170" s="154" t="s">
        <v>73</v>
      </c>
      <c r="E170" s="155" t="s">
        <v>288</v>
      </c>
      <c r="F170" s="155" t="s">
        <v>289</v>
      </c>
      <c r="I170" s="146"/>
      <c r="J170" s="156">
        <f>BK170</f>
        <v>0</v>
      </c>
      <c r="L170" s="143"/>
      <c r="M170" s="148"/>
      <c r="N170" s="149"/>
      <c r="O170" s="149"/>
      <c r="P170" s="150">
        <f>SUM(P171:P172)</f>
        <v>0</v>
      </c>
      <c r="Q170" s="149"/>
      <c r="R170" s="150">
        <f>SUM(R171:R172)</f>
        <v>0</v>
      </c>
      <c r="S170" s="149"/>
      <c r="T170" s="151">
        <f>SUM(T171:T172)</f>
        <v>0</v>
      </c>
      <c r="AR170" s="144" t="s">
        <v>23</v>
      </c>
      <c r="AT170" s="152" t="s">
        <v>73</v>
      </c>
      <c r="AU170" s="152" t="s">
        <v>23</v>
      </c>
      <c r="AY170" s="144" t="s">
        <v>115</v>
      </c>
      <c r="BK170" s="153">
        <f>SUM(BK171:BK172)</f>
        <v>0</v>
      </c>
    </row>
    <row r="171" spans="2:65" s="1" customFormat="1" ht="22.5" customHeight="1">
      <c r="B171" s="157"/>
      <c r="C171" s="158" t="s">
        <v>290</v>
      </c>
      <c r="D171" s="158" t="s">
        <v>117</v>
      </c>
      <c r="E171" s="159" t="s">
        <v>291</v>
      </c>
      <c r="F171" s="160" t="s">
        <v>292</v>
      </c>
      <c r="G171" s="161" t="s">
        <v>161</v>
      </c>
      <c r="H171" s="162">
        <v>80.454</v>
      </c>
      <c r="I171" s="163"/>
      <c r="J171" s="164">
        <f>ROUND(I171*H171,2)</f>
        <v>0</v>
      </c>
      <c r="K171" s="160" t="s">
        <v>121</v>
      </c>
      <c r="L171" s="32"/>
      <c r="M171" s="165" t="s">
        <v>22</v>
      </c>
      <c r="N171" s="166" t="s">
        <v>45</v>
      </c>
      <c r="O171" s="33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5" t="s">
        <v>122</v>
      </c>
      <c r="AT171" s="15" t="s">
        <v>117</v>
      </c>
      <c r="AU171" s="15" t="s">
        <v>80</v>
      </c>
      <c r="AY171" s="15" t="s">
        <v>115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5" t="s">
        <v>23</v>
      </c>
      <c r="BK171" s="169">
        <f>ROUND(I171*H171,2)</f>
        <v>0</v>
      </c>
      <c r="BL171" s="15" t="s">
        <v>122</v>
      </c>
      <c r="BM171" s="15" t="s">
        <v>293</v>
      </c>
    </row>
    <row r="172" spans="2:47" s="1" customFormat="1" ht="13.5">
      <c r="B172" s="32"/>
      <c r="D172" s="170" t="s">
        <v>124</v>
      </c>
      <c r="F172" s="171" t="s">
        <v>294</v>
      </c>
      <c r="I172" s="131"/>
      <c r="L172" s="32"/>
      <c r="M172" s="61"/>
      <c r="N172" s="33"/>
      <c r="O172" s="33"/>
      <c r="P172" s="33"/>
      <c r="Q172" s="33"/>
      <c r="R172" s="33"/>
      <c r="S172" s="33"/>
      <c r="T172" s="62"/>
      <c r="AT172" s="15" t="s">
        <v>124</v>
      </c>
      <c r="AU172" s="15" t="s">
        <v>80</v>
      </c>
    </row>
    <row r="173" spans="2:63" s="10" customFormat="1" ht="36.75" customHeight="1">
      <c r="B173" s="143"/>
      <c r="D173" s="144" t="s">
        <v>73</v>
      </c>
      <c r="E173" s="145" t="s">
        <v>295</v>
      </c>
      <c r="F173" s="145" t="s">
        <v>296</v>
      </c>
      <c r="I173" s="146"/>
      <c r="J173" s="147">
        <f>BK173</f>
        <v>0</v>
      </c>
      <c r="L173" s="143"/>
      <c r="M173" s="148"/>
      <c r="N173" s="149"/>
      <c r="O173" s="149"/>
      <c r="P173" s="150">
        <f>P174</f>
        <v>0</v>
      </c>
      <c r="Q173" s="149"/>
      <c r="R173" s="150">
        <f>R174</f>
        <v>0</v>
      </c>
      <c r="S173" s="149"/>
      <c r="T173" s="151">
        <f>T174</f>
        <v>0.05</v>
      </c>
      <c r="AR173" s="144" t="s">
        <v>80</v>
      </c>
      <c r="AT173" s="152" t="s">
        <v>73</v>
      </c>
      <c r="AU173" s="152" t="s">
        <v>74</v>
      </c>
      <c r="AY173" s="144" t="s">
        <v>115</v>
      </c>
      <c r="BK173" s="153">
        <f>BK174</f>
        <v>0</v>
      </c>
    </row>
    <row r="174" spans="2:63" s="10" customFormat="1" ht="19.5" customHeight="1">
      <c r="B174" s="143"/>
      <c r="D174" s="154" t="s">
        <v>73</v>
      </c>
      <c r="E174" s="155" t="s">
        <v>297</v>
      </c>
      <c r="F174" s="155" t="s">
        <v>298</v>
      </c>
      <c r="I174" s="146"/>
      <c r="J174" s="156">
        <f>BK174</f>
        <v>0</v>
      </c>
      <c r="L174" s="143"/>
      <c r="M174" s="148"/>
      <c r="N174" s="149"/>
      <c r="O174" s="149"/>
      <c r="P174" s="150">
        <f>SUM(P175:P213)</f>
        <v>0</v>
      </c>
      <c r="Q174" s="149"/>
      <c r="R174" s="150">
        <f>SUM(R175:R213)</f>
        <v>0</v>
      </c>
      <c r="S174" s="149"/>
      <c r="T174" s="151">
        <f>SUM(T175:T213)</f>
        <v>0.05</v>
      </c>
      <c r="AR174" s="144" t="s">
        <v>80</v>
      </c>
      <c r="AT174" s="152" t="s">
        <v>73</v>
      </c>
      <c r="AU174" s="152" t="s">
        <v>23</v>
      </c>
      <c r="AY174" s="144" t="s">
        <v>115</v>
      </c>
      <c r="BK174" s="153">
        <f>SUM(BK175:BK213)</f>
        <v>0</v>
      </c>
    </row>
    <row r="175" spans="2:65" s="1" customFormat="1" ht="22.5" customHeight="1">
      <c r="B175" s="157"/>
      <c r="C175" s="158" t="s">
        <v>299</v>
      </c>
      <c r="D175" s="158" t="s">
        <v>117</v>
      </c>
      <c r="E175" s="159" t="s">
        <v>300</v>
      </c>
      <c r="F175" s="160" t="s">
        <v>301</v>
      </c>
      <c r="G175" s="161" t="s">
        <v>173</v>
      </c>
      <c r="H175" s="162">
        <v>1</v>
      </c>
      <c r="I175" s="163"/>
      <c r="J175" s="164">
        <f>ROUND(I175*H175,2)</f>
        <v>0</v>
      </c>
      <c r="K175" s="160" t="s">
        <v>22</v>
      </c>
      <c r="L175" s="32"/>
      <c r="M175" s="165" t="s">
        <v>22</v>
      </c>
      <c r="N175" s="166" t="s">
        <v>45</v>
      </c>
      <c r="O175" s="33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5" t="s">
        <v>208</v>
      </c>
      <c r="AT175" s="15" t="s">
        <v>117</v>
      </c>
      <c r="AU175" s="15" t="s">
        <v>80</v>
      </c>
      <c r="AY175" s="15" t="s">
        <v>115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5" t="s">
        <v>23</v>
      </c>
      <c r="BK175" s="169">
        <f>ROUND(I175*H175,2)</f>
        <v>0</v>
      </c>
      <c r="BL175" s="15" t="s">
        <v>208</v>
      </c>
      <c r="BM175" s="15" t="s">
        <v>302</v>
      </c>
    </row>
    <row r="176" spans="2:47" s="1" customFormat="1" ht="13.5">
      <c r="B176" s="32"/>
      <c r="D176" s="170" t="s">
        <v>124</v>
      </c>
      <c r="F176" s="171" t="s">
        <v>303</v>
      </c>
      <c r="I176" s="131"/>
      <c r="L176" s="32"/>
      <c r="M176" s="61"/>
      <c r="N176" s="33"/>
      <c r="O176" s="33"/>
      <c r="P176" s="33"/>
      <c r="Q176" s="33"/>
      <c r="R176" s="33"/>
      <c r="S176" s="33"/>
      <c r="T176" s="62"/>
      <c r="AT176" s="15" t="s">
        <v>124</v>
      </c>
      <c r="AU176" s="15" t="s">
        <v>80</v>
      </c>
    </row>
    <row r="177" spans="2:51" s="11" customFormat="1" ht="13.5">
      <c r="B177" s="172"/>
      <c r="D177" s="173" t="s">
        <v>126</v>
      </c>
      <c r="E177" s="174" t="s">
        <v>22</v>
      </c>
      <c r="F177" s="175" t="s">
        <v>304</v>
      </c>
      <c r="H177" s="176">
        <v>1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81" t="s">
        <v>126</v>
      </c>
      <c r="AU177" s="181" t="s">
        <v>80</v>
      </c>
      <c r="AV177" s="11" t="s">
        <v>80</v>
      </c>
      <c r="AW177" s="11" t="s">
        <v>38</v>
      </c>
      <c r="AX177" s="11" t="s">
        <v>23</v>
      </c>
      <c r="AY177" s="181" t="s">
        <v>115</v>
      </c>
    </row>
    <row r="178" spans="2:65" s="1" customFormat="1" ht="22.5" customHeight="1">
      <c r="B178" s="157"/>
      <c r="C178" s="183" t="s">
        <v>305</v>
      </c>
      <c r="D178" s="183" t="s">
        <v>197</v>
      </c>
      <c r="E178" s="184" t="s">
        <v>306</v>
      </c>
      <c r="F178" s="185" t="s">
        <v>307</v>
      </c>
      <c r="G178" s="186" t="s">
        <v>173</v>
      </c>
      <c r="H178" s="187">
        <v>1</v>
      </c>
      <c r="I178" s="188"/>
      <c r="J178" s="189">
        <f>ROUND(I178*H178,2)</f>
        <v>0</v>
      </c>
      <c r="K178" s="185" t="s">
        <v>22</v>
      </c>
      <c r="L178" s="190"/>
      <c r="M178" s="191" t="s">
        <v>22</v>
      </c>
      <c r="N178" s="192" t="s">
        <v>45</v>
      </c>
      <c r="O178" s="33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5" t="s">
        <v>305</v>
      </c>
      <c r="AT178" s="15" t="s">
        <v>197</v>
      </c>
      <c r="AU178" s="15" t="s">
        <v>80</v>
      </c>
      <c r="AY178" s="15" t="s">
        <v>115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5" t="s">
        <v>23</v>
      </c>
      <c r="BK178" s="169">
        <f>ROUND(I178*H178,2)</f>
        <v>0</v>
      </c>
      <c r="BL178" s="15" t="s">
        <v>208</v>
      </c>
      <c r="BM178" s="15" t="s">
        <v>308</v>
      </c>
    </row>
    <row r="179" spans="2:47" s="1" customFormat="1" ht="27">
      <c r="B179" s="32"/>
      <c r="D179" s="170" t="s">
        <v>124</v>
      </c>
      <c r="F179" s="171" t="s">
        <v>309</v>
      </c>
      <c r="I179" s="131"/>
      <c r="L179" s="32"/>
      <c r="M179" s="61"/>
      <c r="N179" s="33"/>
      <c r="O179" s="33"/>
      <c r="P179" s="33"/>
      <c r="Q179" s="33"/>
      <c r="R179" s="33"/>
      <c r="S179" s="33"/>
      <c r="T179" s="62"/>
      <c r="AT179" s="15" t="s">
        <v>124</v>
      </c>
      <c r="AU179" s="15" t="s">
        <v>80</v>
      </c>
    </row>
    <row r="180" spans="2:51" s="11" customFormat="1" ht="13.5">
      <c r="B180" s="172"/>
      <c r="D180" s="173" t="s">
        <v>126</v>
      </c>
      <c r="E180" s="174" t="s">
        <v>22</v>
      </c>
      <c r="F180" s="175" t="s">
        <v>310</v>
      </c>
      <c r="H180" s="176">
        <v>1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81" t="s">
        <v>126</v>
      </c>
      <c r="AU180" s="181" t="s">
        <v>80</v>
      </c>
      <c r="AV180" s="11" t="s">
        <v>80</v>
      </c>
      <c r="AW180" s="11" t="s">
        <v>38</v>
      </c>
      <c r="AX180" s="11" t="s">
        <v>23</v>
      </c>
      <c r="AY180" s="181" t="s">
        <v>115</v>
      </c>
    </row>
    <row r="181" spans="2:65" s="1" customFormat="1" ht="22.5" customHeight="1">
      <c r="B181" s="157"/>
      <c r="C181" s="158" t="s">
        <v>311</v>
      </c>
      <c r="D181" s="158" t="s">
        <v>117</v>
      </c>
      <c r="E181" s="159" t="s">
        <v>312</v>
      </c>
      <c r="F181" s="160" t="s">
        <v>313</v>
      </c>
      <c r="G181" s="161" t="s">
        <v>173</v>
      </c>
      <c r="H181" s="162">
        <v>1</v>
      </c>
      <c r="I181" s="163"/>
      <c r="J181" s="164">
        <f>ROUND(I181*H181,2)</f>
        <v>0</v>
      </c>
      <c r="K181" s="160" t="s">
        <v>22</v>
      </c>
      <c r="L181" s="32"/>
      <c r="M181" s="165" t="s">
        <v>22</v>
      </c>
      <c r="N181" s="166" t="s">
        <v>45</v>
      </c>
      <c r="O181" s="33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5" t="s">
        <v>208</v>
      </c>
      <c r="AT181" s="15" t="s">
        <v>117</v>
      </c>
      <c r="AU181" s="15" t="s">
        <v>80</v>
      </c>
      <c r="AY181" s="15" t="s">
        <v>115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5" t="s">
        <v>23</v>
      </c>
      <c r="BK181" s="169">
        <f>ROUND(I181*H181,2)</f>
        <v>0</v>
      </c>
      <c r="BL181" s="15" t="s">
        <v>208</v>
      </c>
      <c r="BM181" s="15" t="s">
        <v>314</v>
      </c>
    </row>
    <row r="182" spans="2:47" s="1" customFormat="1" ht="13.5">
      <c r="B182" s="32"/>
      <c r="D182" s="170" t="s">
        <v>124</v>
      </c>
      <c r="F182" s="171" t="s">
        <v>303</v>
      </c>
      <c r="I182" s="131"/>
      <c r="L182" s="32"/>
      <c r="M182" s="61"/>
      <c r="N182" s="33"/>
      <c r="O182" s="33"/>
      <c r="P182" s="33"/>
      <c r="Q182" s="33"/>
      <c r="R182" s="33"/>
      <c r="S182" s="33"/>
      <c r="T182" s="62"/>
      <c r="AT182" s="15" t="s">
        <v>124</v>
      </c>
      <c r="AU182" s="15" t="s">
        <v>80</v>
      </c>
    </row>
    <row r="183" spans="2:51" s="11" customFormat="1" ht="13.5">
      <c r="B183" s="172"/>
      <c r="D183" s="173" t="s">
        <v>126</v>
      </c>
      <c r="E183" s="174" t="s">
        <v>22</v>
      </c>
      <c r="F183" s="175" t="s">
        <v>310</v>
      </c>
      <c r="H183" s="176">
        <v>1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81" t="s">
        <v>126</v>
      </c>
      <c r="AU183" s="181" t="s">
        <v>80</v>
      </c>
      <c r="AV183" s="11" t="s">
        <v>80</v>
      </c>
      <c r="AW183" s="11" t="s">
        <v>38</v>
      </c>
      <c r="AX183" s="11" t="s">
        <v>23</v>
      </c>
      <c r="AY183" s="181" t="s">
        <v>115</v>
      </c>
    </row>
    <row r="184" spans="2:65" s="1" customFormat="1" ht="22.5" customHeight="1">
      <c r="B184" s="157"/>
      <c r="C184" s="183" t="s">
        <v>315</v>
      </c>
      <c r="D184" s="183" t="s">
        <v>197</v>
      </c>
      <c r="E184" s="184" t="s">
        <v>316</v>
      </c>
      <c r="F184" s="185" t="s">
        <v>317</v>
      </c>
      <c r="G184" s="186" t="s">
        <v>173</v>
      </c>
      <c r="H184" s="187">
        <v>1</v>
      </c>
      <c r="I184" s="188"/>
      <c r="J184" s="189">
        <f>ROUND(I184*H184,2)</f>
        <v>0</v>
      </c>
      <c r="K184" s="185" t="s">
        <v>22</v>
      </c>
      <c r="L184" s="190"/>
      <c r="M184" s="191" t="s">
        <v>22</v>
      </c>
      <c r="N184" s="192" t="s">
        <v>45</v>
      </c>
      <c r="O184" s="33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5" t="s">
        <v>305</v>
      </c>
      <c r="AT184" s="15" t="s">
        <v>197</v>
      </c>
      <c r="AU184" s="15" t="s">
        <v>80</v>
      </c>
      <c r="AY184" s="15" t="s">
        <v>115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5" t="s">
        <v>23</v>
      </c>
      <c r="BK184" s="169">
        <f>ROUND(I184*H184,2)</f>
        <v>0</v>
      </c>
      <c r="BL184" s="15" t="s">
        <v>208</v>
      </c>
      <c r="BM184" s="15" t="s">
        <v>318</v>
      </c>
    </row>
    <row r="185" spans="2:47" s="1" customFormat="1" ht="13.5">
      <c r="B185" s="32"/>
      <c r="D185" s="170" t="s">
        <v>124</v>
      </c>
      <c r="F185" s="171" t="s">
        <v>319</v>
      </c>
      <c r="I185" s="131"/>
      <c r="L185" s="32"/>
      <c r="M185" s="61"/>
      <c r="N185" s="33"/>
      <c r="O185" s="33"/>
      <c r="P185" s="33"/>
      <c r="Q185" s="33"/>
      <c r="R185" s="33"/>
      <c r="S185" s="33"/>
      <c r="T185" s="62"/>
      <c r="AT185" s="15" t="s">
        <v>124</v>
      </c>
      <c r="AU185" s="15" t="s">
        <v>80</v>
      </c>
    </row>
    <row r="186" spans="2:51" s="11" customFormat="1" ht="13.5">
      <c r="B186" s="172"/>
      <c r="D186" s="173" t="s">
        <v>126</v>
      </c>
      <c r="E186" s="174" t="s">
        <v>22</v>
      </c>
      <c r="F186" s="175" t="s">
        <v>310</v>
      </c>
      <c r="H186" s="176">
        <v>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81" t="s">
        <v>126</v>
      </c>
      <c r="AU186" s="181" t="s">
        <v>80</v>
      </c>
      <c r="AV186" s="11" t="s">
        <v>80</v>
      </c>
      <c r="AW186" s="11" t="s">
        <v>38</v>
      </c>
      <c r="AX186" s="11" t="s">
        <v>23</v>
      </c>
      <c r="AY186" s="181" t="s">
        <v>115</v>
      </c>
    </row>
    <row r="187" spans="2:65" s="1" customFormat="1" ht="22.5" customHeight="1">
      <c r="B187" s="157"/>
      <c r="C187" s="158" t="s">
        <v>320</v>
      </c>
      <c r="D187" s="158" t="s">
        <v>117</v>
      </c>
      <c r="E187" s="159" t="s">
        <v>321</v>
      </c>
      <c r="F187" s="160" t="s">
        <v>322</v>
      </c>
      <c r="G187" s="161" t="s">
        <v>173</v>
      </c>
      <c r="H187" s="162">
        <v>1</v>
      </c>
      <c r="I187" s="163"/>
      <c r="J187" s="164">
        <f>ROUND(I187*H187,2)</f>
        <v>0</v>
      </c>
      <c r="K187" s="160" t="s">
        <v>22</v>
      </c>
      <c r="L187" s="32"/>
      <c r="M187" s="165" t="s">
        <v>22</v>
      </c>
      <c r="N187" s="166" t="s">
        <v>45</v>
      </c>
      <c r="O187" s="33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5" t="s">
        <v>208</v>
      </c>
      <c r="AT187" s="15" t="s">
        <v>117</v>
      </c>
      <c r="AU187" s="15" t="s">
        <v>80</v>
      </c>
      <c r="AY187" s="15" t="s">
        <v>115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23</v>
      </c>
      <c r="BK187" s="169">
        <f>ROUND(I187*H187,2)</f>
        <v>0</v>
      </c>
      <c r="BL187" s="15" t="s">
        <v>208</v>
      </c>
      <c r="BM187" s="15" t="s">
        <v>323</v>
      </c>
    </row>
    <row r="188" spans="2:47" s="1" customFormat="1" ht="13.5">
      <c r="B188" s="32"/>
      <c r="D188" s="170" t="s">
        <v>124</v>
      </c>
      <c r="F188" s="171" t="s">
        <v>303</v>
      </c>
      <c r="I188" s="131"/>
      <c r="L188" s="32"/>
      <c r="M188" s="61"/>
      <c r="N188" s="33"/>
      <c r="O188" s="33"/>
      <c r="P188" s="33"/>
      <c r="Q188" s="33"/>
      <c r="R188" s="33"/>
      <c r="S188" s="33"/>
      <c r="T188" s="62"/>
      <c r="AT188" s="15" t="s">
        <v>124</v>
      </c>
      <c r="AU188" s="15" t="s">
        <v>80</v>
      </c>
    </row>
    <row r="189" spans="2:51" s="11" customFormat="1" ht="13.5">
      <c r="B189" s="172"/>
      <c r="D189" s="173" t="s">
        <v>126</v>
      </c>
      <c r="E189" s="174" t="s">
        <v>22</v>
      </c>
      <c r="F189" s="175" t="s">
        <v>310</v>
      </c>
      <c r="H189" s="176">
        <v>1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81" t="s">
        <v>126</v>
      </c>
      <c r="AU189" s="181" t="s">
        <v>80</v>
      </c>
      <c r="AV189" s="11" t="s">
        <v>80</v>
      </c>
      <c r="AW189" s="11" t="s">
        <v>38</v>
      </c>
      <c r="AX189" s="11" t="s">
        <v>23</v>
      </c>
      <c r="AY189" s="181" t="s">
        <v>115</v>
      </c>
    </row>
    <row r="190" spans="2:65" s="1" customFormat="1" ht="22.5" customHeight="1">
      <c r="B190" s="157"/>
      <c r="C190" s="183" t="s">
        <v>324</v>
      </c>
      <c r="D190" s="183" t="s">
        <v>197</v>
      </c>
      <c r="E190" s="184" t="s">
        <v>325</v>
      </c>
      <c r="F190" s="185" t="s">
        <v>326</v>
      </c>
      <c r="G190" s="186" t="s">
        <v>173</v>
      </c>
      <c r="H190" s="187">
        <v>1</v>
      </c>
      <c r="I190" s="188"/>
      <c r="J190" s="189">
        <f>ROUND(I190*H190,2)</f>
        <v>0</v>
      </c>
      <c r="K190" s="185" t="s">
        <v>22</v>
      </c>
      <c r="L190" s="190"/>
      <c r="M190" s="191" t="s">
        <v>22</v>
      </c>
      <c r="N190" s="192" t="s">
        <v>45</v>
      </c>
      <c r="O190" s="33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305</v>
      </c>
      <c r="AT190" s="15" t="s">
        <v>197</v>
      </c>
      <c r="AU190" s="15" t="s">
        <v>80</v>
      </c>
      <c r="AY190" s="15" t="s">
        <v>115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23</v>
      </c>
      <c r="BK190" s="169">
        <f>ROUND(I190*H190,2)</f>
        <v>0</v>
      </c>
      <c r="BL190" s="15" t="s">
        <v>208</v>
      </c>
      <c r="BM190" s="15" t="s">
        <v>327</v>
      </c>
    </row>
    <row r="191" spans="2:47" s="1" customFormat="1" ht="13.5">
      <c r="B191" s="32"/>
      <c r="D191" s="170" t="s">
        <v>124</v>
      </c>
      <c r="F191" s="171" t="s">
        <v>328</v>
      </c>
      <c r="I191" s="131"/>
      <c r="L191" s="32"/>
      <c r="M191" s="61"/>
      <c r="N191" s="33"/>
      <c r="O191" s="33"/>
      <c r="P191" s="33"/>
      <c r="Q191" s="33"/>
      <c r="R191" s="33"/>
      <c r="S191" s="33"/>
      <c r="T191" s="62"/>
      <c r="AT191" s="15" t="s">
        <v>124</v>
      </c>
      <c r="AU191" s="15" t="s">
        <v>80</v>
      </c>
    </row>
    <row r="192" spans="2:51" s="11" customFormat="1" ht="13.5">
      <c r="B192" s="172"/>
      <c r="D192" s="173" t="s">
        <v>126</v>
      </c>
      <c r="E192" s="174" t="s">
        <v>22</v>
      </c>
      <c r="F192" s="175" t="s">
        <v>310</v>
      </c>
      <c r="H192" s="176">
        <v>1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81" t="s">
        <v>126</v>
      </c>
      <c r="AU192" s="181" t="s">
        <v>80</v>
      </c>
      <c r="AV192" s="11" t="s">
        <v>80</v>
      </c>
      <c r="AW192" s="11" t="s">
        <v>38</v>
      </c>
      <c r="AX192" s="11" t="s">
        <v>23</v>
      </c>
      <c r="AY192" s="181" t="s">
        <v>115</v>
      </c>
    </row>
    <row r="193" spans="2:65" s="1" customFormat="1" ht="22.5" customHeight="1">
      <c r="B193" s="157"/>
      <c r="C193" s="158" t="s">
        <v>329</v>
      </c>
      <c r="D193" s="158" t="s">
        <v>117</v>
      </c>
      <c r="E193" s="159" t="s">
        <v>330</v>
      </c>
      <c r="F193" s="160" t="s">
        <v>331</v>
      </c>
      <c r="G193" s="161" t="s">
        <v>173</v>
      </c>
      <c r="H193" s="162">
        <v>1</v>
      </c>
      <c r="I193" s="163"/>
      <c r="J193" s="164">
        <f>ROUND(I193*H193,2)</f>
        <v>0</v>
      </c>
      <c r="K193" s="160" t="s">
        <v>22</v>
      </c>
      <c r="L193" s="32"/>
      <c r="M193" s="165" t="s">
        <v>22</v>
      </c>
      <c r="N193" s="166" t="s">
        <v>45</v>
      </c>
      <c r="O193" s="33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208</v>
      </c>
      <c r="AT193" s="15" t="s">
        <v>117</v>
      </c>
      <c r="AU193" s="15" t="s">
        <v>80</v>
      </c>
      <c r="AY193" s="15" t="s">
        <v>115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23</v>
      </c>
      <c r="BK193" s="169">
        <f>ROUND(I193*H193,2)</f>
        <v>0</v>
      </c>
      <c r="BL193" s="15" t="s">
        <v>208</v>
      </c>
      <c r="BM193" s="15" t="s">
        <v>332</v>
      </c>
    </row>
    <row r="194" spans="2:47" s="1" customFormat="1" ht="13.5">
      <c r="B194" s="32"/>
      <c r="D194" s="170" t="s">
        <v>124</v>
      </c>
      <c r="F194" s="171" t="s">
        <v>303</v>
      </c>
      <c r="I194" s="131"/>
      <c r="L194" s="32"/>
      <c r="M194" s="61"/>
      <c r="N194" s="33"/>
      <c r="O194" s="33"/>
      <c r="P194" s="33"/>
      <c r="Q194" s="33"/>
      <c r="R194" s="33"/>
      <c r="S194" s="33"/>
      <c r="T194" s="62"/>
      <c r="AT194" s="15" t="s">
        <v>124</v>
      </c>
      <c r="AU194" s="15" t="s">
        <v>80</v>
      </c>
    </row>
    <row r="195" spans="2:51" s="11" customFormat="1" ht="13.5">
      <c r="B195" s="172"/>
      <c r="D195" s="173" t="s">
        <v>126</v>
      </c>
      <c r="E195" s="174" t="s">
        <v>22</v>
      </c>
      <c r="F195" s="175" t="s">
        <v>310</v>
      </c>
      <c r="H195" s="176">
        <v>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81" t="s">
        <v>126</v>
      </c>
      <c r="AU195" s="181" t="s">
        <v>80</v>
      </c>
      <c r="AV195" s="11" t="s">
        <v>80</v>
      </c>
      <c r="AW195" s="11" t="s">
        <v>38</v>
      </c>
      <c r="AX195" s="11" t="s">
        <v>23</v>
      </c>
      <c r="AY195" s="181" t="s">
        <v>115</v>
      </c>
    </row>
    <row r="196" spans="2:65" s="1" customFormat="1" ht="22.5" customHeight="1">
      <c r="B196" s="157"/>
      <c r="C196" s="183" t="s">
        <v>333</v>
      </c>
      <c r="D196" s="183" t="s">
        <v>197</v>
      </c>
      <c r="E196" s="184" t="s">
        <v>334</v>
      </c>
      <c r="F196" s="185" t="s">
        <v>335</v>
      </c>
      <c r="G196" s="186" t="s">
        <v>173</v>
      </c>
      <c r="H196" s="187">
        <v>1</v>
      </c>
      <c r="I196" s="188"/>
      <c r="J196" s="189">
        <f>ROUND(I196*H196,2)</f>
        <v>0</v>
      </c>
      <c r="K196" s="185" t="s">
        <v>22</v>
      </c>
      <c r="L196" s="190"/>
      <c r="M196" s="191" t="s">
        <v>22</v>
      </c>
      <c r="N196" s="192" t="s">
        <v>45</v>
      </c>
      <c r="O196" s="33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5" t="s">
        <v>305</v>
      </c>
      <c r="AT196" s="15" t="s">
        <v>197</v>
      </c>
      <c r="AU196" s="15" t="s">
        <v>80</v>
      </c>
      <c r="AY196" s="15" t="s">
        <v>115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23</v>
      </c>
      <c r="BK196" s="169">
        <f>ROUND(I196*H196,2)</f>
        <v>0</v>
      </c>
      <c r="BL196" s="15" t="s">
        <v>208</v>
      </c>
      <c r="BM196" s="15" t="s">
        <v>336</v>
      </c>
    </row>
    <row r="197" spans="2:47" s="1" customFormat="1" ht="13.5">
      <c r="B197" s="32"/>
      <c r="D197" s="170" t="s">
        <v>124</v>
      </c>
      <c r="F197" s="171" t="s">
        <v>337</v>
      </c>
      <c r="I197" s="131"/>
      <c r="L197" s="32"/>
      <c r="M197" s="61"/>
      <c r="N197" s="33"/>
      <c r="O197" s="33"/>
      <c r="P197" s="33"/>
      <c r="Q197" s="33"/>
      <c r="R197" s="33"/>
      <c r="S197" s="33"/>
      <c r="T197" s="62"/>
      <c r="AT197" s="15" t="s">
        <v>124</v>
      </c>
      <c r="AU197" s="15" t="s">
        <v>80</v>
      </c>
    </row>
    <row r="198" spans="2:51" s="11" customFormat="1" ht="13.5">
      <c r="B198" s="172"/>
      <c r="D198" s="173" t="s">
        <v>126</v>
      </c>
      <c r="E198" s="174" t="s">
        <v>22</v>
      </c>
      <c r="F198" s="175" t="s">
        <v>310</v>
      </c>
      <c r="H198" s="176">
        <v>1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81" t="s">
        <v>126</v>
      </c>
      <c r="AU198" s="181" t="s">
        <v>80</v>
      </c>
      <c r="AV198" s="11" t="s">
        <v>80</v>
      </c>
      <c r="AW198" s="11" t="s">
        <v>38</v>
      </c>
      <c r="AX198" s="11" t="s">
        <v>23</v>
      </c>
      <c r="AY198" s="181" t="s">
        <v>115</v>
      </c>
    </row>
    <row r="199" spans="2:65" s="1" customFormat="1" ht="22.5" customHeight="1">
      <c r="B199" s="157"/>
      <c r="C199" s="158" t="s">
        <v>338</v>
      </c>
      <c r="D199" s="158" t="s">
        <v>117</v>
      </c>
      <c r="E199" s="159" t="s">
        <v>339</v>
      </c>
      <c r="F199" s="160" t="s">
        <v>340</v>
      </c>
      <c r="G199" s="161" t="s">
        <v>173</v>
      </c>
      <c r="H199" s="162">
        <v>1</v>
      </c>
      <c r="I199" s="163"/>
      <c r="J199" s="164">
        <f>ROUND(I199*H199,2)</f>
        <v>0</v>
      </c>
      <c r="K199" s="160" t="s">
        <v>22</v>
      </c>
      <c r="L199" s="32"/>
      <c r="M199" s="165" t="s">
        <v>22</v>
      </c>
      <c r="N199" s="166" t="s">
        <v>45</v>
      </c>
      <c r="O199" s="33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AR199" s="15" t="s">
        <v>208</v>
      </c>
      <c r="AT199" s="15" t="s">
        <v>117</v>
      </c>
      <c r="AU199" s="15" t="s">
        <v>80</v>
      </c>
      <c r="AY199" s="15" t="s">
        <v>115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5" t="s">
        <v>23</v>
      </c>
      <c r="BK199" s="169">
        <f>ROUND(I199*H199,2)</f>
        <v>0</v>
      </c>
      <c r="BL199" s="15" t="s">
        <v>208</v>
      </c>
      <c r="BM199" s="15" t="s">
        <v>341</v>
      </c>
    </row>
    <row r="200" spans="2:47" s="1" customFormat="1" ht="13.5">
      <c r="B200" s="32"/>
      <c r="D200" s="170" t="s">
        <v>124</v>
      </c>
      <c r="F200" s="171" t="s">
        <v>303</v>
      </c>
      <c r="I200" s="131"/>
      <c r="L200" s="32"/>
      <c r="M200" s="61"/>
      <c r="N200" s="33"/>
      <c r="O200" s="33"/>
      <c r="P200" s="33"/>
      <c r="Q200" s="33"/>
      <c r="R200" s="33"/>
      <c r="S200" s="33"/>
      <c r="T200" s="62"/>
      <c r="AT200" s="15" t="s">
        <v>124</v>
      </c>
      <c r="AU200" s="15" t="s">
        <v>80</v>
      </c>
    </row>
    <row r="201" spans="2:51" s="11" customFormat="1" ht="13.5">
      <c r="B201" s="172"/>
      <c r="D201" s="173" t="s">
        <v>126</v>
      </c>
      <c r="E201" s="174" t="s">
        <v>22</v>
      </c>
      <c r="F201" s="175" t="s">
        <v>310</v>
      </c>
      <c r="H201" s="176">
        <v>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81" t="s">
        <v>126</v>
      </c>
      <c r="AU201" s="181" t="s">
        <v>80</v>
      </c>
      <c r="AV201" s="11" t="s">
        <v>80</v>
      </c>
      <c r="AW201" s="11" t="s">
        <v>38</v>
      </c>
      <c r="AX201" s="11" t="s">
        <v>23</v>
      </c>
      <c r="AY201" s="181" t="s">
        <v>115</v>
      </c>
    </row>
    <row r="202" spans="2:65" s="1" customFormat="1" ht="22.5" customHeight="1">
      <c r="B202" s="157"/>
      <c r="C202" s="183" t="s">
        <v>342</v>
      </c>
      <c r="D202" s="183" t="s">
        <v>197</v>
      </c>
      <c r="E202" s="184" t="s">
        <v>343</v>
      </c>
      <c r="F202" s="185" t="s">
        <v>344</v>
      </c>
      <c r="G202" s="186" t="s">
        <v>173</v>
      </c>
      <c r="H202" s="187">
        <v>1</v>
      </c>
      <c r="I202" s="188"/>
      <c r="J202" s="189">
        <f>ROUND(I202*H202,2)</f>
        <v>0</v>
      </c>
      <c r="K202" s="185" t="s">
        <v>22</v>
      </c>
      <c r="L202" s="190"/>
      <c r="M202" s="191" t="s">
        <v>22</v>
      </c>
      <c r="N202" s="192" t="s">
        <v>45</v>
      </c>
      <c r="O202" s="33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5" t="s">
        <v>305</v>
      </c>
      <c r="AT202" s="15" t="s">
        <v>197</v>
      </c>
      <c r="AU202" s="15" t="s">
        <v>80</v>
      </c>
      <c r="AY202" s="15" t="s">
        <v>115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5" t="s">
        <v>23</v>
      </c>
      <c r="BK202" s="169">
        <f>ROUND(I202*H202,2)</f>
        <v>0</v>
      </c>
      <c r="BL202" s="15" t="s">
        <v>208</v>
      </c>
      <c r="BM202" s="15" t="s">
        <v>345</v>
      </c>
    </row>
    <row r="203" spans="2:47" s="1" customFormat="1" ht="27">
      <c r="B203" s="32"/>
      <c r="D203" s="170" t="s">
        <v>124</v>
      </c>
      <c r="F203" s="171" t="s">
        <v>346</v>
      </c>
      <c r="I203" s="131"/>
      <c r="L203" s="32"/>
      <c r="M203" s="61"/>
      <c r="N203" s="33"/>
      <c r="O203" s="33"/>
      <c r="P203" s="33"/>
      <c r="Q203" s="33"/>
      <c r="R203" s="33"/>
      <c r="S203" s="33"/>
      <c r="T203" s="62"/>
      <c r="AT203" s="15" t="s">
        <v>124</v>
      </c>
      <c r="AU203" s="15" t="s">
        <v>80</v>
      </c>
    </row>
    <row r="204" spans="2:51" s="11" customFormat="1" ht="13.5">
      <c r="B204" s="172"/>
      <c r="D204" s="173" t="s">
        <v>126</v>
      </c>
      <c r="E204" s="174" t="s">
        <v>22</v>
      </c>
      <c r="F204" s="175" t="s">
        <v>310</v>
      </c>
      <c r="H204" s="176">
        <v>1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81" t="s">
        <v>126</v>
      </c>
      <c r="AU204" s="181" t="s">
        <v>80</v>
      </c>
      <c r="AV204" s="11" t="s">
        <v>80</v>
      </c>
      <c r="AW204" s="11" t="s">
        <v>38</v>
      </c>
      <c r="AX204" s="11" t="s">
        <v>23</v>
      </c>
      <c r="AY204" s="181" t="s">
        <v>115</v>
      </c>
    </row>
    <row r="205" spans="2:65" s="1" customFormat="1" ht="22.5" customHeight="1">
      <c r="B205" s="157"/>
      <c r="C205" s="158" t="s">
        <v>347</v>
      </c>
      <c r="D205" s="158" t="s">
        <v>117</v>
      </c>
      <c r="E205" s="159" t="s">
        <v>348</v>
      </c>
      <c r="F205" s="160" t="s">
        <v>349</v>
      </c>
      <c r="G205" s="161" t="s">
        <v>173</v>
      </c>
      <c r="H205" s="162">
        <v>1</v>
      </c>
      <c r="I205" s="163"/>
      <c r="J205" s="164">
        <f>ROUND(I205*H205,2)</f>
        <v>0</v>
      </c>
      <c r="K205" s="160" t="s">
        <v>22</v>
      </c>
      <c r="L205" s="32"/>
      <c r="M205" s="165" t="s">
        <v>22</v>
      </c>
      <c r="N205" s="166" t="s">
        <v>45</v>
      </c>
      <c r="O205" s="33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5" t="s">
        <v>208</v>
      </c>
      <c r="AT205" s="15" t="s">
        <v>117</v>
      </c>
      <c r="AU205" s="15" t="s">
        <v>80</v>
      </c>
      <c r="AY205" s="15" t="s">
        <v>115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5" t="s">
        <v>23</v>
      </c>
      <c r="BK205" s="169">
        <f>ROUND(I205*H205,2)</f>
        <v>0</v>
      </c>
      <c r="BL205" s="15" t="s">
        <v>208</v>
      </c>
      <c r="BM205" s="15" t="s">
        <v>350</v>
      </c>
    </row>
    <row r="206" spans="2:47" s="1" customFormat="1" ht="13.5">
      <c r="B206" s="32"/>
      <c r="D206" s="170" t="s">
        <v>124</v>
      </c>
      <c r="F206" s="171" t="s">
        <v>303</v>
      </c>
      <c r="I206" s="131"/>
      <c r="L206" s="32"/>
      <c r="M206" s="61"/>
      <c r="N206" s="33"/>
      <c r="O206" s="33"/>
      <c r="P206" s="33"/>
      <c r="Q206" s="33"/>
      <c r="R206" s="33"/>
      <c r="S206" s="33"/>
      <c r="T206" s="62"/>
      <c r="AT206" s="15" t="s">
        <v>124</v>
      </c>
      <c r="AU206" s="15" t="s">
        <v>80</v>
      </c>
    </row>
    <row r="207" spans="2:51" s="11" customFormat="1" ht="13.5">
      <c r="B207" s="172"/>
      <c r="D207" s="173" t="s">
        <v>126</v>
      </c>
      <c r="E207" s="174" t="s">
        <v>22</v>
      </c>
      <c r="F207" s="175" t="s">
        <v>310</v>
      </c>
      <c r="H207" s="176">
        <v>1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81" t="s">
        <v>126</v>
      </c>
      <c r="AU207" s="181" t="s">
        <v>80</v>
      </c>
      <c r="AV207" s="11" t="s">
        <v>80</v>
      </c>
      <c r="AW207" s="11" t="s">
        <v>38</v>
      </c>
      <c r="AX207" s="11" t="s">
        <v>23</v>
      </c>
      <c r="AY207" s="181" t="s">
        <v>115</v>
      </c>
    </row>
    <row r="208" spans="2:65" s="1" customFormat="1" ht="22.5" customHeight="1">
      <c r="B208" s="157"/>
      <c r="C208" s="183" t="s">
        <v>351</v>
      </c>
      <c r="D208" s="183" t="s">
        <v>197</v>
      </c>
      <c r="E208" s="184" t="s">
        <v>352</v>
      </c>
      <c r="F208" s="185" t="s">
        <v>353</v>
      </c>
      <c r="G208" s="186" t="s">
        <v>173</v>
      </c>
      <c r="H208" s="187">
        <v>1</v>
      </c>
      <c r="I208" s="188"/>
      <c r="J208" s="189">
        <f>ROUND(I208*H208,2)</f>
        <v>0</v>
      </c>
      <c r="K208" s="185" t="s">
        <v>22</v>
      </c>
      <c r="L208" s="190"/>
      <c r="M208" s="191" t="s">
        <v>22</v>
      </c>
      <c r="N208" s="192" t="s">
        <v>45</v>
      </c>
      <c r="O208" s="33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AR208" s="15" t="s">
        <v>305</v>
      </c>
      <c r="AT208" s="15" t="s">
        <v>197</v>
      </c>
      <c r="AU208" s="15" t="s">
        <v>80</v>
      </c>
      <c r="AY208" s="15" t="s">
        <v>115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5" t="s">
        <v>23</v>
      </c>
      <c r="BK208" s="169">
        <f>ROUND(I208*H208,2)</f>
        <v>0</v>
      </c>
      <c r="BL208" s="15" t="s">
        <v>208</v>
      </c>
      <c r="BM208" s="15" t="s">
        <v>354</v>
      </c>
    </row>
    <row r="209" spans="2:47" s="1" customFormat="1" ht="27">
      <c r="B209" s="32"/>
      <c r="D209" s="170" t="s">
        <v>124</v>
      </c>
      <c r="F209" s="171" t="s">
        <v>355</v>
      </c>
      <c r="I209" s="131"/>
      <c r="L209" s="32"/>
      <c r="M209" s="61"/>
      <c r="N209" s="33"/>
      <c r="O209" s="33"/>
      <c r="P209" s="33"/>
      <c r="Q209" s="33"/>
      <c r="R209" s="33"/>
      <c r="S209" s="33"/>
      <c r="T209" s="62"/>
      <c r="AT209" s="15" t="s">
        <v>124</v>
      </c>
      <c r="AU209" s="15" t="s">
        <v>80</v>
      </c>
    </row>
    <row r="210" spans="2:51" s="11" customFormat="1" ht="13.5">
      <c r="B210" s="172"/>
      <c r="D210" s="173" t="s">
        <v>126</v>
      </c>
      <c r="E210" s="174" t="s">
        <v>22</v>
      </c>
      <c r="F210" s="175" t="s">
        <v>310</v>
      </c>
      <c r="H210" s="176">
        <v>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81" t="s">
        <v>126</v>
      </c>
      <c r="AU210" s="181" t="s">
        <v>80</v>
      </c>
      <c r="AV210" s="11" t="s">
        <v>80</v>
      </c>
      <c r="AW210" s="11" t="s">
        <v>38</v>
      </c>
      <c r="AX210" s="11" t="s">
        <v>23</v>
      </c>
      <c r="AY210" s="181" t="s">
        <v>115</v>
      </c>
    </row>
    <row r="211" spans="2:65" s="1" customFormat="1" ht="31.5" customHeight="1">
      <c r="B211" s="157"/>
      <c r="C211" s="158" t="s">
        <v>356</v>
      </c>
      <c r="D211" s="158" t="s">
        <v>117</v>
      </c>
      <c r="E211" s="159" t="s">
        <v>357</v>
      </c>
      <c r="F211" s="160" t="s">
        <v>358</v>
      </c>
      <c r="G211" s="161" t="s">
        <v>200</v>
      </c>
      <c r="H211" s="162">
        <v>50</v>
      </c>
      <c r="I211" s="163"/>
      <c r="J211" s="164">
        <f>ROUND(I211*H211,2)</f>
        <v>0</v>
      </c>
      <c r="K211" s="160" t="s">
        <v>121</v>
      </c>
      <c r="L211" s="32"/>
      <c r="M211" s="165" t="s">
        <v>22</v>
      </c>
      <c r="N211" s="166" t="s">
        <v>45</v>
      </c>
      <c r="O211" s="33"/>
      <c r="P211" s="167">
        <f>O211*H211</f>
        <v>0</v>
      </c>
      <c r="Q211" s="167">
        <v>0</v>
      </c>
      <c r="R211" s="167">
        <f>Q211*H211</f>
        <v>0</v>
      </c>
      <c r="S211" s="167">
        <v>0.001</v>
      </c>
      <c r="T211" s="168">
        <f>S211*H211</f>
        <v>0.05</v>
      </c>
      <c r="AR211" s="15" t="s">
        <v>208</v>
      </c>
      <c r="AT211" s="15" t="s">
        <v>117</v>
      </c>
      <c r="AU211" s="15" t="s">
        <v>80</v>
      </c>
      <c r="AY211" s="15" t="s">
        <v>115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5" t="s">
        <v>23</v>
      </c>
      <c r="BK211" s="169">
        <f>ROUND(I211*H211,2)</f>
        <v>0</v>
      </c>
      <c r="BL211" s="15" t="s">
        <v>208</v>
      </c>
      <c r="BM211" s="15" t="s">
        <v>359</v>
      </c>
    </row>
    <row r="212" spans="2:47" s="1" customFormat="1" ht="13.5">
      <c r="B212" s="32"/>
      <c r="D212" s="170" t="s">
        <v>124</v>
      </c>
      <c r="F212" s="171" t="s">
        <v>360</v>
      </c>
      <c r="I212" s="131"/>
      <c r="L212" s="32"/>
      <c r="M212" s="61"/>
      <c r="N212" s="33"/>
      <c r="O212" s="33"/>
      <c r="P212" s="33"/>
      <c r="Q212" s="33"/>
      <c r="R212" s="33"/>
      <c r="S212" s="33"/>
      <c r="T212" s="62"/>
      <c r="AT212" s="15" t="s">
        <v>124</v>
      </c>
      <c r="AU212" s="15" t="s">
        <v>80</v>
      </c>
    </row>
    <row r="213" spans="2:51" s="11" customFormat="1" ht="13.5">
      <c r="B213" s="172"/>
      <c r="D213" s="170" t="s">
        <v>126</v>
      </c>
      <c r="E213" s="181" t="s">
        <v>22</v>
      </c>
      <c r="F213" s="193" t="s">
        <v>361</v>
      </c>
      <c r="H213" s="194">
        <v>50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81" t="s">
        <v>126</v>
      </c>
      <c r="AU213" s="181" t="s">
        <v>80</v>
      </c>
      <c r="AV213" s="11" t="s">
        <v>80</v>
      </c>
      <c r="AW213" s="11" t="s">
        <v>38</v>
      </c>
      <c r="AX213" s="11" t="s">
        <v>23</v>
      </c>
      <c r="AY213" s="181" t="s">
        <v>115</v>
      </c>
    </row>
    <row r="214" spans="2:63" s="10" customFormat="1" ht="36.75" customHeight="1">
      <c r="B214" s="143"/>
      <c r="D214" s="144" t="s">
        <v>73</v>
      </c>
      <c r="E214" s="145" t="s">
        <v>362</v>
      </c>
      <c r="F214" s="145" t="s">
        <v>363</v>
      </c>
      <c r="I214" s="146"/>
      <c r="J214" s="147">
        <f>BK214</f>
        <v>0</v>
      </c>
      <c r="L214" s="143"/>
      <c r="M214" s="148"/>
      <c r="N214" s="149"/>
      <c r="O214" s="149"/>
      <c r="P214" s="150">
        <f>P215+P218</f>
        <v>0</v>
      </c>
      <c r="Q214" s="149"/>
      <c r="R214" s="150">
        <f>R215+R218</f>
        <v>0</v>
      </c>
      <c r="S214" s="149"/>
      <c r="T214" s="151">
        <f>T215+T218</f>
        <v>0</v>
      </c>
      <c r="AR214" s="144" t="s">
        <v>142</v>
      </c>
      <c r="AT214" s="152" t="s">
        <v>73</v>
      </c>
      <c r="AU214" s="152" t="s">
        <v>74</v>
      </c>
      <c r="AY214" s="144" t="s">
        <v>115</v>
      </c>
      <c r="BK214" s="153">
        <f>BK215+BK218</f>
        <v>0</v>
      </c>
    </row>
    <row r="215" spans="2:63" s="10" customFormat="1" ht="19.5" customHeight="1">
      <c r="B215" s="143"/>
      <c r="D215" s="154" t="s">
        <v>73</v>
      </c>
      <c r="E215" s="155" t="s">
        <v>74</v>
      </c>
      <c r="F215" s="155" t="s">
        <v>363</v>
      </c>
      <c r="I215" s="146"/>
      <c r="J215" s="156">
        <f>BK215</f>
        <v>0</v>
      </c>
      <c r="L215" s="143"/>
      <c r="M215" s="148"/>
      <c r="N215" s="149"/>
      <c r="O215" s="149"/>
      <c r="P215" s="150">
        <f>SUM(P216:P217)</f>
        <v>0</v>
      </c>
      <c r="Q215" s="149"/>
      <c r="R215" s="150">
        <f>SUM(R216:R217)</f>
        <v>0</v>
      </c>
      <c r="S215" s="149"/>
      <c r="T215" s="151">
        <f>SUM(T216:T217)</f>
        <v>0</v>
      </c>
      <c r="AR215" s="144" t="s">
        <v>142</v>
      </c>
      <c r="AT215" s="152" t="s">
        <v>73</v>
      </c>
      <c r="AU215" s="152" t="s">
        <v>23</v>
      </c>
      <c r="AY215" s="144" t="s">
        <v>115</v>
      </c>
      <c r="BK215" s="153">
        <f>SUM(BK216:BK217)</f>
        <v>0</v>
      </c>
    </row>
    <row r="216" spans="2:65" s="1" customFormat="1" ht="22.5" customHeight="1">
      <c r="B216" s="157"/>
      <c r="C216" s="158" t="s">
        <v>364</v>
      </c>
      <c r="D216" s="158" t="s">
        <v>117</v>
      </c>
      <c r="E216" s="159" t="s">
        <v>365</v>
      </c>
      <c r="F216" s="160" t="s">
        <v>366</v>
      </c>
      <c r="G216" s="161" t="s">
        <v>367</v>
      </c>
      <c r="H216" s="195"/>
      <c r="I216" s="163"/>
      <c r="J216" s="164">
        <f>ROUND(I216*H216,2)</f>
        <v>0</v>
      </c>
      <c r="K216" s="160" t="s">
        <v>262</v>
      </c>
      <c r="L216" s="32"/>
      <c r="M216" s="165" t="s">
        <v>22</v>
      </c>
      <c r="N216" s="166" t="s">
        <v>45</v>
      </c>
      <c r="O216" s="33"/>
      <c r="P216" s="167">
        <f>O216*H216</f>
        <v>0</v>
      </c>
      <c r="Q216" s="167">
        <v>0</v>
      </c>
      <c r="R216" s="167">
        <f>Q216*H216</f>
        <v>0</v>
      </c>
      <c r="S216" s="167">
        <v>0</v>
      </c>
      <c r="T216" s="168">
        <f>S216*H216</f>
        <v>0</v>
      </c>
      <c r="AR216" s="15" t="s">
        <v>368</v>
      </c>
      <c r="AT216" s="15" t="s">
        <v>117</v>
      </c>
      <c r="AU216" s="15" t="s">
        <v>80</v>
      </c>
      <c r="AY216" s="15" t="s">
        <v>115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5" t="s">
        <v>23</v>
      </c>
      <c r="BK216" s="169">
        <f>ROUND(I216*H216,2)</f>
        <v>0</v>
      </c>
      <c r="BL216" s="15" t="s">
        <v>368</v>
      </c>
      <c r="BM216" s="15" t="s">
        <v>369</v>
      </c>
    </row>
    <row r="217" spans="2:47" s="1" customFormat="1" ht="27">
      <c r="B217" s="32"/>
      <c r="D217" s="170" t="s">
        <v>124</v>
      </c>
      <c r="F217" s="171" t="s">
        <v>370</v>
      </c>
      <c r="I217" s="131"/>
      <c r="L217" s="32"/>
      <c r="M217" s="61"/>
      <c r="N217" s="33"/>
      <c r="O217" s="33"/>
      <c r="P217" s="33"/>
      <c r="Q217" s="33"/>
      <c r="R217" s="33"/>
      <c r="S217" s="33"/>
      <c r="T217" s="62"/>
      <c r="AT217" s="15" t="s">
        <v>124</v>
      </c>
      <c r="AU217" s="15" t="s">
        <v>80</v>
      </c>
    </row>
    <row r="218" spans="2:63" s="10" customFormat="1" ht="29.25" customHeight="1">
      <c r="B218" s="143"/>
      <c r="D218" s="154" t="s">
        <v>73</v>
      </c>
      <c r="E218" s="155" t="s">
        <v>371</v>
      </c>
      <c r="F218" s="155" t="s">
        <v>372</v>
      </c>
      <c r="I218" s="146"/>
      <c r="J218" s="156">
        <f>BK218</f>
        <v>0</v>
      </c>
      <c r="L218" s="143"/>
      <c r="M218" s="148"/>
      <c r="N218" s="149"/>
      <c r="O218" s="149"/>
      <c r="P218" s="150">
        <f>SUM(P219:P227)</f>
        <v>0</v>
      </c>
      <c r="Q218" s="149"/>
      <c r="R218" s="150">
        <f>SUM(R219:R227)</f>
        <v>0</v>
      </c>
      <c r="S218" s="149"/>
      <c r="T218" s="151">
        <f>SUM(T219:T227)</f>
        <v>0</v>
      </c>
      <c r="AR218" s="144" t="s">
        <v>142</v>
      </c>
      <c r="AT218" s="152" t="s">
        <v>73</v>
      </c>
      <c r="AU218" s="152" t="s">
        <v>23</v>
      </c>
      <c r="AY218" s="144" t="s">
        <v>115</v>
      </c>
      <c r="BK218" s="153">
        <f>SUM(BK219:BK227)</f>
        <v>0</v>
      </c>
    </row>
    <row r="219" spans="2:65" s="1" customFormat="1" ht="22.5" customHeight="1">
      <c r="B219" s="157"/>
      <c r="C219" s="158" t="s">
        <v>373</v>
      </c>
      <c r="D219" s="158" t="s">
        <v>117</v>
      </c>
      <c r="E219" s="159" t="s">
        <v>374</v>
      </c>
      <c r="F219" s="160" t="s">
        <v>375</v>
      </c>
      <c r="G219" s="161" t="s">
        <v>367</v>
      </c>
      <c r="H219" s="195"/>
      <c r="I219" s="163"/>
      <c r="J219" s="164">
        <f>ROUND(I219*H219,2)</f>
        <v>0</v>
      </c>
      <c r="K219" s="160" t="s">
        <v>121</v>
      </c>
      <c r="L219" s="32"/>
      <c r="M219" s="165" t="s">
        <v>22</v>
      </c>
      <c r="N219" s="166" t="s">
        <v>45</v>
      </c>
      <c r="O219" s="33"/>
      <c r="P219" s="167">
        <f>O219*H219</f>
        <v>0</v>
      </c>
      <c r="Q219" s="167">
        <v>0</v>
      </c>
      <c r="R219" s="167">
        <f>Q219*H219</f>
        <v>0</v>
      </c>
      <c r="S219" s="167">
        <v>0</v>
      </c>
      <c r="T219" s="168">
        <f>S219*H219</f>
        <v>0</v>
      </c>
      <c r="AR219" s="15" t="s">
        <v>368</v>
      </c>
      <c r="AT219" s="15" t="s">
        <v>117</v>
      </c>
      <c r="AU219" s="15" t="s">
        <v>80</v>
      </c>
      <c r="AY219" s="15" t="s">
        <v>115</v>
      </c>
      <c r="BE219" s="169">
        <f>IF(N219="základní",J219,0)</f>
        <v>0</v>
      </c>
      <c r="BF219" s="169">
        <f>IF(N219="snížená",J219,0)</f>
        <v>0</v>
      </c>
      <c r="BG219" s="169">
        <f>IF(N219="zákl. přenesená",J219,0)</f>
        <v>0</v>
      </c>
      <c r="BH219" s="169">
        <f>IF(N219="sníž. přenesená",J219,0)</f>
        <v>0</v>
      </c>
      <c r="BI219" s="169">
        <f>IF(N219="nulová",J219,0)</f>
        <v>0</v>
      </c>
      <c r="BJ219" s="15" t="s">
        <v>23</v>
      </c>
      <c r="BK219" s="169">
        <f>ROUND(I219*H219,2)</f>
        <v>0</v>
      </c>
      <c r="BL219" s="15" t="s">
        <v>368</v>
      </c>
      <c r="BM219" s="15" t="s">
        <v>376</v>
      </c>
    </row>
    <row r="220" spans="2:47" s="1" customFormat="1" ht="27">
      <c r="B220" s="32"/>
      <c r="D220" s="170" t="s">
        <v>124</v>
      </c>
      <c r="F220" s="171" t="s">
        <v>377</v>
      </c>
      <c r="I220" s="131"/>
      <c r="L220" s="32"/>
      <c r="M220" s="61"/>
      <c r="N220" s="33"/>
      <c r="O220" s="33"/>
      <c r="P220" s="33"/>
      <c r="Q220" s="33"/>
      <c r="R220" s="33"/>
      <c r="S220" s="33"/>
      <c r="T220" s="62"/>
      <c r="AT220" s="15" t="s">
        <v>124</v>
      </c>
      <c r="AU220" s="15" t="s">
        <v>80</v>
      </c>
    </row>
    <row r="221" spans="2:51" s="11" customFormat="1" ht="13.5">
      <c r="B221" s="172"/>
      <c r="D221" s="173" t="s">
        <v>126</v>
      </c>
      <c r="E221" s="174" t="s">
        <v>22</v>
      </c>
      <c r="F221" s="175" t="s">
        <v>176</v>
      </c>
      <c r="H221" s="176">
        <v>1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81" t="s">
        <v>126</v>
      </c>
      <c r="AU221" s="181" t="s">
        <v>80</v>
      </c>
      <c r="AV221" s="11" t="s">
        <v>80</v>
      </c>
      <c r="AW221" s="11" t="s">
        <v>38</v>
      </c>
      <c r="AX221" s="11" t="s">
        <v>23</v>
      </c>
      <c r="AY221" s="181" t="s">
        <v>115</v>
      </c>
    </row>
    <row r="222" spans="2:65" s="1" customFormat="1" ht="22.5" customHeight="1">
      <c r="B222" s="157"/>
      <c r="C222" s="158" t="s">
        <v>378</v>
      </c>
      <c r="D222" s="158" t="s">
        <v>117</v>
      </c>
      <c r="E222" s="159" t="s">
        <v>379</v>
      </c>
      <c r="F222" s="160" t="s">
        <v>380</v>
      </c>
      <c r="G222" s="161" t="s">
        <v>186</v>
      </c>
      <c r="H222" s="162">
        <v>30</v>
      </c>
      <c r="I222" s="163"/>
      <c r="J222" s="164">
        <f>ROUND(I222*H222,2)</f>
        <v>0</v>
      </c>
      <c r="K222" s="160" t="s">
        <v>121</v>
      </c>
      <c r="L222" s="32"/>
      <c r="M222" s="165" t="s">
        <v>22</v>
      </c>
      <c r="N222" s="166" t="s">
        <v>45</v>
      </c>
      <c r="O222" s="33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AR222" s="15" t="s">
        <v>368</v>
      </c>
      <c r="AT222" s="15" t="s">
        <v>117</v>
      </c>
      <c r="AU222" s="15" t="s">
        <v>80</v>
      </c>
      <c r="AY222" s="15" t="s">
        <v>115</v>
      </c>
      <c r="BE222" s="169">
        <f>IF(N222="základní",J222,0)</f>
        <v>0</v>
      </c>
      <c r="BF222" s="169">
        <f>IF(N222="snížená",J222,0)</f>
        <v>0</v>
      </c>
      <c r="BG222" s="169">
        <f>IF(N222="zákl. přenesená",J222,0)</f>
        <v>0</v>
      </c>
      <c r="BH222" s="169">
        <f>IF(N222="sníž. přenesená",J222,0)</f>
        <v>0</v>
      </c>
      <c r="BI222" s="169">
        <f>IF(N222="nulová",J222,0)</f>
        <v>0</v>
      </c>
      <c r="BJ222" s="15" t="s">
        <v>23</v>
      </c>
      <c r="BK222" s="169">
        <f>ROUND(I222*H222,2)</f>
        <v>0</v>
      </c>
      <c r="BL222" s="15" t="s">
        <v>368</v>
      </c>
      <c r="BM222" s="15" t="s">
        <v>381</v>
      </c>
    </row>
    <row r="223" spans="2:47" s="1" customFormat="1" ht="40.5">
      <c r="B223" s="32"/>
      <c r="D223" s="170" t="s">
        <v>124</v>
      </c>
      <c r="F223" s="171" t="s">
        <v>382</v>
      </c>
      <c r="I223" s="131"/>
      <c r="L223" s="32"/>
      <c r="M223" s="61"/>
      <c r="N223" s="33"/>
      <c r="O223" s="33"/>
      <c r="P223" s="33"/>
      <c r="Q223" s="33"/>
      <c r="R223" s="33"/>
      <c r="S223" s="33"/>
      <c r="T223" s="62"/>
      <c r="AT223" s="15" t="s">
        <v>124</v>
      </c>
      <c r="AU223" s="15" t="s">
        <v>80</v>
      </c>
    </row>
    <row r="224" spans="2:51" s="11" customFormat="1" ht="13.5">
      <c r="B224" s="172"/>
      <c r="D224" s="173" t="s">
        <v>126</v>
      </c>
      <c r="E224" s="174" t="s">
        <v>22</v>
      </c>
      <c r="F224" s="175" t="s">
        <v>238</v>
      </c>
      <c r="H224" s="176">
        <v>30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81" t="s">
        <v>126</v>
      </c>
      <c r="AU224" s="181" t="s">
        <v>80</v>
      </c>
      <c r="AV224" s="11" t="s">
        <v>80</v>
      </c>
      <c r="AW224" s="11" t="s">
        <v>38</v>
      </c>
      <c r="AX224" s="11" t="s">
        <v>23</v>
      </c>
      <c r="AY224" s="181" t="s">
        <v>115</v>
      </c>
    </row>
    <row r="225" spans="2:65" s="1" customFormat="1" ht="22.5" customHeight="1">
      <c r="B225" s="157"/>
      <c r="C225" s="158" t="s">
        <v>383</v>
      </c>
      <c r="D225" s="158" t="s">
        <v>117</v>
      </c>
      <c r="E225" s="159" t="s">
        <v>384</v>
      </c>
      <c r="F225" s="160" t="s">
        <v>385</v>
      </c>
      <c r="G225" s="161" t="s">
        <v>186</v>
      </c>
      <c r="H225" s="162">
        <v>50</v>
      </c>
      <c r="I225" s="163"/>
      <c r="J225" s="164">
        <f>ROUND(I225*H225,2)</f>
        <v>0</v>
      </c>
      <c r="K225" s="160" t="s">
        <v>121</v>
      </c>
      <c r="L225" s="32"/>
      <c r="M225" s="165" t="s">
        <v>22</v>
      </c>
      <c r="N225" s="166" t="s">
        <v>45</v>
      </c>
      <c r="O225" s="33"/>
      <c r="P225" s="167">
        <f>O225*H225</f>
        <v>0</v>
      </c>
      <c r="Q225" s="167">
        <v>0</v>
      </c>
      <c r="R225" s="167">
        <f>Q225*H225</f>
        <v>0</v>
      </c>
      <c r="S225" s="167">
        <v>0</v>
      </c>
      <c r="T225" s="168">
        <f>S225*H225</f>
        <v>0</v>
      </c>
      <c r="AR225" s="15" t="s">
        <v>368</v>
      </c>
      <c r="AT225" s="15" t="s">
        <v>117</v>
      </c>
      <c r="AU225" s="15" t="s">
        <v>80</v>
      </c>
      <c r="AY225" s="15" t="s">
        <v>115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5" t="s">
        <v>23</v>
      </c>
      <c r="BK225" s="169">
        <f>ROUND(I225*H225,2)</f>
        <v>0</v>
      </c>
      <c r="BL225" s="15" t="s">
        <v>368</v>
      </c>
      <c r="BM225" s="15" t="s">
        <v>386</v>
      </c>
    </row>
    <row r="226" spans="2:47" s="1" customFormat="1" ht="27">
      <c r="B226" s="32"/>
      <c r="D226" s="170" t="s">
        <v>124</v>
      </c>
      <c r="F226" s="171" t="s">
        <v>387</v>
      </c>
      <c r="I226" s="131"/>
      <c r="L226" s="32"/>
      <c r="M226" s="61"/>
      <c r="N226" s="33"/>
      <c r="O226" s="33"/>
      <c r="P226" s="33"/>
      <c r="Q226" s="33"/>
      <c r="R226" s="33"/>
      <c r="S226" s="33"/>
      <c r="T226" s="62"/>
      <c r="AT226" s="15" t="s">
        <v>124</v>
      </c>
      <c r="AU226" s="15" t="s">
        <v>80</v>
      </c>
    </row>
    <row r="227" spans="2:51" s="11" customFormat="1" ht="13.5">
      <c r="B227" s="172"/>
      <c r="D227" s="170" t="s">
        <v>126</v>
      </c>
      <c r="E227" s="181" t="s">
        <v>22</v>
      </c>
      <c r="F227" s="193" t="s">
        <v>361</v>
      </c>
      <c r="H227" s="194">
        <v>50</v>
      </c>
      <c r="I227" s="177"/>
      <c r="L227" s="172"/>
      <c r="M227" s="196"/>
      <c r="N227" s="197"/>
      <c r="O227" s="197"/>
      <c r="P227" s="197"/>
      <c r="Q227" s="197"/>
      <c r="R227" s="197"/>
      <c r="S227" s="197"/>
      <c r="T227" s="198"/>
      <c r="AT227" s="181" t="s">
        <v>126</v>
      </c>
      <c r="AU227" s="181" t="s">
        <v>80</v>
      </c>
      <c r="AV227" s="11" t="s">
        <v>80</v>
      </c>
      <c r="AW227" s="11" t="s">
        <v>38</v>
      </c>
      <c r="AX227" s="11" t="s">
        <v>23</v>
      </c>
      <c r="AY227" s="181" t="s">
        <v>115</v>
      </c>
    </row>
    <row r="228" spans="2:12" s="1" customFormat="1" ht="6.75" customHeight="1">
      <c r="B228" s="47"/>
      <c r="C228" s="48"/>
      <c r="D228" s="48"/>
      <c r="E228" s="48"/>
      <c r="F228" s="48"/>
      <c r="G228" s="48"/>
      <c r="H228" s="48"/>
      <c r="I228" s="109"/>
      <c r="J228" s="48"/>
      <c r="K228" s="48"/>
      <c r="L228" s="32"/>
    </row>
    <row r="229" ht="13.5">
      <c r="AT229" s="199"/>
    </row>
  </sheetData>
  <sheetProtection password="CC35" sheet="1" objects="1" scenarios="1" formatColumns="0" formatRows="0" sort="0" autoFilter="0"/>
  <autoFilter ref="C81:K81"/>
  <mergeCells count="6">
    <mergeCell ref="E7:H7"/>
    <mergeCell ref="E22:H22"/>
    <mergeCell ref="E43:H43"/>
    <mergeCell ref="E74:H74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9" customWidth="1"/>
    <col min="2" max="2" width="1.66796875" style="249" customWidth="1"/>
    <col min="3" max="4" width="5" style="249" customWidth="1"/>
    <col min="5" max="5" width="11.66015625" style="249" customWidth="1"/>
    <col min="6" max="6" width="9.16015625" style="249" customWidth="1"/>
    <col min="7" max="7" width="5" style="249" customWidth="1"/>
    <col min="8" max="8" width="77.83203125" style="249" customWidth="1"/>
    <col min="9" max="10" width="20" style="249" customWidth="1"/>
    <col min="11" max="11" width="1.66796875" style="249" customWidth="1"/>
    <col min="12" max="16384" width="9.33203125" style="249" customWidth="1"/>
  </cols>
  <sheetData>
    <row r="1" ht="37.5" customHeight="1"/>
    <row r="2" spans="2:1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256" customFormat="1" ht="45" customHeight="1">
      <c r="B3" s="253"/>
      <c r="C3" s="254" t="s">
        <v>395</v>
      </c>
      <c r="D3" s="254"/>
      <c r="E3" s="254"/>
      <c r="F3" s="254"/>
      <c r="G3" s="254"/>
      <c r="H3" s="254"/>
      <c r="I3" s="254"/>
      <c r="J3" s="254"/>
      <c r="K3" s="255"/>
    </row>
    <row r="4" spans="2:11" ht="25.5" customHeight="1">
      <c r="B4" s="257"/>
      <c r="C4" s="258" t="s">
        <v>396</v>
      </c>
      <c r="D4" s="258"/>
      <c r="E4" s="258"/>
      <c r="F4" s="258"/>
      <c r="G4" s="258"/>
      <c r="H4" s="258"/>
      <c r="I4" s="258"/>
      <c r="J4" s="258"/>
      <c r="K4" s="259"/>
    </row>
    <row r="5" spans="2:1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7"/>
      <c r="C6" s="261" t="s">
        <v>397</v>
      </c>
      <c r="D6" s="261"/>
      <c r="E6" s="261"/>
      <c r="F6" s="261"/>
      <c r="G6" s="261"/>
      <c r="H6" s="261"/>
      <c r="I6" s="261"/>
      <c r="J6" s="261"/>
      <c r="K6" s="259"/>
    </row>
    <row r="7" spans="2:11" ht="15" customHeight="1">
      <c r="B7" s="262"/>
      <c r="C7" s="261" t="s">
        <v>398</v>
      </c>
      <c r="D7" s="261"/>
      <c r="E7" s="261"/>
      <c r="F7" s="261"/>
      <c r="G7" s="261"/>
      <c r="H7" s="261"/>
      <c r="I7" s="261"/>
      <c r="J7" s="261"/>
      <c r="K7" s="259"/>
    </row>
    <row r="8" spans="2:11" ht="12.75" customHeight="1">
      <c r="B8" s="262"/>
      <c r="C8" s="263"/>
      <c r="D8" s="263"/>
      <c r="E8" s="263"/>
      <c r="F8" s="263"/>
      <c r="G8" s="263"/>
      <c r="H8" s="263"/>
      <c r="I8" s="263"/>
      <c r="J8" s="263"/>
      <c r="K8" s="259"/>
    </row>
    <row r="9" spans="2:11" ht="15" customHeight="1">
      <c r="B9" s="262"/>
      <c r="C9" s="261" t="s">
        <v>399</v>
      </c>
      <c r="D9" s="261"/>
      <c r="E9" s="261"/>
      <c r="F9" s="261"/>
      <c r="G9" s="261"/>
      <c r="H9" s="261"/>
      <c r="I9" s="261"/>
      <c r="J9" s="261"/>
      <c r="K9" s="259"/>
    </row>
    <row r="10" spans="2:11" ht="15" customHeight="1">
      <c r="B10" s="262"/>
      <c r="C10" s="263"/>
      <c r="D10" s="261" t="s">
        <v>400</v>
      </c>
      <c r="E10" s="261"/>
      <c r="F10" s="261"/>
      <c r="G10" s="261"/>
      <c r="H10" s="261"/>
      <c r="I10" s="261"/>
      <c r="J10" s="261"/>
      <c r="K10" s="259"/>
    </row>
    <row r="11" spans="2:11" ht="15" customHeight="1">
      <c r="B11" s="262"/>
      <c r="C11" s="264"/>
      <c r="D11" s="261" t="s">
        <v>401</v>
      </c>
      <c r="E11" s="261"/>
      <c r="F11" s="261"/>
      <c r="G11" s="261"/>
      <c r="H11" s="261"/>
      <c r="I11" s="261"/>
      <c r="J11" s="261"/>
      <c r="K11" s="259"/>
    </row>
    <row r="12" spans="2:11" ht="12.75" customHeight="1">
      <c r="B12" s="262"/>
      <c r="C12" s="264"/>
      <c r="D12" s="264"/>
      <c r="E12" s="264"/>
      <c r="F12" s="264"/>
      <c r="G12" s="264"/>
      <c r="H12" s="264"/>
      <c r="I12" s="264"/>
      <c r="J12" s="264"/>
      <c r="K12" s="259"/>
    </row>
    <row r="13" spans="2:11" ht="15" customHeight="1">
      <c r="B13" s="262"/>
      <c r="C13" s="264"/>
      <c r="D13" s="261" t="s">
        <v>402</v>
      </c>
      <c r="E13" s="261"/>
      <c r="F13" s="261"/>
      <c r="G13" s="261"/>
      <c r="H13" s="261"/>
      <c r="I13" s="261"/>
      <c r="J13" s="261"/>
      <c r="K13" s="259"/>
    </row>
    <row r="14" spans="2:11" ht="15" customHeight="1">
      <c r="B14" s="262"/>
      <c r="C14" s="264"/>
      <c r="D14" s="261" t="s">
        <v>403</v>
      </c>
      <c r="E14" s="261"/>
      <c r="F14" s="261"/>
      <c r="G14" s="261"/>
      <c r="H14" s="261"/>
      <c r="I14" s="261"/>
      <c r="J14" s="261"/>
      <c r="K14" s="259"/>
    </row>
    <row r="15" spans="2:11" ht="15" customHeight="1">
      <c r="B15" s="262"/>
      <c r="C15" s="264"/>
      <c r="D15" s="261" t="s">
        <v>404</v>
      </c>
      <c r="E15" s="261"/>
      <c r="F15" s="261"/>
      <c r="G15" s="261"/>
      <c r="H15" s="261"/>
      <c r="I15" s="261"/>
      <c r="J15" s="261"/>
      <c r="K15" s="259"/>
    </row>
    <row r="16" spans="2:11" ht="15" customHeight="1">
      <c r="B16" s="262"/>
      <c r="C16" s="264"/>
      <c r="D16" s="264"/>
      <c r="E16" s="265" t="s">
        <v>77</v>
      </c>
      <c r="F16" s="261" t="s">
        <v>405</v>
      </c>
      <c r="G16" s="261"/>
      <c r="H16" s="261"/>
      <c r="I16" s="261"/>
      <c r="J16" s="261"/>
      <c r="K16" s="259"/>
    </row>
    <row r="17" spans="2:11" ht="15" customHeight="1">
      <c r="B17" s="262"/>
      <c r="C17" s="264"/>
      <c r="D17" s="264"/>
      <c r="E17" s="265" t="s">
        <v>406</v>
      </c>
      <c r="F17" s="261" t="s">
        <v>407</v>
      </c>
      <c r="G17" s="261"/>
      <c r="H17" s="261"/>
      <c r="I17" s="261"/>
      <c r="J17" s="261"/>
      <c r="K17" s="259"/>
    </row>
    <row r="18" spans="2:11" ht="15" customHeight="1">
      <c r="B18" s="262"/>
      <c r="C18" s="264"/>
      <c r="D18" s="264"/>
      <c r="E18" s="265" t="s">
        <v>408</v>
      </c>
      <c r="F18" s="261" t="s">
        <v>409</v>
      </c>
      <c r="G18" s="261"/>
      <c r="H18" s="261"/>
      <c r="I18" s="261"/>
      <c r="J18" s="261"/>
      <c r="K18" s="259"/>
    </row>
    <row r="19" spans="2:11" ht="15" customHeight="1">
      <c r="B19" s="262"/>
      <c r="C19" s="264"/>
      <c r="D19" s="264"/>
      <c r="E19" s="265" t="s">
        <v>410</v>
      </c>
      <c r="F19" s="261" t="s">
        <v>411</v>
      </c>
      <c r="G19" s="261"/>
      <c r="H19" s="261"/>
      <c r="I19" s="261"/>
      <c r="J19" s="261"/>
      <c r="K19" s="259"/>
    </row>
    <row r="20" spans="2:11" ht="15" customHeight="1">
      <c r="B20" s="262"/>
      <c r="C20" s="264"/>
      <c r="D20" s="264"/>
      <c r="E20" s="265" t="s">
        <v>412</v>
      </c>
      <c r="F20" s="261" t="s">
        <v>413</v>
      </c>
      <c r="G20" s="261"/>
      <c r="H20" s="261"/>
      <c r="I20" s="261"/>
      <c r="J20" s="261"/>
      <c r="K20" s="259"/>
    </row>
    <row r="21" spans="2:11" ht="15" customHeight="1">
      <c r="B21" s="262"/>
      <c r="C21" s="264"/>
      <c r="D21" s="264"/>
      <c r="E21" s="265" t="s">
        <v>414</v>
      </c>
      <c r="F21" s="261" t="s">
        <v>415</v>
      </c>
      <c r="G21" s="261"/>
      <c r="H21" s="261"/>
      <c r="I21" s="261"/>
      <c r="J21" s="261"/>
      <c r="K21" s="259"/>
    </row>
    <row r="22" spans="2:11" ht="12.75" customHeight="1">
      <c r="B22" s="262"/>
      <c r="C22" s="264"/>
      <c r="D22" s="264"/>
      <c r="E22" s="264"/>
      <c r="F22" s="264"/>
      <c r="G22" s="264"/>
      <c r="H22" s="264"/>
      <c r="I22" s="264"/>
      <c r="J22" s="264"/>
      <c r="K22" s="259"/>
    </row>
    <row r="23" spans="2:11" ht="15" customHeight="1">
      <c r="B23" s="262"/>
      <c r="C23" s="261" t="s">
        <v>416</v>
      </c>
      <c r="D23" s="261"/>
      <c r="E23" s="261"/>
      <c r="F23" s="261"/>
      <c r="G23" s="261"/>
      <c r="H23" s="261"/>
      <c r="I23" s="261"/>
      <c r="J23" s="261"/>
      <c r="K23" s="259"/>
    </row>
    <row r="24" spans="2:11" ht="15" customHeight="1">
      <c r="B24" s="262"/>
      <c r="C24" s="261" t="s">
        <v>417</v>
      </c>
      <c r="D24" s="261"/>
      <c r="E24" s="261"/>
      <c r="F24" s="261"/>
      <c r="G24" s="261"/>
      <c r="H24" s="261"/>
      <c r="I24" s="261"/>
      <c r="J24" s="261"/>
      <c r="K24" s="259"/>
    </row>
    <row r="25" spans="2:11" ht="15" customHeight="1">
      <c r="B25" s="262"/>
      <c r="C25" s="263"/>
      <c r="D25" s="261" t="s">
        <v>418</v>
      </c>
      <c r="E25" s="261"/>
      <c r="F25" s="261"/>
      <c r="G25" s="261"/>
      <c r="H25" s="261"/>
      <c r="I25" s="261"/>
      <c r="J25" s="261"/>
      <c r="K25" s="259"/>
    </row>
    <row r="26" spans="2:11" ht="15" customHeight="1">
      <c r="B26" s="262"/>
      <c r="C26" s="264"/>
      <c r="D26" s="261" t="s">
        <v>419</v>
      </c>
      <c r="E26" s="261"/>
      <c r="F26" s="261"/>
      <c r="G26" s="261"/>
      <c r="H26" s="261"/>
      <c r="I26" s="261"/>
      <c r="J26" s="261"/>
      <c r="K26" s="259"/>
    </row>
    <row r="27" spans="2:11" ht="12.75" customHeight="1">
      <c r="B27" s="262"/>
      <c r="C27" s="264"/>
      <c r="D27" s="264"/>
      <c r="E27" s="264"/>
      <c r="F27" s="264"/>
      <c r="G27" s="264"/>
      <c r="H27" s="264"/>
      <c r="I27" s="264"/>
      <c r="J27" s="264"/>
      <c r="K27" s="259"/>
    </row>
    <row r="28" spans="2:11" ht="15" customHeight="1">
      <c r="B28" s="262"/>
      <c r="C28" s="264"/>
      <c r="D28" s="261" t="s">
        <v>420</v>
      </c>
      <c r="E28" s="261"/>
      <c r="F28" s="261"/>
      <c r="G28" s="261"/>
      <c r="H28" s="261"/>
      <c r="I28" s="261"/>
      <c r="J28" s="261"/>
      <c r="K28" s="259"/>
    </row>
    <row r="29" spans="2:11" ht="15" customHeight="1">
      <c r="B29" s="262"/>
      <c r="C29" s="264"/>
      <c r="D29" s="261" t="s">
        <v>421</v>
      </c>
      <c r="E29" s="261"/>
      <c r="F29" s="261"/>
      <c r="G29" s="261"/>
      <c r="H29" s="261"/>
      <c r="I29" s="261"/>
      <c r="J29" s="261"/>
      <c r="K29" s="259"/>
    </row>
    <row r="30" spans="2:11" ht="12.75" customHeight="1">
      <c r="B30" s="262"/>
      <c r="C30" s="264"/>
      <c r="D30" s="264"/>
      <c r="E30" s="264"/>
      <c r="F30" s="264"/>
      <c r="G30" s="264"/>
      <c r="H30" s="264"/>
      <c r="I30" s="264"/>
      <c r="J30" s="264"/>
      <c r="K30" s="259"/>
    </row>
    <row r="31" spans="2:11" ht="15" customHeight="1">
      <c r="B31" s="262"/>
      <c r="C31" s="264"/>
      <c r="D31" s="261" t="s">
        <v>422</v>
      </c>
      <c r="E31" s="261"/>
      <c r="F31" s="261"/>
      <c r="G31" s="261"/>
      <c r="H31" s="261"/>
      <c r="I31" s="261"/>
      <c r="J31" s="261"/>
      <c r="K31" s="259"/>
    </row>
    <row r="32" spans="2:11" ht="15" customHeight="1">
      <c r="B32" s="262"/>
      <c r="C32" s="264"/>
      <c r="D32" s="261" t="s">
        <v>423</v>
      </c>
      <c r="E32" s="261"/>
      <c r="F32" s="261"/>
      <c r="G32" s="261"/>
      <c r="H32" s="261"/>
      <c r="I32" s="261"/>
      <c r="J32" s="261"/>
      <c r="K32" s="259"/>
    </row>
    <row r="33" spans="2:11" ht="15" customHeight="1">
      <c r="B33" s="262"/>
      <c r="C33" s="264"/>
      <c r="D33" s="261" t="s">
        <v>424</v>
      </c>
      <c r="E33" s="261"/>
      <c r="F33" s="261"/>
      <c r="G33" s="261"/>
      <c r="H33" s="261"/>
      <c r="I33" s="261"/>
      <c r="J33" s="261"/>
      <c r="K33" s="259"/>
    </row>
    <row r="34" spans="2:11" ht="15" customHeight="1">
      <c r="B34" s="262"/>
      <c r="C34" s="264"/>
      <c r="D34" s="263"/>
      <c r="E34" s="266" t="s">
        <v>100</v>
      </c>
      <c r="F34" s="263"/>
      <c r="G34" s="261" t="s">
        <v>425</v>
      </c>
      <c r="H34" s="261"/>
      <c r="I34" s="261"/>
      <c r="J34" s="261"/>
      <c r="K34" s="259"/>
    </row>
    <row r="35" spans="2:11" ht="30.75" customHeight="1">
      <c r="B35" s="262"/>
      <c r="C35" s="264"/>
      <c r="D35" s="263"/>
      <c r="E35" s="266" t="s">
        <v>426</v>
      </c>
      <c r="F35" s="263"/>
      <c r="G35" s="261" t="s">
        <v>427</v>
      </c>
      <c r="H35" s="261"/>
      <c r="I35" s="261"/>
      <c r="J35" s="261"/>
      <c r="K35" s="259"/>
    </row>
    <row r="36" spans="2:11" ht="15" customHeight="1">
      <c r="B36" s="262"/>
      <c r="C36" s="264"/>
      <c r="D36" s="263"/>
      <c r="E36" s="266" t="s">
        <v>55</v>
      </c>
      <c r="F36" s="263"/>
      <c r="G36" s="261" t="s">
        <v>428</v>
      </c>
      <c r="H36" s="261"/>
      <c r="I36" s="261"/>
      <c r="J36" s="261"/>
      <c r="K36" s="259"/>
    </row>
    <row r="37" spans="2:11" ht="15" customHeight="1">
      <c r="B37" s="262"/>
      <c r="C37" s="264"/>
      <c r="D37" s="263"/>
      <c r="E37" s="266" t="s">
        <v>101</v>
      </c>
      <c r="F37" s="263"/>
      <c r="G37" s="261" t="s">
        <v>429</v>
      </c>
      <c r="H37" s="261"/>
      <c r="I37" s="261"/>
      <c r="J37" s="261"/>
      <c r="K37" s="259"/>
    </row>
    <row r="38" spans="2:11" ht="15" customHeight="1">
      <c r="B38" s="262"/>
      <c r="C38" s="264"/>
      <c r="D38" s="263"/>
      <c r="E38" s="266" t="s">
        <v>102</v>
      </c>
      <c r="F38" s="263"/>
      <c r="G38" s="261" t="s">
        <v>430</v>
      </c>
      <c r="H38" s="261"/>
      <c r="I38" s="261"/>
      <c r="J38" s="261"/>
      <c r="K38" s="259"/>
    </row>
    <row r="39" spans="2:11" ht="15" customHeight="1">
      <c r="B39" s="262"/>
      <c r="C39" s="264"/>
      <c r="D39" s="263"/>
      <c r="E39" s="266" t="s">
        <v>103</v>
      </c>
      <c r="F39" s="263"/>
      <c r="G39" s="261" t="s">
        <v>431</v>
      </c>
      <c r="H39" s="261"/>
      <c r="I39" s="261"/>
      <c r="J39" s="261"/>
      <c r="K39" s="259"/>
    </row>
    <row r="40" spans="2:11" ht="15" customHeight="1">
      <c r="B40" s="262"/>
      <c r="C40" s="264"/>
      <c r="D40" s="263"/>
      <c r="E40" s="266" t="s">
        <v>432</v>
      </c>
      <c r="F40" s="263"/>
      <c r="G40" s="261" t="s">
        <v>433</v>
      </c>
      <c r="H40" s="261"/>
      <c r="I40" s="261"/>
      <c r="J40" s="261"/>
      <c r="K40" s="259"/>
    </row>
    <row r="41" spans="2:11" ht="15" customHeight="1">
      <c r="B41" s="262"/>
      <c r="C41" s="264"/>
      <c r="D41" s="263"/>
      <c r="E41" s="266"/>
      <c r="F41" s="263"/>
      <c r="G41" s="261" t="s">
        <v>434</v>
      </c>
      <c r="H41" s="261"/>
      <c r="I41" s="261"/>
      <c r="J41" s="261"/>
      <c r="K41" s="259"/>
    </row>
    <row r="42" spans="2:11" ht="15" customHeight="1">
      <c r="B42" s="262"/>
      <c r="C42" s="264"/>
      <c r="D42" s="263"/>
      <c r="E42" s="266" t="s">
        <v>435</v>
      </c>
      <c r="F42" s="263"/>
      <c r="G42" s="261" t="s">
        <v>436</v>
      </c>
      <c r="H42" s="261"/>
      <c r="I42" s="261"/>
      <c r="J42" s="261"/>
      <c r="K42" s="259"/>
    </row>
    <row r="43" spans="2:11" ht="15" customHeight="1">
      <c r="B43" s="262"/>
      <c r="C43" s="264"/>
      <c r="D43" s="263"/>
      <c r="E43" s="266" t="s">
        <v>105</v>
      </c>
      <c r="F43" s="263"/>
      <c r="G43" s="261" t="s">
        <v>437</v>
      </c>
      <c r="H43" s="261"/>
      <c r="I43" s="261"/>
      <c r="J43" s="261"/>
      <c r="K43" s="259"/>
    </row>
    <row r="44" spans="2:11" ht="12.75" customHeight="1">
      <c r="B44" s="262"/>
      <c r="C44" s="264"/>
      <c r="D44" s="263"/>
      <c r="E44" s="263"/>
      <c r="F44" s="263"/>
      <c r="G44" s="263"/>
      <c r="H44" s="263"/>
      <c r="I44" s="263"/>
      <c r="J44" s="263"/>
      <c r="K44" s="259"/>
    </row>
    <row r="45" spans="2:11" ht="15" customHeight="1">
      <c r="B45" s="262"/>
      <c r="C45" s="264"/>
      <c r="D45" s="261" t="s">
        <v>438</v>
      </c>
      <c r="E45" s="261"/>
      <c r="F45" s="261"/>
      <c r="G45" s="261"/>
      <c r="H45" s="261"/>
      <c r="I45" s="261"/>
      <c r="J45" s="261"/>
      <c r="K45" s="259"/>
    </row>
    <row r="46" spans="2:11" ht="15" customHeight="1">
      <c r="B46" s="262"/>
      <c r="C46" s="264"/>
      <c r="D46" s="264"/>
      <c r="E46" s="261" t="s">
        <v>439</v>
      </c>
      <c r="F46" s="261"/>
      <c r="G46" s="261"/>
      <c r="H46" s="261"/>
      <c r="I46" s="261"/>
      <c r="J46" s="261"/>
      <c r="K46" s="259"/>
    </row>
    <row r="47" spans="2:11" ht="15" customHeight="1">
      <c r="B47" s="262"/>
      <c r="C47" s="264"/>
      <c r="D47" s="264"/>
      <c r="E47" s="261" t="s">
        <v>440</v>
      </c>
      <c r="F47" s="261"/>
      <c r="G47" s="261"/>
      <c r="H47" s="261"/>
      <c r="I47" s="261"/>
      <c r="J47" s="261"/>
      <c r="K47" s="259"/>
    </row>
    <row r="48" spans="2:11" ht="15" customHeight="1">
      <c r="B48" s="262"/>
      <c r="C48" s="264"/>
      <c r="D48" s="264"/>
      <c r="E48" s="261" t="s">
        <v>441</v>
      </c>
      <c r="F48" s="261"/>
      <c r="G48" s="261"/>
      <c r="H48" s="261"/>
      <c r="I48" s="261"/>
      <c r="J48" s="261"/>
      <c r="K48" s="259"/>
    </row>
    <row r="49" spans="2:11" ht="15" customHeight="1">
      <c r="B49" s="262"/>
      <c r="C49" s="264"/>
      <c r="D49" s="261" t="s">
        <v>442</v>
      </c>
      <c r="E49" s="261"/>
      <c r="F49" s="261"/>
      <c r="G49" s="261"/>
      <c r="H49" s="261"/>
      <c r="I49" s="261"/>
      <c r="J49" s="261"/>
      <c r="K49" s="259"/>
    </row>
    <row r="50" spans="2:11" ht="25.5" customHeight="1">
      <c r="B50" s="257"/>
      <c r="C50" s="258" t="s">
        <v>443</v>
      </c>
      <c r="D50" s="258"/>
      <c r="E50" s="258"/>
      <c r="F50" s="258"/>
      <c r="G50" s="258"/>
      <c r="H50" s="258"/>
      <c r="I50" s="258"/>
      <c r="J50" s="258"/>
      <c r="K50" s="259"/>
    </row>
    <row r="51" spans="2:11" ht="5.25" customHeight="1">
      <c r="B51" s="257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7"/>
      <c r="C52" s="261" t="s">
        <v>444</v>
      </c>
      <c r="D52" s="261"/>
      <c r="E52" s="261"/>
      <c r="F52" s="261"/>
      <c r="G52" s="261"/>
      <c r="H52" s="261"/>
      <c r="I52" s="261"/>
      <c r="J52" s="261"/>
      <c r="K52" s="259"/>
    </row>
    <row r="53" spans="2:11" ht="15" customHeight="1">
      <c r="B53" s="257"/>
      <c r="C53" s="261" t="s">
        <v>445</v>
      </c>
      <c r="D53" s="261"/>
      <c r="E53" s="261"/>
      <c r="F53" s="261"/>
      <c r="G53" s="261"/>
      <c r="H53" s="261"/>
      <c r="I53" s="261"/>
      <c r="J53" s="261"/>
      <c r="K53" s="259"/>
    </row>
    <row r="54" spans="2:11" ht="12.75" customHeight="1">
      <c r="B54" s="257"/>
      <c r="C54" s="263"/>
      <c r="D54" s="263"/>
      <c r="E54" s="263"/>
      <c r="F54" s="263"/>
      <c r="G54" s="263"/>
      <c r="H54" s="263"/>
      <c r="I54" s="263"/>
      <c r="J54" s="263"/>
      <c r="K54" s="259"/>
    </row>
    <row r="55" spans="2:11" ht="15" customHeight="1">
      <c r="B55" s="257"/>
      <c r="C55" s="261" t="s">
        <v>446</v>
      </c>
      <c r="D55" s="261"/>
      <c r="E55" s="261"/>
      <c r="F55" s="261"/>
      <c r="G55" s="261"/>
      <c r="H55" s="261"/>
      <c r="I55" s="261"/>
      <c r="J55" s="261"/>
      <c r="K55" s="259"/>
    </row>
    <row r="56" spans="2:11" ht="15" customHeight="1">
      <c r="B56" s="257"/>
      <c r="C56" s="264"/>
      <c r="D56" s="261" t="s">
        <v>447</v>
      </c>
      <c r="E56" s="261"/>
      <c r="F56" s="261"/>
      <c r="G56" s="261"/>
      <c r="H56" s="261"/>
      <c r="I56" s="261"/>
      <c r="J56" s="261"/>
      <c r="K56" s="259"/>
    </row>
    <row r="57" spans="2:11" ht="15" customHeight="1">
      <c r="B57" s="257"/>
      <c r="C57" s="264"/>
      <c r="D57" s="261" t="s">
        <v>448</v>
      </c>
      <c r="E57" s="261"/>
      <c r="F57" s="261"/>
      <c r="G57" s="261"/>
      <c r="H57" s="261"/>
      <c r="I57" s="261"/>
      <c r="J57" s="261"/>
      <c r="K57" s="259"/>
    </row>
    <row r="58" spans="2:11" ht="15" customHeight="1">
      <c r="B58" s="257"/>
      <c r="C58" s="264"/>
      <c r="D58" s="261" t="s">
        <v>449</v>
      </c>
      <c r="E58" s="261"/>
      <c r="F58" s="261"/>
      <c r="G58" s="261"/>
      <c r="H58" s="261"/>
      <c r="I58" s="261"/>
      <c r="J58" s="261"/>
      <c r="K58" s="259"/>
    </row>
    <row r="59" spans="2:11" ht="15" customHeight="1">
      <c r="B59" s="257"/>
      <c r="C59" s="264"/>
      <c r="D59" s="261" t="s">
        <v>450</v>
      </c>
      <c r="E59" s="261"/>
      <c r="F59" s="261"/>
      <c r="G59" s="261"/>
      <c r="H59" s="261"/>
      <c r="I59" s="261"/>
      <c r="J59" s="261"/>
      <c r="K59" s="259"/>
    </row>
    <row r="60" spans="2:11" ht="15" customHeight="1">
      <c r="B60" s="257"/>
      <c r="C60" s="264"/>
      <c r="D60" s="267" t="s">
        <v>451</v>
      </c>
      <c r="E60" s="267"/>
      <c r="F60" s="267"/>
      <c r="G60" s="267"/>
      <c r="H60" s="267"/>
      <c r="I60" s="267"/>
      <c r="J60" s="267"/>
      <c r="K60" s="259"/>
    </row>
    <row r="61" spans="2:11" ht="15" customHeight="1">
      <c r="B61" s="257"/>
      <c r="C61" s="264"/>
      <c r="D61" s="261" t="s">
        <v>452</v>
      </c>
      <c r="E61" s="261"/>
      <c r="F61" s="261"/>
      <c r="G61" s="261"/>
      <c r="H61" s="261"/>
      <c r="I61" s="261"/>
      <c r="J61" s="261"/>
      <c r="K61" s="259"/>
    </row>
    <row r="62" spans="2:11" ht="12.75" customHeight="1">
      <c r="B62" s="257"/>
      <c r="C62" s="264"/>
      <c r="D62" s="264"/>
      <c r="E62" s="268"/>
      <c r="F62" s="264"/>
      <c r="G62" s="264"/>
      <c r="H62" s="264"/>
      <c r="I62" s="264"/>
      <c r="J62" s="264"/>
      <c r="K62" s="259"/>
    </row>
    <row r="63" spans="2:11" ht="15" customHeight="1">
      <c r="B63" s="257"/>
      <c r="C63" s="264"/>
      <c r="D63" s="261" t="s">
        <v>453</v>
      </c>
      <c r="E63" s="261"/>
      <c r="F63" s="261"/>
      <c r="G63" s="261"/>
      <c r="H63" s="261"/>
      <c r="I63" s="261"/>
      <c r="J63" s="261"/>
      <c r="K63" s="259"/>
    </row>
    <row r="64" spans="2:11" ht="15" customHeight="1">
      <c r="B64" s="257"/>
      <c r="C64" s="264"/>
      <c r="D64" s="267" t="s">
        <v>454</v>
      </c>
      <c r="E64" s="267"/>
      <c r="F64" s="267"/>
      <c r="G64" s="267"/>
      <c r="H64" s="267"/>
      <c r="I64" s="267"/>
      <c r="J64" s="267"/>
      <c r="K64" s="259"/>
    </row>
    <row r="65" spans="2:11" ht="15" customHeight="1">
      <c r="B65" s="257"/>
      <c r="C65" s="264"/>
      <c r="D65" s="261" t="s">
        <v>455</v>
      </c>
      <c r="E65" s="261"/>
      <c r="F65" s="261"/>
      <c r="G65" s="261"/>
      <c r="H65" s="261"/>
      <c r="I65" s="261"/>
      <c r="J65" s="261"/>
      <c r="K65" s="259"/>
    </row>
    <row r="66" spans="2:11" ht="15" customHeight="1">
      <c r="B66" s="257"/>
      <c r="C66" s="264"/>
      <c r="D66" s="261" t="s">
        <v>456</v>
      </c>
      <c r="E66" s="261"/>
      <c r="F66" s="261"/>
      <c r="G66" s="261"/>
      <c r="H66" s="261"/>
      <c r="I66" s="261"/>
      <c r="J66" s="261"/>
      <c r="K66" s="259"/>
    </row>
    <row r="67" spans="2:11" ht="15" customHeight="1">
      <c r="B67" s="257"/>
      <c r="C67" s="264"/>
      <c r="D67" s="261" t="s">
        <v>457</v>
      </c>
      <c r="E67" s="261"/>
      <c r="F67" s="261"/>
      <c r="G67" s="261"/>
      <c r="H67" s="261"/>
      <c r="I67" s="261"/>
      <c r="J67" s="261"/>
      <c r="K67" s="259"/>
    </row>
    <row r="68" spans="2:11" ht="15" customHeight="1">
      <c r="B68" s="257"/>
      <c r="C68" s="264"/>
      <c r="D68" s="261" t="s">
        <v>458</v>
      </c>
      <c r="E68" s="261"/>
      <c r="F68" s="261"/>
      <c r="G68" s="261"/>
      <c r="H68" s="261"/>
      <c r="I68" s="261"/>
      <c r="J68" s="261"/>
      <c r="K68" s="259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394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459</v>
      </c>
      <c r="D74" s="280"/>
      <c r="E74" s="280"/>
      <c r="F74" s="280" t="s">
        <v>460</v>
      </c>
      <c r="G74" s="281"/>
      <c r="H74" s="280" t="s">
        <v>101</v>
      </c>
      <c r="I74" s="280" t="s">
        <v>59</v>
      </c>
      <c r="J74" s="280" t="s">
        <v>461</v>
      </c>
      <c r="K74" s="279"/>
    </row>
    <row r="75" spans="2:11" ht="17.25" customHeight="1">
      <c r="B75" s="277"/>
      <c r="C75" s="282" t="s">
        <v>462</v>
      </c>
      <c r="D75" s="282"/>
      <c r="E75" s="282"/>
      <c r="F75" s="283" t="s">
        <v>463</v>
      </c>
      <c r="G75" s="284"/>
      <c r="H75" s="282"/>
      <c r="I75" s="282"/>
      <c r="J75" s="282" t="s">
        <v>464</v>
      </c>
      <c r="K75" s="279"/>
    </row>
    <row r="76" spans="2:11" ht="5.25" customHeight="1">
      <c r="B76" s="277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7"/>
      <c r="C77" s="266" t="s">
        <v>55</v>
      </c>
      <c r="D77" s="285"/>
      <c r="E77" s="285"/>
      <c r="F77" s="287" t="s">
        <v>465</v>
      </c>
      <c r="G77" s="286"/>
      <c r="H77" s="266" t="s">
        <v>466</v>
      </c>
      <c r="I77" s="266" t="s">
        <v>467</v>
      </c>
      <c r="J77" s="266">
        <v>20</v>
      </c>
      <c r="K77" s="279"/>
    </row>
    <row r="78" spans="2:11" ht="15" customHeight="1">
      <c r="B78" s="277"/>
      <c r="C78" s="266" t="s">
        <v>468</v>
      </c>
      <c r="D78" s="266"/>
      <c r="E78" s="266"/>
      <c r="F78" s="287" t="s">
        <v>465</v>
      </c>
      <c r="G78" s="286"/>
      <c r="H78" s="266" t="s">
        <v>469</v>
      </c>
      <c r="I78" s="266" t="s">
        <v>467</v>
      </c>
      <c r="J78" s="266">
        <v>120</v>
      </c>
      <c r="K78" s="279"/>
    </row>
    <row r="79" spans="2:11" ht="15" customHeight="1">
      <c r="B79" s="288"/>
      <c r="C79" s="266" t="s">
        <v>470</v>
      </c>
      <c r="D79" s="266"/>
      <c r="E79" s="266"/>
      <c r="F79" s="287" t="s">
        <v>471</v>
      </c>
      <c r="G79" s="286"/>
      <c r="H79" s="266" t="s">
        <v>472</v>
      </c>
      <c r="I79" s="266" t="s">
        <v>467</v>
      </c>
      <c r="J79" s="266">
        <v>50</v>
      </c>
      <c r="K79" s="279"/>
    </row>
    <row r="80" spans="2:11" ht="15" customHeight="1">
      <c r="B80" s="288"/>
      <c r="C80" s="266" t="s">
        <v>473</v>
      </c>
      <c r="D80" s="266"/>
      <c r="E80" s="266"/>
      <c r="F80" s="287" t="s">
        <v>465</v>
      </c>
      <c r="G80" s="286"/>
      <c r="H80" s="266" t="s">
        <v>474</v>
      </c>
      <c r="I80" s="266" t="s">
        <v>475</v>
      </c>
      <c r="J80" s="266"/>
      <c r="K80" s="279"/>
    </row>
    <row r="81" spans="2:11" ht="15" customHeight="1">
      <c r="B81" s="288"/>
      <c r="C81" s="289" t="s">
        <v>476</v>
      </c>
      <c r="D81" s="289"/>
      <c r="E81" s="289"/>
      <c r="F81" s="290" t="s">
        <v>471</v>
      </c>
      <c r="G81" s="289"/>
      <c r="H81" s="289" t="s">
        <v>477</v>
      </c>
      <c r="I81" s="289" t="s">
        <v>467</v>
      </c>
      <c r="J81" s="289">
        <v>15</v>
      </c>
      <c r="K81" s="279"/>
    </row>
    <row r="82" spans="2:11" ht="15" customHeight="1">
      <c r="B82" s="288"/>
      <c r="C82" s="289" t="s">
        <v>478</v>
      </c>
      <c r="D82" s="289"/>
      <c r="E82" s="289"/>
      <c r="F82" s="290" t="s">
        <v>471</v>
      </c>
      <c r="G82" s="289"/>
      <c r="H82" s="289" t="s">
        <v>479</v>
      </c>
      <c r="I82" s="289" t="s">
        <v>467</v>
      </c>
      <c r="J82" s="289">
        <v>15</v>
      </c>
      <c r="K82" s="279"/>
    </row>
    <row r="83" spans="2:11" ht="15" customHeight="1">
      <c r="B83" s="288"/>
      <c r="C83" s="289" t="s">
        <v>480</v>
      </c>
      <c r="D83" s="289"/>
      <c r="E83" s="289"/>
      <c r="F83" s="290" t="s">
        <v>471</v>
      </c>
      <c r="G83" s="289"/>
      <c r="H83" s="289" t="s">
        <v>481</v>
      </c>
      <c r="I83" s="289" t="s">
        <v>467</v>
      </c>
      <c r="J83" s="289">
        <v>20</v>
      </c>
      <c r="K83" s="279"/>
    </row>
    <row r="84" spans="2:11" ht="15" customHeight="1">
      <c r="B84" s="288"/>
      <c r="C84" s="289" t="s">
        <v>482</v>
      </c>
      <c r="D84" s="289"/>
      <c r="E84" s="289"/>
      <c r="F84" s="290" t="s">
        <v>471</v>
      </c>
      <c r="G84" s="289"/>
      <c r="H84" s="289" t="s">
        <v>483</v>
      </c>
      <c r="I84" s="289" t="s">
        <v>467</v>
      </c>
      <c r="J84" s="289">
        <v>20</v>
      </c>
      <c r="K84" s="279"/>
    </row>
    <row r="85" spans="2:11" ht="15" customHeight="1">
      <c r="B85" s="288"/>
      <c r="C85" s="266" t="s">
        <v>484</v>
      </c>
      <c r="D85" s="266"/>
      <c r="E85" s="266"/>
      <c r="F85" s="287" t="s">
        <v>471</v>
      </c>
      <c r="G85" s="286"/>
      <c r="H85" s="266" t="s">
        <v>485</v>
      </c>
      <c r="I85" s="266" t="s">
        <v>467</v>
      </c>
      <c r="J85" s="266">
        <v>50</v>
      </c>
      <c r="K85" s="279"/>
    </row>
    <row r="86" spans="2:11" ht="15" customHeight="1">
      <c r="B86" s="288"/>
      <c r="C86" s="266" t="s">
        <v>486</v>
      </c>
      <c r="D86" s="266"/>
      <c r="E86" s="266"/>
      <c r="F86" s="287" t="s">
        <v>471</v>
      </c>
      <c r="G86" s="286"/>
      <c r="H86" s="266" t="s">
        <v>487</v>
      </c>
      <c r="I86" s="266" t="s">
        <v>467</v>
      </c>
      <c r="J86" s="266">
        <v>20</v>
      </c>
      <c r="K86" s="279"/>
    </row>
    <row r="87" spans="2:11" ht="15" customHeight="1">
      <c r="B87" s="288"/>
      <c r="C87" s="266" t="s">
        <v>488</v>
      </c>
      <c r="D87" s="266"/>
      <c r="E87" s="266"/>
      <c r="F87" s="287" t="s">
        <v>471</v>
      </c>
      <c r="G87" s="286"/>
      <c r="H87" s="266" t="s">
        <v>489</v>
      </c>
      <c r="I87" s="266" t="s">
        <v>467</v>
      </c>
      <c r="J87" s="266">
        <v>20</v>
      </c>
      <c r="K87" s="279"/>
    </row>
    <row r="88" spans="2:11" ht="15" customHeight="1">
      <c r="B88" s="288"/>
      <c r="C88" s="266" t="s">
        <v>490</v>
      </c>
      <c r="D88" s="266"/>
      <c r="E88" s="266"/>
      <c r="F88" s="287" t="s">
        <v>471</v>
      </c>
      <c r="G88" s="286"/>
      <c r="H88" s="266" t="s">
        <v>491</v>
      </c>
      <c r="I88" s="266" t="s">
        <v>467</v>
      </c>
      <c r="J88" s="266">
        <v>50</v>
      </c>
      <c r="K88" s="279"/>
    </row>
    <row r="89" spans="2:11" ht="15" customHeight="1">
      <c r="B89" s="288"/>
      <c r="C89" s="266" t="s">
        <v>492</v>
      </c>
      <c r="D89" s="266"/>
      <c r="E89" s="266"/>
      <c r="F89" s="287" t="s">
        <v>471</v>
      </c>
      <c r="G89" s="286"/>
      <c r="H89" s="266" t="s">
        <v>492</v>
      </c>
      <c r="I89" s="266" t="s">
        <v>467</v>
      </c>
      <c r="J89" s="266">
        <v>50</v>
      </c>
      <c r="K89" s="279"/>
    </row>
    <row r="90" spans="2:11" ht="15" customHeight="1">
      <c r="B90" s="288"/>
      <c r="C90" s="266" t="s">
        <v>106</v>
      </c>
      <c r="D90" s="266"/>
      <c r="E90" s="266"/>
      <c r="F90" s="287" t="s">
        <v>471</v>
      </c>
      <c r="G90" s="286"/>
      <c r="H90" s="266" t="s">
        <v>493</v>
      </c>
      <c r="I90" s="266" t="s">
        <v>467</v>
      </c>
      <c r="J90" s="266">
        <v>255</v>
      </c>
      <c r="K90" s="279"/>
    </row>
    <row r="91" spans="2:11" ht="15" customHeight="1">
      <c r="B91" s="288"/>
      <c r="C91" s="266" t="s">
        <v>494</v>
      </c>
      <c r="D91" s="266"/>
      <c r="E91" s="266"/>
      <c r="F91" s="287" t="s">
        <v>465</v>
      </c>
      <c r="G91" s="286"/>
      <c r="H91" s="266" t="s">
        <v>495</v>
      </c>
      <c r="I91" s="266" t="s">
        <v>496</v>
      </c>
      <c r="J91" s="266"/>
      <c r="K91" s="279"/>
    </row>
    <row r="92" spans="2:11" ht="15" customHeight="1">
      <c r="B92" s="288"/>
      <c r="C92" s="266" t="s">
        <v>497</v>
      </c>
      <c r="D92" s="266"/>
      <c r="E92" s="266"/>
      <c r="F92" s="287" t="s">
        <v>465</v>
      </c>
      <c r="G92" s="286"/>
      <c r="H92" s="266" t="s">
        <v>498</v>
      </c>
      <c r="I92" s="266" t="s">
        <v>499</v>
      </c>
      <c r="J92" s="266"/>
      <c r="K92" s="279"/>
    </row>
    <row r="93" spans="2:11" ht="15" customHeight="1">
      <c r="B93" s="288"/>
      <c r="C93" s="266" t="s">
        <v>500</v>
      </c>
      <c r="D93" s="266"/>
      <c r="E93" s="266"/>
      <c r="F93" s="287" t="s">
        <v>465</v>
      </c>
      <c r="G93" s="286"/>
      <c r="H93" s="266" t="s">
        <v>500</v>
      </c>
      <c r="I93" s="266" t="s">
        <v>499</v>
      </c>
      <c r="J93" s="266"/>
      <c r="K93" s="279"/>
    </row>
    <row r="94" spans="2:11" ht="15" customHeight="1">
      <c r="B94" s="288"/>
      <c r="C94" s="266" t="s">
        <v>40</v>
      </c>
      <c r="D94" s="266"/>
      <c r="E94" s="266"/>
      <c r="F94" s="287" t="s">
        <v>465</v>
      </c>
      <c r="G94" s="286"/>
      <c r="H94" s="266" t="s">
        <v>501</v>
      </c>
      <c r="I94" s="266" t="s">
        <v>499</v>
      </c>
      <c r="J94" s="266"/>
      <c r="K94" s="279"/>
    </row>
    <row r="95" spans="2:11" ht="15" customHeight="1">
      <c r="B95" s="288"/>
      <c r="C95" s="266" t="s">
        <v>50</v>
      </c>
      <c r="D95" s="266"/>
      <c r="E95" s="266"/>
      <c r="F95" s="287" t="s">
        <v>465</v>
      </c>
      <c r="G95" s="286"/>
      <c r="H95" s="266" t="s">
        <v>502</v>
      </c>
      <c r="I95" s="266" t="s">
        <v>499</v>
      </c>
      <c r="J95" s="266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503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459</v>
      </c>
      <c r="D101" s="280"/>
      <c r="E101" s="280"/>
      <c r="F101" s="280" t="s">
        <v>460</v>
      </c>
      <c r="G101" s="281"/>
      <c r="H101" s="280" t="s">
        <v>101</v>
      </c>
      <c r="I101" s="280" t="s">
        <v>59</v>
      </c>
      <c r="J101" s="280" t="s">
        <v>461</v>
      </c>
      <c r="K101" s="279"/>
    </row>
    <row r="102" spans="2:11" ht="17.25" customHeight="1">
      <c r="B102" s="277"/>
      <c r="C102" s="282" t="s">
        <v>462</v>
      </c>
      <c r="D102" s="282"/>
      <c r="E102" s="282"/>
      <c r="F102" s="283" t="s">
        <v>463</v>
      </c>
      <c r="G102" s="284"/>
      <c r="H102" s="282"/>
      <c r="I102" s="282"/>
      <c r="J102" s="282" t="s">
        <v>464</v>
      </c>
      <c r="K102" s="279"/>
    </row>
    <row r="103" spans="2:11" ht="5.25" customHeight="1">
      <c r="B103" s="277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7"/>
      <c r="C104" s="266" t="s">
        <v>55</v>
      </c>
      <c r="D104" s="285"/>
      <c r="E104" s="285"/>
      <c r="F104" s="287" t="s">
        <v>465</v>
      </c>
      <c r="G104" s="296"/>
      <c r="H104" s="266" t="s">
        <v>504</v>
      </c>
      <c r="I104" s="266" t="s">
        <v>467</v>
      </c>
      <c r="J104" s="266">
        <v>20</v>
      </c>
      <c r="K104" s="279"/>
    </row>
    <row r="105" spans="2:11" ht="15" customHeight="1">
      <c r="B105" s="277"/>
      <c r="C105" s="266" t="s">
        <v>468</v>
      </c>
      <c r="D105" s="266"/>
      <c r="E105" s="266"/>
      <c r="F105" s="287" t="s">
        <v>465</v>
      </c>
      <c r="G105" s="266"/>
      <c r="H105" s="266" t="s">
        <v>504</v>
      </c>
      <c r="I105" s="266" t="s">
        <v>467</v>
      </c>
      <c r="J105" s="266">
        <v>120</v>
      </c>
      <c r="K105" s="279"/>
    </row>
    <row r="106" spans="2:11" ht="15" customHeight="1">
      <c r="B106" s="288"/>
      <c r="C106" s="266" t="s">
        <v>470</v>
      </c>
      <c r="D106" s="266"/>
      <c r="E106" s="266"/>
      <c r="F106" s="287" t="s">
        <v>471</v>
      </c>
      <c r="G106" s="266"/>
      <c r="H106" s="266" t="s">
        <v>504</v>
      </c>
      <c r="I106" s="266" t="s">
        <v>467</v>
      </c>
      <c r="J106" s="266">
        <v>50</v>
      </c>
      <c r="K106" s="279"/>
    </row>
    <row r="107" spans="2:11" ht="15" customHeight="1">
      <c r="B107" s="288"/>
      <c r="C107" s="266" t="s">
        <v>473</v>
      </c>
      <c r="D107" s="266"/>
      <c r="E107" s="266"/>
      <c r="F107" s="287" t="s">
        <v>465</v>
      </c>
      <c r="G107" s="266"/>
      <c r="H107" s="266" t="s">
        <v>504</v>
      </c>
      <c r="I107" s="266" t="s">
        <v>475</v>
      </c>
      <c r="J107" s="266"/>
      <c r="K107" s="279"/>
    </row>
    <row r="108" spans="2:11" ht="15" customHeight="1">
      <c r="B108" s="288"/>
      <c r="C108" s="266" t="s">
        <v>484</v>
      </c>
      <c r="D108" s="266"/>
      <c r="E108" s="266"/>
      <c r="F108" s="287" t="s">
        <v>471</v>
      </c>
      <c r="G108" s="266"/>
      <c r="H108" s="266" t="s">
        <v>504</v>
      </c>
      <c r="I108" s="266" t="s">
        <v>467</v>
      </c>
      <c r="J108" s="266">
        <v>50</v>
      </c>
      <c r="K108" s="279"/>
    </row>
    <row r="109" spans="2:11" ht="15" customHeight="1">
      <c r="B109" s="288"/>
      <c r="C109" s="266" t="s">
        <v>492</v>
      </c>
      <c r="D109" s="266"/>
      <c r="E109" s="266"/>
      <c r="F109" s="287" t="s">
        <v>471</v>
      </c>
      <c r="G109" s="266"/>
      <c r="H109" s="266" t="s">
        <v>504</v>
      </c>
      <c r="I109" s="266" t="s">
        <v>467</v>
      </c>
      <c r="J109" s="266">
        <v>50</v>
      </c>
      <c r="K109" s="279"/>
    </row>
    <row r="110" spans="2:11" ht="15" customHeight="1">
      <c r="B110" s="288"/>
      <c r="C110" s="266" t="s">
        <v>490</v>
      </c>
      <c r="D110" s="266"/>
      <c r="E110" s="266"/>
      <c r="F110" s="287" t="s">
        <v>471</v>
      </c>
      <c r="G110" s="266"/>
      <c r="H110" s="266" t="s">
        <v>504</v>
      </c>
      <c r="I110" s="266" t="s">
        <v>467</v>
      </c>
      <c r="J110" s="266">
        <v>50</v>
      </c>
      <c r="K110" s="279"/>
    </row>
    <row r="111" spans="2:11" ht="15" customHeight="1">
      <c r="B111" s="288"/>
      <c r="C111" s="266" t="s">
        <v>55</v>
      </c>
      <c r="D111" s="266"/>
      <c r="E111" s="266"/>
      <c r="F111" s="287" t="s">
        <v>465</v>
      </c>
      <c r="G111" s="266"/>
      <c r="H111" s="266" t="s">
        <v>505</v>
      </c>
      <c r="I111" s="266" t="s">
        <v>467</v>
      </c>
      <c r="J111" s="266">
        <v>20</v>
      </c>
      <c r="K111" s="279"/>
    </row>
    <row r="112" spans="2:11" ht="15" customHeight="1">
      <c r="B112" s="288"/>
      <c r="C112" s="266" t="s">
        <v>506</v>
      </c>
      <c r="D112" s="266"/>
      <c r="E112" s="266"/>
      <c r="F112" s="287" t="s">
        <v>465</v>
      </c>
      <c r="G112" s="266"/>
      <c r="H112" s="266" t="s">
        <v>507</v>
      </c>
      <c r="I112" s="266" t="s">
        <v>467</v>
      </c>
      <c r="J112" s="266">
        <v>120</v>
      </c>
      <c r="K112" s="279"/>
    </row>
    <row r="113" spans="2:11" ht="15" customHeight="1">
      <c r="B113" s="288"/>
      <c r="C113" s="266" t="s">
        <v>40</v>
      </c>
      <c r="D113" s="266"/>
      <c r="E113" s="266"/>
      <c r="F113" s="287" t="s">
        <v>465</v>
      </c>
      <c r="G113" s="266"/>
      <c r="H113" s="266" t="s">
        <v>508</v>
      </c>
      <c r="I113" s="266" t="s">
        <v>499</v>
      </c>
      <c r="J113" s="266"/>
      <c r="K113" s="279"/>
    </row>
    <row r="114" spans="2:11" ht="15" customHeight="1">
      <c r="B114" s="288"/>
      <c r="C114" s="266" t="s">
        <v>50</v>
      </c>
      <c r="D114" s="266"/>
      <c r="E114" s="266"/>
      <c r="F114" s="287" t="s">
        <v>465</v>
      </c>
      <c r="G114" s="266"/>
      <c r="H114" s="266" t="s">
        <v>509</v>
      </c>
      <c r="I114" s="266" t="s">
        <v>499</v>
      </c>
      <c r="J114" s="266"/>
      <c r="K114" s="279"/>
    </row>
    <row r="115" spans="2:11" ht="15" customHeight="1">
      <c r="B115" s="288"/>
      <c r="C115" s="266" t="s">
        <v>59</v>
      </c>
      <c r="D115" s="266"/>
      <c r="E115" s="266"/>
      <c r="F115" s="287" t="s">
        <v>465</v>
      </c>
      <c r="G115" s="266"/>
      <c r="H115" s="266" t="s">
        <v>510</v>
      </c>
      <c r="I115" s="266" t="s">
        <v>511</v>
      </c>
      <c r="J115" s="266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3"/>
      <c r="D117" s="263"/>
      <c r="E117" s="263"/>
      <c r="F117" s="299"/>
      <c r="G117" s="263"/>
      <c r="H117" s="263"/>
      <c r="I117" s="263"/>
      <c r="J117" s="263"/>
      <c r="K117" s="298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254" t="s">
        <v>512</v>
      </c>
      <c r="D120" s="254"/>
      <c r="E120" s="254"/>
      <c r="F120" s="254"/>
      <c r="G120" s="254"/>
      <c r="H120" s="254"/>
      <c r="I120" s="254"/>
      <c r="J120" s="254"/>
      <c r="K120" s="304"/>
    </row>
    <row r="121" spans="2:11" ht="17.25" customHeight="1">
      <c r="B121" s="305"/>
      <c r="C121" s="280" t="s">
        <v>459</v>
      </c>
      <c r="D121" s="280"/>
      <c r="E121" s="280"/>
      <c r="F121" s="280" t="s">
        <v>460</v>
      </c>
      <c r="G121" s="281"/>
      <c r="H121" s="280" t="s">
        <v>101</v>
      </c>
      <c r="I121" s="280" t="s">
        <v>59</v>
      </c>
      <c r="J121" s="280" t="s">
        <v>461</v>
      </c>
      <c r="K121" s="306"/>
    </row>
    <row r="122" spans="2:11" ht="17.25" customHeight="1">
      <c r="B122" s="305"/>
      <c r="C122" s="282" t="s">
        <v>462</v>
      </c>
      <c r="D122" s="282"/>
      <c r="E122" s="282"/>
      <c r="F122" s="283" t="s">
        <v>463</v>
      </c>
      <c r="G122" s="284"/>
      <c r="H122" s="282"/>
      <c r="I122" s="282"/>
      <c r="J122" s="282" t="s">
        <v>464</v>
      </c>
      <c r="K122" s="306"/>
    </row>
    <row r="123" spans="2:11" ht="5.25" customHeight="1">
      <c r="B123" s="307"/>
      <c r="C123" s="285"/>
      <c r="D123" s="285"/>
      <c r="E123" s="285"/>
      <c r="F123" s="285"/>
      <c r="G123" s="266"/>
      <c r="H123" s="285"/>
      <c r="I123" s="285"/>
      <c r="J123" s="285"/>
      <c r="K123" s="308"/>
    </row>
    <row r="124" spans="2:11" ht="15" customHeight="1">
      <c r="B124" s="307"/>
      <c r="C124" s="266" t="s">
        <v>468</v>
      </c>
      <c r="D124" s="285"/>
      <c r="E124" s="285"/>
      <c r="F124" s="287" t="s">
        <v>465</v>
      </c>
      <c r="G124" s="266"/>
      <c r="H124" s="266" t="s">
        <v>504</v>
      </c>
      <c r="I124" s="266" t="s">
        <v>467</v>
      </c>
      <c r="J124" s="266">
        <v>120</v>
      </c>
      <c r="K124" s="309"/>
    </row>
    <row r="125" spans="2:11" ht="15" customHeight="1">
      <c r="B125" s="307"/>
      <c r="C125" s="266" t="s">
        <v>513</v>
      </c>
      <c r="D125" s="266"/>
      <c r="E125" s="266"/>
      <c r="F125" s="287" t="s">
        <v>465</v>
      </c>
      <c r="G125" s="266"/>
      <c r="H125" s="266" t="s">
        <v>514</v>
      </c>
      <c r="I125" s="266" t="s">
        <v>467</v>
      </c>
      <c r="J125" s="266" t="s">
        <v>515</v>
      </c>
      <c r="K125" s="309"/>
    </row>
    <row r="126" spans="2:11" ht="15" customHeight="1">
      <c r="B126" s="307"/>
      <c r="C126" s="266" t="s">
        <v>414</v>
      </c>
      <c r="D126" s="266"/>
      <c r="E126" s="266"/>
      <c r="F126" s="287" t="s">
        <v>465</v>
      </c>
      <c r="G126" s="266"/>
      <c r="H126" s="266" t="s">
        <v>516</v>
      </c>
      <c r="I126" s="266" t="s">
        <v>467</v>
      </c>
      <c r="J126" s="266" t="s">
        <v>515</v>
      </c>
      <c r="K126" s="309"/>
    </row>
    <row r="127" spans="2:11" ht="15" customHeight="1">
      <c r="B127" s="307"/>
      <c r="C127" s="266" t="s">
        <v>476</v>
      </c>
      <c r="D127" s="266"/>
      <c r="E127" s="266"/>
      <c r="F127" s="287" t="s">
        <v>471</v>
      </c>
      <c r="G127" s="266"/>
      <c r="H127" s="266" t="s">
        <v>477</v>
      </c>
      <c r="I127" s="266" t="s">
        <v>467</v>
      </c>
      <c r="J127" s="266">
        <v>15</v>
      </c>
      <c r="K127" s="309"/>
    </row>
    <row r="128" spans="2:11" ht="15" customHeight="1">
      <c r="B128" s="307"/>
      <c r="C128" s="289" t="s">
        <v>478</v>
      </c>
      <c r="D128" s="289"/>
      <c r="E128" s="289"/>
      <c r="F128" s="290" t="s">
        <v>471</v>
      </c>
      <c r="G128" s="289"/>
      <c r="H128" s="289" t="s">
        <v>479</v>
      </c>
      <c r="I128" s="289" t="s">
        <v>467</v>
      </c>
      <c r="J128" s="289">
        <v>15</v>
      </c>
      <c r="K128" s="309"/>
    </row>
    <row r="129" spans="2:11" ht="15" customHeight="1">
      <c r="B129" s="307"/>
      <c r="C129" s="289" t="s">
        <v>480</v>
      </c>
      <c r="D129" s="289"/>
      <c r="E129" s="289"/>
      <c r="F129" s="290" t="s">
        <v>471</v>
      </c>
      <c r="G129" s="289"/>
      <c r="H129" s="289" t="s">
        <v>481</v>
      </c>
      <c r="I129" s="289" t="s">
        <v>467</v>
      </c>
      <c r="J129" s="289">
        <v>20</v>
      </c>
      <c r="K129" s="309"/>
    </row>
    <row r="130" spans="2:11" ht="15" customHeight="1">
      <c r="B130" s="307"/>
      <c r="C130" s="289" t="s">
        <v>482</v>
      </c>
      <c r="D130" s="289"/>
      <c r="E130" s="289"/>
      <c r="F130" s="290" t="s">
        <v>471</v>
      </c>
      <c r="G130" s="289"/>
      <c r="H130" s="289" t="s">
        <v>483</v>
      </c>
      <c r="I130" s="289" t="s">
        <v>467</v>
      </c>
      <c r="J130" s="289">
        <v>20</v>
      </c>
      <c r="K130" s="309"/>
    </row>
    <row r="131" spans="2:11" ht="15" customHeight="1">
      <c r="B131" s="307"/>
      <c r="C131" s="266" t="s">
        <v>470</v>
      </c>
      <c r="D131" s="266"/>
      <c r="E131" s="266"/>
      <c r="F131" s="287" t="s">
        <v>471</v>
      </c>
      <c r="G131" s="266"/>
      <c r="H131" s="266" t="s">
        <v>504</v>
      </c>
      <c r="I131" s="266" t="s">
        <v>467</v>
      </c>
      <c r="J131" s="266">
        <v>50</v>
      </c>
      <c r="K131" s="309"/>
    </row>
    <row r="132" spans="2:11" ht="15" customHeight="1">
      <c r="B132" s="307"/>
      <c r="C132" s="266" t="s">
        <v>484</v>
      </c>
      <c r="D132" s="266"/>
      <c r="E132" s="266"/>
      <c r="F132" s="287" t="s">
        <v>471</v>
      </c>
      <c r="G132" s="266"/>
      <c r="H132" s="266" t="s">
        <v>504</v>
      </c>
      <c r="I132" s="266" t="s">
        <v>467</v>
      </c>
      <c r="J132" s="266">
        <v>50</v>
      </c>
      <c r="K132" s="309"/>
    </row>
    <row r="133" spans="2:11" ht="15" customHeight="1">
      <c r="B133" s="307"/>
      <c r="C133" s="266" t="s">
        <v>490</v>
      </c>
      <c r="D133" s="266"/>
      <c r="E133" s="266"/>
      <c r="F133" s="287" t="s">
        <v>471</v>
      </c>
      <c r="G133" s="266"/>
      <c r="H133" s="266" t="s">
        <v>504</v>
      </c>
      <c r="I133" s="266" t="s">
        <v>467</v>
      </c>
      <c r="J133" s="266">
        <v>50</v>
      </c>
      <c r="K133" s="309"/>
    </row>
    <row r="134" spans="2:11" ht="15" customHeight="1">
      <c r="B134" s="307"/>
      <c r="C134" s="266" t="s">
        <v>492</v>
      </c>
      <c r="D134" s="266"/>
      <c r="E134" s="266"/>
      <c r="F134" s="287" t="s">
        <v>471</v>
      </c>
      <c r="G134" s="266"/>
      <c r="H134" s="266" t="s">
        <v>504</v>
      </c>
      <c r="I134" s="266" t="s">
        <v>467</v>
      </c>
      <c r="J134" s="266">
        <v>50</v>
      </c>
      <c r="K134" s="309"/>
    </row>
    <row r="135" spans="2:11" ht="15" customHeight="1">
      <c r="B135" s="307"/>
      <c r="C135" s="266" t="s">
        <v>106</v>
      </c>
      <c r="D135" s="266"/>
      <c r="E135" s="266"/>
      <c r="F135" s="287" t="s">
        <v>471</v>
      </c>
      <c r="G135" s="266"/>
      <c r="H135" s="266" t="s">
        <v>517</v>
      </c>
      <c r="I135" s="266" t="s">
        <v>467</v>
      </c>
      <c r="J135" s="266">
        <v>255</v>
      </c>
      <c r="K135" s="309"/>
    </row>
    <row r="136" spans="2:11" ht="15" customHeight="1">
      <c r="B136" s="307"/>
      <c r="C136" s="266" t="s">
        <v>494</v>
      </c>
      <c r="D136" s="266"/>
      <c r="E136" s="266"/>
      <c r="F136" s="287" t="s">
        <v>465</v>
      </c>
      <c r="G136" s="266"/>
      <c r="H136" s="266" t="s">
        <v>518</v>
      </c>
      <c r="I136" s="266" t="s">
        <v>496</v>
      </c>
      <c r="J136" s="266"/>
      <c r="K136" s="309"/>
    </row>
    <row r="137" spans="2:11" ht="15" customHeight="1">
      <c r="B137" s="307"/>
      <c r="C137" s="266" t="s">
        <v>497</v>
      </c>
      <c r="D137" s="266"/>
      <c r="E137" s="266"/>
      <c r="F137" s="287" t="s">
        <v>465</v>
      </c>
      <c r="G137" s="266"/>
      <c r="H137" s="266" t="s">
        <v>519</v>
      </c>
      <c r="I137" s="266" t="s">
        <v>499</v>
      </c>
      <c r="J137" s="266"/>
      <c r="K137" s="309"/>
    </row>
    <row r="138" spans="2:11" ht="15" customHeight="1">
      <c r="B138" s="307"/>
      <c r="C138" s="266" t="s">
        <v>500</v>
      </c>
      <c r="D138" s="266"/>
      <c r="E138" s="266"/>
      <c r="F138" s="287" t="s">
        <v>465</v>
      </c>
      <c r="G138" s="266"/>
      <c r="H138" s="266" t="s">
        <v>500</v>
      </c>
      <c r="I138" s="266" t="s">
        <v>499</v>
      </c>
      <c r="J138" s="266"/>
      <c r="K138" s="309"/>
    </row>
    <row r="139" spans="2:11" ht="15" customHeight="1">
      <c r="B139" s="307"/>
      <c r="C139" s="266" t="s">
        <v>40</v>
      </c>
      <c r="D139" s="266"/>
      <c r="E139" s="266"/>
      <c r="F139" s="287" t="s">
        <v>465</v>
      </c>
      <c r="G139" s="266"/>
      <c r="H139" s="266" t="s">
        <v>520</v>
      </c>
      <c r="I139" s="266" t="s">
        <v>499</v>
      </c>
      <c r="J139" s="266"/>
      <c r="K139" s="309"/>
    </row>
    <row r="140" spans="2:11" ht="15" customHeight="1">
      <c r="B140" s="307"/>
      <c r="C140" s="266" t="s">
        <v>521</v>
      </c>
      <c r="D140" s="266"/>
      <c r="E140" s="266"/>
      <c r="F140" s="287" t="s">
        <v>465</v>
      </c>
      <c r="G140" s="266"/>
      <c r="H140" s="266" t="s">
        <v>522</v>
      </c>
      <c r="I140" s="266" t="s">
        <v>499</v>
      </c>
      <c r="J140" s="266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3"/>
      <c r="C142" s="263"/>
      <c r="D142" s="263"/>
      <c r="E142" s="263"/>
      <c r="F142" s="299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523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459</v>
      </c>
      <c r="D146" s="280"/>
      <c r="E146" s="280"/>
      <c r="F146" s="280" t="s">
        <v>460</v>
      </c>
      <c r="G146" s="281"/>
      <c r="H146" s="280" t="s">
        <v>101</v>
      </c>
      <c r="I146" s="280" t="s">
        <v>59</v>
      </c>
      <c r="J146" s="280" t="s">
        <v>461</v>
      </c>
      <c r="K146" s="279"/>
    </row>
    <row r="147" spans="2:11" ht="17.25" customHeight="1">
      <c r="B147" s="277"/>
      <c r="C147" s="282" t="s">
        <v>462</v>
      </c>
      <c r="D147" s="282"/>
      <c r="E147" s="282"/>
      <c r="F147" s="283" t="s">
        <v>463</v>
      </c>
      <c r="G147" s="284"/>
      <c r="H147" s="282"/>
      <c r="I147" s="282"/>
      <c r="J147" s="282" t="s">
        <v>464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468</v>
      </c>
      <c r="D149" s="266"/>
      <c r="E149" s="266"/>
      <c r="F149" s="314" t="s">
        <v>465</v>
      </c>
      <c r="G149" s="266"/>
      <c r="H149" s="313" t="s">
        <v>504</v>
      </c>
      <c r="I149" s="313" t="s">
        <v>467</v>
      </c>
      <c r="J149" s="313">
        <v>120</v>
      </c>
      <c r="K149" s="309"/>
    </row>
    <row r="150" spans="2:11" ht="15" customHeight="1">
      <c r="B150" s="288"/>
      <c r="C150" s="313" t="s">
        <v>513</v>
      </c>
      <c r="D150" s="266"/>
      <c r="E150" s="266"/>
      <c r="F150" s="314" t="s">
        <v>465</v>
      </c>
      <c r="G150" s="266"/>
      <c r="H150" s="313" t="s">
        <v>524</v>
      </c>
      <c r="I150" s="313" t="s">
        <v>467</v>
      </c>
      <c r="J150" s="313" t="s">
        <v>515</v>
      </c>
      <c r="K150" s="309"/>
    </row>
    <row r="151" spans="2:11" ht="15" customHeight="1">
      <c r="B151" s="288"/>
      <c r="C151" s="313" t="s">
        <v>414</v>
      </c>
      <c r="D151" s="266"/>
      <c r="E151" s="266"/>
      <c r="F151" s="314" t="s">
        <v>465</v>
      </c>
      <c r="G151" s="266"/>
      <c r="H151" s="313" t="s">
        <v>525</v>
      </c>
      <c r="I151" s="313" t="s">
        <v>467</v>
      </c>
      <c r="J151" s="313" t="s">
        <v>515</v>
      </c>
      <c r="K151" s="309"/>
    </row>
    <row r="152" spans="2:11" ht="15" customHeight="1">
      <c r="B152" s="288"/>
      <c r="C152" s="313" t="s">
        <v>470</v>
      </c>
      <c r="D152" s="266"/>
      <c r="E152" s="266"/>
      <c r="F152" s="314" t="s">
        <v>471</v>
      </c>
      <c r="G152" s="266"/>
      <c r="H152" s="313" t="s">
        <v>504</v>
      </c>
      <c r="I152" s="313" t="s">
        <v>467</v>
      </c>
      <c r="J152" s="313">
        <v>50</v>
      </c>
      <c r="K152" s="309"/>
    </row>
    <row r="153" spans="2:11" ht="15" customHeight="1">
      <c r="B153" s="288"/>
      <c r="C153" s="313" t="s">
        <v>473</v>
      </c>
      <c r="D153" s="266"/>
      <c r="E153" s="266"/>
      <c r="F153" s="314" t="s">
        <v>465</v>
      </c>
      <c r="G153" s="266"/>
      <c r="H153" s="313" t="s">
        <v>504</v>
      </c>
      <c r="I153" s="313" t="s">
        <v>475</v>
      </c>
      <c r="J153" s="313"/>
      <c r="K153" s="309"/>
    </row>
    <row r="154" spans="2:11" ht="15" customHeight="1">
      <c r="B154" s="288"/>
      <c r="C154" s="313" t="s">
        <v>484</v>
      </c>
      <c r="D154" s="266"/>
      <c r="E154" s="266"/>
      <c r="F154" s="314" t="s">
        <v>471</v>
      </c>
      <c r="G154" s="266"/>
      <c r="H154" s="313" t="s">
        <v>504</v>
      </c>
      <c r="I154" s="313" t="s">
        <v>467</v>
      </c>
      <c r="J154" s="313">
        <v>50</v>
      </c>
      <c r="K154" s="309"/>
    </row>
    <row r="155" spans="2:11" ht="15" customHeight="1">
      <c r="B155" s="288"/>
      <c r="C155" s="313" t="s">
        <v>492</v>
      </c>
      <c r="D155" s="266"/>
      <c r="E155" s="266"/>
      <c r="F155" s="314" t="s">
        <v>471</v>
      </c>
      <c r="G155" s="266"/>
      <c r="H155" s="313" t="s">
        <v>504</v>
      </c>
      <c r="I155" s="313" t="s">
        <v>467</v>
      </c>
      <c r="J155" s="313">
        <v>50</v>
      </c>
      <c r="K155" s="309"/>
    </row>
    <row r="156" spans="2:11" ht="15" customHeight="1">
      <c r="B156" s="288"/>
      <c r="C156" s="313" t="s">
        <v>490</v>
      </c>
      <c r="D156" s="266"/>
      <c r="E156" s="266"/>
      <c r="F156" s="314" t="s">
        <v>471</v>
      </c>
      <c r="G156" s="266"/>
      <c r="H156" s="313" t="s">
        <v>504</v>
      </c>
      <c r="I156" s="313" t="s">
        <v>467</v>
      </c>
      <c r="J156" s="313">
        <v>50</v>
      </c>
      <c r="K156" s="309"/>
    </row>
    <row r="157" spans="2:11" ht="15" customHeight="1">
      <c r="B157" s="288"/>
      <c r="C157" s="313" t="s">
        <v>83</v>
      </c>
      <c r="D157" s="266"/>
      <c r="E157" s="266"/>
      <c r="F157" s="314" t="s">
        <v>465</v>
      </c>
      <c r="G157" s="266"/>
      <c r="H157" s="313" t="s">
        <v>526</v>
      </c>
      <c r="I157" s="313" t="s">
        <v>467</v>
      </c>
      <c r="J157" s="313" t="s">
        <v>527</v>
      </c>
      <c r="K157" s="309"/>
    </row>
    <row r="158" spans="2:11" ht="15" customHeight="1">
      <c r="B158" s="288"/>
      <c r="C158" s="313" t="s">
        <v>528</v>
      </c>
      <c r="D158" s="266"/>
      <c r="E158" s="266"/>
      <c r="F158" s="314" t="s">
        <v>465</v>
      </c>
      <c r="G158" s="266"/>
      <c r="H158" s="313" t="s">
        <v>529</v>
      </c>
      <c r="I158" s="313" t="s">
        <v>499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3"/>
      <c r="C160" s="266"/>
      <c r="D160" s="266"/>
      <c r="E160" s="266"/>
      <c r="F160" s="287"/>
      <c r="G160" s="266"/>
      <c r="H160" s="266"/>
      <c r="I160" s="266"/>
      <c r="J160" s="266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0"/>
      <c r="C162" s="251"/>
      <c r="D162" s="251"/>
      <c r="E162" s="251"/>
      <c r="F162" s="251"/>
      <c r="G162" s="251"/>
      <c r="H162" s="251"/>
      <c r="I162" s="251"/>
      <c r="J162" s="251"/>
      <c r="K162" s="252"/>
    </row>
    <row r="163" spans="2:11" ht="45" customHeight="1">
      <c r="B163" s="253"/>
      <c r="C163" s="254" t="s">
        <v>530</v>
      </c>
      <c r="D163" s="254"/>
      <c r="E163" s="254"/>
      <c r="F163" s="254"/>
      <c r="G163" s="254"/>
      <c r="H163" s="254"/>
      <c r="I163" s="254"/>
      <c r="J163" s="254"/>
      <c r="K163" s="255"/>
    </row>
    <row r="164" spans="2:11" ht="17.25" customHeight="1">
      <c r="B164" s="253"/>
      <c r="C164" s="280" t="s">
        <v>459</v>
      </c>
      <c r="D164" s="280"/>
      <c r="E164" s="280"/>
      <c r="F164" s="280" t="s">
        <v>460</v>
      </c>
      <c r="G164" s="317"/>
      <c r="H164" s="318" t="s">
        <v>101</v>
      </c>
      <c r="I164" s="318" t="s">
        <v>59</v>
      </c>
      <c r="J164" s="280" t="s">
        <v>461</v>
      </c>
      <c r="K164" s="255"/>
    </row>
    <row r="165" spans="2:11" ht="17.25" customHeight="1">
      <c r="B165" s="257"/>
      <c r="C165" s="282" t="s">
        <v>462</v>
      </c>
      <c r="D165" s="282"/>
      <c r="E165" s="282"/>
      <c r="F165" s="283" t="s">
        <v>463</v>
      </c>
      <c r="G165" s="319"/>
      <c r="H165" s="320"/>
      <c r="I165" s="320"/>
      <c r="J165" s="282" t="s">
        <v>464</v>
      </c>
      <c r="K165" s="259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6" t="s">
        <v>468</v>
      </c>
      <c r="D167" s="266"/>
      <c r="E167" s="266"/>
      <c r="F167" s="287" t="s">
        <v>465</v>
      </c>
      <c r="G167" s="266"/>
      <c r="H167" s="266" t="s">
        <v>504</v>
      </c>
      <c r="I167" s="266" t="s">
        <v>467</v>
      </c>
      <c r="J167" s="266">
        <v>120</v>
      </c>
      <c r="K167" s="309"/>
    </row>
    <row r="168" spans="2:11" ht="15" customHeight="1">
      <c r="B168" s="288"/>
      <c r="C168" s="266" t="s">
        <v>513</v>
      </c>
      <c r="D168" s="266"/>
      <c r="E168" s="266"/>
      <c r="F168" s="287" t="s">
        <v>465</v>
      </c>
      <c r="G168" s="266"/>
      <c r="H168" s="266" t="s">
        <v>514</v>
      </c>
      <c r="I168" s="266" t="s">
        <v>467</v>
      </c>
      <c r="J168" s="266" t="s">
        <v>515</v>
      </c>
      <c r="K168" s="309"/>
    </row>
    <row r="169" spans="2:11" ht="15" customHeight="1">
      <c r="B169" s="288"/>
      <c r="C169" s="266" t="s">
        <v>414</v>
      </c>
      <c r="D169" s="266"/>
      <c r="E169" s="266"/>
      <c r="F169" s="287" t="s">
        <v>465</v>
      </c>
      <c r="G169" s="266"/>
      <c r="H169" s="266" t="s">
        <v>531</v>
      </c>
      <c r="I169" s="266" t="s">
        <v>467</v>
      </c>
      <c r="J169" s="266" t="s">
        <v>515</v>
      </c>
      <c r="K169" s="309"/>
    </row>
    <row r="170" spans="2:11" ht="15" customHeight="1">
      <c r="B170" s="288"/>
      <c r="C170" s="266" t="s">
        <v>470</v>
      </c>
      <c r="D170" s="266"/>
      <c r="E170" s="266"/>
      <c r="F170" s="287" t="s">
        <v>471</v>
      </c>
      <c r="G170" s="266"/>
      <c r="H170" s="266" t="s">
        <v>531</v>
      </c>
      <c r="I170" s="266" t="s">
        <v>467</v>
      </c>
      <c r="J170" s="266">
        <v>50</v>
      </c>
      <c r="K170" s="309"/>
    </row>
    <row r="171" spans="2:11" ht="15" customHeight="1">
      <c r="B171" s="288"/>
      <c r="C171" s="266" t="s">
        <v>473</v>
      </c>
      <c r="D171" s="266"/>
      <c r="E171" s="266"/>
      <c r="F171" s="287" t="s">
        <v>465</v>
      </c>
      <c r="G171" s="266"/>
      <c r="H171" s="266" t="s">
        <v>531</v>
      </c>
      <c r="I171" s="266" t="s">
        <v>475</v>
      </c>
      <c r="J171" s="266"/>
      <c r="K171" s="309"/>
    </row>
    <row r="172" spans="2:11" ht="15" customHeight="1">
      <c r="B172" s="288"/>
      <c r="C172" s="266" t="s">
        <v>484</v>
      </c>
      <c r="D172" s="266"/>
      <c r="E172" s="266"/>
      <c r="F172" s="287" t="s">
        <v>471</v>
      </c>
      <c r="G172" s="266"/>
      <c r="H172" s="266" t="s">
        <v>531</v>
      </c>
      <c r="I172" s="266" t="s">
        <v>467</v>
      </c>
      <c r="J172" s="266">
        <v>50</v>
      </c>
      <c r="K172" s="309"/>
    </row>
    <row r="173" spans="2:11" ht="15" customHeight="1">
      <c r="B173" s="288"/>
      <c r="C173" s="266" t="s">
        <v>492</v>
      </c>
      <c r="D173" s="266"/>
      <c r="E173" s="266"/>
      <c r="F173" s="287" t="s">
        <v>471</v>
      </c>
      <c r="G173" s="266"/>
      <c r="H173" s="266" t="s">
        <v>531</v>
      </c>
      <c r="I173" s="266" t="s">
        <v>467</v>
      </c>
      <c r="J173" s="266">
        <v>50</v>
      </c>
      <c r="K173" s="309"/>
    </row>
    <row r="174" spans="2:11" ht="15" customHeight="1">
      <c r="B174" s="288"/>
      <c r="C174" s="266" t="s">
        <v>490</v>
      </c>
      <c r="D174" s="266"/>
      <c r="E174" s="266"/>
      <c r="F174" s="287" t="s">
        <v>471</v>
      </c>
      <c r="G174" s="266"/>
      <c r="H174" s="266" t="s">
        <v>531</v>
      </c>
      <c r="I174" s="266" t="s">
        <v>467</v>
      </c>
      <c r="J174" s="266">
        <v>50</v>
      </c>
      <c r="K174" s="309"/>
    </row>
    <row r="175" spans="2:11" ht="15" customHeight="1">
      <c r="B175" s="288"/>
      <c r="C175" s="266" t="s">
        <v>100</v>
      </c>
      <c r="D175" s="266"/>
      <c r="E175" s="266"/>
      <c r="F175" s="287" t="s">
        <v>465</v>
      </c>
      <c r="G175" s="266"/>
      <c r="H175" s="266" t="s">
        <v>532</v>
      </c>
      <c r="I175" s="266" t="s">
        <v>533</v>
      </c>
      <c r="J175" s="266"/>
      <c r="K175" s="309"/>
    </row>
    <row r="176" spans="2:11" ht="15" customHeight="1">
      <c r="B176" s="288"/>
      <c r="C176" s="266" t="s">
        <v>59</v>
      </c>
      <c r="D176" s="266"/>
      <c r="E176" s="266"/>
      <c r="F176" s="287" t="s">
        <v>465</v>
      </c>
      <c r="G176" s="266"/>
      <c r="H176" s="266" t="s">
        <v>534</v>
      </c>
      <c r="I176" s="266" t="s">
        <v>535</v>
      </c>
      <c r="J176" s="266">
        <v>1</v>
      </c>
      <c r="K176" s="309"/>
    </row>
    <row r="177" spans="2:11" ht="15" customHeight="1">
      <c r="B177" s="288"/>
      <c r="C177" s="266" t="s">
        <v>55</v>
      </c>
      <c r="D177" s="266"/>
      <c r="E177" s="266"/>
      <c r="F177" s="287" t="s">
        <v>465</v>
      </c>
      <c r="G177" s="266"/>
      <c r="H177" s="266" t="s">
        <v>536</v>
      </c>
      <c r="I177" s="266" t="s">
        <v>467</v>
      </c>
      <c r="J177" s="266">
        <v>20</v>
      </c>
      <c r="K177" s="309"/>
    </row>
    <row r="178" spans="2:11" ht="15" customHeight="1">
      <c r="B178" s="288"/>
      <c r="C178" s="266" t="s">
        <v>101</v>
      </c>
      <c r="D178" s="266"/>
      <c r="E178" s="266"/>
      <c r="F178" s="287" t="s">
        <v>465</v>
      </c>
      <c r="G178" s="266"/>
      <c r="H178" s="266" t="s">
        <v>537</v>
      </c>
      <c r="I178" s="266" t="s">
        <v>467</v>
      </c>
      <c r="J178" s="266">
        <v>255</v>
      </c>
      <c r="K178" s="309"/>
    </row>
    <row r="179" spans="2:11" ht="15" customHeight="1">
      <c r="B179" s="288"/>
      <c r="C179" s="266" t="s">
        <v>102</v>
      </c>
      <c r="D179" s="266"/>
      <c r="E179" s="266"/>
      <c r="F179" s="287" t="s">
        <v>465</v>
      </c>
      <c r="G179" s="266"/>
      <c r="H179" s="266" t="s">
        <v>430</v>
      </c>
      <c r="I179" s="266" t="s">
        <v>467</v>
      </c>
      <c r="J179" s="266">
        <v>10</v>
      </c>
      <c r="K179" s="309"/>
    </row>
    <row r="180" spans="2:11" ht="15" customHeight="1">
      <c r="B180" s="288"/>
      <c r="C180" s="266" t="s">
        <v>103</v>
      </c>
      <c r="D180" s="266"/>
      <c r="E180" s="266"/>
      <c r="F180" s="287" t="s">
        <v>465</v>
      </c>
      <c r="G180" s="266"/>
      <c r="H180" s="266" t="s">
        <v>538</v>
      </c>
      <c r="I180" s="266" t="s">
        <v>499</v>
      </c>
      <c r="J180" s="266"/>
      <c r="K180" s="309"/>
    </row>
    <row r="181" spans="2:11" ht="15" customHeight="1">
      <c r="B181" s="288"/>
      <c r="C181" s="266" t="s">
        <v>539</v>
      </c>
      <c r="D181" s="266"/>
      <c r="E181" s="266"/>
      <c r="F181" s="287" t="s">
        <v>465</v>
      </c>
      <c r="G181" s="266"/>
      <c r="H181" s="266" t="s">
        <v>540</v>
      </c>
      <c r="I181" s="266" t="s">
        <v>499</v>
      </c>
      <c r="J181" s="266"/>
      <c r="K181" s="309"/>
    </row>
    <row r="182" spans="2:11" ht="15" customHeight="1">
      <c r="B182" s="288"/>
      <c r="C182" s="266" t="s">
        <v>528</v>
      </c>
      <c r="D182" s="266"/>
      <c r="E182" s="266"/>
      <c r="F182" s="287" t="s">
        <v>465</v>
      </c>
      <c r="G182" s="266"/>
      <c r="H182" s="266" t="s">
        <v>541</v>
      </c>
      <c r="I182" s="266" t="s">
        <v>499</v>
      </c>
      <c r="J182" s="266"/>
      <c r="K182" s="309"/>
    </row>
    <row r="183" spans="2:11" ht="15" customHeight="1">
      <c r="B183" s="288"/>
      <c r="C183" s="266" t="s">
        <v>105</v>
      </c>
      <c r="D183" s="266"/>
      <c r="E183" s="266"/>
      <c r="F183" s="287" t="s">
        <v>471</v>
      </c>
      <c r="G183" s="266"/>
      <c r="H183" s="266" t="s">
        <v>542</v>
      </c>
      <c r="I183" s="266" t="s">
        <v>467</v>
      </c>
      <c r="J183" s="266">
        <v>50</v>
      </c>
      <c r="K183" s="309"/>
    </row>
    <row r="184" spans="2:11" ht="15" customHeight="1">
      <c r="B184" s="288"/>
      <c r="C184" s="266" t="s">
        <v>543</v>
      </c>
      <c r="D184" s="266"/>
      <c r="E184" s="266"/>
      <c r="F184" s="287" t="s">
        <v>471</v>
      </c>
      <c r="G184" s="266"/>
      <c r="H184" s="266" t="s">
        <v>544</v>
      </c>
      <c r="I184" s="266" t="s">
        <v>545</v>
      </c>
      <c r="J184" s="266"/>
      <c r="K184" s="309"/>
    </row>
    <row r="185" spans="2:11" ht="15" customHeight="1">
      <c r="B185" s="288"/>
      <c r="C185" s="266" t="s">
        <v>546</v>
      </c>
      <c r="D185" s="266"/>
      <c r="E185" s="266"/>
      <c r="F185" s="287" t="s">
        <v>471</v>
      </c>
      <c r="G185" s="266"/>
      <c r="H185" s="266" t="s">
        <v>547</v>
      </c>
      <c r="I185" s="266" t="s">
        <v>545</v>
      </c>
      <c r="J185" s="266"/>
      <c r="K185" s="309"/>
    </row>
    <row r="186" spans="2:11" ht="15" customHeight="1">
      <c r="B186" s="288"/>
      <c r="C186" s="266" t="s">
        <v>548</v>
      </c>
      <c r="D186" s="266"/>
      <c r="E186" s="266"/>
      <c r="F186" s="287" t="s">
        <v>471</v>
      </c>
      <c r="G186" s="266"/>
      <c r="H186" s="266" t="s">
        <v>549</v>
      </c>
      <c r="I186" s="266" t="s">
        <v>545</v>
      </c>
      <c r="J186" s="266"/>
      <c r="K186" s="309"/>
    </row>
    <row r="187" spans="2:11" ht="15" customHeight="1">
      <c r="B187" s="288"/>
      <c r="C187" s="321" t="s">
        <v>550</v>
      </c>
      <c r="D187" s="266"/>
      <c r="E187" s="266"/>
      <c r="F187" s="287" t="s">
        <v>471</v>
      </c>
      <c r="G187" s="266"/>
      <c r="H187" s="266" t="s">
        <v>551</v>
      </c>
      <c r="I187" s="266" t="s">
        <v>552</v>
      </c>
      <c r="J187" s="322" t="s">
        <v>553</v>
      </c>
      <c r="K187" s="309"/>
    </row>
    <row r="188" spans="2:11" ht="15" customHeight="1">
      <c r="B188" s="315"/>
      <c r="C188" s="323"/>
      <c r="D188" s="297"/>
      <c r="E188" s="297"/>
      <c r="F188" s="297"/>
      <c r="G188" s="297"/>
      <c r="H188" s="297"/>
      <c r="I188" s="297"/>
      <c r="J188" s="297"/>
      <c r="K188" s="316"/>
    </row>
    <row r="189" spans="2:11" ht="18.75" customHeight="1">
      <c r="B189" s="324"/>
      <c r="C189" s="325"/>
      <c r="D189" s="325"/>
      <c r="E189" s="325"/>
      <c r="F189" s="326"/>
      <c r="G189" s="266"/>
      <c r="H189" s="266"/>
      <c r="I189" s="266"/>
      <c r="J189" s="266"/>
      <c r="K189" s="263"/>
    </row>
    <row r="190" spans="2:11" ht="18.75" customHeight="1">
      <c r="B190" s="263"/>
      <c r="C190" s="266"/>
      <c r="D190" s="266"/>
      <c r="E190" s="266"/>
      <c r="F190" s="287"/>
      <c r="G190" s="266"/>
      <c r="H190" s="266"/>
      <c r="I190" s="266"/>
      <c r="J190" s="266"/>
      <c r="K190" s="263"/>
    </row>
    <row r="191" spans="2:11" ht="18.75" customHeight="1"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</row>
    <row r="192" spans="2:11" ht="13.5">
      <c r="B192" s="250"/>
      <c r="C192" s="251"/>
      <c r="D192" s="251"/>
      <c r="E192" s="251"/>
      <c r="F192" s="251"/>
      <c r="G192" s="251"/>
      <c r="H192" s="251"/>
      <c r="I192" s="251"/>
      <c r="J192" s="251"/>
      <c r="K192" s="252"/>
    </row>
    <row r="193" spans="2:11" ht="21">
      <c r="B193" s="253"/>
      <c r="C193" s="254" t="s">
        <v>554</v>
      </c>
      <c r="D193" s="254"/>
      <c r="E193" s="254"/>
      <c r="F193" s="254"/>
      <c r="G193" s="254"/>
      <c r="H193" s="254"/>
      <c r="I193" s="254"/>
      <c r="J193" s="254"/>
      <c r="K193" s="255"/>
    </row>
    <row r="194" spans="2:11" ht="25.5" customHeight="1">
      <c r="B194" s="253"/>
      <c r="C194" s="327" t="s">
        <v>555</v>
      </c>
      <c r="D194" s="327"/>
      <c r="E194" s="327"/>
      <c r="F194" s="327" t="s">
        <v>556</v>
      </c>
      <c r="G194" s="328"/>
      <c r="H194" s="329" t="s">
        <v>557</v>
      </c>
      <c r="I194" s="329"/>
      <c r="J194" s="329"/>
      <c r="K194" s="255"/>
    </row>
    <row r="195" spans="2:11" ht="5.25" customHeight="1">
      <c r="B195" s="288"/>
      <c r="C195" s="285"/>
      <c r="D195" s="285"/>
      <c r="E195" s="285"/>
      <c r="F195" s="285"/>
      <c r="G195" s="266"/>
      <c r="H195" s="285"/>
      <c r="I195" s="285"/>
      <c r="J195" s="285"/>
      <c r="K195" s="309"/>
    </row>
    <row r="196" spans="2:11" ht="15" customHeight="1">
      <c r="B196" s="288"/>
      <c r="C196" s="266" t="s">
        <v>558</v>
      </c>
      <c r="D196" s="266"/>
      <c r="E196" s="266"/>
      <c r="F196" s="287" t="s">
        <v>45</v>
      </c>
      <c r="G196" s="266"/>
      <c r="H196" s="330" t="s">
        <v>559</v>
      </c>
      <c r="I196" s="330"/>
      <c r="J196" s="330"/>
      <c r="K196" s="309"/>
    </row>
    <row r="197" spans="2:11" ht="15" customHeight="1">
      <c r="B197" s="288"/>
      <c r="C197" s="294"/>
      <c r="D197" s="266"/>
      <c r="E197" s="266"/>
      <c r="F197" s="287" t="s">
        <v>46</v>
      </c>
      <c r="G197" s="266"/>
      <c r="H197" s="330" t="s">
        <v>560</v>
      </c>
      <c r="I197" s="330"/>
      <c r="J197" s="330"/>
      <c r="K197" s="309"/>
    </row>
    <row r="198" spans="2:11" ht="15" customHeight="1">
      <c r="B198" s="288"/>
      <c r="C198" s="294"/>
      <c r="D198" s="266"/>
      <c r="E198" s="266"/>
      <c r="F198" s="287" t="s">
        <v>49</v>
      </c>
      <c r="G198" s="266"/>
      <c r="H198" s="330" t="s">
        <v>561</v>
      </c>
      <c r="I198" s="330"/>
      <c r="J198" s="330"/>
      <c r="K198" s="309"/>
    </row>
    <row r="199" spans="2:11" ht="15" customHeight="1">
      <c r="B199" s="288"/>
      <c r="C199" s="266"/>
      <c r="D199" s="266"/>
      <c r="E199" s="266"/>
      <c r="F199" s="287" t="s">
        <v>47</v>
      </c>
      <c r="G199" s="266"/>
      <c r="H199" s="330" t="s">
        <v>562</v>
      </c>
      <c r="I199" s="330"/>
      <c r="J199" s="330"/>
      <c r="K199" s="309"/>
    </row>
    <row r="200" spans="2:11" ht="15" customHeight="1">
      <c r="B200" s="288"/>
      <c r="C200" s="266"/>
      <c r="D200" s="266"/>
      <c r="E200" s="266"/>
      <c r="F200" s="287" t="s">
        <v>48</v>
      </c>
      <c r="G200" s="266"/>
      <c r="H200" s="330" t="s">
        <v>563</v>
      </c>
      <c r="I200" s="330"/>
      <c r="J200" s="330"/>
      <c r="K200" s="309"/>
    </row>
    <row r="201" spans="2:11" ht="15" customHeight="1">
      <c r="B201" s="288"/>
      <c r="C201" s="266"/>
      <c r="D201" s="266"/>
      <c r="E201" s="266"/>
      <c r="F201" s="287"/>
      <c r="G201" s="266"/>
      <c r="H201" s="266"/>
      <c r="I201" s="266"/>
      <c r="J201" s="266"/>
      <c r="K201" s="309"/>
    </row>
    <row r="202" spans="2:11" ht="15" customHeight="1">
      <c r="B202" s="288"/>
      <c r="C202" s="266" t="s">
        <v>511</v>
      </c>
      <c r="D202" s="266"/>
      <c r="E202" s="266"/>
      <c r="F202" s="287" t="s">
        <v>77</v>
      </c>
      <c r="G202" s="266"/>
      <c r="H202" s="330" t="s">
        <v>564</v>
      </c>
      <c r="I202" s="330"/>
      <c r="J202" s="330"/>
      <c r="K202" s="309"/>
    </row>
    <row r="203" spans="2:11" ht="15" customHeight="1">
      <c r="B203" s="288"/>
      <c r="C203" s="294"/>
      <c r="D203" s="266"/>
      <c r="E203" s="266"/>
      <c r="F203" s="287" t="s">
        <v>408</v>
      </c>
      <c r="G203" s="266"/>
      <c r="H203" s="330" t="s">
        <v>409</v>
      </c>
      <c r="I203" s="330"/>
      <c r="J203" s="330"/>
      <c r="K203" s="309"/>
    </row>
    <row r="204" spans="2:11" ht="15" customHeight="1">
      <c r="B204" s="288"/>
      <c r="C204" s="266"/>
      <c r="D204" s="266"/>
      <c r="E204" s="266"/>
      <c r="F204" s="287" t="s">
        <v>406</v>
      </c>
      <c r="G204" s="266"/>
      <c r="H204" s="330" t="s">
        <v>565</v>
      </c>
      <c r="I204" s="330"/>
      <c r="J204" s="330"/>
      <c r="K204" s="309"/>
    </row>
    <row r="205" spans="2:11" ht="15" customHeight="1">
      <c r="B205" s="331"/>
      <c r="C205" s="294"/>
      <c r="D205" s="294"/>
      <c r="E205" s="294"/>
      <c r="F205" s="287" t="s">
        <v>410</v>
      </c>
      <c r="G205" s="272"/>
      <c r="H205" s="332" t="s">
        <v>411</v>
      </c>
      <c r="I205" s="332"/>
      <c r="J205" s="332"/>
      <c r="K205" s="333"/>
    </row>
    <row r="206" spans="2:11" ht="15" customHeight="1">
      <c r="B206" s="331"/>
      <c r="C206" s="294"/>
      <c r="D206" s="294"/>
      <c r="E206" s="294"/>
      <c r="F206" s="287" t="s">
        <v>412</v>
      </c>
      <c r="G206" s="272"/>
      <c r="H206" s="332" t="s">
        <v>566</v>
      </c>
      <c r="I206" s="332"/>
      <c r="J206" s="332"/>
      <c r="K206" s="333"/>
    </row>
    <row r="207" spans="2:11" ht="15" customHeight="1">
      <c r="B207" s="331"/>
      <c r="C207" s="294"/>
      <c r="D207" s="294"/>
      <c r="E207" s="294"/>
      <c r="F207" s="334"/>
      <c r="G207" s="272"/>
      <c r="H207" s="335"/>
      <c r="I207" s="335"/>
      <c r="J207" s="335"/>
      <c r="K207" s="333"/>
    </row>
    <row r="208" spans="2:11" ht="15" customHeight="1">
      <c r="B208" s="331"/>
      <c r="C208" s="266" t="s">
        <v>535</v>
      </c>
      <c r="D208" s="294"/>
      <c r="E208" s="294"/>
      <c r="F208" s="287">
        <v>1</v>
      </c>
      <c r="G208" s="272"/>
      <c r="H208" s="332" t="s">
        <v>567</v>
      </c>
      <c r="I208" s="332"/>
      <c r="J208" s="332"/>
      <c r="K208" s="333"/>
    </row>
    <row r="209" spans="2:11" ht="15" customHeight="1">
      <c r="B209" s="331"/>
      <c r="C209" s="294"/>
      <c r="D209" s="294"/>
      <c r="E209" s="294"/>
      <c r="F209" s="287">
        <v>2</v>
      </c>
      <c r="G209" s="272"/>
      <c r="H209" s="332" t="s">
        <v>568</v>
      </c>
      <c r="I209" s="332"/>
      <c r="J209" s="332"/>
      <c r="K209" s="333"/>
    </row>
    <row r="210" spans="2:11" ht="15" customHeight="1">
      <c r="B210" s="331"/>
      <c r="C210" s="294"/>
      <c r="D210" s="294"/>
      <c r="E210" s="294"/>
      <c r="F210" s="287">
        <v>3</v>
      </c>
      <c r="G210" s="272"/>
      <c r="H210" s="332" t="s">
        <v>569</v>
      </c>
      <c r="I210" s="332"/>
      <c r="J210" s="332"/>
      <c r="K210" s="333"/>
    </row>
    <row r="211" spans="2:11" ht="15" customHeight="1">
      <c r="B211" s="331"/>
      <c r="C211" s="294"/>
      <c r="D211" s="294"/>
      <c r="E211" s="294"/>
      <c r="F211" s="287">
        <v>4</v>
      </c>
      <c r="G211" s="272"/>
      <c r="H211" s="332" t="s">
        <v>570</v>
      </c>
      <c r="I211" s="332"/>
      <c r="J211" s="332"/>
      <c r="K211" s="333"/>
    </row>
    <row r="212" spans="2:11" ht="12.75" customHeight="1">
      <c r="B212" s="336"/>
      <c r="C212" s="337"/>
      <c r="D212" s="337"/>
      <c r="E212" s="337"/>
      <c r="F212" s="337"/>
      <c r="G212" s="337"/>
      <c r="H212" s="337"/>
      <c r="I212" s="337"/>
      <c r="J212" s="337"/>
      <c r="K212" s="33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</cp:lastModifiedBy>
  <dcterms:created xsi:type="dcterms:W3CDTF">2017-03-10T17:38:33Z</dcterms:created>
  <dcterms:modified xsi:type="dcterms:W3CDTF">2017-03-10T17:38:39Z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