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1 - Stavební část" sheetId="2" r:id="rId2"/>
    <sheet name="Pokyny pro vyplnění" sheetId="3" r:id="rId3"/>
  </sheets>
  <definedNames>
    <definedName name="_xlnm._FilterDatabase" localSheetId="1" hidden="1">'01 - Stavební část'!$C$91:$K$91</definedName>
    <definedName name="_xlnm.Print_Titles" localSheetId="1">'01 - Stavební část'!$91:$91</definedName>
    <definedName name="_xlnm.Print_Titles" localSheetId="0">'Rekapitulace stavby'!$49:$49</definedName>
    <definedName name="_xlnm.Print_Area" localSheetId="1">'01 - Stavební část'!$C$4:$J$36,'01 - Stavební část'!$C$42:$J$73,'01 - Stavební část'!$C$79:$K$278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<sst xmlns="http://schemas.openxmlformats.org/spreadsheetml/2006/main" count="2417" uniqueCount="742">
  <si>
    <t>Export VZ</t>
  </si>
  <si>
    <t>List obsahuje:</t>
  </si>
  <si>
    <t>3.0</t>
  </si>
  <si>
    <t>ZAMOK</t>
  </si>
  <si>
    <t>False</t>
  </si>
  <si>
    <t>{2eafbb7a-d16c-4833-9d9b-74783cc8d022}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</si>
  <si>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</si>
  <si>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</si>
  <si>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</si>
  <si>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</si>
  <si>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</si>
  <si>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</si>
  <si>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</si>
  <si>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</si>
  <si>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L2015-64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</si>
  <si>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</si>
  <si>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</si>
  <si>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zpev. ploch a dešťové kanalizace u kina Kosmos</t>
  </si>
  <si>
    <t>0,1</t>
  </si>
  <si>
    <t>KSO:</t>
  </si>
  <si>
    <t/>
  </si>
  <si>
    <t>CC-CZ:</t>
  </si>
  <si>
    <t>1</t>
  </si>
  <si>
    <t>Místo:</t>
  </si>
  <si>
    <t>Obec Třinec</t>
  </si>
  <si>
    <t>Datum:</t>
  </si>
  <si>
    <t>29.12.2015</t>
  </si>
  <si>
    <t>10</t>
  </si>
  <si>
    <t>100</t>
  </si>
  <si>
    <t>Zadavatel:</t>
  </si>
  <si>
    <t>IČ:</t>
  </si>
  <si>
    <t>00601187</t>
  </si>
  <si>
    <t>Městské kino Kosmos p.o., Dukelská 689, Třinec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</si>
  <si>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</si>
  <si>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</si>
  <si>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</si>
  <si>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</si>
  <si>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</si>
  <si>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</si>
  <si>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</si>
  <si>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</si>
  <si>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</si>
  <si>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</si>
  <si>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</si>
  <si>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</si>
  <si>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</si>
  <si>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</si>
  <si>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</si>
  <si>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</si>
  <si>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</si>
  <si>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</si>
  <si>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</si>
  <si>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</si>
  <si>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</si>
  <si>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</si>
  <si>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</si>
  <si>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</si>
  <si>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</si>
  <si>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</si>
  <si>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</si>
  <si>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</si>
  <si>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</si>
  <si>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</si>
  <si>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</si>
  <si>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</si>
  <si>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</si>
  <si>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</si>
  <si>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</si>
  <si>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</si>
  <si>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</si>
  <si>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</si>
  <si>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</si>
  <si>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</si>
  <si>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</si>
  <si>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</si>
  <si>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</si>
  <si>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</si>
  <si>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</si>
  <si>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</si>
  <si>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</t>
  </si>
  <si>
    <t>STA</t>
  </si>
  <si>
    <t>{449229bb-e03d-41e4-b3fb-c74e8816fd39}</t>
  </si>
  <si>
    <t>2</t>
  </si>
  <si>
    <t>Zpět na list: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</si>
  <si>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</si>
  <si>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</si>
  <si>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</si>
  <si>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</si>
  <si>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</si>
  <si>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</si>
  <si>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</si>
  <si>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</si>
  <si>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</si>
  <si>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</si>
  <si>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</si>
  <si>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</si>
  <si>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</si>
  <si>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</si>
  <si>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</si>
  <si>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</si>
  <si>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</si>
  <si>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</si>
  <si>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</si>
  <si>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</si>
  <si>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</si>
  <si>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</si>
  <si>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</si>
  <si>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</si>
  <si>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</si>
  <si>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</si>
  <si>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</si>
  <si>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</si>
  <si>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</si>
  <si>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</si>
  <si>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</si>
  <si>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</si>
  <si>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</si>
  <si>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</si>
  <si>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</si>
  <si>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</si>
  <si>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</si>
  <si>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</si>
  <si>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</si>
  <si>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</si>
  <si>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</si>
  <si>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</si>
  <si>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</si>
  <si>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</si>
  <si>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</si>
  <si>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</si>
  <si>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2015 01</t>
  </si>
  <si>
    <t>4</t>
  </si>
  <si>
    <t>-1063674911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</si>
  <si>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</si>
  <si>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</si>
  <si>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113106123</t>
  </si>
  <si>
    <t>Rozebrání dlažeb komunikací pro pěší ze zámkových dlaždic</t>
  </si>
  <si>
    <t>-2048890281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</si>
  <si>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</si>
  <si>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3</t>
  </si>
  <si>
    <t>113107122</t>
  </si>
  <si>
    <t>Odstranění podkladu pl do 50 m2 z kameniva drceného tl 200 mm</t>
  </si>
  <si>
    <t>1911045823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</si>
  <si>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</si>
  <si>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113107137</t>
  </si>
  <si>
    <t>Odstranění podkladu pl do 50 m2 z betonu vyztuženého sítěmi tl 300 mm</t>
  </si>
  <si>
    <t>1971707814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</si>
  <si>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</si>
  <si>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5</t>
  </si>
  <si>
    <t>113202111</t>
  </si>
  <si>
    <t>Vytrhání obrub krajníků obrubníků stojatých</t>
  </si>
  <si>
    <t>m</t>
  </si>
  <si>
    <t>-2037528520</t>
  </si>
  <si>
    <t>Vytrhání obrub s vybouráním lože, s přemístěním hmot na skládku na vzdálenost do 3 m nebo s naložením na dopravní prostředek z krajníků nebo obrubníků stojatých</t>
  </si>
  <si>
    <t>6</t>
  </si>
  <si>
    <t>121112011</t>
  </si>
  <si>
    <t>Sejmutí ornice tl vrstvy do 150 mm ručně s odhozením do 3 m bez vodorovného přemístění</t>
  </si>
  <si>
    <t>m3</t>
  </si>
  <si>
    <t>-277945226</t>
  </si>
  <si>
    <t>Sejmutí ornice ručně bez vodorovného přemístění s naložením na dopravní prostředek nebo s odhozením do 3 m tloušťky vrstvy do 150 mm</t>
  </si>
  <si>
    <t>7</t>
  </si>
  <si>
    <t>132201201</t>
  </si>
  <si>
    <t>Hloubení rýh š do 2000 mm v hornině tř. 3 objemu do 100 m3</t>
  </si>
  <si>
    <t>-309941074</t>
  </si>
  <si>
    <t>Hloubení zapažených i nezapažených rýh šířky přes 600 do 2 000 mm s urovnáním dna do předepsaného profilu a spádu v hornině tř. 3 do 100 m3</t>
  </si>
  <si>
    <t>8</t>
  </si>
  <si>
    <t>132201209</t>
  </si>
  <si>
    <t>Příplatek za lepivost k hloubení rýh š do 2000 mm v hornině tř. 3</t>
  </si>
  <si>
    <t>1360007124</t>
  </si>
  <si>
    <t>Hloubení zapažených i nezapažených rýh šířky přes 600 do 2 000 mm s urovnáním dna do předepsaného profilu a spádu v hornině tř. 3 Příplatek k cenám za lepivost horniny tř. 3</t>
  </si>
  <si>
    <t>9</t>
  </si>
  <si>
    <t>151101101</t>
  </si>
  <si>
    <t>Zřízení příložného pažení a rozepření stěn rýh hl do 2 m</t>
  </si>
  <si>
    <t>-1868448822</t>
  </si>
  <si>
    <t>Zřízení pažení a rozepření stěn rýh pro podzemní vedení pro všechny šířky rýhy příložné pro jakoukoliv mezerovitost, hloubky do 2 m</t>
  </si>
  <si>
    <t>151101111</t>
  </si>
  <si>
    <t>Odstranění příložného pažení a rozepření stěn rýh hl do 2 m</t>
  </si>
  <si>
    <t>88536639</t>
  </si>
  <si>
    <t>Odstranění pažení a rozepření stěn rýh pro podzemní vedení s uložením materiálu na vzdálenost do 3 m od kraje výkopu příložné, hloubky do 2 m</t>
  </si>
  <si>
    <t>11</t>
  </si>
  <si>
    <t>162701105</t>
  </si>
  <si>
    <t>Vodorovné přemístění do 10000 m výkopku/sypaniny z horniny tř. 1 až 4</t>
  </si>
  <si>
    <t>-952554593</t>
  </si>
  <si>
    <t>Vodorovné přemístění výkopku nebo sypaniny po suchu na obvyklém dopravním prostředku, bez naložení výkopku, avšak se složením bez rozhrnutí z horniny tř. 1 až 4 na vzdálenost přes 9 000 do 10 000 m</t>
  </si>
  <si>
    <t>12</t>
  </si>
  <si>
    <t>171201211</t>
  </si>
  <si>
    <t>Poplatek za uložení odpadu ze sypaniny na skládce (skládkovné)</t>
  </si>
  <si>
    <t>t</t>
  </si>
  <si>
    <t>800890132</t>
  </si>
  <si>
    <t>Uložení sypaniny poplatek za uložení sypaniny na skládce (skládkovné)</t>
  </si>
  <si>
    <t>13</t>
  </si>
  <si>
    <t>171201212R01</t>
  </si>
  <si>
    <t>Poplatek za zeminu pro závěrečné úpravy</t>
  </si>
  <si>
    <t>1081564035</t>
  </si>
  <si>
    <t>14</t>
  </si>
  <si>
    <t>175101201</t>
  </si>
  <si>
    <t>Obsypání objektu nad přilehlým původním terénem sypaninou bez prohození, uloženou do 3 m</t>
  </si>
  <si>
    <t>-1019268829</t>
  </si>
  <si>
    <t>Obsypání objektů nad přilehlým původním terénem sypaninou z vhodných hornin 1 až 4 nebo materiálem uloženým ve vzdálenosti do 30 m od vnějšího kraje objektu pro jakoukoliv míru zhutnění bez prohození sypaniny</t>
  </si>
  <si>
    <t>M</t>
  </si>
  <si>
    <t>583313490</t>
  </si>
  <si>
    <t>kamenivo těžené drobné frakce 0-4</t>
  </si>
  <si>
    <t>-943939330</t>
  </si>
  <si>
    <t xml:space="preserve">kamenivo přírodní těžené pro stavební účely  PTK  (drobné, hrubé, štěrkopísky) kamenivo těžené drobné D&lt;=2 mm (ČSN EN 13043 ) D&lt;=4 mm (ČSN EN 12620, ČSN EN 13139 ) d=0 mm, D&lt;=6,3 mm (ČSN EN 13242) frakce  0-4 </t>
  </si>
  <si>
    <t>VV</t>
  </si>
  <si>
    <t>3,6*2 'Přepočtené koeficientem množství</t>
  </si>
  <si>
    <t>16</t>
  </si>
  <si>
    <t>175111101</t>
  </si>
  <si>
    <t>Obsypání potrubí ručně sypaninou bez prohození, uloženou do 3 m</t>
  </si>
  <si>
    <t>-1100367249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</si>
  <si>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</si>
  <si>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17</t>
  </si>
  <si>
    <t>-1669081429</t>
  </si>
  <si>
    <t>11,788*2 'Přepočtené koeficientem množství</t>
  </si>
  <si>
    <t>18</t>
  </si>
  <si>
    <t>175151101</t>
  </si>
  <si>
    <t>Obsypání potrubí strojně sypaninou bez prohození, uloženou do 3 m</t>
  </si>
  <si>
    <t>-308829345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</si>
  <si>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</si>
  <si>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19</t>
  </si>
  <si>
    <t>181151113</t>
  </si>
  <si>
    <t>Úprava zrnitosti ornice rozpojením balvanů tl vrstvy do 200 mm v hornině tř. 1 až 4 pl do 500 m2</t>
  </si>
  <si>
    <t>1084172939</t>
  </si>
  <si>
    <t>Úprava zrnitosti zemin pláně rozpojením balvanů v rovině nebo ve svahu sklonu do 1 : 5 při souvislé ploše do 500 m2 v hornině tř. 1 až 4, tl. vrstvy přes 150 do 200 mm</t>
  </si>
  <si>
    <t>20</t>
  </si>
  <si>
    <t>181301102</t>
  </si>
  <si>
    <t>Rozprostření ornice tl vrstvy do 150 mm pl do 500 m2 v rovině nebo ve svahu do 1:5</t>
  </si>
  <si>
    <t>634240838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</si>
  <si>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</si>
  <si>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</si>
  <si>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</si>
  <si>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383923343</t>
  </si>
  <si>
    <t>Založení trávníku na půdě předem připravené plochy do 1000 m2 výsevem včetně utažení parkového v rovině nebo na svahu do 1:5</t>
  </si>
  <si>
    <t>22</t>
  </si>
  <si>
    <t>005724100</t>
  </si>
  <si>
    <t>osivo směs travní parková</t>
  </si>
  <si>
    <t>kg</t>
  </si>
  <si>
    <t>1441219706</t>
  </si>
  <si>
    <t>osiva pícnin směsi travní balení obvykle 25 kg parková</t>
  </si>
  <si>
    <t>32*0,05 'Přepočtené koeficientem množství</t>
  </si>
  <si>
    <t>23</t>
  </si>
  <si>
    <t>181951102</t>
  </si>
  <si>
    <t>Úprava pláně v hornině tř. 1 až 4 se zhutněním</t>
  </si>
  <si>
    <t>1203812356</t>
  </si>
  <si>
    <t>Úprava pláně vyrovnáním výškových rozdílů v hornině tř. 1 až 4 se zhutněním</t>
  </si>
  <si>
    <t>24</t>
  </si>
  <si>
    <t>183117212</t>
  </si>
  <si>
    <t>Hloubení rýh v kořenové zóně stromu ručně šířky do 0,3 m hloubky do 0,4 m v rovině nebo svahu do 1:5</t>
  </si>
  <si>
    <t>1936516229</t>
  </si>
  <si>
    <t>Hloubení rýhy v kořenové zóně stromu v zemině tř. 1 až 4 šíře do 300 mm ručně, s přerušením kořenů do 30 mm v rovině nebo na svahu do 1:5, hloubky přes 200 do 400 mm</t>
  </si>
  <si>
    <t>25</t>
  </si>
  <si>
    <t>184807111</t>
  </si>
  <si>
    <t>Zřízení ochrany stromu bedněním</t>
  </si>
  <si>
    <t>-449523620</t>
  </si>
  <si>
    <t>Ochrana kmene bedněním před poškozením stavebním provozem zřízení</t>
  </si>
  <si>
    <t>26</t>
  </si>
  <si>
    <t>184807112</t>
  </si>
  <si>
    <t>Odstranění ochrany stromu bedněním</t>
  </si>
  <si>
    <t>1838071460</t>
  </si>
  <si>
    <t>Ochrana kmene bedněním před poškozením stavebním provozem odstranění</t>
  </si>
  <si>
    <t>27</t>
  </si>
  <si>
    <t>184813211</t>
  </si>
  <si>
    <t>Ochranné oplocení kořenové zóny stromu v rovině nebo na svahu do 1:5, výšky do 1500 mm</t>
  </si>
  <si>
    <t>-34925675</t>
  </si>
  <si>
    <t>28</t>
  </si>
  <si>
    <t>184813251</t>
  </si>
  <si>
    <t>Odstranění ochranného oplocení kořenové zóny stromu v rovině nebo na svahu do 1:5, výšky do 1500 mm</t>
  </si>
  <si>
    <t>1615114325</t>
  </si>
  <si>
    <t>Zakládání</t>
  </si>
  <si>
    <t>29</t>
  </si>
  <si>
    <t>213141111</t>
  </si>
  <si>
    <t>Zřízení vrstvy z geotextilie v rovině nebo ve sklonu do 1:5 š do 3 m</t>
  </si>
  <si>
    <t>CS ÚRS 2016 01</t>
  </si>
  <si>
    <t>1154900187</t>
  </si>
  <si>
    <t>Zřízení vrstvy z geotextilie filtrační, separační, odvodňovací, ochranné, výztužné nebo protierozní v rovině nebo ve sklonu do 1:5, šířky do 3 m</t>
  </si>
  <si>
    <t>30</t>
  </si>
  <si>
    <t>693111490</t>
  </si>
  <si>
    <t>geotextilie 500 g/m2 do š 8,8 m</t>
  </si>
  <si>
    <t>1380394714</t>
  </si>
  <si>
    <t>Geotextilie netkané  (polypropylenová vlákna) se základní ÚV stabilizací šíře do 8,8 m 63/ 50  500 g/m2</t>
  </si>
  <si>
    <t>206,5*1,15 'Přepočtené koeficientem množství</t>
  </si>
  <si>
    <t>Vodorovné konstrukce</t>
  </si>
  <si>
    <t>31</t>
  </si>
  <si>
    <t>451572111</t>
  </si>
  <si>
    <t>Lože pod potrubí otevřený výkop z kameniva drobného těženého</t>
  </si>
  <si>
    <t>-1082534738</t>
  </si>
  <si>
    <t>Lože pod potrubí, stoky a drobné objekty v otevřeném výkopu z kameniva drobného těženého 0 až 4 mm</t>
  </si>
  <si>
    <t>Komunikace pozemní</t>
  </si>
  <si>
    <t>32</t>
  </si>
  <si>
    <t>564831111</t>
  </si>
  <si>
    <t>Podklad ze štěrkodrtě ŠD tl 100 mm</t>
  </si>
  <si>
    <t>-353806044</t>
  </si>
  <si>
    <t>Podklad ze štěrkodrti ŠD s rozprostřením a zhutněním, po zhutnění tl. 100 mm</t>
  </si>
  <si>
    <t>33</t>
  </si>
  <si>
    <t>564861111</t>
  </si>
  <si>
    <t>Podklad ze štěrkodrtě ŠD tl 200 mm - fr. 0-32</t>
  </si>
  <si>
    <t>794486254</t>
  </si>
  <si>
    <t>Podklad ze štěrkodrti ŠD s rozprostřením a zhutněním, po zhutnění tl. 200 mm</t>
  </si>
  <si>
    <t>34</t>
  </si>
  <si>
    <t>566201111</t>
  </si>
  <si>
    <t>Úprava krytu z kameniva drceného pro nový kryt s doplněním kameniva drceného do 0,04 m3/m2</t>
  </si>
  <si>
    <t>69351739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</si>
  <si>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</si>
  <si>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35</t>
  </si>
  <si>
    <t>566901133</t>
  </si>
  <si>
    <t>Vyspravení podkladu po překopech ing sítí plochy do 15 m2 štěrkodrtí tl. 200 mm</t>
  </si>
  <si>
    <t>252109139</t>
  </si>
  <si>
    <t>Vyspravení podkladu po překopech inženýrských sítí plochy do 15 m2 s rozprostřením a zhutněním štěrkodrtí tl. 200 mm</t>
  </si>
  <si>
    <t>36</t>
  </si>
  <si>
    <t>596211110</t>
  </si>
  <si>
    <t>Kladení zámkové dlažby komunikací pro pěší tl 60 mm skupiny A pl do 50 m2</t>
  </si>
  <si>
    <t>1330930928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</si>
  <si>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</si>
  <si>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37</t>
  </si>
  <si>
    <t>596211112</t>
  </si>
  <si>
    <t>Kladení zámkové dlažby komunikací pro pěší tl 60 mm skupiny A pl do 300 m2</t>
  </si>
  <si>
    <t>-380524493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</si>
  <si>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</si>
  <si>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38</t>
  </si>
  <si>
    <t>592451100</t>
  </si>
  <si>
    <t>dlažba skladebná 20x10x6 cm přírodní</t>
  </si>
  <si>
    <t>-433726660</t>
  </si>
  <si>
    <t>dlaždice betonové dlažba zámková (ČSN EN 1338) dlažba skladebná s fazetou, 1 m2=50 kusů  20 x 10 x 6 přírodní</t>
  </si>
  <si>
    <t>39</t>
  </si>
  <si>
    <t>596211115</t>
  </si>
  <si>
    <t>Příplatek za kombinaci více než dvou barev u kladení betonových dlažeb pro pěší tl 60 mm skupiny A</t>
  </si>
  <si>
    <t>-1915769852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</si>
  <si>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více než dvou barev</t>
  </si>
  <si>
    <t>40</t>
  </si>
  <si>
    <t>596212211</t>
  </si>
  <si>
    <t>Kladení zámkové dlažby pozemních komunikací tl 80 mm skupiny A pl do 100 m2</t>
  </si>
  <si>
    <t>1219227847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</si>
  <si>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</si>
  <si>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41</t>
  </si>
  <si>
    <t>592451090</t>
  </si>
  <si>
    <t>betonová dlažba skladebná 20x10x8 cm přírodní</t>
  </si>
  <si>
    <t>786746410</t>
  </si>
  <si>
    <t>Dlaždice betonové dlažba zámková (ČSN EN 1338) dlažba skladebná, s fazetou 1 m2=50 kusů  20 x 10 x 8 přírodní</t>
  </si>
  <si>
    <t>70*1,1 'Přepočtené koeficientem množství</t>
  </si>
  <si>
    <t>Úpravy povrchů, podlahy a osazování výplní</t>
  </si>
  <si>
    <t>42</t>
  </si>
  <si>
    <t>637211321</t>
  </si>
  <si>
    <t>Okapový chodník z betonových vymývaných dlaždic tl 50 mm kladených do písku se zalitím spár MC</t>
  </si>
  <si>
    <t>1215289218</t>
  </si>
  <si>
    <t>Okapový chodník z dlaždic betonových 500x500 mm vymývaných s vyplněním spár drobným kamenivem, tl. dlaždic 50 mm do písku</t>
  </si>
  <si>
    <t>Trubní vedení</t>
  </si>
  <si>
    <t>43</t>
  </si>
  <si>
    <t>871265211</t>
  </si>
  <si>
    <t>Kanalizační potrubí z tvrdého PVC-systém KG tuhost třídy SN4 DN100</t>
  </si>
  <si>
    <t>944595075</t>
  </si>
  <si>
    <t>Kanalizační potrubí z tvrdého PVC systém KG v otevřeném výkopu ve sklonu do 20 %, tuhost třídy SN 4 DN 100</t>
  </si>
  <si>
    <t>44</t>
  </si>
  <si>
    <t>871315211</t>
  </si>
  <si>
    <t>Kanalizační potrubí z tvrdého PVC-systém KG tuhost třídy SN4 DN150</t>
  </si>
  <si>
    <t>-1911495587</t>
  </si>
  <si>
    <t>Kanalizační potrubí z tvrdého PVC systém KG v otevřeném výkopu ve sklonu do 20 %, tuhost třídy SN 4 DN 150</t>
  </si>
  <si>
    <t>45</t>
  </si>
  <si>
    <t>877265211</t>
  </si>
  <si>
    <t>Montáž tvarovek z tvrdého PVC-systém KG nebo z polypropylenu-systém KG 2000 jednoosé DN 100</t>
  </si>
  <si>
    <t>kus</t>
  </si>
  <si>
    <t>-297998130</t>
  </si>
  <si>
    <t>Montáž tvarovek na kanalizačním potrubí z trub z plastu z tvrdého PVC systém KG nebo z polypropylenu systém KG 2000 v otevřeném výkopu jednoosých DN 100</t>
  </si>
  <si>
    <t>46</t>
  </si>
  <si>
    <t>286113530</t>
  </si>
  <si>
    <t>koleno kanalizace plastové KGB 100x87°</t>
  </si>
  <si>
    <t>1927050515</t>
  </si>
  <si>
    <t>trubky z polyvinylchloridu kanalizace domovní a uliční KG - Systém (PVC) PipeLife kolena KGB KGB 100x87°</t>
  </si>
  <si>
    <t>47</t>
  </si>
  <si>
    <t>877315211</t>
  </si>
  <si>
    <t>Montáž tvarovek z tvrdého PVC-systém KG nebo z polypropylenu-systém KG 2000 jednoosé DN 150</t>
  </si>
  <si>
    <t>1963971736</t>
  </si>
  <si>
    <t>Montáž tvarovek na kanalizačním potrubí z trub z plastu z tvrdého PVC systém KG nebo z polypropylenu systém KG 2000 v otevřeném výkopu jednoosých DN 150</t>
  </si>
  <si>
    <t>48</t>
  </si>
  <si>
    <t>286113610</t>
  </si>
  <si>
    <t>koleno kanalizace plastové KGB 150x45°</t>
  </si>
  <si>
    <t>-1119937164</t>
  </si>
  <si>
    <t>trubky z polyvinylchloridu kanalizace domovní a uliční KG - Systém (PVC) PipeLife kolena KGB KGB 150x45°</t>
  </si>
  <si>
    <t>49</t>
  </si>
  <si>
    <t>877315241</t>
  </si>
  <si>
    <t>Montáž hrdlového uzávěru z tvrdého PVC-systém KG nebo polypropylenu-systém KG 2000 DN 150</t>
  </si>
  <si>
    <t>1912479151</t>
  </si>
  <si>
    <t>Montáž tvarovek na kanalizačním potrubí z trub z plastu z tvrdého PVC systém KG nebo z polypropylenu systém KG 2000 v otevřeném výkopu hrdlových uzávěrů DN 150</t>
  </si>
  <si>
    <t>50</t>
  </si>
  <si>
    <t>286119580</t>
  </si>
  <si>
    <t>uzávěr hrdlový kanalizace plastové PPKGM DN 160</t>
  </si>
  <si>
    <t>2056041897</t>
  </si>
  <si>
    <t>trubky z polyvinylchloridu kanalizace KG 2000 hrdlový uzávěr PPKGM PPKGM-DN 160</t>
  </si>
  <si>
    <t>51</t>
  </si>
  <si>
    <t>894812111R01</t>
  </si>
  <si>
    <t>Uliční vpusť dle specifikace - UV1</t>
  </si>
  <si>
    <t>-1909365519</t>
  </si>
  <si>
    <t>Revizní a čistící šachta z polypropylenu PP pro hladké trouby (např. systém KG) DN 315 šachtové dno (DN šachty / DN trubního vedení) DN 315/150 přímý tok - dodávka a montáž dle specifikace C.10</t>
  </si>
  <si>
    <t>52</t>
  </si>
  <si>
    <t>894812111R02</t>
  </si>
  <si>
    <t>Uliční vpusť dle specifikace - UV2</t>
  </si>
  <si>
    <t>-275995881</t>
  </si>
  <si>
    <t>53</t>
  </si>
  <si>
    <t>894812149</t>
  </si>
  <si>
    <t>Příplatek k rourám revizní a čistící šachty z PP DN 315 za uříznutí šachtové roury</t>
  </si>
  <si>
    <t>22162502</t>
  </si>
  <si>
    <t>Revizní a čistící šachta z polypropylenu PP pro hladké trouby (např. systém KG) DN 315 roura šachtová korugovaná Příplatek k cenám 2131 - 2142 za uříznutí šachtové roury</t>
  </si>
  <si>
    <t>54</t>
  </si>
  <si>
    <t>894812611</t>
  </si>
  <si>
    <t>Vyříznutí a utěsnění otvoru ve stěně šachty DN 110</t>
  </si>
  <si>
    <t>1593750818</t>
  </si>
  <si>
    <t>Revizní a čistící šachta z polypropylenu PP vyříznutí a utěsnění otvoru ve stěně šachty DN 110</t>
  </si>
  <si>
    <t>55</t>
  </si>
  <si>
    <t>899331111</t>
  </si>
  <si>
    <t>Výšková úprava uličního vstupu nebo vpusti do 200 mm zvýšením poklopu</t>
  </si>
  <si>
    <t>-769597994</t>
  </si>
  <si>
    <t>Ostatní konstrukce a práce, bourání</t>
  </si>
  <si>
    <t>56</t>
  </si>
  <si>
    <t>916231213</t>
  </si>
  <si>
    <t>Osazení chodníkového obrubníku betonového stojatého s boční opěrou do lože z betonu prostého</t>
  </si>
  <si>
    <t>-1088894878</t>
  </si>
  <si>
    <t>Osazení chodníkového obrubníku betonového se zřízením lože, s vyplněním a zatřením spár cementovou maltou stojatého s boční opěrou z betonu prostého tř. C 12/15, do lože z betonu prostého téže značky</t>
  </si>
  <si>
    <t>57</t>
  </si>
  <si>
    <t>592174110</t>
  </si>
  <si>
    <t>obrubník betonový chodníkový ABO 100x8x20 cm</t>
  </si>
  <si>
    <t>104265356</t>
  </si>
  <si>
    <t>obrubníky betonové a železobetonové chodníkové ABO   15-10    100 x 8 x 20</t>
  </si>
  <si>
    <t>67,2*1,1 'Přepočtené koeficientem množství</t>
  </si>
  <si>
    <t>58</t>
  </si>
  <si>
    <t>971052231</t>
  </si>
  <si>
    <t>Vybourání nebo prorážení otvorů v ŽB příčkách a zdech pl do 0,0225 m2 tl do 150 mm</t>
  </si>
  <si>
    <t>-1773978680</t>
  </si>
  <si>
    <t>Vybourání a prorážení otvorů v železobetonových příčkách a zdech základových nebo nadzákladových, plochy do 0,0225 m2, tl. do 150 mm</t>
  </si>
  <si>
    <t>59</t>
  </si>
  <si>
    <t>976085311</t>
  </si>
  <si>
    <t>Vybourání kanalizačních rámů včetně poklopů nebo mříží pl do 0,6 m2</t>
  </si>
  <si>
    <t>-881334741</t>
  </si>
  <si>
    <t>Vybourání drobných zámečnických a jiných konstrukcí kanalizačních rámů litinových, z rýhovaného plechu nebo betonových včetně poklopů nebo mříží, plochy do 0,60 m2</t>
  </si>
  <si>
    <t>997</t>
  </si>
  <si>
    <t>Přesun sutě</t>
  </si>
  <si>
    <t>60</t>
  </si>
  <si>
    <t>997002511</t>
  </si>
  <si>
    <t>Vodorovné přemístění suti a vybouraných hmot bez naložení ale se složením a urovnáním do 1 km</t>
  </si>
  <si>
    <t>-2094828195</t>
  </si>
  <si>
    <t>Vodorovné přemístění suti a vybouraných hmot bez naložení, se složením a hrubým urovnáním na vzdálenost do 1 km</t>
  </si>
  <si>
    <t>61</t>
  </si>
  <si>
    <t>997002519</t>
  </si>
  <si>
    <t>Příplatek ZKD 1 km přemístění suti a vybouraných hmot</t>
  </si>
  <si>
    <t>-1511654875</t>
  </si>
  <si>
    <t>Vodorovné přemístění suti a vybouraných hmot bez naložení, se složením a hrubým urovnáním Příplatek k ceně za každý další i započatý 1 km přes 1 km</t>
  </si>
  <si>
    <t>62</t>
  </si>
  <si>
    <t>997002611</t>
  </si>
  <si>
    <t>Nakládání suti a vybouraných hmot</t>
  </si>
  <si>
    <t>115270874</t>
  </si>
  <si>
    <t>Nakládání suti a vybouraných hmot na dopravní prostředek pro vodorovné přemístění</t>
  </si>
  <si>
    <t>63</t>
  </si>
  <si>
    <t>997013801</t>
  </si>
  <si>
    <t>Poplatek za uložení stavebního betonového odpadu na skládce (skládkovné)</t>
  </si>
  <si>
    <t>1718190054</t>
  </si>
  <si>
    <t>Poplatek za uložení stavebního odpadu na skládce (skládkovné) betonového</t>
  </si>
  <si>
    <t>998</t>
  </si>
  <si>
    <t>Přesun hmot</t>
  </si>
  <si>
    <t>64</t>
  </si>
  <si>
    <t>998229112</t>
  </si>
  <si>
    <t>Přesun hmot ruční pro pozemní komunikace s krytem dlážděným na vzdálenost do 50 m</t>
  </si>
  <si>
    <t>64611250</t>
  </si>
  <si>
    <t>Přesun hmot ruční pro pozemní komunikace s naložením a složením na vzdálenost do 50 m, s krytem dlážděným</t>
  </si>
  <si>
    <t>PSV</t>
  </si>
  <si>
    <t>Práce a dodávky PSV</t>
  </si>
  <si>
    <t>721</t>
  </si>
  <si>
    <t>Zdravotechnika - vnitřní kanalizace</t>
  </si>
  <si>
    <t>65</t>
  </si>
  <si>
    <t>721242115</t>
  </si>
  <si>
    <t>Lapač střešních splavenin z PP se zápachovou klapkou a lapacím košem DN 110</t>
  </si>
  <si>
    <t>98790924</t>
  </si>
  <si>
    <t>Lapače střešních splavenin z polypropylenu (PP) DN 110 (HL 600)</t>
  </si>
  <si>
    <t>66</t>
  </si>
  <si>
    <t>721242803</t>
  </si>
  <si>
    <t>Demontáž lapače střešních splavenin DN 110</t>
  </si>
  <si>
    <t>-142497590</t>
  </si>
  <si>
    <t>Demontáž lapačů střešních splavenin DN 110</t>
  </si>
  <si>
    <t>67</t>
  </si>
  <si>
    <t>998721101</t>
  </si>
  <si>
    <t>Přesun hmot tonážní pro vnitřní kanalizace v objektech v do 6 m</t>
  </si>
  <si>
    <t>1194644848</t>
  </si>
  <si>
    <t>Přesun hmot pro vnitřní kanalizace stanovený z hmotnosti přesunovaného materiálu vodorovná dopravní vzdálenost do 50 m v objektech výšky do 6 m</t>
  </si>
  <si>
    <t>764</t>
  </si>
  <si>
    <t>Konstrukce klempířské</t>
  </si>
  <si>
    <t>68</t>
  </si>
  <si>
    <t>764001901R01</t>
  </si>
  <si>
    <t>Napojení klempířských konstrukcí (svodů) na nové lapače délky spoje do 0,5 m</t>
  </si>
  <si>
    <t>1950839459</t>
  </si>
  <si>
    <t>Napojení na stávající klempířské konstrukce délky spoje do 0,5 m</t>
  </si>
  <si>
    <t>783</t>
  </si>
  <si>
    <t>Dokončovací práce - nátěry</t>
  </si>
  <si>
    <t>69</t>
  </si>
  <si>
    <t>783101801</t>
  </si>
  <si>
    <t>Odstranění nátěrů okartáčováním z ocelových konstrukcí těžkých "A"</t>
  </si>
  <si>
    <t>734188858</t>
  </si>
  <si>
    <t>Odstranění starých nátěrů z ocelových kontrukcí těžkých "A" okartáčováním</t>
  </si>
  <si>
    <t>70</t>
  </si>
  <si>
    <t>783221129</t>
  </si>
  <si>
    <t>Nátěry syntetické KDK barva dražší matný povrch 3x antikorozní, 1x základní, 3x email</t>
  </si>
  <si>
    <t>1814863666</t>
  </si>
  <si>
    <t>Nátěry kovových stavebních doplňkových konstrukcí syntetické na vzduchu schnoucí dražšími barvami (např. Düfa, …) matný povrch 3x antikorozní, 1x základní 3x email</t>
  </si>
  <si>
    <t>VRN</t>
  </si>
  <si>
    <t>Vedlejší rozpočtové náklady</t>
  </si>
  <si>
    <t>71</t>
  </si>
  <si>
    <t>012203000</t>
  </si>
  <si>
    <t>Geodetické práce při provádění stavby</t>
  </si>
  <si>
    <t>komplet</t>
  </si>
  <si>
    <t>1024</t>
  </si>
  <si>
    <t>368188886</t>
  </si>
  <si>
    <t>Inženýrská činnost zkoušky a ostatní měření zkoušky při provádění stavby</t>
  </si>
  <si>
    <t>72</t>
  </si>
  <si>
    <t>012303000</t>
  </si>
  <si>
    <t>Geodetické práce po výstavbě - geometrický plán opravy plochy</t>
  </si>
  <si>
    <t>813564211</t>
  </si>
  <si>
    <t>Inženýrská činnost zkoušky a ostatní měření zkoušky po výstavbě</t>
  </si>
  <si>
    <t>73</t>
  </si>
  <si>
    <t>013254000</t>
  </si>
  <si>
    <t>Dokumentace skutečného provedení stavby</t>
  </si>
  <si>
    <t>332059</t>
  </si>
  <si>
    <t>Inženýrská činnost zkoušky a ostatní měření zkoušky skutečného provedení stavby</t>
  </si>
  <si>
    <t>VRN1</t>
  </si>
  <si>
    <t>Průzkumné, geodetické a projektové práce</t>
  </si>
  <si>
    <t>74</t>
  </si>
  <si>
    <t>011002000</t>
  </si>
  <si>
    <t>Vytýčení inženýrských sítí</t>
  </si>
  <si>
    <t>-1181195739</t>
  </si>
  <si>
    <t>Vytýčení inženýrských sítí na staveništi, včetně předávacích protokolů</t>
  </si>
  <si>
    <t>75</t>
  </si>
  <si>
    <t>030001000</t>
  </si>
  <si>
    <t>Zařízení staveniště, buňkoviště, suché WC, sklad apod...</t>
  </si>
  <si>
    <t>1994493495</t>
  </si>
  <si>
    <t>76</t>
  </si>
  <si>
    <t>034103000</t>
  </si>
  <si>
    <t>Energie pro zařízení staveniště - elektro + voda</t>
  </si>
  <si>
    <t>1748807640</t>
  </si>
  <si>
    <t>77</t>
  </si>
  <si>
    <t>034203000</t>
  </si>
  <si>
    <t>Oplocení staveniště - zajištění staveniště proti pohybu osob ve veřejném prostranství</t>
  </si>
  <si>
    <t>-640639369</t>
  </si>
  <si>
    <t>78</t>
  </si>
  <si>
    <t>034403000</t>
  </si>
  <si>
    <t>Dopravní značení na staveništi, vč. vyřízení povolení na odboru Dopravy</t>
  </si>
  <si>
    <t>690408903</t>
  </si>
  <si>
    <t>79</t>
  </si>
  <si>
    <t>034503000</t>
  </si>
  <si>
    <t>Informační tabule na staveništi - BOZP apod...</t>
  </si>
  <si>
    <t>-1574236728</t>
  </si>
  <si>
    <t>80</t>
  </si>
  <si>
    <t>043002000</t>
  </si>
  <si>
    <t>Zkoušky a ostatní měření - zatěžovací zkouška dynamická</t>
  </si>
  <si>
    <t>659119967</t>
  </si>
  <si>
    <t>Inženýrská činnost zkoušky a ostatní měření zkoušky zkoušky a ostatní měření</t>
  </si>
  <si>
    <t>81</t>
  </si>
  <si>
    <t>062002000</t>
  </si>
  <si>
    <t>Ztížené pracovní podmínky - zastavěná část stavby</t>
  </si>
  <si>
    <t>96723061</t>
  </si>
  <si>
    <t>82</t>
  </si>
  <si>
    <t>065002000</t>
  </si>
  <si>
    <t>Mimostaveništní doprava materiálů</t>
  </si>
  <si>
    <t>-1655391666</t>
  </si>
  <si>
    <t>Mimostaveništní doprava materiálů a výrobků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</si>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</sst>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7" fillId="0" borderId="24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74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6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2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/>
    </xf>
    <xf numFmtId="174" fontId="93" fillId="0" borderId="22" xfId="0" applyNumberFormat="1" applyFont="1" applyBorder="1" applyAlignment="1">
      <alignment/>
    </xf>
    <xf numFmtId="174" fontId="93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5" fillId="0" borderId="36" xfId="0" applyFont="1" applyBorder="1" applyAlignment="1" applyProtection="1">
      <alignment horizontal="center" vertical="center"/>
      <protection/>
    </xf>
    <xf numFmtId="49" fontId="95" fillId="0" borderId="36" xfId="0" applyNumberFormat="1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center" vertical="center" wrapText="1"/>
      <protection/>
    </xf>
    <xf numFmtId="175" fontId="95" fillId="0" borderId="36" xfId="0" applyNumberFormat="1" applyFont="1" applyBorder="1" applyAlignment="1" applyProtection="1">
      <alignment vertical="center"/>
      <protection/>
    </xf>
    <xf numFmtId="4" fontId="95" fillId="23" borderId="36" xfId="0" applyNumberFormat="1" applyFont="1" applyFill="1" applyBorder="1" applyAlignment="1" applyProtection="1">
      <alignment vertical="center"/>
      <protection locked="0"/>
    </xf>
    <xf numFmtId="4" fontId="95" fillId="0" borderId="36" xfId="0" applyNumberFormat="1" applyFont="1" applyBorder="1" applyAlignment="1" applyProtection="1">
      <alignment vertical="center"/>
      <protection/>
    </xf>
    <xf numFmtId="0" fontId="95" fillId="0" borderId="13" xfId="0" applyFont="1" applyBorder="1" applyAlignment="1">
      <alignment vertical="center"/>
    </xf>
    <xf numFmtId="0" fontId="95" fillId="23" borderId="36" xfId="0" applyFont="1" applyFill="1" applyBorder="1" applyAlignment="1" applyProtection="1">
      <alignment horizontal="left" vertical="center"/>
      <protection locked="0"/>
    </xf>
    <xf numFmtId="0" fontId="95" fillId="0" borderId="0" xfId="0" applyFont="1" applyBorder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4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7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61" fillId="33" borderId="0" xfId="36" applyFill="1" applyAlignment="1">
      <alignment/>
    </xf>
    <xf numFmtId="0" fontId="97" fillId="0" borderId="0" xfId="36" applyFont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99" fillId="33" borderId="0" xfId="36" applyFont="1" applyFill="1" applyAlignment="1">
      <alignment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99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4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4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8AA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E89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8AA3.tmp" descr="C:\KrosData\System\Temp\rad58AA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8E893.tmp" descr="C:\KrosData\System\Temp\rad8E8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6" t="s">
        <v>0</v>
      </c>
      <c r="B1" s="247"/>
      <c r="C1" s="247"/>
      <c r="D1" s="248" t="s">
        <v>1</v>
      </c>
      <c r="E1" s="247"/>
      <c r="F1" s="247"/>
      <c r="G1" s="247"/>
      <c r="H1" s="247"/>
      <c r="I1" s="247"/>
      <c r="J1" s="247"/>
      <c r="K1" s="249" t="s">
        <v>559</v>
      </c>
      <c r="L1" s="249"/>
      <c r="M1" s="249"/>
      <c r="N1" s="249"/>
      <c r="O1" s="249"/>
      <c r="P1" s="249"/>
      <c r="Q1" s="249"/>
      <c r="R1" s="249"/>
      <c r="S1" s="249"/>
      <c r="T1" s="247"/>
      <c r="U1" s="247"/>
      <c r="V1" s="247"/>
      <c r="W1" s="249" t="s">
        <v>560</v>
      </c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1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5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"/>
      <c r="AQ5" s="22"/>
      <c r="BE5" s="201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"/>
      <c r="AQ6" s="22"/>
      <c r="BE6" s="202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2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2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2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2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20</v>
      </c>
      <c r="AO11" s="20"/>
      <c r="AP11" s="20"/>
      <c r="AQ11" s="22"/>
      <c r="BE11" s="202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2"/>
      <c r="BS12" s="15" t="s">
        <v>18</v>
      </c>
    </row>
    <row r="13" spans="2:71" ht="14.25" customHeight="1">
      <c r="B13" s="19"/>
      <c r="C13" s="20"/>
      <c r="D13" s="28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35</v>
      </c>
      <c r="AO13" s="20"/>
      <c r="AP13" s="20"/>
      <c r="AQ13" s="22"/>
      <c r="BE13" s="202"/>
      <c r="BS13" s="15" t="s">
        <v>18</v>
      </c>
    </row>
    <row r="14" spans="2:71" ht="15">
      <c r="B14" s="19"/>
      <c r="C14" s="20"/>
      <c r="D14" s="20"/>
      <c r="E14" s="208" t="s">
        <v>35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8" t="s">
        <v>33</v>
      </c>
      <c r="AL14" s="20"/>
      <c r="AM14" s="20"/>
      <c r="AN14" s="30" t="s">
        <v>35</v>
      </c>
      <c r="AO14" s="20"/>
      <c r="AP14" s="20"/>
      <c r="AQ14" s="22"/>
      <c r="BE14" s="202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2"/>
      <c r="BS15" s="15" t="s">
        <v>4</v>
      </c>
    </row>
    <row r="16" spans="2:71" ht="14.25" customHeight="1">
      <c r="B16" s="19"/>
      <c r="C16" s="20"/>
      <c r="D16" s="28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2"/>
      <c r="BS16" s="15" t="s">
        <v>4</v>
      </c>
    </row>
    <row r="17" spans="2:71" ht="18" customHeight="1">
      <c r="B17" s="19"/>
      <c r="C17" s="20"/>
      <c r="D17" s="20"/>
      <c r="E17" s="26" t="s">
        <v>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2"/>
      <c r="BS17" s="15" t="s">
        <v>38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2"/>
      <c r="BS18" s="15" t="s">
        <v>6</v>
      </c>
    </row>
    <row r="19" spans="2:71" ht="14.25" customHeight="1">
      <c r="B19" s="19"/>
      <c r="C19" s="20"/>
      <c r="D19" s="28" t="s">
        <v>39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2"/>
      <c r="BS19" s="15" t="s">
        <v>6</v>
      </c>
    </row>
    <row r="20" spans="2:71" ht="22.5" customHeight="1">
      <c r="B20" s="19"/>
      <c r="C20" s="20"/>
      <c r="D20" s="20"/>
      <c r="E20" s="209" t="s">
        <v>20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"/>
      <c r="AP20" s="20"/>
      <c r="AQ20" s="22"/>
      <c r="BE20" s="202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2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2"/>
    </row>
    <row r="23" spans="2:57" s="1" customFormat="1" ht="25.5" customHeight="1">
      <c r="B23" s="32"/>
      <c r="C23" s="33"/>
      <c r="D23" s="34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0">
        <f>ROUND(AG51,2)</f>
        <v>0</v>
      </c>
      <c r="AL23" s="211"/>
      <c r="AM23" s="211"/>
      <c r="AN23" s="211"/>
      <c r="AO23" s="211"/>
      <c r="AP23" s="33"/>
      <c r="AQ23" s="36"/>
      <c r="BE23" s="203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3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2" t="s">
        <v>41</v>
      </c>
      <c r="M25" s="213"/>
      <c r="N25" s="213"/>
      <c r="O25" s="213"/>
      <c r="P25" s="33"/>
      <c r="Q25" s="33"/>
      <c r="R25" s="33"/>
      <c r="S25" s="33"/>
      <c r="T25" s="33"/>
      <c r="U25" s="33"/>
      <c r="V25" s="33"/>
      <c r="W25" s="212" t="s">
        <v>42</v>
      </c>
      <c r="X25" s="213"/>
      <c r="Y25" s="213"/>
      <c r="Z25" s="213"/>
      <c r="AA25" s="213"/>
      <c r="AB25" s="213"/>
      <c r="AC25" s="213"/>
      <c r="AD25" s="213"/>
      <c r="AE25" s="213"/>
      <c r="AF25" s="33"/>
      <c r="AG25" s="33"/>
      <c r="AH25" s="33"/>
      <c r="AI25" s="33"/>
      <c r="AJ25" s="33"/>
      <c r="AK25" s="212" t="s">
        <v>43</v>
      </c>
      <c r="AL25" s="213"/>
      <c r="AM25" s="213"/>
      <c r="AN25" s="213"/>
      <c r="AO25" s="213"/>
      <c r="AP25" s="33"/>
      <c r="AQ25" s="36"/>
      <c r="BE25" s="203"/>
    </row>
    <row r="26" spans="2:57" s="2" customFormat="1" ht="14.25" customHeight="1">
      <c r="B26" s="38"/>
      <c r="C26" s="39"/>
      <c r="D26" s="40" t="s">
        <v>44</v>
      </c>
      <c r="E26" s="39"/>
      <c r="F26" s="40" t="s">
        <v>45</v>
      </c>
      <c r="G26" s="39"/>
      <c r="H26" s="39"/>
      <c r="I26" s="39"/>
      <c r="J26" s="39"/>
      <c r="K26" s="39"/>
      <c r="L26" s="214">
        <v>0.21</v>
      </c>
      <c r="M26" s="215"/>
      <c r="N26" s="215"/>
      <c r="O26" s="215"/>
      <c r="P26" s="39"/>
      <c r="Q26" s="39"/>
      <c r="R26" s="39"/>
      <c r="S26" s="39"/>
      <c r="T26" s="39"/>
      <c r="U26" s="39"/>
      <c r="V26" s="39"/>
      <c r="W26" s="216">
        <f>ROUND(AZ51,2)</f>
        <v>0</v>
      </c>
      <c r="X26" s="215"/>
      <c r="Y26" s="215"/>
      <c r="Z26" s="215"/>
      <c r="AA26" s="215"/>
      <c r="AB26" s="215"/>
      <c r="AC26" s="215"/>
      <c r="AD26" s="215"/>
      <c r="AE26" s="215"/>
      <c r="AF26" s="39"/>
      <c r="AG26" s="39"/>
      <c r="AH26" s="39"/>
      <c r="AI26" s="39"/>
      <c r="AJ26" s="39"/>
      <c r="AK26" s="216">
        <f>ROUND(AV51,2)</f>
        <v>0</v>
      </c>
      <c r="AL26" s="215"/>
      <c r="AM26" s="215"/>
      <c r="AN26" s="215"/>
      <c r="AO26" s="215"/>
      <c r="AP26" s="39"/>
      <c r="AQ26" s="41"/>
      <c r="BE26" s="204"/>
    </row>
    <row r="27" spans="2:57" s="2" customFormat="1" ht="14.25" customHeight="1">
      <c r="B27" s="38"/>
      <c r="C27" s="39"/>
      <c r="D27" s="39"/>
      <c r="E27" s="39"/>
      <c r="F27" s="40" t="s">
        <v>46</v>
      </c>
      <c r="G27" s="39"/>
      <c r="H27" s="39"/>
      <c r="I27" s="39"/>
      <c r="J27" s="39"/>
      <c r="K27" s="39"/>
      <c r="L27" s="214">
        <v>0.15</v>
      </c>
      <c r="M27" s="215"/>
      <c r="N27" s="215"/>
      <c r="O27" s="215"/>
      <c r="P27" s="39"/>
      <c r="Q27" s="39"/>
      <c r="R27" s="39"/>
      <c r="S27" s="39"/>
      <c r="T27" s="39"/>
      <c r="U27" s="39"/>
      <c r="V27" s="39"/>
      <c r="W27" s="216">
        <f>ROUND(BA51,2)</f>
        <v>0</v>
      </c>
      <c r="X27" s="215"/>
      <c r="Y27" s="215"/>
      <c r="Z27" s="215"/>
      <c r="AA27" s="215"/>
      <c r="AB27" s="215"/>
      <c r="AC27" s="215"/>
      <c r="AD27" s="215"/>
      <c r="AE27" s="215"/>
      <c r="AF27" s="39"/>
      <c r="AG27" s="39"/>
      <c r="AH27" s="39"/>
      <c r="AI27" s="39"/>
      <c r="AJ27" s="39"/>
      <c r="AK27" s="216">
        <f>ROUND(AW51,2)</f>
        <v>0</v>
      </c>
      <c r="AL27" s="215"/>
      <c r="AM27" s="215"/>
      <c r="AN27" s="215"/>
      <c r="AO27" s="215"/>
      <c r="AP27" s="39"/>
      <c r="AQ27" s="41"/>
      <c r="BE27" s="204"/>
    </row>
    <row r="28" spans="2:57" s="2" customFormat="1" ht="14.25" customHeight="1" hidden="1">
      <c r="B28" s="38"/>
      <c r="C28" s="39"/>
      <c r="D28" s="39"/>
      <c r="E28" s="39"/>
      <c r="F28" s="40" t="s">
        <v>47</v>
      </c>
      <c r="G28" s="39"/>
      <c r="H28" s="39"/>
      <c r="I28" s="39"/>
      <c r="J28" s="39"/>
      <c r="K28" s="39"/>
      <c r="L28" s="214">
        <v>0.21</v>
      </c>
      <c r="M28" s="215"/>
      <c r="N28" s="215"/>
      <c r="O28" s="215"/>
      <c r="P28" s="39"/>
      <c r="Q28" s="39"/>
      <c r="R28" s="39"/>
      <c r="S28" s="39"/>
      <c r="T28" s="39"/>
      <c r="U28" s="39"/>
      <c r="V28" s="39"/>
      <c r="W28" s="216">
        <f>ROUND(BB51,2)</f>
        <v>0</v>
      </c>
      <c r="X28" s="215"/>
      <c r="Y28" s="215"/>
      <c r="Z28" s="215"/>
      <c r="AA28" s="215"/>
      <c r="AB28" s="215"/>
      <c r="AC28" s="215"/>
      <c r="AD28" s="215"/>
      <c r="AE28" s="215"/>
      <c r="AF28" s="39"/>
      <c r="AG28" s="39"/>
      <c r="AH28" s="39"/>
      <c r="AI28" s="39"/>
      <c r="AJ28" s="39"/>
      <c r="AK28" s="216">
        <v>0</v>
      </c>
      <c r="AL28" s="215"/>
      <c r="AM28" s="215"/>
      <c r="AN28" s="215"/>
      <c r="AO28" s="215"/>
      <c r="AP28" s="39"/>
      <c r="AQ28" s="41"/>
      <c r="BE28" s="204"/>
    </row>
    <row r="29" spans="2:57" s="2" customFormat="1" ht="14.25" customHeight="1" hidden="1">
      <c r="B29" s="38"/>
      <c r="C29" s="39"/>
      <c r="D29" s="39"/>
      <c r="E29" s="39"/>
      <c r="F29" s="40" t="s">
        <v>48</v>
      </c>
      <c r="G29" s="39"/>
      <c r="H29" s="39"/>
      <c r="I29" s="39"/>
      <c r="J29" s="39"/>
      <c r="K29" s="39"/>
      <c r="L29" s="214">
        <v>0.15</v>
      </c>
      <c r="M29" s="215"/>
      <c r="N29" s="215"/>
      <c r="O29" s="215"/>
      <c r="P29" s="39"/>
      <c r="Q29" s="39"/>
      <c r="R29" s="39"/>
      <c r="S29" s="39"/>
      <c r="T29" s="39"/>
      <c r="U29" s="39"/>
      <c r="V29" s="39"/>
      <c r="W29" s="216">
        <f>ROUND(BC51,2)</f>
        <v>0</v>
      </c>
      <c r="X29" s="215"/>
      <c r="Y29" s="215"/>
      <c r="Z29" s="215"/>
      <c r="AA29" s="215"/>
      <c r="AB29" s="215"/>
      <c r="AC29" s="215"/>
      <c r="AD29" s="215"/>
      <c r="AE29" s="215"/>
      <c r="AF29" s="39"/>
      <c r="AG29" s="39"/>
      <c r="AH29" s="39"/>
      <c r="AI29" s="39"/>
      <c r="AJ29" s="39"/>
      <c r="AK29" s="216">
        <v>0</v>
      </c>
      <c r="AL29" s="215"/>
      <c r="AM29" s="215"/>
      <c r="AN29" s="215"/>
      <c r="AO29" s="215"/>
      <c r="AP29" s="39"/>
      <c r="AQ29" s="41"/>
      <c r="BE29" s="204"/>
    </row>
    <row r="30" spans="2:57" s="2" customFormat="1" ht="14.25" customHeight="1" hidden="1">
      <c r="B30" s="38"/>
      <c r="C30" s="39"/>
      <c r="D30" s="39"/>
      <c r="E30" s="39"/>
      <c r="F30" s="40" t="s">
        <v>49</v>
      </c>
      <c r="G30" s="39"/>
      <c r="H30" s="39"/>
      <c r="I30" s="39"/>
      <c r="J30" s="39"/>
      <c r="K30" s="39"/>
      <c r="L30" s="214">
        <v>0</v>
      </c>
      <c r="M30" s="215"/>
      <c r="N30" s="215"/>
      <c r="O30" s="215"/>
      <c r="P30" s="39"/>
      <c r="Q30" s="39"/>
      <c r="R30" s="39"/>
      <c r="S30" s="39"/>
      <c r="T30" s="39"/>
      <c r="U30" s="39"/>
      <c r="V30" s="39"/>
      <c r="W30" s="216">
        <f>ROUND(BD51,2)</f>
        <v>0</v>
      </c>
      <c r="X30" s="215"/>
      <c r="Y30" s="215"/>
      <c r="Z30" s="215"/>
      <c r="AA30" s="215"/>
      <c r="AB30" s="215"/>
      <c r="AC30" s="215"/>
      <c r="AD30" s="215"/>
      <c r="AE30" s="215"/>
      <c r="AF30" s="39"/>
      <c r="AG30" s="39"/>
      <c r="AH30" s="39"/>
      <c r="AI30" s="39"/>
      <c r="AJ30" s="39"/>
      <c r="AK30" s="216">
        <v>0</v>
      </c>
      <c r="AL30" s="215"/>
      <c r="AM30" s="215"/>
      <c r="AN30" s="215"/>
      <c r="AO30" s="215"/>
      <c r="AP30" s="39"/>
      <c r="AQ30" s="41"/>
      <c r="BE30" s="204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3"/>
    </row>
    <row r="32" spans="2:57" s="1" customFormat="1" ht="25.5" customHeight="1">
      <c r="B32" s="32"/>
      <c r="C32" s="42"/>
      <c r="D32" s="43" t="s">
        <v>50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51</v>
      </c>
      <c r="U32" s="44"/>
      <c r="V32" s="44"/>
      <c r="W32" s="44"/>
      <c r="X32" s="217" t="s">
        <v>52</v>
      </c>
      <c r="Y32" s="218"/>
      <c r="Z32" s="218"/>
      <c r="AA32" s="218"/>
      <c r="AB32" s="218"/>
      <c r="AC32" s="44"/>
      <c r="AD32" s="44"/>
      <c r="AE32" s="44"/>
      <c r="AF32" s="44"/>
      <c r="AG32" s="44"/>
      <c r="AH32" s="44"/>
      <c r="AI32" s="44"/>
      <c r="AJ32" s="44"/>
      <c r="AK32" s="219">
        <f>SUM(AK23:AK30)</f>
        <v>0</v>
      </c>
      <c r="AL32" s="218"/>
      <c r="AM32" s="218"/>
      <c r="AN32" s="218"/>
      <c r="AO32" s="220"/>
      <c r="AP32" s="42"/>
      <c r="AQ32" s="46"/>
      <c r="BE32" s="203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53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L2015-64</v>
      </c>
      <c r="AR41" s="53"/>
    </row>
    <row r="42" spans="2:44" s="4" customFormat="1" ht="36.75" customHeight="1">
      <c r="B42" s="55"/>
      <c r="C42" s="56" t="s">
        <v>16</v>
      </c>
      <c r="L42" s="221" t="str">
        <f>K6</f>
        <v>Oprava zpev. ploch a dešťové kanalizace u kina Kosmos</v>
      </c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R42" s="55"/>
    </row>
    <row r="43" spans="2:44" s="1" customFormat="1" ht="6.75" customHeight="1">
      <c r="B43" s="32"/>
      <c r="AR43" s="32"/>
    </row>
    <row r="44" spans="2:44" s="1" customFormat="1" ht="15">
      <c r="B44" s="32"/>
      <c r="C44" s="54" t="s">
        <v>23</v>
      </c>
      <c r="L44" s="57" t="str">
        <f>IF(K8="","",K8)</f>
        <v>Obec Třinec</v>
      </c>
      <c r="AI44" s="54" t="s">
        <v>25</v>
      </c>
      <c r="AM44" s="223" t="str">
        <f>IF(AN8="","",AN8)</f>
        <v>29.12.2015</v>
      </c>
      <c r="AN44" s="203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4" t="s">
        <v>29</v>
      </c>
      <c r="L46" s="3" t="str">
        <f>IF(E11="","",E11)</f>
        <v>Městské kino Kosmos p.o., Dukelská 689, Třinec</v>
      </c>
      <c r="AI46" s="54" t="s">
        <v>36</v>
      </c>
      <c r="AM46" s="224" t="str">
        <f>IF(E17="","",E17)</f>
        <v> </v>
      </c>
      <c r="AN46" s="203"/>
      <c r="AO46" s="203"/>
      <c r="AP46" s="203"/>
      <c r="AR46" s="32"/>
      <c r="AS46" s="225" t="s">
        <v>54</v>
      </c>
      <c r="AT46" s="226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34</v>
      </c>
      <c r="L47" s="3">
        <f>IF(E14="Vyplň údaj","",E14)</f>
      </c>
      <c r="AR47" s="32"/>
      <c r="AS47" s="227"/>
      <c r="AT47" s="213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27"/>
      <c r="AT48" s="213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28" t="s">
        <v>55</v>
      </c>
      <c r="D49" s="229"/>
      <c r="E49" s="229"/>
      <c r="F49" s="229"/>
      <c r="G49" s="229"/>
      <c r="H49" s="63"/>
      <c r="I49" s="230" t="s">
        <v>56</v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31" t="s">
        <v>57</v>
      </c>
      <c r="AH49" s="229"/>
      <c r="AI49" s="229"/>
      <c r="AJ49" s="229"/>
      <c r="AK49" s="229"/>
      <c r="AL49" s="229"/>
      <c r="AM49" s="229"/>
      <c r="AN49" s="230" t="s">
        <v>58</v>
      </c>
      <c r="AO49" s="229"/>
      <c r="AP49" s="229"/>
      <c r="AQ49" s="64" t="s">
        <v>59</v>
      </c>
      <c r="AR49" s="32"/>
      <c r="AS49" s="65" t="s">
        <v>60</v>
      </c>
      <c r="AT49" s="66" t="s">
        <v>61</v>
      </c>
      <c r="AU49" s="66" t="s">
        <v>62</v>
      </c>
      <c r="AV49" s="66" t="s">
        <v>63</v>
      </c>
      <c r="AW49" s="66" t="s">
        <v>64</v>
      </c>
      <c r="AX49" s="66" t="s">
        <v>65</v>
      </c>
      <c r="AY49" s="66" t="s">
        <v>66</v>
      </c>
      <c r="AZ49" s="66" t="s">
        <v>67</v>
      </c>
      <c r="BA49" s="66" t="s">
        <v>68</v>
      </c>
      <c r="BB49" s="66" t="s">
        <v>69</v>
      </c>
      <c r="BC49" s="66" t="s">
        <v>70</v>
      </c>
      <c r="BD49" s="67" t="s">
        <v>71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72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5">
        <f>ROUND(AG52,2)</f>
        <v>0</v>
      </c>
      <c r="AH51" s="235"/>
      <c r="AI51" s="235"/>
      <c r="AJ51" s="235"/>
      <c r="AK51" s="235"/>
      <c r="AL51" s="235"/>
      <c r="AM51" s="235"/>
      <c r="AN51" s="236">
        <f>SUM(AG51,AT51)</f>
        <v>0</v>
      </c>
      <c r="AO51" s="236"/>
      <c r="AP51" s="236"/>
      <c r="AQ51" s="71" t="s">
        <v>20</v>
      </c>
      <c r="AR51" s="55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6" t="s">
        <v>73</v>
      </c>
      <c r="BT51" s="56" t="s">
        <v>74</v>
      </c>
      <c r="BU51" s="76" t="s">
        <v>75</v>
      </c>
      <c r="BV51" s="56" t="s">
        <v>76</v>
      </c>
      <c r="BW51" s="56" t="s">
        <v>5</v>
      </c>
      <c r="BX51" s="56" t="s">
        <v>77</v>
      </c>
      <c r="CL51" s="56" t="s">
        <v>20</v>
      </c>
    </row>
    <row r="52" spans="1:91" s="5" customFormat="1" ht="27" customHeight="1">
      <c r="A52" s="242" t="s">
        <v>561</v>
      </c>
      <c r="B52" s="77"/>
      <c r="C52" s="78"/>
      <c r="D52" s="234" t="s">
        <v>78</v>
      </c>
      <c r="E52" s="233"/>
      <c r="F52" s="233"/>
      <c r="G52" s="233"/>
      <c r="H52" s="233"/>
      <c r="I52" s="79"/>
      <c r="J52" s="234" t="s">
        <v>79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2">
        <f>'01 - Stavební část'!J27</f>
        <v>0</v>
      </c>
      <c r="AH52" s="233"/>
      <c r="AI52" s="233"/>
      <c r="AJ52" s="233"/>
      <c r="AK52" s="233"/>
      <c r="AL52" s="233"/>
      <c r="AM52" s="233"/>
      <c r="AN52" s="232">
        <f>SUM(AG52,AT52)</f>
        <v>0</v>
      </c>
      <c r="AO52" s="233"/>
      <c r="AP52" s="233"/>
      <c r="AQ52" s="80" t="s">
        <v>80</v>
      </c>
      <c r="AR52" s="77"/>
      <c r="AS52" s="81">
        <v>0</v>
      </c>
      <c r="AT52" s="82">
        <f>ROUND(SUM(AV52:AW52),2)</f>
        <v>0</v>
      </c>
      <c r="AU52" s="83">
        <f>'01 - Stavební část'!P92</f>
        <v>0</v>
      </c>
      <c r="AV52" s="82">
        <f>'01 - Stavební část'!J30</f>
        <v>0</v>
      </c>
      <c r="AW52" s="82">
        <f>'01 - Stavební část'!J31</f>
        <v>0</v>
      </c>
      <c r="AX52" s="82">
        <f>'01 - Stavební část'!J32</f>
        <v>0</v>
      </c>
      <c r="AY52" s="82">
        <f>'01 - Stavební část'!J33</f>
        <v>0</v>
      </c>
      <c r="AZ52" s="82">
        <f>'01 - Stavební část'!F30</f>
        <v>0</v>
      </c>
      <c r="BA52" s="82">
        <f>'01 - Stavební část'!F31</f>
        <v>0</v>
      </c>
      <c r="BB52" s="82">
        <f>'01 - Stavební část'!F32</f>
        <v>0</v>
      </c>
      <c r="BC52" s="82">
        <f>'01 - Stavební část'!F33</f>
        <v>0</v>
      </c>
      <c r="BD52" s="84">
        <f>'01 - Stavební část'!F34</f>
        <v>0</v>
      </c>
      <c r="BT52" s="85" t="s">
        <v>22</v>
      </c>
      <c r="BV52" s="85" t="s">
        <v>76</v>
      </c>
      <c r="BW52" s="85" t="s">
        <v>81</v>
      </c>
      <c r="BX52" s="85" t="s">
        <v>5</v>
      </c>
      <c r="CL52" s="85" t="s">
        <v>20</v>
      </c>
      <c r="CM52" s="85" t="s">
        <v>82</v>
      </c>
    </row>
    <row r="53" spans="2:44" s="1" customFormat="1" ht="30" customHeight="1">
      <c r="B53" s="32"/>
      <c r="AR53" s="32"/>
    </row>
    <row r="54" spans="2:44" s="1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část'!C2" tooltip="01 - Stavební část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4"/>
      <c r="C1" s="244"/>
      <c r="D1" s="243" t="s">
        <v>1</v>
      </c>
      <c r="E1" s="244"/>
      <c r="F1" s="245" t="s">
        <v>562</v>
      </c>
      <c r="G1" s="250" t="s">
        <v>563</v>
      </c>
      <c r="H1" s="250"/>
      <c r="I1" s="251"/>
      <c r="J1" s="245" t="s">
        <v>564</v>
      </c>
      <c r="K1" s="243" t="s">
        <v>83</v>
      </c>
      <c r="L1" s="245" t="s">
        <v>565</v>
      </c>
      <c r="M1" s="245"/>
      <c r="N1" s="245"/>
      <c r="O1" s="245"/>
      <c r="P1" s="245"/>
      <c r="Q1" s="245"/>
      <c r="R1" s="245"/>
      <c r="S1" s="245"/>
      <c r="T1" s="245"/>
      <c r="U1" s="241"/>
      <c r="V1" s="24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5" t="s">
        <v>81</v>
      </c>
    </row>
    <row r="3" spans="2:46" ht="6.75" customHeight="1">
      <c r="B3" s="16"/>
      <c r="C3" s="17"/>
      <c r="D3" s="17"/>
      <c r="E3" s="17"/>
      <c r="F3" s="17"/>
      <c r="G3" s="17"/>
      <c r="H3" s="17"/>
      <c r="I3" s="87"/>
      <c r="J3" s="17"/>
      <c r="K3" s="18"/>
      <c r="AT3" s="15" t="s">
        <v>82</v>
      </c>
    </row>
    <row r="4" spans="2:46" ht="36.75" customHeight="1">
      <c r="B4" s="19"/>
      <c r="C4" s="20"/>
      <c r="D4" s="21" t="s">
        <v>84</v>
      </c>
      <c r="E4" s="20"/>
      <c r="F4" s="20"/>
      <c r="G4" s="20"/>
      <c r="H4" s="20"/>
      <c r="I4" s="88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8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88"/>
      <c r="J6" s="20"/>
      <c r="K6" s="22"/>
    </row>
    <row r="7" spans="2:11" ht="22.5" customHeight="1">
      <c r="B7" s="19"/>
      <c r="C7" s="20"/>
      <c r="D7" s="20"/>
      <c r="E7" s="237" t="str">
        <f>'Rekapitulace stavby'!K6</f>
        <v>Oprava zpev. ploch a dešťové kanalizace u kina Kosmos</v>
      </c>
      <c r="F7" s="206"/>
      <c r="G7" s="206"/>
      <c r="H7" s="206"/>
      <c r="I7" s="88"/>
      <c r="J7" s="20"/>
      <c r="K7" s="22"/>
    </row>
    <row r="8" spans="2:11" s="1" customFormat="1" ht="15">
      <c r="B8" s="32"/>
      <c r="C8" s="33"/>
      <c r="D8" s="28" t="s">
        <v>85</v>
      </c>
      <c r="E8" s="33"/>
      <c r="F8" s="33"/>
      <c r="G8" s="33"/>
      <c r="H8" s="33"/>
      <c r="I8" s="89"/>
      <c r="J8" s="33"/>
      <c r="K8" s="36"/>
    </row>
    <row r="9" spans="2:11" s="1" customFormat="1" ht="36.75" customHeight="1">
      <c r="B9" s="32"/>
      <c r="C9" s="33"/>
      <c r="D9" s="33"/>
      <c r="E9" s="238" t="s">
        <v>86</v>
      </c>
      <c r="F9" s="213"/>
      <c r="G9" s="213"/>
      <c r="H9" s="213"/>
      <c r="I9" s="89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89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0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0" t="s">
        <v>25</v>
      </c>
      <c r="J12" s="91" t="str">
        <f>'Rekapitulace stavby'!AN8</f>
        <v>29.12.2015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89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0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0" t="s">
        <v>33</v>
      </c>
      <c r="J15" s="26" t="s">
        <v>20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89"/>
      <c r="J16" s="33"/>
      <c r="K16" s="36"/>
    </row>
    <row r="17" spans="2:11" s="1" customFormat="1" ht="14.25" customHeight="1">
      <c r="B17" s="32"/>
      <c r="C17" s="33"/>
      <c r="D17" s="28" t="s">
        <v>34</v>
      </c>
      <c r="E17" s="33"/>
      <c r="F17" s="33"/>
      <c r="G17" s="33"/>
      <c r="H17" s="33"/>
      <c r="I17" s="90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0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89"/>
      <c r="J19" s="33"/>
      <c r="K19" s="36"/>
    </row>
    <row r="20" spans="2:11" s="1" customFormat="1" ht="14.25" customHeight="1">
      <c r="B20" s="32"/>
      <c r="C20" s="33"/>
      <c r="D20" s="28" t="s">
        <v>36</v>
      </c>
      <c r="E20" s="33"/>
      <c r="F20" s="33"/>
      <c r="G20" s="33"/>
      <c r="H20" s="33"/>
      <c r="I20" s="90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0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89"/>
      <c r="J22" s="33"/>
      <c r="K22" s="36"/>
    </row>
    <row r="23" spans="2:11" s="1" customFormat="1" ht="14.25" customHeight="1">
      <c r="B23" s="32"/>
      <c r="C23" s="33"/>
      <c r="D23" s="28" t="s">
        <v>39</v>
      </c>
      <c r="E23" s="33"/>
      <c r="F23" s="33"/>
      <c r="G23" s="33"/>
      <c r="H23" s="33"/>
      <c r="I23" s="89"/>
      <c r="J23" s="33"/>
      <c r="K23" s="36"/>
    </row>
    <row r="24" spans="2:11" s="6" customFormat="1" ht="22.5" customHeight="1">
      <c r="B24" s="92"/>
      <c r="C24" s="93"/>
      <c r="D24" s="93"/>
      <c r="E24" s="209" t="s">
        <v>20</v>
      </c>
      <c r="F24" s="239"/>
      <c r="G24" s="239"/>
      <c r="H24" s="239"/>
      <c r="I24" s="94"/>
      <c r="J24" s="93"/>
      <c r="K24" s="95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89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96"/>
      <c r="J26" s="59"/>
      <c r="K26" s="97"/>
    </row>
    <row r="27" spans="2:11" s="1" customFormat="1" ht="24.75" customHeight="1">
      <c r="B27" s="32"/>
      <c r="C27" s="33"/>
      <c r="D27" s="98" t="s">
        <v>40</v>
      </c>
      <c r="E27" s="33"/>
      <c r="F27" s="33"/>
      <c r="G27" s="33"/>
      <c r="H27" s="33"/>
      <c r="I27" s="89"/>
      <c r="J27" s="99">
        <f>ROUND(J92,2)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96"/>
      <c r="J28" s="59"/>
      <c r="K28" s="97"/>
    </row>
    <row r="29" spans="2:11" s="1" customFormat="1" ht="14.25" customHeight="1">
      <c r="B29" s="32"/>
      <c r="C29" s="33"/>
      <c r="D29" s="33"/>
      <c r="E29" s="33"/>
      <c r="F29" s="37" t="s">
        <v>42</v>
      </c>
      <c r="G29" s="33"/>
      <c r="H29" s="33"/>
      <c r="I29" s="100" t="s">
        <v>41</v>
      </c>
      <c r="J29" s="37" t="s">
        <v>43</v>
      </c>
      <c r="K29" s="36"/>
    </row>
    <row r="30" spans="2:11" s="1" customFormat="1" ht="14.25" customHeight="1">
      <c r="B30" s="32"/>
      <c r="C30" s="33"/>
      <c r="D30" s="40" t="s">
        <v>44</v>
      </c>
      <c r="E30" s="40" t="s">
        <v>45</v>
      </c>
      <c r="F30" s="101">
        <f>ROUND(SUM(BE92:BE278),2)</f>
        <v>0</v>
      </c>
      <c r="G30" s="33"/>
      <c r="H30" s="33"/>
      <c r="I30" s="102">
        <v>0.21</v>
      </c>
      <c r="J30" s="101">
        <f>ROUND(ROUND((SUM(BE92:BE278)),2)*I30,2)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46</v>
      </c>
      <c r="F31" s="101">
        <f>ROUND(SUM(BF92:BF278),2)</f>
        <v>0</v>
      </c>
      <c r="G31" s="33"/>
      <c r="H31" s="33"/>
      <c r="I31" s="102">
        <v>0.15</v>
      </c>
      <c r="J31" s="101">
        <f>ROUND(ROUND((SUM(BF92:BF278)),2)*I31,2)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47</v>
      </c>
      <c r="F32" s="101">
        <f>ROUND(SUM(BG92:BG278),2)</f>
        <v>0</v>
      </c>
      <c r="G32" s="33"/>
      <c r="H32" s="33"/>
      <c r="I32" s="102">
        <v>0.21</v>
      </c>
      <c r="J32" s="101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48</v>
      </c>
      <c r="F33" s="101">
        <f>ROUND(SUM(BH92:BH278),2)</f>
        <v>0</v>
      </c>
      <c r="G33" s="33"/>
      <c r="H33" s="33"/>
      <c r="I33" s="102">
        <v>0.15</v>
      </c>
      <c r="J33" s="101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49</v>
      </c>
      <c r="F34" s="101">
        <f>ROUND(SUM(BI92:BI278),2)</f>
        <v>0</v>
      </c>
      <c r="G34" s="33"/>
      <c r="H34" s="33"/>
      <c r="I34" s="102">
        <v>0</v>
      </c>
      <c r="J34" s="101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89"/>
      <c r="J35" s="33"/>
      <c r="K35" s="36"/>
    </row>
    <row r="36" spans="2:11" s="1" customFormat="1" ht="24.75" customHeight="1">
      <c r="B36" s="32"/>
      <c r="C36" s="103"/>
      <c r="D36" s="104" t="s">
        <v>50</v>
      </c>
      <c r="E36" s="63"/>
      <c r="F36" s="63"/>
      <c r="G36" s="105" t="s">
        <v>51</v>
      </c>
      <c r="H36" s="106" t="s">
        <v>52</v>
      </c>
      <c r="I36" s="107"/>
      <c r="J36" s="108">
        <f>SUM(J27:J34)</f>
        <v>0</v>
      </c>
      <c r="K36" s="109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0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1"/>
      <c r="J41" s="51"/>
      <c r="K41" s="112"/>
    </row>
    <row r="42" spans="2:11" s="1" customFormat="1" ht="36.75" customHeight="1">
      <c r="B42" s="32"/>
      <c r="C42" s="21" t="s">
        <v>87</v>
      </c>
      <c r="D42" s="33"/>
      <c r="E42" s="33"/>
      <c r="F42" s="33"/>
      <c r="G42" s="33"/>
      <c r="H42" s="33"/>
      <c r="I42" s="89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89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89"/>
      <c r="J44" s="33"/>
      <c r="K44" s="36"/>
    </row>
    <row r="45" spans="2:11" s="1" customFormat="1" ht="22.5" customHeight="1">
      <c r="B45" s="32"/>
      <c r="C45" s="33"/>
      <c r="D45" s="33"/>
      <c r="E45" s="237" t="str">
        <f>E7</f>
        <v>Oprava zpev. ploch a dešťové kanalizace u kina Kosmos</v>
      </c>
      <c r="F45" s="213"/>
      <c r="G45" s="213"/>
      <c r="H45" s="213"/>
      <c r="I45" s="89"/>
      <c r="J45" s="33"/>
      <c r="K45" s="36"/>
    </row>
    <row r="46" spans="2:11" s="1" customFormat="1" ht="14.25" customHeight="1">
      <c r="B46" s="32"/>
      <c r="C46" s="28" t="s">
        <v>85</v>
      </c>
      <c r="D46" s="33"/>
      <c r="E46" s="33"/>
      <c r="F46" s="33"/>
      <c r="G46" s="33"/>
      <c r="H46" s="33"/>
      <c r="I46" s="89"/>
      <c r="J46" s="33"/>
      <c r="K46" s="36"/>
    </row>
    <row r="47" spans="2:11" s="1" customFormat="1" ht="23.25" customHeight="1">
      <c r="B47" s="32"/>
      <c r="C47" s="33"/>
      <c r="D47" s="33"/>
      <c r="E47" s="238" t="str">
        <f>E9</f>
        <v>01 - Stavební část</v>
      </c>
      <c r="F47" s="213"/>
      <c r="G47" s="213"/>
      <c r="H47" s="213"/>
      <c r="I47" s="89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89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Obec Třinec</v>
      </c>
      <c r="G49" s="33"/>
      <c r="H49" s="33"/>
      <c r="I49" s="90" t="s">
        <v>25</v>
      </c>
      <c r="J49" s="91" t="str">
        <f>IF(J12="","",J12)</f>
        <v>29.12.2015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89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Městské kino Kosmos p.o., Dukelská 689, Třinec</v>
      </c>
      <c r="G51" s="33"/>
      <c r="H51" s="33"/>
      <c r="I51" s="90" t="s">
        <v>36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34</v>
      </c>
      <c r="D52" s="33"/>
      <c r="E52" s="33"/>
      <c r="F52" s="26">
        <f>IF(E18="","",E18)</f>
      </c>
      <c r="G52" s="33"/>
      <c r="H52" s="33"/>
      <c r="I52" s="89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89"/>
      <c r="J53" s="33"/>
      <c r="K53" s="36"/>
    </row>
    <row r="54" spans="2:11" s="1" customFormat="1" ht="29.25" customHeight="1">
      <c r="B54" s="32"/>
      <c r="C54" s="113" t="s">
        <v>88</v>
      </c>
      <c r="D54" s="103"/>
      <c r="E54" s="103"/>
      <c r="F54" s="103"/>
      <c r="G54" s="103"/>
      <c r="H54" s="103"/>
      <c r="I54" s="114"/>
      <c r="J54" s="115" t="s">
        <v>89</v>
      </c>
      <c r="K54" s="116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89"/>
      <c r="J55" s="33"/>
      <c r="K55" s="36"/>
    </row>
    <row r="56" spans="2:47" s="1" customFormat="1" ht="29.25" customHeight="1">
      <c r="B56" s="32"/>
      <c r="C56" s="117" t="s">
        <v>90</v>
      </c>
      <c r="D56" s="33"/>
      <c r="E56" s="33"/>
      <c r="F56" s="33"/>
      <c r="G56" s="33"/>
      <c r="H56" s="33"/>
      <c r="I56" s="89"/>
      <c r="J56" s="99">
        <f>J92</f>
        <v>0</v>
      </c>
      <c r="K56" s="36"/>
      <c r="AU56" s="15" t="s">
        <v>91</v>
      </c>
    </row>
    <row r="57" spans="2:11" s="7" customFormat="1" ht="24.75" customHeight="1">
      <c r="B57" s="118"/>
      <c r="C57" s="119"/>
      <c r="D57" s="120" t="s">
        <v>92</v>
      </c>
      <c r="E57" s="121"/>
      <c r="F57" s="121"/>
      <c r="G57" s="121"/>
      <c r="H57" s="121"/>
      <c r="I57" s="122"/>
      <c r="J57" s="123">
        <f>J93</f>
        <v>0</v>
      </c>
      <c r="K57" s="124"/>
    </row>
    <row r="58" spans="2:11" s="8" customFormat="1" ht="19.5" customHeight="1">
      <c r="B58" s="125"/>
      <c r="C58" s="126"/>
      <c r="D58" s="127" t="s">
        <v>93</v>
      </c>
      <c r="E58" s="128"/>
      <c r="F58" s="128"/>
      <c r="G58" s="128"/>
      <c r="H58" s="128"/>
      <c r="I58" s="129"/>
      <c r="J58" s="130">
        <f>J94</f>
        <v>0</v>
      </c>
      <c r="K58" s="131"/>
    </row>
    <row r="59" spans="2:11" s="8" customFormat="1" ht="19.5" customHeight="1">
      <c r="B59" s="125"/>
      <c r="C59" s="126"/>
      <c r="D59" s="127" t="s">
        <v>94</v>
      </c>
      <c r="E59" s="128"/>
      <c r="F59" s="128"/>
      <c r="G59" s="128"/>
      <c r="H59" s="128"/>
      <c r="I59" s="129"/>
      <c r="J59" s="130">
        <f>J154</f>
        <v>0</v>
      </c>
      <c r="K59" s="131"/>
    </row>
    <row r="60" spans="2:11" s="8" customFormat="1" ht="19.5" customHeight="1">
      <c r="B60" s="125"/>
      <c r="C60" s="126"/>
      <c r="D60" s="127" t="s">
        <v>95</v>
      </c>
      <c r="E60" s="128"/>
      <c r="F60" s="128"/>
      <c r="G60" s="128"/>
      <c r="H60" s="128"/>
      <c r="I60" s="129"/>
      <c r="J60" s="130">
        <f>J160</f>
        <v>0</v>
      </c>
      <c r="K60" s="131"/>
    </row>
    <row r="61" spans="2:11" s="8" customFormat="1" ht="19.5" customHeight="1">
      <c r="B61" s="125"/>
      <c r="C61" s="126"/>
      <c r="D61" s="127" t="s">
        <v>96</v>
      </c>
      <c r="E61" s="128"/>
      <c r="F61" s="128"/>
      <c r="G61" s="128"/>
      <c r="H61" s="128"/>
      <c r="I61" s="129"/>
      <c r="J61" s="130">
        <f>J163</f>
        <v>0</v>
      </c>
      <c r="K61" s="131"/>
    </row>
    <row r="62" spans="2:11" s="8" customFormat="1" ht="19.5" customHeight="1">
      <c r="B62" s="125"/>
      <c r="C62" s="126"/>
      <c r="D62" s="127" t="s">
        <v>97</v>
      </c>
      <c r="E62" s="128"/>
      <c r="F62" s="128"/>
      <c r="G62" s="128"/>
      <c r="H62" s="128"/>
      <c r="I62" s="129"/>
      <c r="J62" s="130">
        <f>J185</f>
        <v>0</v>
      </c>
      <c r="K62" s="131"/>
    </row>
    <row r="63" spans="2:11" s="8" customFormat="1" ht="19.5" customHeight="1">
      <c r="B63" s="125"/>
      <c r="C63" s="126"/>
      <c r="D63" s="127" t="s">
        <v>98</v>
      </c>
      <c r="E63" s="128"/>
      <c r="F63" s="128"/>
      <c r="G63" s="128"/>
      <c r="H63" s="128"/>
      <c r="I63" s="129"/>
      <c r="J63" s="130">
        <f>J188</f>
        <v>0</v>
      </c>
      <c r="K63" s="131"/>
    </row>
    <row r="64" spans="2:11" s="8" customFormat="1" ht="19.5" customHeight="1">
      <c r="B64" s="125"/>
      <c r="C64" s="126"/>
      <c r="D64" s="127" t="s">
        <v>99</v>
      </c>
      <c r="E64" s="128"/>
      <c r="F64" s="128"/>
      <c r="G64" s="128"/>
      <c r="H64" s="128"/>
      <c r="I64" s="129"/>
      <c r="J64" s="130">
        <f>J215</f>
        <v>0</v>
      </c>
      <c r="K64" s="131"/>
    </row>
    <row r="65" spans="2:11" s="8" customFormat="1" ht="19.5" customHeight="1">
      <c r="B65" s="125"/>
      <c r="C65" s="126"/>
      <c r="D65" s="127" t="s">
        <v>100</v>
      </c>
      <c r="E65" s="128"/>
      <c r="F65" s="128"/>
      <c r="G65" s="128"/>
      <c r="H65" s="128"/>
      <c r="I65" s="129"/>
      <c r="J65" s="130">
        <f>J225</f>
        <v>0</v>
      </c>
      <c r="K65" s="131"/>
    </row>
    <row r="66" spans="2:11" s="8" customFormat="1" ht="19.5" customHeight="1">
      <c r="B66" s="125"/>
      <c r="C66" s="126"/>
      <c r="D66" s="127" t="s">
        <v>101</v>
      </c>
      <c r="E66" s="128"/>
      <c r="F66" s="128"/>
      <c r="G66" s="128"/>
      <c r="H66" s="128"/>
      <c r="I66" s="129"/>
      <c r="J66" s="130">
        <f>J234</f>
        <v>0</v>
      </c>
      <c r="K66" s="131"/>
    </row>
    <row r="67" spans="2:11" s="7" customFormat="1" ht="24.75" customHeight="1">
      <c r="B67" s="118"/>
      <c r="C67" s="119"/>
      <c r="D67" s="120" t="s">
        <v>102</v>
      </c>
      <c r="E67" s="121"/>
      <c r="F67" s="121"/>
      <c r="G67" s="121"/>
      <c r="H67" s="121"/>
      <c r="I67" s="122"/>
      <c r="J67" s="123">
        <f>J237</f>
        <v>0</v>
      </c>
      <c r="K67" s="124"/>
    </row>
    <row r="68" spans="2:11" s="8" customFormat="1" ht="19.5" customHeight="1">
      <c r="B68" s="125"/>
      <c r="C68" s="126"/>
      <c r="D68" s="127" t="s">
        <v>103</v>
      </c>
      <c r="E68" s="128"/>
      <c r="F68" s="128"/>
      <c r="G68" s="128"/>
      <c r="H68" s="128"/>
      <c r="I68" s="129"/>
      <c r="J68" s="130">
        <f>J238</f>
        <v>0</v>
      </c>
      <c r="K68" s="131"/>
    </row>
    <row r="69" spans="2:11" s="8" customFormat="1" ht="19.5" customHeight="1">
      <c r="B69" s="125"/>
      <c r="C69" s="126"/>
      <c r="D69" s="127" t="s">
        <v>104</v>
      </c>
      <c r="E69" s="128"/>
      <c r="F69" s="128"/>
      <c r="G69" s="128"/>
      <c r="H69" s="128"/>
      <c r="I69" s="129"/>
      <c r="J69" s="130">
        <f>J245</f>
        <v>0</v>
      </c>
      <c r="K69" s="131"/>
    </row>
    <row r="70" spans="2:11" s="8" customFormat="1" ht="19.5" customHeight="1">
      <c r="B70" s="125"/>
      <c r="C70" s="126"/>
      <c r="D70" s="127" t="s">
        <v>105</v>
      </c>
      <c r="E70" s="128"/>
      <c r="F70" s="128"/>
      <c r="G70" s="128"/>
      <c r="H70" s="128"/>
      <c r="I70" s="129"/>
      <c r="J70" s="130">
        <f>J248</f>
        <v>0</v>
      </c>
      <c r="K70" s="131"/>
    </row>
    <row r="71" spans="2:11" s="7" customFormat="1" ht="24.75" customHeight="1">
      <c r="B71" s="118"/>
      <c r="C71" s="119"/>
      <c r="D71" s="120" t="s">
        <v>106</v>
      </c>
      <c r="E71" s="121"/>
      <c r="F71" s="121"/>
      <c r="G71" s="121"/>
      <c r="H71" s="121"/>
      <c r="I71" s="122"/>
      <c r="J71" s="123">
        <f>J253</f>
        <v>0</v>
      </c>
      <c r="K71" s="124"/>
    </row>
    <row r="72" spans="2:11" s="8" customFormat="1" ht="19.5" customHeight="1">
      <c r="B72" s="125"/>
      <c r="C72" s="126"/>
      <c r="D72" s="127" t="s">
        <v>107</v>
      </c>
      <c r="E72" s="128"/>
      <c r="F72" s="128"/>
      <c r="G72" s="128"/>
      <c r="H72" s="128"/>
      <c r="I72" s="129"/>
      <c r="J72" s="130">
        <f>J260</f>
        <v>0</v>
      </c>
      <c r="K72" s="131"/>
    </row>
    <row r="73" spans="2:11" s="1" customFormat="1" ht="21.75" customHeight="1">
      <c r="B73" s="32"/>
      <c r="C73" s="33"/>
      <c r="D73" s="33"/>
      <c r="E73" s="33"/>
      <c r="F73" s="33"/>
      <c r="G73" s="33"/>
      <c r="H73" s="33"/>
      <c r="I73" s="89"/>
      <c r="J73" s="33"/>
      <c r="K73" s="36"/>
    </row>
    <row r="74" spans="2:11" s="1" customFormat="1" ht="6.75" customHeight="1">
      <c r="B74" s="47"/>
      <c r="C74" s="48"/>
      <c r="D74" s="48"/>
      <c r="E74" s="48"/>
      <c r="F74" s="48"/>
      <c r="G74" s="48"/>
      <c r="H74" s="48"/>
      <c r="I74" s="110"/>
      <c r="J74" s="48"/>
      <c r="K74" s="49"/>
    </row>
    <row r="78" spans="2:12" s="1" customFormat="1" ht="6.75" customHeight="1">
      <c r="B78" s="50"/>
      <c r="C78" s="51"/>
      <c r="D78" s="51"/>
      <c r="E78" s="51"/>
      <c r="F78" s="51"/>
      <c r="G78" s="51"/>
      <c r="H78" s="51"/>
      <c r="I78" s="111"/>
      <c r="J78" s="51"/>
      <c r="K78" s="51"/>
      <c r="L78" s="32"/>
    </row>
    <row r="79" spans="2:12" s="1" customFormat="1" ht="36.75" customHeight="1">
      <c r="B79" s="32"/>
      <c r="C79" s="52" t="s">
        <v>108</v>
      </c>
      <c r="I79" s="132"/>
      <c r="L79" s="32"/>
    </row>
    <row r="80" spans="2:12" s="1" customFormat="1" ht="6.75" customHeight="1">
      <c r="B80" s="32"/>
      <c r="I80" s="132"/>
      <c r="L80" s="32"/>
    </row>
    <row r="81" spans="2:12" s="1" customFormat="1" ht="14.25" customHeight="1">
      <c r="B81" s="32"/>
      <c r="C81" s="54" t="s">
        <v>16</v>
      </c>
      <c r="I81" s="132"/>
      <c r="L81" s="32"/>
    </row>
    <row r="82" spans="2:12" s="1" customFormat="1" ht="22.5" customHeight="1">
      <c r="B82" s="32"/>
      <c r="E82" s="240" t="str">
        <f>E7</f>
        <v>Oprava zpev. ploch a dešťové kanalizace u kina Kosmos</v>
      </c>
      <c r="F82" s="203"/>
      <c r="G82" s="203"/>
      <c r="H82" s="203"/>
      <c r="I82" s="132"/>
      <c r="L82" s="32"/>
    </row>
    <row r="83" spans="2:12" s="1" customFormat="1" ht="14.25" customHeight="1">
      <c r="B83" s="32"/>
      <c r="C83" s="54" t="s">
        <v>85</v>
      </c>
      <c r="I83" s="132"/>
      <c r="L83" s="32"/>
    </row>
    <row r="84" spans="2:12" s="1" customFormat="1" ht="23.25" customHeight="1">
      <c r="B84" s="32"/>
      <c r="E84" s="221" t="str">
        <f>E9</f>
        <v>01 - Stavební část</v>
      </c>
      <c r="F84" s="203"/>
      <c r="G84" s="203"/>
      <c r="H84" s="203"/>
      <c r="I84" s="132"/>
      <c r="L84" s="32"/>
    </row>
    <row r="85" spans="2:12" s="1" customFormat="1" ht="6.75" customHeight="1">
      <c r="B85" s="32"/>
      <c r="I85" s="132"/>
      <c r="L85" s="32"/>
    </row>
    <row r="86" spans="2:12" s="1" customFormat="1" ht="18" customHeight="1">
      <c r="B86" s="32"/>
      <c r="C86" s="54" t="s">
        <v>23</v>
      </c>
      <c r="F86" s="133" t="str">
        <f>F12</f>
        <v>Obec Třinec</v>
      </c>
      <c r="I86" s="134" t="s">
        <v>25</v>
      </c>
      <c r="J86" s="58" t="str">
        <f>IF(J12="","",J12)</f>
        <v>29.12.2015</v>
      </c>
      <c r="L86" s="32"/>
    </row>
    <row r="87" spans="2:12" s="1" customFormat="1" ht="6.75" customHeight="1">
      <c r="B87" s="32"/>
      <c r="I87" s="132"/>
      <c r="L87" s="32"/>
    </row>
    <row r="88" spans="2:12" s="1" customFormat="1" ht="15">
      <c r="B88" s="32"/>
      <c r="C88" s="54" t="s">
        <v>29</v>
      </c>
      <c r="F88" s="133" t="str">
        <f>E15</f>
        <v>Městské kino Kosmos p.o., Dukelská 689, Třinec</v>
      </c>
      <c r="I88" s="134" t="s">
        <v>36</v>
      </c>
      <c r="J88" s="133" t="str">
        <f>E21</f>
        <v> </v>
      </c>
      <c r="L88" s="32"/>
    </row>
    <row r="89" spans="2:12" s="1" customFormat="1" ht="14.25" customHeight="1">
      <c r="B89" s="32"/>
      <c r="C89" s="54" t="s">
        <v>34</v>
      </c>
      <c r="F89" s="133">
        <f>IF(E18="","",E18)</f>
      </c>
      <c r="I89" s="132"/>
      <c r="L89" s="32"/>
    </row>
    <row r="90" spans="2:12" s="1" customFormat="1" ht="9.75" customHeight="1">
      <c r="B90" s="32"/>
      <c r="I90" s="132"/>
      <c r="L90" s="32"/>
    </row>
    <row r="91" spans="2:20" s="9" customFormat="1" ht="29.25" customHeight="1">
      <c r="B91" s="135"/>
      <c r="C91" s="136" t="s">
        <v>109</v>
      </c>
      <c r="D91" s="137" t="s">
        <v>59</v>
      </c>
      <c r="E91" s="137" t="s">
        <v>55</v>
      </c>
      <c r="F91" s="137" t="s">
        <v>110</v>
      </c>
      <c r="G91" s="137" t="s">
        <v>111</v>
      </c>
      <c r="H91" s="137" t="s">
        <v>112</v>
      </c>
      <c r="I91" s="138" t="s">
        <v>113</v>
      </c>
      <c r="J91" s="137" t="s">
        <v>89</v>
      </c>
      <c r="K91" s="139" t="s">
        <v>114</v>
      </c>
      <c r="L91" s="135"/>
      <c r="M91" s="65" t="s">
        <v>115</v>
      </c>
      <c r="N91" s="66" t="s">
        <v>44</v>
      </c>
      <c r="O91" s="66" t="s">
        <v>116</v>
      </c>
      <c r="P91" s="66" t="s">
        <v>117</v>
      </c>
      <c r="Q91" s="66" t="s">
        <v>118</v>
      </c>
      <c r="R91" s="66" t="s">
        <v>119</v>
      </c>
      <c r="S91" s="66" t="s">
        <v>120</v>
      </c>
      <c r="T91" s="67" t="s">
        <v>121</v>
      </c>
    </row>
    <row r="92" spans="2:63" s="1" customFormat="1" ht="29.25" customHeight="1">
      <c r="B92" s="32"/>
      <c r="C92" s="69" t="s">
        <v>90</v>
      </c>
      <c r="I92" s="132"/>
      <c r="J92" s="140">
        <f>BK92</f>
        <v>0</v>
      </c>
      <c r="L92" s="32"/>
      <c r="M92" s="68"/>
      <c r="N92" s="59"/>
      <c r="O92" s="59"/>
      <c r="P92" s="141">
        <f>P93+P237+P253</f>
        <v>0</v>
      </c>
      <c r="Q92" s="59"/>
      <c r="R92" s="141">
        <f>R93+R237+R253</f>
        <v>213.72187042</v>
      </c>
      <c r="S92" s="59"/>
      <c r="T92" s="142">
        <f>T93+T237+T253</f>
        <v>109.50126</v>
      </c>
      <c r="AT92" s="15" t="s">
        <v>73</v>
      </c>
      <c r="AU92" s="15" t="s">
        <v>91</v>
      </c>
      <c r="BK92" s="143">
        <f>BK93+BK237+BK253</f>
        <v>0</v>
      </c>
    </row>
    <row r="93" spans="2:63" s="10" customFormat="1" ht="36.75" customHeight="1">
      <c r="B93" s="144"/>
      <c r="D93" s="145" t="s">
        <v>73</v>
      </c>
      <c r="E93" s="146" t="s">
        <v>122</v>
      </c>
      <c r="F93" s="146" t="s">
        <v>123</v>
      </c>
      <c r="I93" s="147"/>
      <c r="J93" s="148">
        <f>BK93</f>
        <v>0</v>
      </c>
      <c r="L93" s="144"/>
      <c r="M93" s="149"/>
      <c r="N93" s="150"/>
      <c r="O93" s="150"/>
      <c r="P93" s="151">
        <f>P94+P154+P160+P163+P185+P188+P215+P225+P234</f>
        <v>0</v>
      </c>
      <c r="Q93" s="150"/>
      <c r="R93" s="151">
        <f>R94+R154+R160+R163+R185+R188+R215+R225+R234</f>
        <v>213.70636338</v>
      </c>
      <c r="S93" s="150"/>
      <c r="T93" s="152">
        <f>T94+T154+T160+T163+T185+T188+T215+T225+T234</f>
        <v>109.459</v>
      </c>
      <c r="AR93" s="145" t="s">
        <v>22</v>
      </c>
      <c r="AT93" s="153" t="s">
        <v>73</v>
      </c>
      <c r="AU93" s="153" t="s">
        <v>74</v>
      </c>
      <c r="AY93" s="145" t="s">
        <v>124</v>
      </c>
      <c r="BK93" s="154">
        <f>BK94+BK154+BK160+BK163+BK185+BK188+BK215+BK225+BK234</f>
        <v>0</v>
      </c>
    </row>
    <row r="94" spans="2:63" s="10" customFormat="1" ht="19.5" customHeight="1">
      <c r="B94" s="144"/>
      <c r="D94" s="155" t="s">
        <v>73</v>
      </c>
      <c r="E94" s="156" t="s">
        <v>22</v>
      </c>
      <c r="F94" s="156" t="s">
        <v>125</v>
      </c>
      <c r="I94" s="147"/>
      <c r="J94" s="157">
        <f>BK94</f>
        <v>0</v>
      </c>
      <c r="L94" s="144"/>
      <c r="M94" s="149"/>
      <c r="N94" s="150"/>
      <c r="O94" s="150"/>
      <c r="P94" s="151">
        <f>SUM(P95:P153)</f>
        <v>0</v>
      </c>
      <c r="Q94" s="150"/>
      <c r="R94" s="151">
        <f>SUM(R95:R153)</f>
        <v>31.763874720000004</v>
      </c>
      <c r="S94" s="150"/>
      <c r="T94" s="152">
        <f>SUM(T95:T153)</f>
        <v>109.35300000000001</v>
      </c>
      <c r="AR94" s="145" t="s">
        <v>22</v>
      </c>
      <c r="AT94" s="153" t="s">
        <v>73</v>
      </c>
      <c r="AU94" s="153" t="s">
        <v>22</v>
      </c>
      <c r="AY94" s="145" t="s">
        <v>124</v>
      </c>
      <c r="BK94" s="154">
        <f>SUM(BK95:BK153)</f>
        <v>0</v>
      </c>
    </row>
    <row r="95" spans="2:65" s="1" customFormat="1" ht="22.5" customHeight="1">
      <c r="B95" s="158"/>
      <c r="C95" s="159" t="s">
        <v>22</v>
      </c>
      <c r="D95" s="159" t="s">
        <v>126</v>
      </c>
      <c r="E95" s="160" t="s">
        <v>127</v>
      </c>
      <c r="F95" s="161" t="s">
        <v>128</v>
      </c>
      <c r="G95" s="162" t="s">
        <v>129</v>
      </c>
      <c r="H95" s="163">
        <v>157</v>
      </c>
      <c r="I95" s="164"/>
      <c r="J95" s="165">
        <f>ROUND(I95*H95,2)</f>
        <v>0</v>
      </c>
      <c r="K95" s="161" t="s">
        <v>130</v>
      </c>
      <c r="L95" s="32"/>
      <c r="M95" s="166" t="s">
        <v>20</v>
      </c>
      <c r="N95" s="167" t="s">
        <v>45</v>
      </c>
      <c r="O95" s="33"/>
      <c r="P95" s="168">
        <f>O95*H95</f>
        <v>0</v>
      </c>
      <c r="Q95" s="168">
        <v>0</v>
      </c>
      <c r="R95" s="168">
        <f>Q95*H95</f>
        <v>0</v>
      </c>
      <c r="S95" s="168">
        <v>0.255</v>
      </c>
      <c r="T95" s="169">
        <f>S95*H95</f>
        <v>40.035000000000004</v>
      </c>
      <c r="AR95" s="15" t="s">
        <v>131</v>
      </c>
      <c r="AT95" s="15" t="s">
        <v>126</v>
      </c>
      <c r="AU95" s="15" t="s">
        <v>82</v>
      </c>
      <c r="AY95" s="15" t="s">
        <v>124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5" t="s">
        <v>22</v>
      </c>
      <c r="BK95" s="170">
        <f>ROUND(I95*H95,2)</f>
        <v>0</v>
      </c>
      <c r="BL95" s="15" t="s">
        <v>131</v>
      </c>
      <c r="BM95" s="15" t="s">
        <v>132</v>
      </c>
    </row>
    <row r="96" spans="2:47" s="1" customFormat="1" ht="54">
      <c r="B96" s="32"/>
      <c r="D96" s="171" t="s">
        <v>133</v>
      </c>
      <c r="F96" s="172" t="s">
        <v>134</v>
      </c>
      <c r="I96" s="132"/>
      <c r="L96" s="32"/>
      <c r="M96" s="61"/>
      <c r="N96" s="33"/>
      <c r="O96" s="33"/>
      <c r="P96" s="33"/>
      <c r="Q96" s="33"/>
      <c r="R96" s="33"/>
      <c r="S96" s="33"/>
      <c r="T96" s="62"/>
      <c r="AT96" s="15" t="s">
        <v>133</v>
      </c>
      <c r="AU96" s="15" t="s">
        <v>82</v>
      </c>
    </row>
    <row r="97" spans="2:65" s="1" customFormat="1" ht="22.5" customHeight="1">
      <c r="B97" s="158"/>
      <c r="C97" s="159" t="s">
        <v>82</v>
      </c>
      <c r="D97" s="159" t="s">
        <v>126</v>
      </c>
      <c r="E97" s="160" t="s">
        <v>135</v>
      </c>
      <c r="F97" s="161" t="s">
        <v>136</v>
      </c>
      <c r="G97" s="162" t="s">
        <v>129</v>
      </c>
      <c r="H97" s="163">
        <v>21</v>
      </c>
      <c r="I97" s="164"/>
      <c r="J97" s="165">
        <f>ROUND(I97*H97,2)</f>
        <v>0</v>
      </c>
      <c r="K97" s="161" t="s">
        <v>130</v>
      </c>
      <c r="L97" s="32"/>
      <c r="M97" s="166" t="s">
        <v>20</v>
      </c>
      <c r="N97" s="167" t="s">
        <v>45</v>
      </c>
      <c r="O97" s="33"/>
      <c r="P97" s="168">
        <f>O97*H97</f>
        <v>0</v>
      </c>
      <c r="Q97" s="168">
        <v>0</v>
      </c>
      <c r="R97" s="168">
        <f>Q97*H97</f>
        <v>0</v>
      </c>
      <c r="S97" s="168">
        <v>0.26</v>
      </c>
      <c r="T97" s="169">
        <f>S97*H97</f>
        <v>5.46</v>
      </c>
      <c r="AR97" s="15" t="s">
        <v>131</v>
      </c>
      <c r="AT97" s="15" t="s">
        <v>126</v>
      </c>
      <c r="AU97" s="15" t="s">
        <v>82</v>
      </c>
      <c r="AY97" s="15" t="s">
        <v>124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5" t="s">
        <v>22</v>
      </c>
      <c r="BK97" s="170">
        <f>ROUND(I97*H97,2)</f>
        <v>0</v>
      </c>
      <c r="BL97" s="15" t="s">
        <v>131</v>
      </c>
      <c r="BM97" s="15" t="s">
        <v>137</v>
      </c>
    </row>
    <row r="98" spans="2:47" s="1" customFormat="1" ht="40.5">
      <c r="B98" s="32"/>
      <c r="D98" s="171" t="s">
        <v>133</v>
      </c>
      <c r="F98" s="172" t="s">
        <v>138</v>
      </c>
      <c r="I98" s="132"/>
      <c r="L98" s="32"/>
      <c r="M98" s="61"/>
      <c r="N98" s="33"/>
      <c r="O98" s="33"/>
      <c r="P98" s="33"/>
      <c r="Q98" s="33"/>
      <c r="R98" s="33"/>
      <c r="S98" s="33"/>
      <c r="T98" s="62"/>
      <c r="AT98" s="15" t="s">
        <v>133</v>
      </c>
      <c r="AU98" s="15" t="s">
        <v>82</v>
      </c>
    </row>
    <row r="99" spans="2:65" s="1" customFormat="1" ht="22.5" customHeight="1">
      <c r="B99" s="158"/>
      <c r="C99" s="159" t="s">
        <v>139</v>
      </c>
      <c r="D99" s="159" t="s">
        <v>126</v>
      </c>
      <c r="E99" s="160" t="s">
        <v>140</v>
      </c>
      <c r="F99" s="161" t="s">
        <v>141</v>
      </c>
      <c r="G99" s="162" t="s">
        <v>129</v>
      </c>
      <c r="H99" s="163">
        <v>178</v>
      </c>
      <c r="I99" s="164"/>
      <c r="J99" s="165">
        <f>ROUND(I99*H99,2)</f>
        <v>0</v>
      </c>
      <c r="K99" s="161" t="s">
        <v>130</v>
      </c>
      <c r="L99" s="32"/>
      <c r="M99" s="166" t="s">
        <v>20</v>
      </c>
      <c r="N99" s="167" t="s">
        <v>45</v>
      </c>
      <c r="O99" s="33"/>
      <c r="P99" s="168">
        <f>O99*H99</f>
        <v>0</v>
      </c>
      <c r="Q99" s="168">
        <v>0</v>
      </c>
      <c r="R99" s="168">
        <f>Q99*H99</f>
        <v>0</v>
      </c>
      <c r="S99" s="168">
        <v>0.235</v>
      </c>
      <c r="T99" s="169">
        <f>S99*H99</f>
        <v>41.83</v>
      </c>
      <c r="AR99" s="15" t="s">
        <v>131</v>
      </c>
      <c r="AT99" s="15" t="s">
        <v>126</v>
      </c>
      <c r="AU99" s="15" t="s">
        <v>82</v>
      </c>
      <c r="AY99" s="15" t="s">
        <v>124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5" t="s">
        <v>22</v>
      </c>
      <c r="BK99" s="170">
        <f>ROUND(I99*H99,2)</f>
        <v>0</v>
      </c>
      <c r="BL99" s="15" t="s">
        <v>131</v>
      </c>
      <c r="BM99" s="15" t="s">
        <v>142</v>
      </c>
    </row>
    <row r="100" spans="2:47" s="1" customFormat="1" ht="40.5">
      <c r="B100" s="32"/>
      <c r="D100" s="171" t="s">
        <v>133</v>
      </c>
      <c r="F100" s="172" t="s">
        <v>143</v>
      </c>
      <c r="I100" s="132"/>
      <c r="L100" s="32"/>
      <c r="M100" s="61"/>
      <c r="N100" s="33"/>
      <c r="O100" s="33"/>
      <c r="P100" s="33"/>
      <c r="Q100" s="33"/>
      <c r="R100" s="33"/>
      <c r="S100" s="33"/>
      <c r="T100" s="62"/>
      <c r="AT100" s="15" t="s">
        <v>133</v>
      </c>
      <c r="AU100" s="15" t="s">
        <v>82</v>
      </c>
    </row>
    <row r="101" spans="2:65" s="1" customFormat="1" ht="22.5" customHeight="1">
      <c r="B101" s="158"/>
      <c r="C101" s="159" t="s">
        <v>131</v>
      </c>
      <c r="D101" s="159" t="s">
        <v>126</v>
      </c>
      <c r="E101" s="160" t="s">
        <v>144</v>
      </c>
      <c r="F101" s="161" t="s">
        <v>145</v>
      </c>
      <c r="G101" s="162" t="s">
        <v>129</v>
      </c>
      <c r="H101" s="163">
        <v>18</v>
      </c>
      <c r="I101" s="164"/>
      <c r="J101" s="165">
        <f>ROUND(I101*H101,2)</f>
        <v>0</v>
      </c>
      <c r="K101" s="161" t="s">
        <v>130</v>
      </c>
      <c r="L101" s="32"/>
      <c r="M101" s="166" t="s">
        <v>20</v>
      </c>
      <c r="N101" s="167" t="s">
        <v>45</v>
      </c>
      <c r="O101" s="33"/>
      <c r="P101" s="168">
        <f>O101*H101</f>
        <v>0</v>
      </c>
      <c r="Q101" s="168">
        <v>0</v>
      </c>
      <c r="R101" s="168">
        <f>Q101*H101</f>
        <v>0</v>
      </c>
      <c r="S101" s="168">
        <v>0.504</v>
      </c>
      <c r="T101" s="169">
        <f>S101*H101</f>
        <v>9.072</v>
      </c>
      <c r="AR101" s="15" t="s">
        <v>131</v>
      </c>
      <c r="AT101" s="15" t="s">
        <v>126</v>
      </c>
      <c r="AU101" s="15" t="s">
        <v>82</v>
      </c>
      <c r="AY101" s="15" t="s">
        <v>124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5" t="s">
        <v>22</v>
      </c>
      <c r="BK101" s="170">
        <f>ROUND(I101*H101,2)</f>
        <v>0</v>
      </c>
      <c r="BL101" s="15" t="s">
        <v>131</v>
      </c>
      <c r="BM101" s="15" t="s">
        <v>146</v>
      </c>
    </row>
    <row r="102" spans="2:47" s="1" customFormat="1" ht="40.5">
      <c r="B102" s="32"/>
      <c r="D102" s="171" t="s">
        <v>133</v>
      </c>
      <c r="F102" s="172" t="s">
        <v>147</v>
      </c>
      <c r="I102" s="132"/>
      <c r="L102" s="32"/>
      <c r="M102" s="61"/>
      <c r="N102" s="33"/>
      <c r="O102" s="33"/>
      <c r="P102" s="33"/>
      <c r="Q102" s="33"/>
      <c r="R102" s="33"/>
      <c r="S102" s="33"/>
      <c r="T102" s="62"/>
      <c r="AT102" s="15" t="s">
        <v>133</v>
      </c>
      <c r="AU102" s="15" t="s">
        <v>82</v>
      </c>
    </row>
    <row r="103" spans="2:65" s="1" customFormat="1" ht="22.5" customHeight="1">
      <c r="B103" s="158"/>
      <c r="C103" s="159" t="s">
        <v>148</v>
      </c>
      <c r="D103" s="159" t="s">
        <v>126</v>
      </c>
      <c r="E103" s="160" t="s">
        <v>149</v>
      </c>
      <c r="F103" s="161" t="s">
        <v>150</v>
      </c>
      <c r="G103" s="162" t="s">
        <v>151</v>
      </c>
      <c r="H103" s="163">
        <v>63.2</v>
      </c>
      <c r="I103" s="164"/>
      <c r="J103" s="165">
        <f>ROUND(I103*H103,2)</f>
        <v>0</v>
      </c>
      <c r="K103" s="161" t="s">
        <v>130</v>
      </c>
      <c r="L103" s="32"/>
      <c r="M103" s="166" t="s">
        <v>20</v>
      </c>
      <c r="N103" s="167" t="s">
        <v>45</v>
      </c>
      <c r="O103" s="33"/>
      <c r="P103" s="168">
        <f>O103*H103</f>
        <v>0</v>
      </c>
      <c r="Q103" s="168">
        <v>0</v>
      </c>
      <c r="R103" s="168">
        <f>Q103*H103</f>
        <v>0</v>
      </c>
      <c r="S103" s="168">
        <v>0.205</v>
      </c>
      <c r="T103" s="169">
        <f>S103*H103</f>
        <v>12.956</v>
      </c>
      <c r="AR103" s="15" t="s">
        <v>131</v>
      </c>
      <c r="AT103" s="15" t="s">
        <v>126</v>
      </c>
      <c r="AU103" s="15" t="s">
        <v>82</v>
      </c>
      <c r="AY103" s="15" t="s">
        <v>124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5" t="s">
        <v>22</v>
      </c>
      <c r="BK103" s="170">
        <f>ROUND(I103*H103,2)</f>
        <v>0</v>
      </c>
      <c r="BL103" s="15" t="s">
        <v>131</v>
      </c>
      <c r="BM103" s="15" t="s">
        <v>152</v>
      </c>
    </row>
    <row r="104" spans="2:47" s="1" customFormat="1" ht="27">
      <c r="B104" s="32"/>
      <c r="D104" s="171" t="s">
        <v>133</v>
      </c>
      <c r="F104" s="172" t="s">
        <v>153</v>
      </c>
      <c r="I104" s="132"/>
      <c r="L104" s="32"/>
      <c r="M104" s="61"/>
      <c r="N104" s="33"/>
      <c r="O104" s="33"/>
      <c r="P104" s="33"/>
      <c r="Q104" s="33"/>
      <c r="R104" s="33"/>
      <c r="S104" s="33"/>
      <c r="T104" s="62"/>
      <c r="AT104" s="15" t="s">
        <v>133</v>
      </c>
      <c r="AU104" s="15" t="s">
        <v>82</v>
      </c>
    </row>
    <row r="105" spans="2:65" s="1" customFormat="1" ht="31.5" customHeight="1">
      <c r="B105" s="158"/>
      <c r="C105" s="159" t="s">
        <v>154</v>
      </c>
      <c r="D105" s="159" t="s">
        <v>126</v>
      </c>
      <c r="E105" s="160" t="s">
        <v>155</v>
      </c>
      <c r="F105" s="161" t="s">
        <v>156</v>
      </c>
      <c r="G105" s="162" t="s">
        <v>157</v>
      </c>
      <c r="H105" s="163">
        <v>4.8</v>
      </c>
      <c r="I105" s="164"/>
      <c r="J105" s="165">
        <f>ROUND(I105*H105,2)</f>
        <v>0</v>
      </c>
      <c r="K105" s="161" t="s">
        <v>130</v>
      </c>
      <c r="L105" s="32"/>
      <c r="M105" s="166" t="s">
        <v>20</v>
      </c>
      <c r="N105" s="167" t="s">
        <v>45</v>
      </c>
      <c r="O105" s="33"/>
      <c r="P105" s="168">
        <f>O105*H105</f>
        <v>0</v>
      </c>
      <c r="Q105" s="168">
        <v>0</v>
      </c>
      <c r="R105" s="168">
        <f>Q105*H105</f>
        <v>0</v>
      </c>
      <c r="S105" s="168">
        <v>0</v>
      </c>
      <c r="T105" s="169">
        <f>S105*H105</f>
        <v>0</v>
      </c>
      <c r="AR105" s="15" t="s">
        <v>131</v>
      </c>
      <c r="AT105" s="15" t="s">
        <v>126</v>
      </c>
      <c r="AU105" s="15" t="s">
        <v>82</v>
      </c>
      <c r="AY105" s="15" t="s">
        <v>124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5" t="s">
        <v>22</v>
      </c>
      <c r="BK105" s="170">
        <f>ROUND(I105*H105,2)</f>
        <v>0</v>
      </c>
      <c r="BL105" s="15" t="s">
        <v>131</v>
      </c>
      <c r="BM105" s="15" t="s">
        <v>158</v>
      </c>
    </row>
    <row r="106" spans="2:47" s="1" customFormat="1" ht="27">
      <c r="B106" s="32"/>
      <c r="D106" s="171" t="s">
        <v>133</v>
      </c>
      <c r="F106" s="172" t="s">
        <v>159</v>
      </c>
      <c r="I106" s="132"/>
      <c r="L106" s="32"/>
      <c r="M106" s="61"/>
      <c r="N106" s="33"/>
      <c r="O106" s="33"/>
      <c r="P106" s="33"/>
      <c r="Q106" s="33"/>
      <c r="R106" s="33"/>
      <c r="S106" s="33"/>
      <c r="T106" s="62"/>
      <c r="AT106" s="15" t="s">
        <v>133</v>
      </c>
      <c r="AU106" s="15" t="s">
        <v>82</v>
      </c>
    </row>
    <row r="107" spans="2:65" s="1" customFormat="1" ht="22.5" customHeight="1">
      <c r="B107" s="158"/>
      <c r="C107" s="159" t="s">
        <v>160</v>
      </c>
      <c r="D107" s="159" t="s">
        <v>126</v>
      </c>
      <c r="E107" s="160" t="s">
        <v>161</v>
      </c>
      <c r="F107" s="161" t="s">
        <v>162</v>
      </c>
      <c r="G107" s="162" t="s">
        <v>157</v>
      </c>
      <c r="H107" s="163">
        <v>58.826</v>
      </c>
      <c r="I107" s="164"/>
      <c r="J107" s="165">
        <f>ROUND(I107*H107,2)</f>
        <v>0</v>
      </c>
      <c r="K107" s="161" t="s">
        <v>130</v>
      </c>
      <c r="L107" s="32"/>
      <c r="M107" s="166" t="s">
        <v>20</v>
      </c>
      <c r="N107" s="167" t="s">
        <v>45</v>
      </c>
      <c r="O107" s="33"/>
      <c r="P107" s="168">
        <f>O107*H107</f>
        <v>0</v>
      </c>
      <c r="Q107" s="168">
        <v>0</v>
      </c>
      <c r="R107" s="168">
        <f>Q107*H107</f>
        <v>0</v>
      </c>
      <c r="S107" s="168">
        <v>0</v>
      </c>
      <c r="T107" s="169">
        <f>S107*H107</f>
        <v>0</v>
      </c>
      <c r="AR107" s="15" t="s">
        <v>131</v>
      </c>
      <c r="AT107" s="15" t="s">
        <v>126</v>
      </c>
      <c r="AU107" s="15" t="s">
        <v>82</v>
      </c>
      <c r="AY107" s="15" t="s">
        <v>124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5" t="s">
        <v>22</v>
      </c>
      <c r="BK107" s="170">
        <f>ROUND(I107*H107,2)</f>
        <v>0</v>
      </c>
      <c r="BL107" s="15" t="s">
        <v>131</v>
      </c>
      <c r="BM107" s="15" t="s">
        <v>163</v>
      </c>
    </row>
    <row r="108" spans="2:47" s="1" customFormat="1" ht="27">
      <c r="B108" s="32"/>
      <c r="D108" s="171" t="s">
        <v>133</v>
      </c>
      <c r="F108" s="172" t="s">
        <v>164</v>
      </c>
      <c r="I108" s="132"/>
      <c r="L108" s="32"/>
      <c r="M108" s="61"/>
      <c r="N108" s="33"/>
      <c r="O108" s="33"/>
      <c r="P108" s="33"/>
      <c r="Q108" s="33"/>
      <c r="R108" s="33"/>
      <c r="S108" s="33"/>
      <c r="T108" s="62"/>
      <c r="AT108" s="15" t="s">
        <v>133</v>
      </c>
      <c r="AU108" s="15" t="s">
        <v>82</v>
      </c>
    </row>
    <row r="109" spans="2:65" s="1" customFormat="1" ht="22.5" customHeight="1">
      <c r="B109" s="158"/>
      <c r="C109" s="159" t="s">
        <v>165</v>
      </c>
      <c r="D109" s="159" t="s">
        <v>126</v>
      </c>
      <c r="E109" s="160" t="s">
        <v>166</v>
      </c>
      <c r="F109" s="161" t="s">
        <v>167</v>
      </c>
      <c r="G109" s="162" t="s">
        <v>157</v>
      </c>
      <c r="H109" s="163">
        <v>58.826</v>
      </c>
      <c r="I109" s="164"/>
      <c r="J109" s="165">
        <f>ROUND(I109*H109,2)</f>
        <v>0</v>
      </c>
      <c r="K109" s="161" t="s">
        <v>130</v>
      </c>
      <c r="L109" s="32"/>
      <c r="M109" s="166" t="s">
        <v>20</v>
      </c>
      <c r="N109" s="167" t="s">
        <v>45</v>
      </c>
      <c r="O109" s="33"/>
      <c r="P109" s="168">
        <f>O109*H109</f>
        <v>0</v>
      </c>
      <c r="Q109" s="168">
        <v>0</v>
      </c>
      <c r="R109" s="168">
        <f>Q109*H109</f>
        <v>0</v>
      </c>
      <c r="S109" s="168">
        <v>0</v>
      </c>
      <c r="T109" s="169">
        <f>S109*H109</f>
        <v>0</v>
      </c>
      <c r="AR109" s="15" t="s">
        <v>131</v>
      </c>
      <c r="AT109" s="15" t="s">
        <v>126</v>
      </c>
      <c r="AU109" s="15" t="s">
        <v>82</v>
      </c>
      <c r="AY109" s="15" t="s">
        <v>124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15" t="s">
        <v>22</v>
      </c>
      <c r="BK109" s="170">
        <f>ROUND(I109*H109,2)</f>
        <v>0</v>
      </c>
      <c r="BL109" s="15" t="s">
        <v>131</v>
      </c>
      <c r="BM109" s="15" t="s">
        <v>168</v>
      </c>
    </row>
    <row r="110" spans="2:47" s="1" customFormat="1" ht="27">
      <c r="B110" s="32"/>
      <c r="D110" s="171" t="s">
        <v>133</v>
      </c>
      <c r="F110" s="172" t="s">
        <v>169</v>
      </c>
      <c r="I110" s="132"/>
      <c r="L110" s="32"/>
      <c r="M110" s="61"/>
      <c r="N110" s="33"/>
      <c r="O110" s="33"/>
      <c r="P110" s="33"/>
      <c r="Q110" s="33"/>
      <c r="R110" s="33"/>
      <c r="S110" s="33"/>
      <c r="T110" s="62"/>
      <c r="AT110" s="15" t="s">
        <v>133</v>
      </c>
      <c r="AU110" s="15" t="s">
        <v>82</v>
      </c>
    </row>
    <row r="111" spans="2:65" s="1" customFormat="1" ht="22.5" customHeight="1">
      <c r="B111" s="158"/>
      <c r="C111" s="159" t="s">
        <v>170</v>
      </c>
      <c r="D111" s="159" t="s">
        <v>126</v>
      </c>
      <c r="E111" s="160" t="s">
        <v>171</v>
      </c>
      <c r="F111" s="161" t="s">
        <v>172</v>
      </c>
      <c r="G111" s="162" t="s">
        <v>129</v>
      </c>
      <c r="H111" s="163">
        <v>75.208</v>
      </c>
      <c r="I111" s="164"/>
      <c r="J111" s="165">
        <f>ROUND(I111*H111,2)</f>
        <v>0</v>
      </c>
      <c r="K111" s="161" t="s">
        <v>130</v>
      </c>
      <c r="L111" s="32"/>
      <c r="M111" s="166" t="s">
        <v>20</v>
      </c>
      <c r="N111" s="167" t="s">
        <v>45</v>
      </c>
      <c r="O111" s="33"/>
      <c r="P111" s="168">
        <f>O111*H111</f>
        <v>0</v>
      </c>
      <c r="Q111" s="168">
        <v>0.00084</v>
      </c>
      <c r="R111" s="168">
        <f>Q111*H111</f>
        <v>0.06317472</v>
      </c>
      <c r="S111" s="168">
        <v>0</v>
      </c>
      <c r="T111" s="169">
        <f>S111*H111</f>
        <v>0</v>
      </c>
      <c r="AR111" s="15" t="s">
        <v>131</v>
      </c>
      <c r="AT111" s="15" t="s">
        <v>126</v>
      </c>
      <c r="AU111" s="15" t="s">
        <v>82</v>
      </c>
      <c r="AY111" s="15" t="s">
        <v>124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5" t="s">
        <v>22</v>
      </c>
      <c r="BK111" s="170">
        <f>ROUND(I111*H111,2)</f>
        <v>0</v>
      </c>
      <c r="BL111" s="15" t="s">
        <v>131</v>
      </c>
      <c r="BM111" s="15" t="s">
        <v>173</v>
      </c>
    </row>
    <row r="112" spans="2:47" s="1" customFormat="1" ht="27">
      <c r="B112" s="32"/>
      <c r="D112" s="171" t="s">
        <v>133</v>
      </c>
      <c r="F112" s="172" t="s">
        <v>174</v>
      </c>
      <c r="I112" s="132"/>
      <c r="L112" s="32"/>
      <c r="M112" s="61"/>
      <c r="N112" s="33"/>
      <c r="O112" s="33"/>
      <c r="P112" s="33"/>
      <c r="Q112" s="33"/>
      <c r="R112" s="33"/>
      <c r="S112" s="33"/>
      <c r="T112" s="62"/>
      <c r="AT112" s="15" t="s">
        <v>133</v>
      </c>
      <c r="AU112" s="15" t="s">
        <v>82</v>
      </c>
    </row>
    <row r="113" spans="2:65" s="1" customFormat="1" ht="22.5" customHeight="1">
      <c r="B113" s="158"/>
      <c r="C113" s="159" t="s">
        <v>27</v>
      </c>
      <c r="D113" s="159" t="s">
        <v>126</v>
      </c>
      <c r="E113" s="160" t="s">
        <v>175</v>
      </c>
      <c r="F113" s="161" t="s">
        <v>176</v>
      </c>
      <c r="G113" s="162" t="s">
        <v>129</v>
      </c>
      <c r="H113" s="163">
        <v>75.208</v>
      </c>
      <c r="I113" s="164"/>
      <c r="J113" s="165">
        <f>ROUND(I113*H113,2)</f>
        <v>0</v>
      </c>
      <c r="K113" s="161" t="s">
        <v>130</v>
      </c>
      <c r="L113" s="32"/>
      <c r="M113" s="166" t="s">
        <v>20</v>
      </c>
      <c r="N113" s="167" t="s">
        <v>45</v>
      </c>
      <c r="O113" s="33"/>
      <c r="P113" s="168">
        <f>O113*H113</f>
        <v>0</v>
      </c>
      <c r="Q113" s="168">
        <v>0</v>
      </c>
      <c r="R113" s="168">
        <f>Q113*H113</f>
        <v>0</v>
      </c>
      <c r="S113" s="168">
        <v>0</v>
      </c>
      <c r="T113" s="169">
        <f>S113*H113</f>
        <v>0</v>
      </c>
      <c r="AR113" s="15" t="s">
        <v>131</v>
      </c>
      <c r="AT113" s="15" t="s">
        <v>126</v>
      </c>
      <c r="AU113" s="15" t="s">
        <v>82</v>
      </c>
      <c r="AY113" s="15" t="s">
        <v>124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5" t="s">
        <v>22</v>
      </c>
      <c r="BK113" s="170">
        <f>ROUND(I113*H113,2)</f>
        <v>0</v>
      </c>
      <c r="BL113" s="15" t="s">
        <v>131</v>
      </c>
      <c r="BM113" s="15" t="s">
        <v>177</v>
      </c>
    </row>
    <row r="114" spans="2:47" s="1" customFormat="1" ht="27">
      <c r="B114" s="32"/>
      <c r="D114" s="171" t="s">
        <v>133</v>
      </c>
      <c r="F114" s="172" t="s">
        <v>178</v>
      </c>
      <c r="I114" s="132"/>
      <c r="L114" s="32"/>
      <c r="M114" s="61"/>
      <c r="N114" s="33"/>
      <c r="O114" s="33"/>
      <c r="P114" s="33"/>
      <c r="Q114" s="33"/>
      <c r="R114" s="33"/>
      <c r="S114" s="33"/>
      <c r="T114" s="62"/>
      <c r="AT114" s="15" t="s">
        <v>133</v>
      </c>
      <c r="AU114" s="15" t="s">
        <v>82</v>
      </c>
    </row>
    <row r="115" spans="2:65" s="1" customFormat="1" ht="22.5" customHeight="1">
      <c r="B115" s="158"/>
      <c r="C115" s="159" t="s">
        <v>179</v>
      </c>
      <c r="D115" s="159" t="s">
        <v>126</v>
      </c>
      <c r="E115" s="160" t="s">
        <v>180</v>
      </c>
      <c r="F115" s="161" t="s">
        <v>181</v>
      </c>
      <c r="G115" s="162" t="s">
        <v>157</v>
      </c>
      <c r="H115" s="163">
        <v>44.196</v>
      </c>
      <c r="I115" s="164"/>
      <c r="J115" s="165">
        <f>ROUND(I115*H115,2)</f>
        <v>0</v>
      </c>
      <c r="K115" s="161" t="s">
        <v>130</v>
      </c>
      <c r="L115" s="32"/>
      <c r="M115" s="166" t="s">
        <v>20</v>
      </c>
      <c r="N115" s="167" t="s">
        <v>45</v>
      </c>
      <c r="O115" s="33"/>
      <c r="P115" s="168">
        <f>O115*H115</f>
        <v>0</v>
      </c>
      <c r="Q115" s="168">
        <v>0</v>
      </c>
      <c r="R115" s="168">
        <f>Q115*H115</f>
        <v>0</v>
      </c>
      <c r="S115" s="168">
        <v>0</v>
      </c>
      <c r="T115" s="169">
        <f>S115*H115</f>
        <v>0</v>
      </c>
      <c r="AR115" s="15" t="s">
        <v>131</v>
      </c>
      <c r="AT115" s="15" t="s">
        <v>126</v>
      </c>
      <c r="AU115" s="15" t="s">
        <v>82</v>
      </c>
      <c r="AY115" s="15" t="s">
        <v>124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5" t="s">
        <v>22</v>
      </c>
      <c r="BK115" s="170">
        <f>ROUND(I115*H115,2)</f>
        <v>0</v>
      </c>
      <c r="BL115" s="15" t="s">
        <v>131</v>
      </c>
      <c r="BM115" s="15" t="s">
        <v>182</v>
      </c>
    </row>
    <row r="116" spans="2:47" s="1" customFormat="1" ht="40.5">
      <c r="B116" s="32"/>
      <c r="D116" s="171" t="s">
        <v>133</v>
      </c>
      <c r="F116" s="172" t="s">
        <v>183</v>
      </c>
      <c r="I116" s="132"/>
      <c r="L116" s="32"/>
      <c r="M116" s="61"/>
      <c r="N116" s="33"/>
      <c r="O116" s="33"/>
      <c r="P116" s="33"/>
      <c r="Q116" s="33"/>
      <c r="R116" s="33"/>
      <c r="S116" s="33"/>
      <c r="T116" s="62"/>
      <c r="AT116" s="15" t="s">
        <v>133</v>
      </c>
      <c r="AU116" s="15" t="s">
        <v>82</v>
      </c>
    </row>
    <row r="117" spans="2:65" s="1" customFormat="1" ht="22.5" customHeight="1">
      <c r="B117" s="158"/>
      <c r="C117" s="159" t="s">
        <v>184</v>
      </c>
      <c r="D117" s="159" t="s">
        <v>126</v>
      </c>
      <c r="E117" s="160" t="s">
        <v>185</v>
      </c>
      <c r="F117" s="161" t="s">
        <v>186</v>
      </c>
      <c r="G117" s="162" t="s">
        <v>187</v>
      </c>
      <c r="H117" s="163">
        <v>92.812</v>
      </c>
      <c r="I117" s="164"/>
      <c r="J117" s="165">
        <f>ROUND(I117*H117,2)</f>
        <v>0</v>
      </c>
      <c r="K117" s="161" t="s">
        <v>130</v>
      </c>
      <c r="L117" s="32"/>
      <c r="M117" s="166" t="s">
        <v>20</v>
      </c>
      <c r="N117" s="167" t="s">
        <v>45</v>
      </c>
      <c r="O117" s="33"/>
      <c r="P117" s="168">
        <f>O117*H117</f>
        <v>0</v>
      </c>
      <c r="Q117" s="168">
        <v>0</v>
      </c>
      <c r="R117" s="168">
        <f>Q117*H117</f>
        <v>0</v>
      </c>
      <c r="S117" s="168">
        <v>0</v>
      </c>
      <c r="T117" s="169">
        <f>S117*H117</f>
        <v>0</v>
      </c>
      <c r="AR117" s="15" t="s">
        <v>131</v>
      </c>
      <c r="AT117" s="15" t="s">
        <v>126</v>
      </c>
      <c r="AU117" s="15" t="s">
        <v>82</v>
      </c>
      <c r="AY117" s="15" t="s">
        <v>124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5" t="s">
        <v>22</v>
      </c>
      <c r="BK117" s="170">
        <f>ROUND(I117*H117,2)</f>
        <v>0</v>
      </c>
      <c r="BL117" s="15" t="s">
        <v>131</v>
      </c>
      <c r="BM117" s="15" t="s">
        <v>188</v>
      </c>
    </row>
    <row r="118" spans="2:47" s="1" customFormat="1" ht="13.5">
      <c r="B118" s="32"/>
      <c r="D118" s="171" t="s">
        <v>133</v>
      </c>
      <c r="F118" s="172" t="s">
        <v>189</v>
      </c>
      <c r="I118" s="132"/>
      <c r="L118" s="32"/>
      <c r="M118" s="61"/>
      <c r="N118" s="33"/>
      <c r="O118" s="33"/>
      <c r="P118" s="33"/>
      <c r="Q118" s="33"/>
      <c r="R118" s="33"/>
      <c r="S118" s="33"/>
      <c r="T118" s="62"/>
      <c r="AT118" s="15" t="s">
        <v>133</v>
      </c>
      <c r="AU118" s="15" t="s">
        <v>82</v>
      </c>
    </row>
    <row r="119" spans="2:65" s="1" customFormat="1" ht="22.5" customHeight="1">
      <c r="B119" s="158"/>
      <c r="C119" s="159" t="s">
        <v>190</v>
      </c>
      <c r="D119" s="159" t="s">
        <v>126</v>
      </c>
      <c r="E119" s="160" t="s">
        <v>191</v>
      </c>
      <c r="F119" s="161" t="s">
        <v>192</v>
      </c>
      <c r="G119" s="162" t="s">
        <v>187</v>
      </c>
      <c r="H119" s="163">
        <v>15.12</v>
      </c>
      <c r="I119" s="164"/>
      <c r="J119" s="165">
        <f>ROUND(I119*H119,2)</f>
        <v>0</v>
      </c>
      <c r="K119" s="161" t="s">
        <v>20</v>
      </c>
      <c r="L119" s="32"/>
      <c r="M119" s="166" t="s">
        <v>20</v>
      </c>
      <c r="N119" s="167" t="s">
        <v>45</v>
      </c>
      <c r="O119" s="33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5" t="s">
        <v>131</v>
      </c>
      <c r="AT119" s="15" t="s">
        <v>126</v>
      </c>
      <c r="AU119" s="15" t="s">
        <v>82</v>
      </c>
      <c r="AY119" s="15" t="s">
        <v>124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5" t="s">
        <v>22</v>
      </c>
      <c r="BK119" s="170">
        <f>ROUND(I119*H119,2)</f>
        <v>0</v>
      </c>
      <c r="BL119" s="15" t="s">
        <v>131</v>
      </c>
      <c r="BM119" s="15" t="s">
        <v>193</v>
      </c>
    </row>
    <row r="120" spans="2:47" s="1" customFormat="1" ht="13.5">
      <c r="B120" s="32"/>
      <c r="D120" s="171" t="s">
        <v>133</v>
      </c>
      <c r="F120" s="172" t="s">
        <v>189</v>
      </c>
      <c r="I120" s="132"/>
      <c r="L120" s="32"/>
      <c r="M120" s="61"/>
      <c r="N120" s="33"/>
      <c r="O120" s="33"/>
      <c r="P120" s="33"/>
      <c r="Q120" s="33"/>
      <c r="R120" s="33"/>
      <c r="S120" s="33"/>
      <c r="T120" s="62"/>
      <c r="AT120" s="15" t="s">
        <v>133</v>
      </c>
      <c r="AU120" s="15" t="s">
        <v>82</v>
      </c>
    </row>
    <row r="121" spans="2:65" s="1" customFormat="1" ht="31.5" customHeight="1">
      <c r="B121" s="158"/>
      <c r="C121" s="159" t="s">
        <v>194</v>
      </c>
      <c r="D121" s="159" t="s">
        <v>126</v>
      </c>
      <c r="E121" s="160" t="s">
        <v>195</v>
      </c>
      <c r="F121" s="161" t="s">
        <v>196</v>
      </c>
      <c r="G121" s="162" t="s">
        <v>157</v>
      </c>
      <c r="H121" s="163">
        <v>3.6</v>
      </c>
      <c r="I121" s="164"/>
      <c r="J121" s="165">
        <f>ROUND(I121*H121,2)</f>
        <v>0</v>
      </c>
      <c r="K121" s="161" t="s">
        <v>130</v>
      </c>
      <c r="L121" s="32"/>
      <c r="M121" s="166" t="s">
        <v>20</v>
      </c>
      <c r="N121" s="167" t="s">
        <v>45</v>
      </c>
      <c r="O121" s="33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5" t="s">
        <v>131</v>
      </c>
      <c r="AT121" s="15" t="s">
        <v>126</v>
      </c>
      <c r="AU121" s="15" t="s">
        <v>82</v>
      </c>
      <c r="AY121" s="15" t="s">
        <v>124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5" t="s">
        <v>22</v>
      </c>
      <c r="BK121" s="170">
        <f>ROUND(I121*H121,2)</f>
        <v>0</v>
      </c>
      <c r="BL121" s="15" t="s">
        <v>131</v>
      </c>
      <c r="BM121" s="15" t="s">
        <v>197</v>
      </c>
    </row>
    <row r="122" spans="2:47" s="1" customFormat="1" ht="40.5">
      <c r="B122" s="32"/>
      <c r="D122" s="171" t="s">
        <v>133</v>
      </c>
      <c r="F122" s="172" t="s">
        <v>198</v>
      </c>
      <c r="I122" s="132"/>
      <c r="L122" s="32"/>
      <c r="M122" s="61"/>
      <c r="N122" s="33"/>
      <c r="O122" s="33"/>
      <c r="P122" s="33"/>
      <c r="Q122" s="33"/>
      <c r="R122" s="33"/>
      <c r="S122" s="33"/>
      <c r="T122" s="62"/>
      <c r="AT122" s="15" t="s">
        <v>133</v>
      </c>
      <c r="AU122" s="15" t="s">
        <v>82</v>
      </c>
    </row>
    <row r="123" spans="2:65" s="1" customFormat="1" ht="22.5" customHeight="1">
      <c r="B123" s="158"/>
      <c r="C123" s="173" t="s">
        <v>8</v>
      </c>
      <c r="D123" s="173" t="s">
        <v>199</v>
      </c>
      <c r="E123" s="174" t="s">
        <v>200</v>
      </c>
      <c r="F123" s="175" t="s">
        <v>201</v>
      </c>
      <c r="G123" s="176" t="s">
        <v>187</v>
      </c>
      <c r="H123" s="177">
        <v>7.2</v>
      </c>
      <c r="I123" s="178"/>
      <c r="J123" s="179">
        <f>ROUND(I123*H123,2)</f>
        <v>0</v>
      </c>
      <c r="K123" s="175" t="s">
        <v>130</v>
      </c>
      <c r="L123" s="180"/>
      <c r="M123" s="181" t="s">
        <v>20</v>
      </c>
      <c r="N123" s="182" t="s">
        <v>45</v>
      </c>
      <c r="O123" s="33"/>
      <c r="P123" s="168">
        <f>O123*H123</f>
        <v>0</v>
      </c>
      <c r="Q123" s="168">
        <v>1</v>
      </c>
      <c r="R123" s="168">
        <f>Q123*H123</f>
        <v>7.2</v>
      </c>
      <c r="S123" s="168">
        <v>0</v>
      </c>
      <c r="T123" s="169">
        <f>S123*H123</f>
        <v>0</v>
      </c>
      <c r="AR123" s="15" t="s">
        <v>165</v>
      </c>
      <c r="AT123" s="15" t="s">
        <v>199</v>
      </c>
      <c r="AU123" s="15" t="s">
        <v>82</v>
      </c>
      <c r="AY123" s="15" t="s">
        <v>124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5" t="s">
        <v>22</v>
      </c>
      <c r="BK123" s="170">
        <f>ROUND(I123*H123,2)</f>
        <v>0</v>
      </c>
      <c r="BL123" s="15" t="s">
        <v>131</v>
      </c>
      <c r="BM123" s="15" t="s">
        <v>202</v>
      </c>
    </row>
    <row r="124" spans="2:47" s="1" customFormat="1" ht="40.5">
      <c r="B124" s="32"/>
      <c r="D124" s="183" t="s">
        <v>133</v>
      </c>
      <c r="F124" s="184" t="s">
        <v>203</v>
      </c>
      <c r="I124" s="132"/>
      <c r="L124" s="32"/>
      <c r="M124" s="61"/>
      <c r="N124" s="33"/>
      <c r="O124" s="33"/>
      <c r="P124" s="33"/>
      <c r="Q124" s="33"/>
      <c r="R124" s="33"/>
      <c r="S124" s="33"/>
      <c r="T124" s="62"/>
      <c r="AT124" s="15" t="s">
        <v>133</v>
      </c>
      <c r="AU124" s="15" t="s">
        <v>82</v>
      </c>
    </row>
    <row r="125" spans="2:51" s="11" customFormat="1" ht="13.5">
      <c r="B125" s="185"/>
      <c r="D125" s="171" t="s">
        <v>204</v>
      </c>
      <c r="F125" s="186" t="s">
        <v>205</v>
      </c>
      <c r="H125" s="187">
        <v>7.2</v>
      </c>
      <c r="I125" s="188"/>
      <c r="L125" s="185"/>
      <c r="M125" s="189"/>
      <c r="N125" s="190"/>
      <c r="O125" s="190"/>
      <c r="P125" s="190"/>
      <c r="Q125" s="190"/>
      <c r="R125" s="190"/>
      <c r="S125" s="190"/>
      <c r="T125" s="191"/>
      <c r="AT125" s="192" t="s">
        <v>204</v>
      </c>
      <c r="AU125" s="192" t="s">
        <v>82</v>
      </c>
      <c r="AV125" s="11" t="s">
        <v>82</v>
      </c>
      <c r="AW125" s="11" t="s">
        <v>4</v>
      </c>
      <c r="AX125" s="11" t="s">
        <v>22</v>
      </c>
      <c r="AY125" s="192" t="s">
        <v>124</v>
      </c>
    </row>
    <row r="126" spans="2:65" s="1" customFormat="1" ht="22.5" customHeight="1">
      <c r="B126" s="158"/>
      <c r="C126" s="159" t="s">
        <v>206</v>
      </c>
      <c r="D126" s="159" t="s">
        <v>126</v>
      </c>
      <c r="E126" s="160" t="s">
        <v>207</v>
      </c>
      <c r="F126" s="161" t="s">
        <v>208</v>
      </c>
      <c r="G126" s="162" t="s">
        <v>157</v>
      </c>
      <c r="H126" s="163">
        <v>11.788</v>
      </c>
      <c r="I126" s="164"/>
      <c r="J126" s="165">
        <f>ROUND(I126*H126,2)</f>
        <v>0</v>
      </c>
      <c r="K126" s="161" t="s">
        <v>130</v>
      </c>
      <c r="L126" s="32"/>
      <c r="M126" s="166" t="s">
        <v>20</v>
      </c>
      <c r="N126" s="167" t="s">
        <v>45</v>
      </c>
      <c r="O126" s="33"/>
      <c r="P126" s="168">
        <f>O126*H126</f>
        <v>0</v>
      </c>
      <c r="Q126" s="168">
        <v>0</v>
      </c>
      <c r="R126" s="168">
        <f>Q126*H126</f>
        <v>0</v>
      </c>
      <c r="S126" s="168">
        <v>0</v>
      </c>
      <c r="T126" s="169">
        <f>S126*H126</f>
        <v>0</v>
      </c>
      <c r="AR126" s="15" t="s">
        <v>131</v>
      </c>
      <c r="AT126" s="15" t="s">
        <v>126</v>
      </c>
      <c r="AU126" s="15" t="s">
        <v>82</v>
      </c>
      <c r="AY126" s="15" t="s">
        <v>124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15" t="s">
        <v>22</v>
      </c>
      <c r="BK126" s="170">
        <f>ROUND(I126*H126,2)</f>
        <v>0</v>
      </c>
      <c r="BL126" s="15" t="s">
        <v>131</v>
      </c>
      <c r="BM126" s="15" t="s">
        <v>209</v>
      </c>
    </row>
    <row r="127" spans="2:47" s="1" customFormat="1" ht="40.5">
      <c r="B127" s="32"/>
      <c r="D127" s="171" t="s">
        <v>133</v>
      </c>
      <c r="F127" s="172" t="s">
        <v>210</v>
      </c>
      <c r="I127" s="132"/>
      <c r="L127" s="32"/>
      <c r="M127" s="61"/>
      <c r="N127" s="33"/>
      <c r="O127" s="33"/>
      <c r="P127" s="33"/>
      <c r="Q127" s="33"/>
      <c r="R127" s="33"/>
      <c r="S127" s="33"/>
      <c r="T127" s="62"/>
      <c r="AT127" s="15" t="s">
        <v>133</v>
      </c>
      <c r="AU127" s="15" t="s">
        <v>82</v>
      </c>
    </row>
    <row r="128" spans="2:65" s="1" customFormat="1" ht="22.5" customHeight="1">
      <c r="B128" s="158"/>
      <c r="C128" s="173" t="s">
        <v>211</v>
      </c>
      <c r="D128" s="173" t="s">
        <v>199</v>
      </c>
      <c r="E128" s="174" t="s">
        <v>200</v>
      </c>
      <c r="F128" s="175" t="s">
        <v>201</v>
      </c>
      <c r="G128" s="176" t="s">
        <v>187</v>
      </c>
      <c r="H128" s="177">
        <v>23.576</v>
      </c>
      <c r="I128" s="178"/>
      <c r="J128" s="179">
        <f>ROUND(I128*H128,2)</f>
        <v>0</v>
      </c>
      <c r="K128" s="175" t="s">
        <v>130</v>
      </c>
      <c r="L128" s="180"/>
      <c r="M128" s="181" t="s">
        <v>20</v>
      </c>
      <c r="N128" s="182" t="s">
        <v>45</v>
      </c>
      <c r="O128" s="33"/>
      <c r="P128" s="168">
        <f>O128*H128</f>
        <v>0</v>
      </c>
      <c r="Q128" s="168">
        <v>1</v>
      </c>
      <c r="R128" s="168">
        <f>Q128*H128</f>
        <v>23.576</v>
      </c>
      <c r="S128" s="168">
        <v>0</v>
      </c>
      <c r="T128" s="169">
        <f>S128*H128</f>
        <v>0</v>
      </c>
      <c r="AR128" s="15" t="s">
        <v>165</v>
      </c>
      <c r="AT128" s="15" t="s">
        <v>199</v>
      </c>
      <c r="AU128" s="15" t="s">
        <v>82</v>
      </c>
      <c r="AY128" s="15" t="s">
        <v>124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5" t="s">
        <v>22</v>
      </c>
      <c r="BK128" s="170">
        <f>ROUND(I128*H128,2)</f>
        <v>0</v>
      </c>
      <c r="BL128" s="15" t="s">
        <v>131</v>
      </c>
      <c r="BM128" s="15" t="s">
        <v>212</v>
      </c>
    </row>
    <row r="129" spans="2:47" s="1" customFormat="1" ht="40.5">
      <c r="B129" s="32"/>
      <c r="D129" s="183" t="s">
        <v>133</v>
      </c>
      <c r="F129" s="184" t="s">
        <v>203</v>
      </c>
      <c r="I129" s="132"/>
      <c r="L129" s="32"/>
      <c r="M129" s="61"/>
      <c r="N129" s="33"/>
      <c r="O129" s="33"/>
      <c r="P129" s="33"/>
      <c r="Q129" s="33"/>
      <c r="R129" s="33"/>
      <c r="S129" s="33"/>
      <c r="T129" s="62"/>
      <c r="AT129" s="15" t="s">
        <v>133</v>
      </c>
      <c r="AU129" s="15" t="s">
        <v>82</v>
      </c>
    </row>
    <row r="130" spans="2:51" s="11" customFormat="1" ht="13.5">
      <c r="B130" s="185"/>
      <c r="D130" s="171" t="s">
        <v>204</v>
      </c>
      <c r="F130" s="186" t="s">
        <v>213</v>
      </c>
      <c r="H130" s="187">
        <v>23.576</v>
      </c>
      <c r="I130" s="188"/>
      <c r="L130" s="185"/>
      <c r="M130" s="189"/>
      <c r="N130" s="190"/>
      <c r="O130" s="190"/>
      <c r="P130" s="190"/>
      <c r="Q130" s="190"/>
      <c r="R130" s="190"/>
      <c r="S130" s="190"/>
      <c r="T130" s="191"/>
      <c r="AT130" s="192" t="s">
        <v>204</v>
      </c>
      <c r="AU130" s="192" t="s">
        <v>82</v>
      </c>
      <c r="AV130" s="11" t="s">
        <v>82</v>
      </c>
      <c r="AW130" s="11" t="s">
        <v>4</v>
      </c>
      <c r="AX130" s="11" t="s">
        <v>22</v>
      </c>
      <c r="AY130" s="192" t="s">
        <v>124</v>
      </c>
    </row>
    <row r="131" spans="2:65" s="1" customFormat="1" ht="22.5" customHeight="1">
      <c r="B131" s="158"/>
      <c r="C131" s="159" t="s">
        <v>214</v>
      </c>
      <c r="D131" s="159" t="s">
        <v>126</v>
      </c>
      <c r="E131" s="160" t="s">
        <v>215</v>
      </c>
      <c r="F131" s="161" t="s">
        <v>216</v>
      </c>
      <c r="G131" s="162" t="s">
        <v>157</v>
      </c>
      <c r="H131" s="163">
        <v>23.576</v>
      </c>
      <c r="I131" s="164"/>
      <c r="J131" s="165">
        <f>ROUND(I131*H131,2)</f>
        <v>0</v>
      </c>
      <c r="K131" s="161" t="s">
        <v>130</v>
      </c>
      <c r="L131" s="32"/>
      <c r="M131" s="166" t="s">
        <v>20</v>
      </c>
      <c r="N131" s="167" t="s">
        <v>45</v>
      </c>
      <c r="O131" s="33"/>
      <c r="P131" s="168">
        <f>O131*H131</f>
        <v>0</v>
      </c>
      <c r="Q131" s="168">
        <v>0</v>
      </c>
      <c r="R131" s="168">
        <f>Q131*H131</f>
        <v>0</v>
      </c>
      <c r="S131" s="168">
        <v>0</v>
      </c>
      <c r="T131" s="169">
        <f>S131*H131</f>
        <v>0</v>
      </c>
      <c r="AR131" s="15" t="s">
        <v>131</v>
      </c>
      <c r="AT131" s="15" t="s">
        <v>126</v>
      </c>
      <c r="AU131" s="15" t="s">
        <v>82</v>
      </c>
      <c r="AY131" s="15" t="s">
        <v>124</v>
      </c>
      <c r="BE131" s="170">
        <f>IF(N131="základní",J131,0)</f>
        <v>0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5" t="s">
        <v>22</v>
      </c>
      <c r="BK131" s="170">
        <f>ROUND(I131*H131,2)</f>
        <v>0</v>
      </c>
      <c r="BL131" s="15" t="s">
        <v>131</v>
      </c>
      <c r="BM131" s="15" t="s">
        <v>217</v>
      </c>
    </row>
    <row r="132" spans="2:47" s="1" customFormat="1" ht="40.5">
      <c r="B132" s="32"/>
      <c r="D132" s="171" t="s">
        <v>133</v>
      </c>
      <c r="F132" s="172" t="s">
        <v>218</v>
      </c>
      <c r="I132" s="132"/>
      <c r="L132" s="32"/>
      <c r="M132" s="61"/>
      <c r="N132" s="33"/>
      <c r="O132" s="33"/>
      <c r="P132" s="33"/>
      <c r="Q132" s="33"/>
      <c r="R132" s="33"/>
      <c r="S132" s="33"/>
      <c r="T132" s="62"/>
      <c r="AT132" s="15" t="s">
        <v>133</v>
      </c>
      <c r="AU132" s="15" t="s">
        <v>82</v>
      </c>
    </row>
    <row r="133" spans="2:65" s="1" customFormat="1" ht="31.5" customHeight="1">
      <c r="B133" s="158"/>
      <c r="C133" s="159" t="s">
        <v>219</v>
      </c>
      <c r="D133" s="159" t="s">
        <v>126</v>
      </c>
      <c r="E133" s="160" t="s">
        <v>220</v>
      </c>
      <c r="F133" s="161" t="s">
        <v>221</v>
      </c>
      <c r="G133" s="162" t="s">
        <v>129</v>
      </c>
      <c r="H133" s="163">
        <v>32</v>
      </c>
      <c r="I133" s="164"/>
      <c r="J133" s="165">
        <f>ROUND(I133*H133,2)</f>
        <v>0</v>
      </c>
      <c r="K133" s="161" t="s">
        <v>130</v>
      </c>
      <c r="L133" s="32"/>
      <c r="M133" s="166" t="s">
        <v>20</v>
      </c>
      <c r="N133" s="167" t="s">
        <v>45</v>
      </c>
      <c r="O133" s="33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15" t="s">
        <v>131</v>
      </c>
      <c r="AT133" s="15" t="s">
        <v>126</v>
      </c>
      <c r="AU133" s="15" t="s">
        <v>82</v>
      </c>
      <c r="AY133" s="15" t="s">
        <v>124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5" t="s">
        <v>22</v>
      </c>
      <c r="BK133" s="170">
        <f>ROUND(I133*H133,2)</f>
        <v>0</v>
      </c>
      <c r="BL133" s="15" t="s">
        <v>131</v>
      </c>
      <c r="BM133" s="15" t="s">
        <v>222</v>
      </c>
    </row>
    <row r="134" spans="2:47" s="1" customFormat="1" ht="27">
      <c r="B134" s="32"/>
      <c r="D134" s="171" t="s">
        <v>133</v>
      </c>
      <c r="F134" s="172" t="s">
        <v>223</v>
      </c>
      <c r="I134" s="132"/>
      <c r="L134" s="32"/>
      <c r="M134" s="61"/>
      <c r="N134" s="33"/>
      <c r="O134" s="33"/>
      <c r="P134" s="33"/>
      <c r="Q134" s="33"/>
      <c r="R134" s="33"/>
      <c r="S134" s="33"/>
      <c r="T134" s="62"/>
      <c r="AT134" s="15" t="s">
        <v>133</v>
      </c>
      <c r="AU134" s="15" t="s">
        <v>82</v>
      </c>
    </row>
    <row r="135" spans="2:65" s="1" customFormat="1" ht="22.5" customHeight="1">
      <c r="B135" s="158"/>
      <c r="C135" s="159" t="s">
        <v>224</v>
      </c>
      <c r="D135" s="159" t="s">
        <v>126</v>
      </c>
      <c r="E135" s="160" t="s">
        <v>225</v>
      </c>
      <c r="F135" s="161" t="s">
        <v>226</v>
      </c>
      <c r="G135" s="162" t="s">
        <v>129</v>
      </c>
      <c r="H135" s="163">
        <v>32</v>
      </c>
      <c r="I135" s="164"/>
      <c r="J135" s="165">
        <f>ROUND(I135*H135,2)</f>
        <v>0</v>
      </c>
      <c r="K135" s="161" t="s">
        <v>130</v>
      </c>
      <c r="L135" s="32"/>
      <c r="M135" s="166" t="s">
        <v>20</v>
      </c>
      <c r="N135" s="167" t="s">
        <v>45</v>
      </c>
      <c r="O135" s="33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5" t="s">
        <v>131</v>
      </c>
      <c r="AT135" s="15" t="s">
        <v>126</v>
      </c>
      <c r="AU135" s="15" t="s">
        <v>82</v>
      </c>
      <c r="AY135" s="15" t="s">
        <v>124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5" t="s">
        <v>22</v>
      </c>
      <c r="BK135" s="170">
        <f>ROUND(I135*H135,2)</f>
        <v>0</v>
      </c>
      <c r="BL135" s="15" t="s">
        <v>131</v>
      </c>
      <c r="BM135" s="15" t="s">
        <v>227</v>
      </c>
    </row>
    <row r="136" spans="2:47" s="1" customFormat="1" ht="27">
      <c r="B136" s="32"/>
      <c r="D136" s="171" t="s">
        <v>133</v>
      </c>
      <c r="F136" s="172" t="s">
        <v>228</v>
      </c>
      <c r="I136" s="132"/>
      <c r="L136" s="32"/>
      <c r="M136" s="61"/>
      <c r="N136" s="33"/>
      <c r="O136" s="33"/>
      <c r="P136" s="33"/>
      <c r="Q136" s="33"/>
      <c r="R136" s="33"/>
      <c r="S136" s="33"/>
      <c r="T136" s="62"/>
      <c r="AT136" s="15" t="s">
        <v>133</v>
      </c>
      <c r="AU136" s="15" t="s">
        <v>82</v>
      </c>
    </row>
    <row r="137" spans="2:65" s="1" customFormat="1" ht="22.5" customHeight="1">
      <c r="B137" s="158"/>
      <c r="C137" s="159" t="s">
        <v>7</v>
      </c>
      <c r="D137" s="159" t="s">
        <v>126</v>
      </c>
      <c r="E137" s="160" t="s">
        <v>229</v>
      </c>
      <c r="F137" s="161" t="s">
        <v>230</v>
      </c>
      <c r="G137" s="162" t="s">
        <v>129</v>
      </c>
      <c r="H137" s="163">
        <v>32</v>
      </c>
      <c r="I137" s="164"/>
      <c r="J137" s="165">
        <f>ROUND(I137*H137,2)</f>
        <v>0</v>
      </c>
      <c r="K137" s="161" t="s">
        <v>130</v>
      </c>
      <c r="L137" s="32"/>
      <c r="M137" s="166" t="s">
        <v>20</v>
      </c>
      <c r="N137" s="167" t="s">
        <v>45</v>
      </c>
      <c r="O137" s="33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AR137" s="15" t="s">
        <v>131</v>
      </c>
      <c r="AT137" s="15" t="s">
        <v>126</v>
      </c>
      <c r="AU137" s="15" t="s">
        <v>82</v>
      </c>
      <c r="AY137" s="15" t="s">
        <v>124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5" t="s">
        <v>22</v>
      </c>
      <c r="BK137" s="170">
        <f>ROUND(I137*H137,2)</f>
        <v>0</v>
      </c>
      <c r="BL137" s="15" t="s">
        <v>131</v>
      </c>
      <c r="BM137" s="15" t="s">
        <v>231</v>
      </c>
    </row>
    <row r="138" spans="2:47" s="1" customFormat="1" ht="27">
      <c r="B138" s="32"/>
      <c r="D138" s="171" t="s">
        <v>133</v>
      </c>
      <c r="F138" s="172" t="s">
        <v>232</v>
      </c>
      <c r="I138" s="132"/>
      <c r="L138" s="32"/>
      <c r="M138" s="61"/>
      <c r="N138" s="33"/>
      <c r="O138" s="33"/>
      <c r="P138" s="33"/>
      <c r="Q138" s="33"/>
      <c r="R138" s="33"/>
      <c r="S138" s="33"/>
      <c r="T138" s="62"/>
      <c r="AT138" s="15" t="s">
        <v>133</v>
      </c>
      <c r="AU138" s="15" t="s">
        <v>82</v>
      </c>
    </row>
    <row r="139" spans="2:65" s="1" customFormat="1" ht="22.5" customHeight="1">
      <c r="B139" s="158"/>
      <c r="C139" s="173" t="s">
        <v>233</v>
      </c>
      <c r="D139" s="173" t="s">
        <v>199</v>
      </c>
      <c r="E139" s="174" t="s">
        <v>234</v>
      </c>
      <c r="F139" s="175" t="s">
        <v>235</v>
      </c>
      <c r="G139" s="176" t="s">
        <v>236</v>
      </c>
      <c r="H139" s="177">
        <v>1.6</v>
      </c>
      <c r="I139" s="178"/>
      <c r="J139" s="179">
        <f>ROUND(I139*H139,2)</f>
        <v>0</v>
      </c>
      <c r="K139" s="175" t="s">
        <v>130</v>
      </c>
      <c r="L139" s="180"/>
      <c r="M139" s="181" t="s">
        <v>20</v>
      </c>
      <c r="N139" s="182" t="s">
        <v>45</v>
      </c>
      <c r="O139" s="33"/>
      <c r="P139" s="168">
        <f>O139*H139</f>
        <v>0</v>
      </c>
      <c r="Q139" s="168">
        <v>0.001</v>
      </c>
      <c r="R139" s="168">
        <f>Q139*H139</f>
        <v>0.0016</v>
      </c>
      <c r="S139" s="168">
        <v>0</v>
      </c>
      <c r="T139" s="169">
        <f>S139*H139</f>
        <v>0</v>
      </c>
      <c r="AR139" s="15" t="s">
        <v>165</v>
      </c>
      <c r="AT139" s="15" t="s">
        <v>199</v>
      </c>
      <c r="AU139" s="15" t="s">
        <v>82</v>
      </c>
      <c r="AY139" s="15" t="s">
        <v>124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5" t="s">
        <v>22</v>
      </c>
      <c r="BK139" s="170">
        <f>ROUND(I139*H139,2)</f>
        <v>0</v>
      </c>
      <c r="BL139" s="15" t="s">
        <v>131</v>
      </c>
      <c r="BM139" s="15" t="s">
        <v>237</v>
      </c>
    </row>
    <row r="140" spans="2:47" s="1" customFormat="1" ht="13.5">
      <c r="B140" s="32"/>
      <c r="D140" s="183" t="s">
        <v>133</v>
      </c>
      <c r="F140" s="184" t="s">
        <v>238</v>
      </c>
      <c r="I140" s="132"/>
      <c r="L140" s="32"/>
      <c r="M140" s="61"/>
      <c r="N140" s="33"/>
      <c r="O140" s="33"/>
      <c r="P140" s="33"/>
      <c r="Q140" s="33"/>
      <c r="R140" s="33"/>
      <c r="S140" s="33"/>
      <c r="T140" s="62"/>
      <c r="AT140" s="15" t="s">
        <v>133</v>
      </c>
      <c r="AU140" s="15" t="s">
        <v>82</v>
      </c>
    </row>
    <row r="141" spans="2:51" s="11" customFormat="1" ht="13.5">
      <c r="B141" s="185"/>
      <c r="D141" s="171" t="s">
        <v>204</v>
      </c>
      <c r="F141" s="186" t="s">
        <v>239</v>
      </c>
      <c r="H141" s="187">
        <v>1.6</v>
      </c>
      <c r="I141" s="188"/>
      <c r="L141" s="185"/>
      <c r="M141" s="189"/>
      <c r="N141" s="190"/>
      <c r="O141" s="190"/>
      <c r="P141" s="190"/>
      <c r="Q141" s="190"/>
      <c r="R141" s="190"/>
      <c r="S141" s="190"/>
      <c r="T141" s="191"/>
      <c r="AT141" s="192" t="s">
        <v>204</v>
      </c>
      <c r="AU141" s="192" t="s">
        <v>82</v>
      </c>
      <c r="AV141" s="11" t="s">
        <v>82</v>
      </c>
      <c r="AW141" s="11" t="s">
        <v>4</v>
      </c>
      <c r="AX141" s="11" t="s">
        <v>22</v>
      </c>
      <c r="AY141" s="192" t="s">
        <v>124</v>
      </c>
    </row>
    <row r="142" spans="2:65" s="1" customFormat="1" ht="22.5" customHeight="1">
      <c r="B142" s="158"/>
      <c r="C142" s="159" t="s">
        <v>240</v>
      </c>
      <c r="D142" s="159" t="s">
        <v>126</v>
      </c>
      <c r="E142" s="160" t="s">
        <v>241</v>
      </c>
      <c r="F142" s="161" t="s">
        <v>242</v>
      </c>
      <c r="G142" s="162" t="s">
        <v>129</v>
      </c>
      <c r="H142" s="163">
        <v>175</v>
      </c>
      <c r="I142" s="164"/>
      <c r="J142" s="165">
        <f>ROUND(I142*H142,2)</f>
        <v>0</v>
      </c>
      <c r="K142" s="161" t="s">
        <v>130</v>
      </c>
      <c r="L142" s="32"/>
      <c r="M142" s="166" t="s">
        <v>20</v>
      </c>
      <c r="N142" s="167" t="s">
        <v>45</v>
      </c>
      <c r="O142" s="33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AR142" s="15" t="s">
        <v>131</v>
      </c>
      <c r="AT142" s="15" t="s">
        <v>126</v>
      </c>
      <c r="AU142" s="15" t="s">
        <v>82</v>
      </c>
      <c r="AY142" s="15" t="s">
        <v>124</v>
      </c>
      <c r="BE142" s="170">
        <f>IF(N142="základní",J142,0)</f>
        <v>0</v>
      </c>
      <c r="BF142" s="170">
        <f>IF(N142="snížená",J142,0)</f>
        <v>0</v>
      </c>
      <c r="BG142" s="170">
        <f>IF(N142="zákl. přenesená",J142,0)</f>
        <v>0</v>
      </c>
      <c r="BH142" s="170">
        <f>IF(N142="sníž. přenesená",J142,0)</f>
        <v>0</v>
      </c>
      <c r="BI142" s="170">
        <f>IF(N142="nulová",J142,0)</f>
        <v>0</v>
      </c>
      <c r="BJ142" s="15" t="s">
        <v>22</v>
      </c>
      <c r="BK142" s="170">
        <f>ROUND(I142*H142,2)</f>
        <v>0</v>
      </c>
      <c r="BL142" s="15" t="s">
        <v>131</v>
      </c>
      <c r="BM142" s="15" t="s">
        <v>243</v>
      </c>
    </row>
    <row r="143" spans="2:47" s="1" customFormat="1" ht="13.5">
      <c r="B143" s="32"/>
      <c r="D143" s="171" t="s">
        <v>133</v>
      </c>
      <c r="F143" s="172" t="s">
        <v>244</v>
      </c>
      <c r="I143" s="132"/>
      <c r="L143" s="32"/>
      <c r="M143" s="61"/>
      <c r="N143" s="33"/>
      <c r="O143" s="33"/>
      <c r="P143" s="33"/>
      <c r="Q143" s="33"/>
      <c r="R143" s="33"/>
      <c r="S143" s="33"/>
      <c r="T143" s="62"/>
      <c r="AT143" s="15" t="s">
        <v>133</v>
      </c>
      <c r="AU143" s="15" t="s">
        <v>82</v>
      </c>
    </row>
    <row r="144" spans="2:65" s="1" customFormat="1" ht="31.5" customHeight="1">
      <c r="B144" s="158"/>
      <c r="C144" s="159" t="s">
        <v>245</v>
      </c>
      <c r="D144" s="159" t="s">
        <v>126</v>
      </c>
      <c r="E144" s="160" t="s">
        <v>246</v>
      </c>
      <c r="F144" s="161" t="s">
        <v>247</v>
      </c>
      <c r="G144" s="162" t="s">
        <v>151</v>
      </c>
      <c r="H144" s="163">
        <v>15</v>
      </c>
      <c r="I144" s="164"/>
      <c r="J144" s="165">
        <f>ROUND(I144*H144,2)</f>
        <v>0</v>
      </c>
      <c r="K144" s="161" t="s">
        <v>130</v>
      </c>
      <c r="L144" s="32"/>
      <c r="M144" s="166" t="s">
        <v>20</v>
      </c>
      <c r="N144" s="167" t="s">
        <v>45</v>
      </c>
      <c r="O144" s="33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AR144" s="15" t="s">
        <v>131</v>
      </c>
      <c r="AT144" s="15" t="s">
        <v>126</v>
      </c>
      <c r="AU144" s="15" t="s">
        <v>82</v>
      </c>
      <c r="AY144" s="15" t="s">
        <v>124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5" t="s">
        <v>22</v>
      </c>
      <c r="BK144" s="170">
        <f>ROUND(I144*H144,2)</f>
        <v>0</v>
      </c>
      <c r="BL144" s="15" t="s">
        <v>131</v>
      </c>
      <c r="BM144" s="15" t="s">
        <v>248</v>
      </c>
    </row>
    <row r="145" spans="2:47" s="1" customFormat="1" ht="27">
      <c r="B145" s="32"/>
      <c r="D145" s="171" t="s">
        <v>133</v>
      </c>
      <c r="F145" s="172" t="s">
        <v>249</v>
      </c>
      <c r="I145" s="132"/>
      <c r="L145" s="32"/>
      <c r="M145" s="61"/>
      <c r="N145" s="33"/>
      <c r="O145" s="33"/>
      <c r="P145" s="33"/>
      <c r="Q145" s="33"/>
      <c r="R145" s="33"/>
      <c r="S145" s="33"/>
      <c r="T145" s="62"/>
      <c r="AT145" s="15" t="s">
        <v>133</v>
      </c>
      <c r="AU145" s="15" t="s">
        <v>82</v>
      </c>
    </row>
    <row r="146" spans="2:65" s="1" customFormat="1" ht="22.5" customHeight="1">
      <c r="B146" s="158"/>
      <c r="C146" s="159" t="s">
        <v>250</v>
      </c>
      <c r="D146" s="159" t="s">
        <v>126</v>
      </c>
      <c r="E146" s="160" t="s">
        <v>251</v>
      </c>
      <c r="F146" s="161" t="s">
        <v>252</v>
      </c>
      <c r="G146" s="162" t="s">
        <v>129</v>
      </c>
      <c r="H146" s="163">
        <v>24</v>
      </c>
      <c r="I146" s="164"/>
      <c r="J146" s="165">
        <f>ROUND(I146*H146,2)</f>
        <v>0</v>
      </c>
      <c r="K146" s="161" t="s">
        <v>130</v>
      </c>
      <c r="L146" s="32"/>
      <c r="M146" s="166" t="s">
        <v>20</v>
      </c>
      <c r="N146" s="167" t="s">
        <v>45</v>
      </c>
      <c r="O146" s="33"/>
      <c r="P146" s="168">
        <f>O146*H146</f>
        <v>0</v>
      </c>
      <c r="Q146" s="168">
        <v>0.0094</v>
      </c>
      <c r="R146" s="168">
        <f>Q146*H146</f>
        <v>0.22560000000000002</v>
      </c>
      <c r="S146" s="168">
        <v>0</v>
      </c>
      <c r="T146" s="169">
        <f>S146*H146</f>
        <v>0</v>
      </c>
      <c r="AR146" s="15" t="s">
        <v>131</v>
      </c>
      <c r="AT146" s="15" t="s">
        <v>126</v>
      </c>
      <c r="AU146" s="15" t="s">
        <v>82</v>
      </c>
      <c r="AY146" s="15" t="s">
        <v>124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5" t="s">
        <v>22</v>
      </c>
      <c r="BK146" s="170">
        <f>ROUND(I146*H146,2)</f>
        <v>0</v>
      </c>
      <c r="BL146" s="15" t="s">
        <v>131</v>
      </c>
      <c r="BM146" s="15" t="s">
        <v>253</v>
      </c>
    </row>
    <row r="147" spans="2:47" s="1" customFormat="1" ht="13.5">
      <c r="B147" s="32"/>
      <c r="D147" s="171" t="s">
        <v>133</v>
      </c>
      <c r="F147" s="172" t="s">
        <v>254</v>
      </c>
      <c r="I147" s="132"/>
      <c r="L147" s="32"/>
      <c r="M147" s="61"/>
      <c r="N147" s="33"/>
      <c r="O147" s="33"/>
      <c r="P147" s="33"/>
      <c r="Q147" s="33"/>
      <c r="R147" s="33"/>
      <c r="S147" s="33"/>
      <c r="T147" s="62"/>
      <c r="AT147" s="15" t="s">
        <v>133</v>
      </c>
      <c r="AU147" s="15" t="s">
        <v>82</v>
      </c>
    </row>
    <row r="148" spans="2:65" s="1" customFormat="1" ht="22.5" customHeight="1">
      <c r="B148" s="158"/>
      <c r="C148" s="159" t="s">
        <v>255</v>
      </c>
      <c r="D148" s="159" t="s">
        <v>126</v>
      </c>
      <c r="E148" s="160" t="s">
        <v>256</v>
      </c>
      <c r="F148" s="161" t="s">
        <v>257</v>
      </c>
      <c r="G148" s="162" t="s">
        <v>129</v>
      </c>
      <c r="H148" s="163">
        <v>24</v>
      </c>
      <c r="I148" s="164"/>
      <c r="J148" s="165">
        <f>ROUND(I148*H148,2)</f>
        <v>0</v>
      </c>
      <c r="K148" s="161" t="s">
        <v>130</v>
      </c>
      <c r="L148" s="32"/>
      <c r="M148" s="166" t="s">
        <v>20</v>
      </c>
      <c r="N148" s="167" t="s">
        <v>45</v>
      </c>
      <c r="O148" s="33"/>
      <c r="P148" s="168">
        <f>O148*H148</f>
        <v>0</v>
      </c>
      <c r="Q148" s="168">
        <v>0</v>
      </c>
      <c r="R148" s="168">
        <f>Q148*H148</f>
        <v>0</v>
      </c>
      <c r="S148" s="168">
        <v>0</v>
      </c>
      <c r="T148" s="169">
        <f>S148*H148</f>
        <v>0</v>
      </c>
      <c r="AR148" s="15" t="s">
        <v>131</v>
      </c>
      <c r="AT148" s="15" t="s">
        <v>126</v>
      </c>
      <c r="AU148" s="15" t="s">
        <v>82</v>
      </c>
      <c r="AY148" s="15" t="s">
        <v>124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5" t="s">
        <v>22</v>
      </c>
      <c r="BK148" s="170">
        <f>ROUND(I148*H148,2)</f>
        <v>0</v>
      </c>
      <c r="BL148" s="15" t="s">
        <v>131</v>
      </c>
      <c r="BM148" s="15" t="s">
        <v>258</v>
      </c>
    </row>
    <row r="149" spans="2:47" s="1" customFormat="1" ht="13.5">
      <c r="B149" s="32"/>
      <c r="D149" s="171" t="s">
        <v>133</v>
      </c>
      <c r="F149" s="172" t="s">
        <v>259</v>
      </c>
      <c r="I149" s="132"/>
      <c r="L149" s="32"/>
      <c r="M149" s="61"/>
      <c r="N149" s="33"/>
      <c r="O149" s="33"/>
      <c r="P149" s="33"/>
      <c r="Q149" s="33"/>
      <c r="R149" s="33"/>
      <c r="S149" s="33"/>
      <c r="T149" s="62"/>
      <c r="AT149" s="15" t="s">
        <v>133</v>
      </c>
      <c r="AU149" s="15" t="s">
        <v>82</v>
      </c>
    </row>
    <row r="150" spans="2:65" s="1" customFormat="1" ht="31.5" customHeight="1">
      <c r="B150" s="158"/>
      <c r="C150" s="159" t="s">
        <v>260</v>
      </c>
      <c r="D150" s="159" t="s">
        <v>126</v>
      </c>
      <c r="E150" s="160" t="s">
        <v>261</v>
      </c>
      <c r="F150" s="161" t="s">
        <v>262</v>
      </c>
      <c r="G150" s="162" t="s">
        <v>151</v>
      </c>
      <c r="H150" s="163">
        <v>62</v>
      </c>
      <c r="I150" s="164"/>
      <c r="J150" s="165">
        <f>ROUND(I150*H150,2)</f>
        <v>0</v>
      </c>
      <c r="K150" s="161" t="s">
        <v>130</v>
      </c>
      <c r="L150" s="32"/>
      <c r="M150" s="166" t="s">
        <v>20</v>
      </c>
      <c r="N150" s="167" t="s">
        <v>45</v>
      </c>
      <c r="O150" s="33"/>
      <c r="P150" s="168">
        <f>O150*H150</f>
        <v>0</v>
      </c>
      <c r="Q150" s="168">
        <v>0.01125</v>
      </c>
      <c r="R150" s="168">
        <f>Q150*H150</f>
        <v>0.6975</v>
      </c>
      <c r="S150" s="168">
        <v>0</v>
      </c>
      <c r="T150" s="169">
        <f>S150*H150</f>
        <v>0</v>
      </c>
      <c r="AR150" s="15" t="s">
        <v>131</v>
      </c>
      <c r="AT150" s="15" t="s">
        <v>126</v>
      </c>
      <c r="AU150" s="15" t="s">
        <v>82</v>
      </c>
      <c r="AY150" s="15" t="s">
        <v>124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5" t="s">
        <v>22</v>
      </c>
      <c r="BK150" s="170">
        <f>ROUND(I150*H150,2)</f>
        <v>0</v>
      </c>
      <c r="BL150" s="15" t="s">
        <v>131</v>
      </c>
      <c r="BM150" s="15" t="s">
        <v>263</v>
      </c>
    </row>
    <row r="151" spans="2:47" s="1" customFormat="1" ht="13.5">
      <c r="B151" s="32"/>
      <c r="D151" s="171" t="s">
        <v>133</v>
      </c>
      <c r="F151" s="172" t="s">
        <v>262</v>
      </c>
      <c r="I151" s="132"/>
      <c r="L151" s="32"/>
      <c r="M151" s="61"/>
      <c r="N151" s="33"/>
      <c r="O151" s="33"/>
      <c r="P151" s="33"/>
      <c r="Q151" s="33"/>
      <c r="R151" s="33"/>
      <c r="S151" s="33"/>
      <c r="T151" s="62"/>
      <c r="AT151" s="15" t="s">
        <v>133</v>
      </c>
      <c r="AU151" s="15" t="s">
        <v>82</v>
      </c>
    </row>
    <row r="152" spans="2:65" s="1" customFormat="1" ht="31.5" customHeight="1">
      <c r="B152" s="158"/>
      <c r="C152" s="159" t="s">
        <v>264</v>
      </c>
      <c r="D152" s="159" t="s">
        <v>126</v>
      </c>
      <c r="E152" s="160" t="s">
        <v>265</v>
      </c>
      <c r="F152" s="161" t="s">
        <v>266</v>
      </c>
      <c r="G152" s="162" t="s">
        <v>151</v>
      </c>
      <c r="H152" s="163">
        <v>62</v>
      </c>
      <c r="I152" s="164"/>
      <c r="J152" s="165">
        <f>ROUND(I152*H152,2)</f>
        <v>0</v>
      </c>
      <c r="K152" s="161" t="s">
        <v>130</v>
      </c>
      <c r="L152" s="32"/>
      <c r="M152" s="166" t="s">
        <v>20</v>
      </c>
      <c r="N152" s="167" t="s">
        <v>45</v>
      </c>
      <c r="O152" s="33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AR152" s="15" t="s">
        <v>131</v>
      </c>
      <c r="AT152" s="15" t="s">
        <v>126</v>
      </c>
      <c r="AU152" s="15" t="s">
        <v>82</v>
      </c>
      <c r="AY152" s="15" t="s">
        <v>124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15" t="s">
        <v>22</v>
      </c>
      <c r="BK152" s="170">
        <f>ROUND(I152*H152,2)</f>
        <v>0</v>
      </c>
      <c r="BL152" s="15" t="s">
        <v>131</v>
      </c>
      <c r="BM152" s="15" t="s">
        <v>267</v>
      </c>
    </row>
    <row r="153" spans="2:47" s="1" customFormat="1" ht="27">
      <c r="B153" s="32"/>
      <c r="D153" s="183" t="s">
        <v>133</v>
      </c>
      <c r="F153" s="184" t="s">
        <v>266</v>
      </c>
      <c r="I153" s="132"/>
      <c r="L153" s="32"/>
      <c r="M153" s="61"/>
      <c r="N153" s="33"/>
      <c r="O153" s="33"/>
      <c r="P153" s="33"/>
      <c r="Q153" s="33"/>
      <c r="R153" s="33"/>
      <c r="S153" s="33"/>
      <c r="T153" s="62"/>
      <c r="AT153" s="15" t="s">
        <v>133</v>
      </c>
      <c r="AU153" s="15" t="s">
        <v>82</v>
      </c>
    </row>
    <row r="154" spans="2:63" s="10" customFormat="1" ht="29.25" customHeight="1">
      <c r="B154" s="144"/>
      <c r="D154" s="155" t="s">
        <v>73</v>
      </c>
      <c r="E154" s="156" t="s">
        <v>82</v>
      </c>
      <c r="F154" s="156" t="s">
        <v>268</v>
      </c>
      <c r="I154" s="147"/>
      <c r="J154" s="157">
        <f>BK154</f>
        <v>0</v>
      </c>
      <c r="L154" s="144"/>
      <c r="M154" s="149"/>
      <c r="N154" s="150"/>
      <c r="O154" s="150"/>
      <c r="P154" s="151">
        <f>SUM(P155:P159)</f>
        <v>0</v>
      </c>
      <c r="Q154" s="150"/>
      <c r="R154" s="151">
        <f>SUM(R155:R159)</f>
        <v>0.1393875</v>
      </c>
      <c r="S154" s="150"/>
      <c r="T154" s="152">
        <f>SUM(T155:T159)</f>
        <v>0</v>
      </c>
      <c r="AR154" s="145" t="s">
        <v>22</v>
      </c>
      <c r="AT154" s="153" t="s">
        <v>73</v>
      </c>
      <c r="AU154" s="153" t="s">
        <v>22</v>
      </c>
      <c r="AY154" s="145" t="s">
        <v>124</v>
      </c>
      <c r="BK154" s="154">
        <f>SUM(BK155:BK159)</f>
        <v>0</v>
      </c>
    </row>
    <row r="155" spans="2:65" s="1" customFormat="1" ht="22.5" customHeight="1">
      <c r="B155" s="158"/>
      <c r="C155" s="159" t="s">
        <v>269</v>
      </c>
      <c r="D155" s="159" t="s">
        <v>126</v>
      </c>
      <c r="E155" s="160" t="s">
        <v>270</v>
      </c>
      <c r="F155" s="161" t="s">
        <v>271</v>
      </c>
      <c r="G155" s="162" t="s">
        <v>129</v>
      </c>
      <c r="H155" s="163">
        <v>206.5</v>
      </c>
      <c r="I155" s="164"/>
      <c r="J155" s="165">
        <f>ROUND(I155*H155,2)</f>
        <v>0</v>
      </c>
      <c r="K155" s="161" t="s">
        <v>272</v>
      </c>
      <c r="L155" s="32"/>
      <c r="M155" s="166" t="s">
        <v>20</v>
      </c>
      <c r="N155" s="167" t="s">
        <v>45</v>
      </c>
      <c r="O155" s="33"/>
      <c r="P155" s="168">
        <f>O155*H155</f>
        <v>0</v>
      </c>
      <c r="Q155" s="168">
        <v>0.0001</v>
      </c>
      <c r="R155" s="168">
        <f>Q155*H155</f>
        <v>0.02065</v>
      </c>
      <c r="S155" s="168">
        <v>0</v>
      </c>
      <c r="T155" s="169">
        <f>S155*H155</f>
        <v>0</v>
      </c>
      <c r="AR155" s="15" t="s">
        <v>131</v>
      </c>
      <c r="AT155" s="15" t="s">
        <v>126</v>
      </c>
      <c r="AU155" s="15" t="s">
        <v>82</v>
      </c>
      <c r="AY155" s="15" t="s">
        <v>124</v>
      </c>
      <c r="BE155" s="170">
        <f>IF(N155="základní",J155,0)</f>
        <v>0</v>
      </c>
      <c r="BF155" s="170">
        <f>IF(N155="snížená",J155,0)</f>
        <v>0</v>
      </c>
      <c r="BG155" s="170">
        <f>IF(N155="zákl. přenesená",J155,0)</f>
        <v>0</v>
      </c>
      <c r="BH155" s="170">
        <f>IF(N155="sníž. přenesená",J155,0)</f>
        <v>0</v>
      </c>
      <c r="BI155" s="170">
        <f>IF(N155="nulová",J155,0)</f>
        <v>0</v>
      </c>
      <c r="BJ155" s="15" t="s">
        <v>22</v>
      </c>
      <c r="BK155" s="170">
        <f>ROUND(I155*H155,2)</f>
        <v>0</v>
      </c>
      <c r="BL155" s="15" t="s">
        <v>131</v>
      </c>
      <c r="BM155" s="15" t="s">
        <v>273</v>
      </c>
    </row>
    <row r="156" spans="2:47" s="1" customFormat="1" ht="27">
      <c r="B156" s="32"/>
      <c r="D156" s="171" t="s">
        <v>133</v>
      </c>
      <c r="F156" s="172" t="s">
        <v>274</v>
      </c>
      <c r="I156" s="132"/>
      <c r="L156" s="32"/>
      <c r="M156" s="61"/>
      <c r="N156" s="33"/>
      <c r="O156" s="33"/>
      <c r="P156" s="33"/>
      <c r="Q156" s="33"/>
      <c r="R156" s="33"/>
      <c r="S156" s="33"/>
      <c r="T156" s="62"/>
      <c r="AT156" s="15" t="s">
        <v>133</v>
      </c>
      <c r="AU156" s="15" t="s">
        <v>82</v>
      </c>
    </row>
    <row r="157" spans="2:65" s="1" customFormat="1" ht="22.5" customHeight="1">
      <c r="B157" s="158"/>
      <c r="C157" s="173" t="s">
        <v>275</v>
      </c>
      <c r="D157" s="173" t="s">
        <v>199</v>
      </c>
      <c r="E157" s="174" t="s">
        <v>276</v>
      </c>
      <c r="F157" s="175" t="s">
        <v>277</v>
      </c>
      <c r="G157" s="176" t="s">
        <v>129</v>
      </c>
      <c r="H157" s="177">
        <v>237.475</v>
      </c>
      <c r="I157" s="178"/>
      <c r="J157" s="179">
        <f>ROUND(I157*H157,2)</f>
        <v>0</v>
      </c>
      <c r="K157" s="175" t="s">
        <v>272</v>
      </c>
      <c r="L157" s="180"/>
      <c r="M157" s="181" t="s">
        <v>20</v>
      </c>
      <c r="N157" s="182" t="s">
        <v>45</v>
      </c>
      <c r="O157" s="33"/>
      <c r="P157" s="168">
        <f>O157*H157</f>
        <v>0</v>
      </c>
      <c r="Q157" s="168">
        <v>0.0005</v>
      </c>
      <c r="R157" s="168">
        <f>Q157*H157</f>
        <v>0.1187375</v>
      </c>
      <c r="S157" s="168">
        <v>0</v>
      </c>
      <c r="T157" s="169">
        <f>S157*H157</f>
        <v>0</v>
      </c>
      <c r="AR157" s="15" t="s">
        <v>165</v>
      </c>
      <c r="AT157" s="15" t="s">
        <v>199</v>
      </c>
      <c r="AU157" s="15" t="s">
        <v>82</v>
      </c>
      <c r="AY157" s="15" t="s">
        <v>124</v>
      </c>
      <c r="BE157" s="170">
        <f>IF(N157="základní",J157,0)</f>
        <v>0</v>
      </c>
      <c r="BF157" s="170">
        <f>IF(N157="snížená",J157,0)</f>
        <v>0</v>
      </c>
      <c r="BG157" s="170">
        <f>IF(N157="zákl. přenesená",J157,0)</f>
        <v>0</v>
      </c>
      <c r="BH157" s="170">
        <f>IF(N157="sníž. přenesená",J157,0)</f>
        <v>0</v>
      </c>
      <c r="BI157" s="170">
        <f>IF(N157="nulová",J157,0)</f>
        <v>0</v>
      </c>
      <c r="BJ157" s="15" t="s">
        <v>22</v>
      </c>
      <c r="BK157" s="170">
        <f>ROUND(I157*H157,2)</f>
        <v>0</v>
      </c>
      <c r="BL157" s="15" t="s">
        <v>131</v>
      </c>
      <c r="BM157" s="15" t="s">
        <v>278</v>
      </c>
    </row>
    <row r="158" spans="2:47" s="1" customFormat="1" ht="27">
      <c r="B158" s="32"/>
      <c r="D158" s="183" t="s">
        <v>133</v>
      </c>
      <c r="F158" s="184" t="s">
        <v>279</v>
      </c>
      <c r="I158" s="132"/>
      <c r="L158" s="32"/>
      <c r="M158" s="61"/>
      <c r="N158" s="33"/>
      <c r="O158" s="33"/>
      <c r="P158" s="33"/>
      <c r="Q158" s="33"/>
      <c r="R158" s="33"/>
      <c r="S158" s="33"/>
      <c r="T158" s="62"/>
      <c r="AT158" s="15" t="s">
        <v>133</v>
      </c>
      <c r="AU158" s="15" t="s">
        <v>82</v>
      </c>
    </row>
    <row r="159" spans="2:51" s="11" customFormat="1" ht="13.5">
      <c r="B159" s="185"/>
      <c r="D159" s="183" t="s">
        <v>204</v>
      </c>
      <c r="F159" s="193" t="s">
        <v>280</v>
      </c>
      <c r="H159" s="194">
        <v>237.475</v>
      </c>
      <c r="I159" s="188"/>
      <c r="L159" s="185"/>
      <c r="M159" s="189"/>
      <c r="N159" s="190"/>
      <c r="O159" s="190"/>
      <c r="P159" s="190"/>
      <c r="Q159" s="190"/>
      <c r="R159" s="190"/>
      <c r="S159" s="190"/>
      <c r="T159" s="191"/>
      <c r="AT159" s="192" t="s">
        <v>204</v>
      </c>
      <c r="AU159" s="192" t="s">
        <v>82</v>
      </c>
      <c r="AV159" s="11" t="s">
        <v>82</v>
      </c>
      <c r="AW159" s="11" t="s">
        <v>4</v>
      </c>
      <c r="AX159" s="11" t="s">
        <v>22</v>
      </c>
      <c r="AY159" s="192" t="s">
        <v>124</v>
      </c>
    </row>
    <row r="160" spans="2:63" s="10" customFormat="1" ht="29.25" customHeight="1">
      <c r="B160" s="144"/>
      <c r="D160" s="155" t="s">
        <v>73</v>
      </c>
      <c r="E160" s="156" t="s">
        <v>131</v>
      </c>
      <c r="F160" s="156" t="s">
        <v>281</v>
      </c>
      <c r="I160" s="147"/>
      <c r="J160" s="157">
        <f>BK160</f>
        <v>0</v>
      </c>
      <c r="L160" s="144"/>
      <c r="M160" s="149"/>
      <c r="N160" s="150"/>
      <c r="O160" s="150"/>
      <c r="P160" s="151">
        <f>SUM(P161:P162)</f>
        <v>0</v>
      </c>
      <c r="Q160" s="150"/>
      <c r="R160" s="151">
        <f>SUM(R161:R162)</f>
        <v>5.3092821599999995</v>
      </c>
      <c r="S160" s="150"/>
      <c r="T160" s="152">
        <f>SUM(T161:T162)</f>
        <v>0</v>
      </c>
      <c r="AR160" s="145" t="s">
        <v>22</v>
      </c>
      <c r="AT160" s="153" t="s">
        <v>73</v>
      </c>
      <c r="AU160" s="153" t="s">
        <v>22</v>
      </c>
      <c r="AY160" s="145" t="s">
        <v>124</v>
      </c>
      <c r="BK160" s="154">
        <f>SUM(BK161:BK162)</f>
        <v>0</v>
      </c>
    </row>
    <row r="161" spans="2:65" s="1" customFormat="1" ht="22.5" customHeight="1">
      <c r="B161" s="158"/>
      <c r="C161" s="159" t="s">
        <v>282</v>
      </c>
      <c r="D161" s="159" t="s">
        <v>126</v>
      </c>
      <c r="E161" s="160" t="s">
        <v>283</v>
      </c>
      <c r="F161" s="161" t="s">
        <v>284</v>
      </c>
      <c r="G161" s="162" t="s">
        <v>157</v>
      </c>
      <c r="H161" s="163">
        <v>2.808</v>
      </c>
      <c r="I161" s="164"/>
      <c r="J161" s="165">
        <f>ROUND(I161*H161,2)</f>
        <v>0</v>
      </c>
      <c r="K161" s="161" t="s">
        <v>130</v>
      </c>
      <c r="L161" s="32"/>
      <c r="M161" s="166" t="s">
        <v>20</v>
      </c>
      <c r="N161" s="167" t="s">
        <v>45</v>
      </c>
      <c r="O161" s="33"/>
      <c r="P161" s="168">
        <f>O161*H161</f>
        <v>0</v>
      </c>
      <c r="Q161" s="168">
        <v>1.89077</v>
      </c>
      <c r="R161" s="168">
        <f>Q161*H161</f>
        <v>5.3092821599999995</v>
      </c>
      <c r="S161" s="168">
        <v>0</v>
      </c>
      <c r="T161" s="169">
        <f>S161*H161</f>
        <v>0</v>
      </c>
      <c r="AR161" s="15" t="s">
        <v>131</v>
      </c>
      <c r="AT161" s="15" t="s">
        <v>126</v>
      </c>
      <c r="AU161" s="15" t="s">
        <v>82</v>
      </c>
      <c r="AY161" s="15" t="s">
        <v>124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5" t="s">
        <v>22</v>
      </c>
      <c r="BK161" s="170">
        <f>ROUND(I161*H161,2)</f>
        <v>0</v>
      </c>
      <c r="BL161" s="15" t="s">
        <v>131</v>
      </c>
      <c r="BM161" s="15" t="s">
        <v>285</v>
      </c>
    </row>
    <row r="162" spans="2:47" s="1" customFormat="1" ht="27">
      <c r="B162" s="32"/>
      <c r="D162" s="183" t="s">
        <v>133</v>
      </c>
      <c r="F162" s="184" t="s">
        <v>286</v>
      </c>
      <c r="I162" s="132"/>
      <c r="L162" s="32"/>
      <c r="M162" s="61"/>
      <c r="N162" s="33"/>
      <c r="O162" s="33"/>
      <c r="P162" s="33"/>
      <c r="Q162" s="33"/>
      <c r="R162" s="33"/>
      <c r="S162" s="33"/>
      <c r="T162" s="62"/>
      <c r="AT162" s="15" t="s">
        <v>133</v>
      </c>
      <c r="AU162" s="15" t="s">
        <v>82</v>
      </c>
    </row>
    <row r="163" spans="2:63" s="10" customFormat="1" ht="29.25" customHeight="1">
      <c r="B163" s="144"/>
      <c r="D163" s="155" t="s">
        <v>73</v>
      </c>
      <c r="E163" s="156" t="s">
        <v>148</v>
      </c>
      <c r="F163" s="156" t="s">
        <v>287</v>
      </c>
      <c r="I163" s="147"/>
      <c r="J163" s="157">
        <f>BK163</f>
        <v>0</v>
      </c>
      <c r="L163" s="144"/>
      <c r="M163" s="149"/>
      <c r="N163" s="150"/>
      <c r="O163" s="150"/>
      <c r="P163" s="151">
        <f>SUM(P164:P184)</f>
        <v>0</v>
      </c>
      <c r="Q163" s="150"/>
      <c r="R163" s="151">
        <f>SUM(R164:R184)</f>
        <v>163.51139</v>
      </c>
      <c r="S163" s="150"/>
      <c r="T163" s="152">
        <f>SUM(T164:T184)</f>
        <v>0</v>
      </c>
      <c r="AR163" s="145" t="s">
        <v>22</v>
      </c>
      <c r="AT163" s="153" t="s">
        <v>73</v>
      </c>
      <c r="AU163" s="153" t="s">
        <v>22</v>
      </c>
      <c r="AY163" s="145" t="s">
        <v>124</v>
      </c>
      <c r="BK163" s="154">
        <f>SUM(BK164:BK184)</f>
        <v>0</v>
      </c>
    </row>
    <row r="164" spans="2:65" s="1" customFormat="1" ht="22.5" customHeight="1">
      <c r="B164" s="158"/>
      <c r="C164" s="159" t="s">
        <v>288</v>
      </c>
      <c r="D164" s="159" t="s">
        <v>126</v>
      </c>
      <c r="E164" s="160" t="s">
        <v>289</v>
      </c>
      <c r="F164" s="161" t="s">
        <v>290</v>
      </c>
      <c r="G164" s="162" t="s">
        <v>129</v>
      </c>
      <c r="H164" s="163">
        <v>140</v>
      </c>
      <c r="I164" s="164"/>
      <c r="J164" s="165">
        <f>ROUND(I164*H164,2)</f>
        <v>0</v>
      </c>
      <c r="K164" s="161" t="s">
        <v>272</v>
      </c>
      <c r="L164" s="32"/>
      <c r="M164" s="166" t="s">
        <v>20</v>
      </c>
      <c r="N164" s="167" t="s">
        <v>45</v>
      </c>
      <c r="O164" s="33"/>
      <c r="P164" s="168">
        <f>O164*H164</f>
        <v>0</v>
      </c>
      <c r="Q164" s="168">
        <v>0.18907</v>
      </c>
      <c r="R164" s="168">
        <f>Q164*H164</f>
        <v>26.4698</v>
      </c>
      <c r="S164" s="168">
        <v>0</v>
      </c>
      <c r="T164" s="169">
        <f>S164*H164</f>
        <v>0</v>
      </c>
      <c r="AR164" s="15" t="s">
        <v>131</v>
      </c>
      <c r="AT164" s="15" t="s">
        <v>126</v>
      </c>
      <c r="AU164" s="15" t="s">
        <v>82</v>
      </c>
      <c r="AY164" s="15" t="s">
        <v>124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5" t="s">
        <v>22</v>
      </c>
      <c r="BK164" s="170">
        <f>ROUND(I164*H164,2)</f>
        <v>0</v>
      </c>
      <c r="BL164" s="15" t="s">
        <v>131</v>
      </c>
      <c r="BM164" s="15" t="s">
        <v>291</v>
      </c>
    </row>
    <row r="165" spans="2:47" s="1" customFormat="1" ht="13.5">
      <c r="B165" s="32"/>
      <c r="D165" s="171" t="s">
        <v>133</v>
      </c>
      <c r="F165" s="172" t="s">
        <v>292</v>
      </c>
      <c r="I165" s="132"/>
      <c r="L165" s="32"/>
      <c r="M165" s="61"/>
      <c r="N165" s="33"/>
      <c r="O165" s="33"/>
      <c r="P165" s="33"/>
      <c r="Q165" s="33"/>
      <c r="R165" s="33"/>
      <c r="S165" s="33"/>
      <c r="T165" s="62"/>
      <c r="AT165" s="15" t="s">
        <v>133</v>
      </c>
      <c r="AU165" s="15" t="s">
        <v>82</v>
      </c>
    </row>
    <row r="166" spans="2:65" s="1" customFormat="1" ht="22.5" customHeight="1">
      <c r="B166" s="158"/>
      <c r="C166" s="159" t="s">
        <v>293</v>
      </c>
      <c r="D166" s="159" t="s">
        <v>126</v>
      </c>
      <c r="E166" s="160" t="s">
        <v>294</v>
      </c>
      <c r="F166" s="161" t="s">
        <v>295</v>
      </c>
      <c r="G166" s="162" t="s">
        <v>129</v>
      </c>
      <c r="H166" s="163">
        <v>210</v>
      </c>
      <c r="I166" s="164"/>
      <c r="J166" s="165">
        <f>ROUND(I166*H166,2)</f>
        <v>0</v>
      </c>
      <c r="K166" s="161" t="s">
        <v>130</v>
      </c>
      <c r="L166" s="32"/>
      <c r="M166" s="166" t="s">
        <v>20</v>
      </c>
      <c r="N166" s="167" t="s">
        <v>45</v>
      </c>
      <c r="O166" s="33"/>
      <c r="P166" s="168">
        <f>O166*H166</f>
        <v>0</v>
      </c>
      <c r="Q166" s="168">
        <v>0.378</v>
      </c>
      <c r="R166" s="168">
        <f>Q166*H166</f>
        <v>79.38</v>
      </c>
      <c r="S166" s="168">
        <v>0</v>
      </c>
      <c r="T166" s="169">
        <f>S166*H166</f>
        <v>0</v>
      </c>
      <c r="AR166" s="15" t="s">
        <v>131</v>
      </c>
      <c r="AT166" s="15" t="s">
        <v>126</v>
      </c>
      <c r="AU166" s="15" t="s">
        <v>82</v>
      </c>
      <c r="AY166" s="15" t="s">
        <v>124</v>
      </c>
      <c r="BE166" s="170">
        <f>IF(N166="základní",J166,0)</f>
        <v>0</v>
      </c>
      <c r="BF166" s="170">
        <f>IF(N166="snížená",J166,0)</f>
        <v>0</v>
      </c>
      <c r="BG166" s="170">
        <f>IF(N166="zákl. přenesená",J166,0)</f>
        <v>0</v>
      </c>
      <c r="BH166" s="170">
        <f>IF(N166="sníž. přenesená",J166,0)</f>
        <v>0</v>
      </c>
      <c r="BI166" s="170">
        <f>IF(N166="nulová",J166,0)</f>
        <v>0</v>
      </c>
      <c r="BJ166" s="15" t="s">
        <v>22</v>
      </c>
      <c r="BK166" s="170">
        <f>ROUND(I166*H166,2)</f>
        <v>0</v>
      </c>
      <c r="BL166" s="15" t="s">
        <v>131</v>
      </c>
      <c r="BM166" s="15" t="s">
        <v>296</v>
      </c>
    </row>
    <row r="167" spans="2:47" s="1" customFormat="1" ht="13.5">
      <c r="B167" s="32"/>
      <c r="D167" s="171" t="s">
        <v>133</v>
      </c>
      <c r="F167" s="172" t="s">
        <v>297</v>
      </c>
      <c r="I167" s="132"/>
      <c r="L167" s="32"/>
      <c r="M167" s="61"/>
      <c r="N167" s="33"/>
      <c r="O167" s="33"/>
      <c r="P167" s="33"/>
      <c r="Q167" s="33"/>
      <c r="R167" s="33"/>
      <c r="S167" s="33"/>
      <c r="T167" s="62"/>
      <c r="AT167" s="15" t="s">
        <v>133</v>
      </c>
      <c r="AU167" s="15" t="s">
        <v>82</v>
      </c>
    </row>
    <row r="168" spans="2:65" s="1" customFormat="1" ht="31.5" customHeight="1">
      <c r="B168" s="158"/>
      <c r="C168" s="159" t="s">
        <v>298</v>
      </c>
      <c r="D168" s="159" t="s">
        <v>126</v>
      </c>
      <c r="E168" s="160" t="s">
        <v>299</v>
      </c>
      <c r="F168" s="161" t="s">
        <v>300</v>
      </c>
      <c r="G168" s="162" t="s">
        <v>129</v>
      </c>
      <c r="H168" s="163">
        <v>21</v>
      </c>
      <c r="I168" s="164"/>
      <c r="J168" s="165">
        <f>ROUND(I168*H168,2)</f>
        <v>0</v>
      </c>
      <c r="K168" s="161" t="s">
        <v>130</v>
      </c>
      <c r="L168" s="32"/>
      <c r="M168" s="166" t="s">
        <v>20</v>
      </c>
      <c r="N168" s="167" t="s">
        <v>45</v>
      </c>
      <c r="O168" s="33"/>
      <c r="P168" s="168">
        <f>O168*H168</f>
        <v>0</v>
      </c>
      <c r="Q168" s="168">
        <v>0.05909</v>
      </c>
      <c r="R168" s="168">
        <f>Q168*H168</f>
        <v>1.2408899999999998</v>
      </c>
      <c r="S168" s="168">
        <v>0</v>
      </c>
      <c r="T168" s="169">
        <f>S168*H168</f>
        <v>0</v>
      </c>
      <c r="AR168" s="15" t="s">
        <v>131</v>
      </c>
      <c r="AT168" s="15" t="s">
        <v>126</v>
      </c>
      <c r="AU168" s="15" t="s">
        <v>82</v>
      </c>
      <c r="AY168" s="15" t="s">
        <v>124</v>
      </c>
      <c r="BE168" s="170">
        <f>IF(N168="základní",J168,0)</f>
        <v>0</v>
      </c>
      <c r="BF168" s="170">
        <f>IF(N168="snížená",J168,0)</f>
        <v>0</v>
      </c>
      <c r="BG168" s="170">
        <f>IF(N168="zákl. přenesená",J168,0)</f>
        <v>0</v>
      </c>
      <c r="BH168" s="170">
        <f>IF(N168="sníž. přenesená",J168,0)</f>
        <v>0</v>
      </c>
      <c r="BI168" s="170">
        <f>IF(N168="nulová",J168,0)</f>
        <v>0</v>
      </c>
      <c r="BJ168" s="15" t="s">
        <v>22</v>
      </c>
      <c r="BK168" s="170">
        <f>ROUND(I168*H168,2)</f>
        <v>0</v>
      </c>
      <c r="BL168" s="15" t="s">
        <v>131</v>
      </c>
      <c r="BM168" s="15" t="s">
        <v>301</v>
      </c>
    </row>
    <row r="169" spans="2:47" s="1" customFormat="1" ht="40.5">
      <c r="B169" s="32"/>
      <c r="D169" s="171" t="s">
        <v>133</v>
      </c>
      <c r="F169" s="172" t="s">
        <v>302</v>
      </c>
      <c r="I169" s="132"/>
      <c r="L169" s="32"/>
      <c r="M169" s="61"/>
      <c r="N169" s="33"/>
      <c r="O169" s="33"/>
      <c r="P169" s="33"/>
      <c r="Q169" s="33"/>
      <c r="R169" s="33"/>
      <c r="S169" s="33"/>
      <c r="T169" s="62"/>
      <c r="AT169" s="15" t="s">
        <v>133</v>
      </c>
      <c r="AU169" s="15" t="s">
        <v>82</v>
      </c>
    </row>
    <row r="170" spans="2:65" s="1" customFormat="1" ht="22.5" customHeight="1">
      <c r="B170" s="158"/>
      <c r="C170" s="159" t="s">
        <v>303</v>
      </c>
      <c r="D170" s="159" t="s">
        <v>126</v>
      </c>
      <c r="E170" s="160" t="s">
        <v>304</v>
      </c>
      <c r="F170" s="161" t="s">
        <v>305</v>
      </c>
      <c r="G170" s="162" t="s">
        <v>129</v>
      </c>
      <c r="H170" s="163">
        <v>21</v>
      </c>
      <c r="I170" s="164"/>
      <c r="J170" s="165">
        <f>ROUND(I170*H170,2)</f>
        <v>0</v>
      </c>
      <c r="K170" s="161" t="s">
        <v>130</v>
      </c>
      <c r="L170" s="32"/>
      <c r="M170" s="166" t="s">
        <v>20</v>
      </c>
      <c r="N170" s="167" t="s">
        <v>45</v>
      </c>
      <c r="O170" s="33"/>
      <c r="P170" s="168">
        <f>O170*H170</f>
        <v>0</v>
      </c>
      <c r="Q170" s="168">
        <v>0.3708</v>
      </c>
      <c r="R170" s="168">
        <f>Q170*H170</f>
        <v>7.7868</v>
      </c>
      <c r="S170" s="168">
        <v>0</v>
      </c>
      <c r="T170" s="169">
        <f>S170*H170</f>
        <v>0</v>
      </c>
      <c r="AR170" s="15" t="s">
        <v>131</v>
      </c>
      <c r="AT170" s="15" t="s">
        <v>126</v>
      </c>
      <c r="AU170" s="15" t="s">
        <v>82</v>
      </c>
      <c r="AY170" s="15" t="s">
        <v>124</v>
      </c>
      <c r="BE170" s="170">
        <f>IF(N170="základní",J170,0)</f>
        <v>0</v>
      </c>
      <c r="BF170" s="170">
        <f>IF(N170="snížená",J170,0)</f>
        <v>0</v>
      </c>
      <c r="BG170" s="170">
        <f>IF(N170="zákl. přenesená",J170,0)</f>
        <v>0</v>
      </c>
      <c r="BH170" s="170">
        <f>IF(N170="sníž. přenesená",J170,0)</f>
        <v>0</v>
      </c>
      <c r="BI170" s="170">
        <f>IF(N170="nulová",J170,0)</f>
        <v>0</v>
      </c>
      <c r="BJ170" s="15" t="s">
        <v>22</v>
      </c>
      <c r="BK170" s="170">
        <f>ROUND(I170*H170,2)</f>
        <v>0</v>
      </c>
      <c r="BL170" s="15" t="s">
        <v>131</v>
      </c>
      <c r="BM170" s="15" t="s">
        <v>306</v>
      </c>
    </row>
    <row r="171" spans="2:47" s="1" customFormat="1" ht="27">
      <c r="B171" s="32"/>
      <c r="D171" s="171" t="s">
        <v>133</v>
      </c>
      <c r="F171" s="172" t="s">
        <v>307</v>
      </c>
      <c r="I171" s="132"/>
      <c r="L171" s="32"/>
      <c r="M171" s="61"/>
      <c r="N171" s="33"/>
      <c r="O171" s="33"/>
      <c r="P171" s="33"/>
      <c r="Q171" s="33"/>
      <c r="R171" s="33"/>
      <c r="S171" s="33"/>
      <c r="T171" s="62"/>
      <c r="AT171" s="15" t="s">
        <v>133</v>
      </c>
      <c r="AU171" s="15" t="s">
        <v>82</v>
      </c>
    </row>
    <row r="172" spans="2:65" s="1" customFormat="1" ht="22.5" customHeight="1">
      <c r="B172" s="158"/>
      <c r="C172" s="159" t="s">
        <v>308</v>
      </c>
      <c r="D172" s="159" t="s">
        <v>126</v>
      </c>
      <c r="E172" s="160" t="s">
        <v>309</v>
      </c>
      <c r="F172" s="161" t="s">
        <v>310</v>
      </c>
      <c r="G172" s="162" t="s">
        <v>129</v>
      </c>
      <c r="H172" s="163">
        <v>21</v>
      </c>
      <c r="I172" s="164"/>
      <c r="J172" s="165">
        <f>ROUND(I172*H172,2)</f>
        <v>0</v>
      </c>
      <c r="K172" s="161" t="s">
        <v>130</v>
      </c>
      <c r="L172" s="32"/>
      <c r="M172" s="166" t="s">
        <v>20</v>
      </c>
      <c r="N172" s="167" t="s">
        <v>45</v>
      </c>
      <c r="O172" s="33"/>
      <c r="P172" s="168">
        <f>O172*H172</f>
        <v>0</v>
      </c>
      <c r="Q172" s="168">
        <v>0.08425</v>
      </c>
      <c r="R172" s="168">
        <f>Q172*H172</f>
        <v>1.7692500000000002</v>
      </c>
      <c r="S172" s="168">
        <v>0</v>
      </c>
      <c r="T172" s="169">
        <f>S172*H172</f>
        <v>0</v>
      </c>
      <c r="AR172" s="15" t="s">
        <v>131</v>
      </c>
      <c r="AT172" s="15" t="s">
        <v>126</v>
      </c>
      <c r="AU172" s="15" t="s">
        <v>82</v>
      </c>
      <c r="AY172" s="15" t="s">
        <v>124</v>
      </c>
      <c r="BE172" s="170">
        <f>IF(N172="základní",J172,0)</f>
        <v>0</v>
      </c>
      <c r="BF172" s="170">
        <f>IF(N172="snížená",J172,0)</f>
        <v>0</v>
      </c>
      <c r="BG172" s="170">
        <f>IF(N172="zákl. přenesená",J172,0)</f>
        <v>0</v>
      </c>
      <c r="BH172" s="170">
        <f>IF(N172="sníž. přenesená",J172,0)</f>
        <v>0</v>
      </c>
      <c r="BI172" s="170">
        <f>IF(N172="nulová",J172,0)</f>
        <v>0</v>
      </c>
      <c r="BJ172" s="15" t="s">
        <v>22</v>
      </c>
      <c r="BK172" s="170">
        <f>ROUND(I172*H172,2)</f>
        <v>0</v>
      </c>
      <c r="BL172" s="15" t="s">
        <v>131</v>
      </c>
      <c r="BM172" s="15" t="s">
        <v>311</v>
      </c>
    </row>
    <row r="173" spans="2:47" s="1" customFormat="1" ht="40.5">
      <c r="B173" s="32"/>
      <c r="D173" s="171" t="s">
        <v>133</v>
      </c>
      <c r="F173" s="172" t="s">
        <v>312</v>
      </c>
      <c r="I173" s="132"/>
      <c r="L173" s="32"/>
      <c r="M173" s="61"/>
      <c r="N173" s="33"/>
      <c r="O173" s="33"/>
      <c r="P173" s="33"/>
      <c r="Q173" s="33"/>
      <c r="R173" s="33"/>
      <c r="S173" s="33"/>
      <c r="T173" s="62"/>
      <c r="AT173" s="15" t="s">
        <v>133</v>
      </c>
      <c r="AU173" s="15" t="s">
        <v>82</v>
      </c>
    </row>
    <row r="174" spans="2:65" s="1" customFormat="1" ht="22.5" customHeight="1">
      <c r="B174" s="158"/>
      <c r="C174" s="159" t="s">
        <v>313</v>
      </c>
      <c r="D174" s="159" t="s">
        <v>126</v>
      </c>
      <c r="E174" s="160" t="s">
        <v>314</v>
      </c>
      <c r="F174" s="161" t="s">
        <v>315</v>
      </c>
      <c r="G174" s="162" t="s">
        <v>129</v>
      </c>
      <c r="H174" s="163">
        <v>105</v>
      </c>
      <c r="I174" s="164"/>
      <c r="J174" s="165">
        <f>ROUND(I174*H174,2)</f>
        <v>0</v>
      </c>
      <c r="K174" s="161" t="s">
        <v>130</v>
      </c>
      <c r="L174" s="32"/>
      <c r="M174" s="166" t="s">
        <v>20</v>
      </c>
      <c r="N174" s="167" t="s">
        <v>45</v>
      </c>
      <c r="O174" s="33"/>
      <c r="P174" s="168">
        <f>O174*H174</f>
        <v>0</v>
      </c>
      <c r="Q174" s="168">
        <v>0.08425</v>
      </c>
      <c r="R174" s="168">
        <f>Q174*H174</f>
        <v>8.846250000000001</v>
      </c>
      <c r="S174" s="168">
        <v>0</v>
      </c>
      <c r="T174" s="169">
        <f>S174*H174</f>
        <v>0</v>
      </c>
      <c r="AR174" s="15" t="s">
        <v>131</v>
      </c>
      <c r="AT174" s="15" t="s">
        <v>126</v>
      </c>
      <c r="AU174" s="15" t="s">
        <v>82</v>
      </c>
      <c r="AY174" s="15" t="s">
        <v>124</v>
      </c>
      <c r="BE174" s="170">
        <f>IF(N174="základní",J174,0)</f>
        <v>0</v>
      </c>
      <c r="BF174" s="170">
        <f>IF(N174="snížená",J174,0)</f>
        <v>0</v>
      </c>
      <c r="BG174" s="170">
        <f>IF(N174="zákl. přenesená",J174,0)</f>
        <v>0</v>
      </c>
      <c r="BH174" s="170">
        <f>IF(N174="sníž. přenesená",J174,0)</f>
        <v>0</v>
      </c>
      <c r="BI174" s="170">
        <f>IF(N174="nulová",J174,0)</f>
        <v>0</v>
      </c>
      <c r="BJ174" s="15" t="s">
        <v>22</v>
      </c>
      <c r="BK174" s="170">
        <f>ROUND(I174*H174,2)</f>
        <v>0</v>
      </c>
      <c r="BL174" s="15" t="s">
        <v>131</v>
      </c>
      <c r="BM174" s="15" t="s">
        <v>316</v>
      </c>
    </row>
    <row r="175" spans="2:47" s="1" customFormat="1" ht="40.5">
      <c r="B175" s="32"/>
      <c r="D175" s="171" t="s">
        <v>133</v>
      </c>
      <c r="F175" s="172" t="s">
        <v>317</v>
      </c>
      <c r="I175" s="132"/>
      <c r="L175" s="32"/>
      <c r="M175" s="61"/>
      <c r="N175" s="33"/>
      <c r="O175" s="33"/>
      <c r="P175" s="33"/>
      <c r="Q175" s="33"/>
      <c r="R175" s="33"/>
      <c r="S175" s="33"/>
      <c r="T175" s="62"/>
      <c r="AT175" s="15" t="s">
        <v>133</v>
      </c>
      <c r="AU175" s="15" t="s">
        <v>82</v>
      </c>
    </row>
    <row r="176" spans="2:65" s="1" customFormat="1" ht="22.5" customHeight="1">
      <c r="B176" s="158"/>
      <c r="C176" s="173" t="s">
        <v>318</v>
      </c>
      <c r="D176" s="173" t="s">
        <v>199</v>
      </c>
      <c r="E176" s="174" t="s">
        <v>319</v>
      </c>
      <c r="F176" s="175" t="s">
        <v>320</v>
      </c>
      <c r="G176" s="176" t="s">
        <v>129</v>
      </c>
      <c r="H176" s="177">
        <v>120.75</v>
      </c>
      <c r="I176" s="178"/>
      <c r="J176" s="179">
        <f>ROUND(I176*H176,2)</f>
        <v>0</v>
      </c>
      <c r="K176" s="175" t="s">
        <v>130</v>
      </c>
      <c r="L176" s="180"/>
      <c r="M176" s="181" t="s">
        <v>20</v>
      </c>
      <c r="N176" s="182" t="s">
        <v>45</v>
      </c>
      <c r="O176" s="33"/>
      <c r="P176" s="168">
        <f>O176*H176</f>
        <v>0</v>
      </c>
      <c r="Q176" s="168">
        <v>0.14</v>
      </c>
      <c r="R176" s="168">
        <f>Q176*H176</f>
        <v>16.905</v>
      </c>
      <c r="S176" s="168">
        <v>0</v>
      </c>
      <c r="T176" s="169">
        <f>S176*H176</f>
        <v>0</v>
      </c>
      <c r="AR176" s="15" t="s">
        <v>165</v>
      </c>
      <c r="AT176" s="15" t="s">
        <v>199</v>
      </c>
      <c r="AU176" s="15" t="s">
        <v>82</v>
      </c>
      <c r="AY176" s="15" t="s">
        <v>124</v>
      </c>
      <c r="BE176" s="170">
        <f>IF(N176="základní",J176,0)</f>
        <v>0</v>
      </c>
      <c r="BF176" s="170">
        <f>IF(N176="snížená",J176,0)</f>
        <v>0</v>
      </c>
      <c r="BG176" s="170">
        <f>IF(N176="zákl. přenesená",J176,0)</f>
        <v>0</v>
      </c>
      <c r="BH176" s="170">
        <f>IF(N176="sníž. přenesená",J176,0)</f>
        <v>0</v>
      </c>
      <c r="BI176" s="170">
        <f>IF(N176="nulová",J176,0)</f>
        <v>0</v>
      </c>
      <c r="BJ176" s="15" t="s">
        <v>22</v>
      </c>
      <c r="BK176" s="170">
        <f>ROUND(I176*H176,2)</f>
        <v>0</v>
      </c>
      <c r="BL176" s="15" t="s">
        <v>131</v>
      </c>
      <c r="BM176" s="15" t="s">
        <v>321</v>
      </c>
    </row>
    <row r="177" spans="2:47" s="1" customFormat="1" ht="27">
      <c r="B177" s="32"/>
      <c r="D177" s="171" t="s">
        <v>133</v>
      </c>
      <c r="F177" s="172" t="s">
        <v>322</v>
      </c>
      <c r="I177" s="132"/>
      <c r="L177" s="32"/>
      <c r="M177" s="61"/>
      <c r="N177" s="33"/>
      <c r="O177" s="33"/>
      <c r="P177" s="33"/>
      <c r="Q177" s="33"/>
      <c r="R177" s="33"/>
      <c r="S177" s="33"/>
      <c r="T177" s="62"/>
      <c r="AT177" s="15" t="s">
        <v>133</v>
      </c>
      <c r="AU177" s="15" t="s">
        <v>82</v>
      </c>
    </row>
    <row r="178" spans="2:65" s="1" customFormat="1" ht="31.5" customHeight="1">
      <c r="B178" s="158"/>
      <c r="C178" s="159" t="s">
        <v>323</v>
      </c>
      <c r="D178" s="159" t="s">
        <v>126</v>
      </c>
      <c r="E178" s="160" t="s">
        <v>324</v>
      </c>
      <c r="F178" s="161" t="s">
        <v>325</v>
      </c>
      <c r="G178" s="162" t="s">
        <v>129</v>
      </c>
      <c r="H178" s="163">
        <v>16</v>
      </c>
      <c r="I178" s="164"/>
      <c r="J178" s="165">
        <f>ROUND(I178*H178,2)</f>
        <v>0</v>
      </c>
      <c r="K178" s="161" t="s">
        <v>130</v>
      </c>
      <c r="L178" s="32"/>
      <c r="M178" s="166" t="s">
        <v>20</v>
      </c>
      <c r="N178" s="167" t="s">
        <v>45</v>
      </c>
      <c r="O178" s="33"/>
      <c r="P178" s="168">
        <f>O178*H178</f>
        <v>0</v>
      </c>
      <c r="Q178" s="168">
        <v>0</v>
      </c>
      <c r="R178" s="168">
        <f>Q178*H178</f>
        <v>0</v>
      </c>
      <c r="S178" s="168">
        <v>0</v>
      </c>
      <c r="T178" s="169">
        <f>S178*H178</f>
        <v>0</v>
      </c>
      <c r="AR178" s="15" t="s">
        <v>131</v>
      </c>
      <c r="AT178" s="15" t="s">
        <v>126</v>
      </c>
      <c r="AU178" s="15" t="s">
        <v>82</v>
      </c>
      <c r="AY178" s="15" t="s">
        <v>124</v>
      </c>
      <c r="BE178" s="170">
        <f>IF(N178="základní",J178,0)</f>
        <v>0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15" t="s">
        <v>22</v>
      </c>
      <c r="BK178" s="170">
        <f>ROUND(I178*H178,2)</f>
        <v>0</v>
      </c>
      <c r="BL178" s="15" t="s">
        <v>131</v>
      </c>
      <c r="BM178" s="15" t="s">
        <v>326</v>
      </c>
    </row>
    <row r="179" spans="2:47" s="1" customFormat="1" ht="54">
      <c r="B179" s="32"/>
      <c r="D179" s="171" t="s">
        <v>133</v>
      </c>
      <c r="F179" s="172" t="s">
        <v>327</v>
      </c>
      <c r="I179" s="132"/>
      <c r="L179" s="32"/>
      <c r="M179" s="61"/>
      <c r="N179" s="33"/>
      <c r="O179" s="33"/>
      <c r="P179" s="33"/>
      <c r="Q179" s="33"/>
      <c r="R179" s="33"/>
      <c r="S179" s="33"/>
      <c r="T179" s="62"/>
      <c r="AT179" s="15" t="s">
        <v>133</v>
      </c>
      <c r="AU179" s="15" t="s">
        <v>82</v>
      </c>
    </row>
    <row r="180" spans="2:65" s="1" customFormat="1" ht="22.5" customHeight="1">
      <c r="B180" s="158"/>
      <c r="C180" s="159" t="s">
        <v>328</v>
      </c>
      <c r="D180" s="159" t="s">
        <v>126</v>
      </c>
      <c r="E180" s="160" t="s">
        <v>329</v>
      </c>
      <c r="F180" s="161" t="s">
        <v>330</v>
      </c>
      <c r="G180" s="162" t="s">
        <v>129</v>
      </c>
      <c r="H180" s="163">
        <v>70</v>
      </c>
      <c r="I180" s="164"/>
      <c r="J180" s="165">
        <f>ROUND(I180*H180,2)</f>
        <v>0</v>
      </c>
      <c r="K180" s="161" t="s">
        <v>272</v>
      </c>
      <c r="L180" s="32"/>
      <c r="M180" s="166" t="s">
        <v>20</v>
      </c>
      <c r="N180" s="167" t="s">
        <v>45</v>
      </c>
      <c r="O180" s="33"/>
      <c r="P180" s="168">
        <f>O180*H180</f>
        <v>0</v>
      </c>
      <c r="Q180" s="168">
        <v>0.10362</v>
      </c>
      <c r="R180" s="168">
        <f>Q180*H180</f>
        <v>7.2534</v>
      </c>
      <c r="S180" s="168">
        <v>0</v>
      </c>
      <c r="T180" s="169">
        <f>S180*H180</f>
        <v>0</v>
      </c>
      <c r="AR180" s="15" t="s">
        <v>131</v>
      </c>
      <c r="AT180" s="15" t="s">
        <v>126</v>
      </c>
      <c r="AU180" s="15" t="s">
        <v>82</v>
      </c>
      <c r="AY180" s="15" t="s">
        <v>124</v>
      </c>
      <c r="BE180" s="170">
        <f>IF(N180="základní",J180,0)</f>
        <v>0</v>
      </c>
      <c r="BF180" s="170">
        <f>IF(N180="snížená",J180,0)</f>
        <v>0</v>
      </c>
      <c r="BG180" s="170">
        <f>IF(N180="zákl. přenesená",J180,0)</f>
        <v>0</v>
      </c>
      <c r="BH180" s="170">
        <f>IF(N180="sníž. přenesená",J180,0)</f>
        <v>0</v>
      </c>
      <c r="BI180" s="170">
        <f>IF(N180="nulová",J180,0)</f>
        <v>0</v>
      </c>
      <c r="BJ180" s="15" t="s">
        <v>22</v>
      </c>
      <c r="BK180" s="170">
        <f>ROUND(I180*H180,2)</f>
        <v>0</v>
      </c>
      <c r="BL180" s="15" t="s">
        <v>131</v>
      </c>
      <c r="BM180" s="15" t="s">
        <v>331</v>
      </c>
    </row>
    <row r="181" spans="2:47" s="1" customFormat="1" ht="40.5">
      <c r="B181" s="32"/>
      <c r="D181" s="171" t="s">
        <v>133</v>
      </c>
      <c r="F181" s="172" t="s">
        <v>332</v>
      </c>
      <c r="I181" s="132"/>
      <c r="L181" s="32"/>
      <c r="M181" s="61"/>
      <c r="N181" s="33"/>
      <c r="O181" s="33"/>
      <c r="P181" s="33"/>
      <c r="Q181" s="33"/>
      <c r="R181" s="33"/>
      <c r="S181" s="33"/>
      <c r="T181" s="62"/>
      <c r="AT181" s="15" t="s">
        <v>133</v>
      </c>
      <c r="AU181" s="15" t="s">
        <v>82</v>
      </c>
    </row>
    <row r="182" spans="2:65" s="1" customFormat="1" ht="22.5" customHeight="1">
      <c r="B182" s="158"/>
      <c r="C182" s="173" t="s">
        <v>333</v>
      </c>
      <c r="D182" s="173" t="s">
        <v>199</v>
      </c>
      <c r="E182" s="174" t="s">
        <v>334</v>
      </c>
      <c r="F182" s="175" t="s">
        <v>335</v>
      </c>
      <c r="G182" s="176" t="s">
        <v>129</v>
      </c>
      <c r="H182" s="177">
        <v>77</v>
      </c>
      <c r="I182" s="178"/>
      <c r="J182" s="179">
        <f>ROUND(I182*H182,2)</f>
        <v>0</v>
      </c>
      <c r="K182" s="175" t="s">
        <v>272</v>
      </c>
      <c r="L182" s="180"/>
      <c r="M182" s="181" t="s">
        <v>20</v>
      </c>
      <c r="N182" s="182" t="s">
        <v>45</v>
      </c>
      <c r="O182" s="33"/>
      <c r="P182" s="168">
        <f>O182*H182</f>
        <v>0</v>
      </c>
      <c r="Q182" s="168">
        <v>0.18</v>
      </c>
      <c r="R182" s="168">
        <f>Q182*H182</f>
        <v>13.86</v>
      </c>
      <c r="S182" s="168">
        <v>0</v>
      </c>
      <c r="T182" s="169">
        <f>S182*H182</f>
        <v>0</v>
      </c>
      <c r="AR182" s="15" t="s">
        <v>165</v>
      </c>
      <c r="AT182" s="15" t="s">
        <v>199</v>
      </c>
      <c r="AU182" s="15" t="s">
        <v>82</v>
      </c>
      <c r="AY182" s="15" t="s">
        <v>124</v>
      </c>
      <c r="BE182" s="170">
        <f>IF(N182="základní",J182,0)</f>
        <v>0</v>
      </c>
      <c r="BF182" s="170">
        <f>IF(N182="snížená",J182,0)</f>
        <v>0</v>
      </c>
      <c r="BG182" s="170">
        <f>IF(N182="zákl. přenesená",J182,0)</f>
        <v>0</v>
      </c>
      <c r="BH182" s="170">
        <f>IF(N182="sníž. přenesená",J182,0)</f>
        <v>0</v>
      </c>
      <c r="BI182" s="170">
        <f>IF(N182="nulová",J182,0)</f>
        <v>0</v>
      </c>
      <c r="BJ182" s="15" t="s">
        <v>22</v>
      </c>
      <c r="BK182" s="170">
        <f>ROUND(I182*H182,2)</f>
        <v>0</v>
      </c>
      <c r="BL182" s="15" t="s">
        <v>131</v>
      </c>
      <c r="BM182" s="15" t="s">
        <v>336</v>
      </c>
    </row>
    <row r="183" spans="2:47" s="1" customFormat="1" ht="27">
      <c r="B183" s="32"/>
      <c r="D183" s="183" t="s">
        <v>133</v>
      </c>
      <c r="F183" s="184" t="s">
        <v>337</v>
      </c>
      <c r="I183" s="132"/>
      <c r="L183" s="32"/>
      <c r="M183" s="61"/>
      <c r="N183" s="33"/>
      <c r="O183" s="33"/>
      <c r="P183" s="33"/>
      <c r="Q183" s="33"/>
      <c r="R183" s="33"/>
      <c r="S183" s="33"/>
      <c r="T183" s="62"/>
      <c r="AT183" s="15" t="s">
        <v>133</v>
      </c>
      <c r="AU183" s="15" t="s">
        <v>82</v>
      </c>
    </row>
    <row r="184" spans="2:51" s="11" customFormat="1" ht="13.5">
      <c r="B184" s="185"/>
      <c r="D184" s="183" t="s">
        <v>204</v>
      </c>
      <c r="F184" s="193" t="s">
        <v>338</v>
      </c>
      <c r="H184" s="194">
        <v>77</v>
      </c>
      <c r="I184" s="188"/>
      <c r="L184" s="185"/>
      <c r="M184" s="189"/>
      <c r="N184" s="190"/>
      <c r="O184" s="190"/>
      <c r="P184" s="190"/>
      <c r="Q184" s="190"/>
      <c r="R184" s="190"/>
      <c r="S184" s="190"/>
      <c r="T184" s="191"/>
      <c r="AT184" s="192" t="s">
        <v>204</v>
      </c>
      <c r="AU184" s="192" t="s">
        <v>82</v>
      </c>
      <c r="AV184" s="11" t="s">
        <v>82</v>
      </c>
      <c r="AW184" s="11" t="s">
        <v>4</v>
      </c>
      <c r="AX184" s="11" t="s">
        <v>22</v>
      </c>
      <c r="AY184" s="192" t="s">
        <v>124</v>
      </c>
    </row>
    <row r="185" spans="2:63" s="10" customFormat="1" ht="29.25" customHeight="1">
      <c r="B185" s="144"/>
      <c r="D185" s="155" t="s">
        <v>73</v>
      </c>
      <c r="E185" s="156" t="s">
        <v>154</v>
      </c>
      <c r="F185" s="156" t="s">
        <v>339</v>
      </c>
      <c r="I185" s="147"/>
      <c r="J185" s="157">
        <f>BK185</f>
        <v>0</v>
      </c>
      <c r="L185" s="144"/>
      <c r="M185" s="149"/>
      <c r="N185" s="150"/>
      <c r="O185" s="150"/>
      <c r="P185" s="151">
        <f>SUM(P186:P187)</f>
        <v>0</v>
      </c>
      <c r="Q185" s="150"/>
      <c r="R185" s="151">
        <f>SUM(R186:R187)</f>
        <v>1.048866</v>
      </c>
      <c r="S185" s="150"/>
      <c r="T185" s="152">
        <f>SUM(T186:T187)</f>
        <v>0</v>
      </c>
      <c r="AR185" s="145" t="s">
        <v>22</v>
      </c>
      <c r="AT185" s="153" t="s">
        <v>73</v>
      </c>
      <c r="AU185" s="153" t="s">
        <v>22</v>
      </c>
      <c r="AY185" s="145" t="s">
        <v>124</v>
      </c>
      <c r="BK185" s="154">
        <f>SUM(BK186:BK187)</f>
        <v>0</v>
      </c>
    </row>
    <row r="186" spans="2:65" s="1" customFormat="1" ht="31.5" customHeight="1">
      <c r="B186" s="158"/>
      <c r="C186" s="159" t="s">
        <v>340</v>
      </c>
      <c r="D186" s="159" t="s">
        <v>126</v>
      </c>
      <c r="E186" s="160" t="s">
        <v>341</v>
      </c>
      <c r="F186" s="161" t="s">
        <v>342</v>
      </c>
      <c r="G186" s="162" t="s">
        <v>129</v>
      </c>
      <c r="H186" s="163">
        <v>3.9</v>
      </c>
      <c r="I186" s="164"/>
      <c r="J186" s="165">
        <f>ROUND(I186*H186,2)</f>
        <v>0</v>
      </c>
      <c r="K186" s="161" t="s">
        <v>130</v>
      </c>
      <c r="L186" s="32"/>
      <c r="M186" s="166" t="s">
        <v>20</v>
      </c>
      <c r="N186" s="167" t="s">
        <v>45</v>
      </c>
      <c r="O186" s="33"/>
      <c r="P186" s="168">
        <f>O186*H186</f>
        <v>0</v>
      </c>
      <c r="Q186" s="168">
        <v>0.26894</v>
      </c>
      <c r="R186" s="168">
        <f>Q186*H186</f>
        <v>1.048866</v>
      </c>
      <c r="S186" s="168">
        <v>0</v>
      </c>
      <c r="T186" s="169">
        <f>S186*H186</f>
        <v>0</v>
      </c>
      <c r="AR186" s="15" t="s">
        <v>131</v>
      </c>
      <c r="AT186" s="15" t="s">
        <v>126</v>
      </c>
      <c r="AU186" s="15" t="s">
        <v>82</v>
      </c>
      <c r="AY186" s="15" t="s">
        <v>124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15" t="s">
        <v>22</v>
      </c>
      <c r="BK186" s="170">
        <f>ROUND(I186*H186,2)</f>
        <v>0</v>
      </c>
      <c r="BL186" s="15" t="s">
        <v>131</v>
      </c>
      <c r="BM186" s="15" t="s">
        <v>343</v>
      </c>
    </row>
    <row r="187" spans="2:47" s="1" customFormat="1" ht="27">
      <c r="B187" s="32"/>
      <c r="D187" s="183" t="s">
        <v>133</v>
      </c>
      <c r="F187" s="184" t="s">
        <v>344</v>
      </c>
      <c r="I187" s="132"/>
      <c r="L187" s="32"/>
      <c r="M187" s="61"/>
      <c r="N187" s="33"/>
      <c r="O187" s="33"/>
      <c r="P187" s="33"/>
      <c r="Q187" s="33"/>
      <c r="R187" s="33"/>
      <c r="S187" s="33"/>
      <c r="T187" s="62"/>
      <c r="AT187" s="15" t="s">
        <v>133</v>
      </c>
      <c r="AU187" s="15" t="s">
        <v>82</v>
      </c>
    </row>
    <row r="188" spans="2:63" s="10" customFormat="1" ht="29.25" customHeight="1">
      <c r="B188" s="144"/>
      <c r="D188" s="155" t="s">
        <v>73</v>
      </c>
      <c r="E188" s="156" t="s">
        <v>165</v>
      </c>
      <c r="F188" s="156" t="s">
        <v>345</v>
      </c>
      <c r="I188" s="147"/>
      <c r="J188" s="157">
        <f>BK188</f>
        <v>0</v>
      </c>
      <c r="L188" s="144"/>
      <c r="M188" s="149"/>
      <c r="N188" s="150"/>
      <c r="O188" s="150"/>
      <c r="P188" s="151">
        <f>SUM(P189:P214)</f>
        <v>0</v>
      </c>
      <c r="Q188" s="150"/>
      <c r="R188" s="151">
        <f>SUM(R189:R214)</f>
        <v>0.570043</v>
      </c>
      <c r="S188" s="150"/>
      <c r="T188" s="152">
        <f>SUM(T189:T214)</f>
        <v>0</v>
      </c>
      <c r="AR188" s="145" t="s">
        <v>22</v>
      </c>
      <c r="AT188" s="153" t="s">
        <v>73</v>
      </c>
      <c r="AU188" s="153" t="s">
        <v>22</v>
      </c>
      <c r="AY188" s="145" t="s">
        <v>124</v>
      </c>
      <c r="BK188" s="154">
        <f>SUM(BK189:BK214)</f>
        <v>0</v>
      </c>
    </row>
    <row r="189" spans="2:65" s="1" customFormat="1" ht="22.5" customHeight="1">
      <c r="B189" s="158"/>
      <c r="C189" s="159" t="s">
        <v>346</v>
      </c>
      <c r="D189" s="159" t="s">
        <v>126</v>
      </c>
      <c r="E189" s="160" t="s">
        <v>347</v>
      </c>
      <c r="F189" s="161" t="s">
        <v>348</v>
      </c>
      <c r="G189" s="162" t="s">
        <v>151</v>
      </c>
      <c r="H189" s="163">
        <v>8.9</v>
      </c>
      <c r="I189" s="164"/>
      <c r="J189" s="165">
        <f>ROUND(I189*H189,2)</f>
        <v>0</v>
      </c>
      <c r="K189" s="161" t="s">
        <v>130</v>
      </c>
      <c r="L189" s="32"/>
      <c r="M189" s="166" t="s">
        <v>20</v>
      </c>
      <c r="N189" s="167" t="s">
        <v>45</v>
      </c>
      <c r="O189" s="33"/>
      <c r="P189" s="168">
        <f>O189*H189</f>
        <v>0</v>
      </c>
      <c r="Q189" s="168">
        <v>0.00127</v>
      </c>
      <c r="R189" s="168">
        <f>Q189*H189</f>
        <v>0.011303</v>
      </c>
      <c r="S189" s="168">
        <v>0</v>
      </c>
      <c r="T189" s="169">
        <f>S189*H189</f>
        <v>0</v>
      </c>
      <c r="AR189" s="15" t="s">
        <v>131</v>
      </c>
      <c r="AT189" s="15" t="s">
        <v>126</v>
      </c>
      <c r="AU189" s="15" t="s">
        <v>82</v>
      </c>
      <c r="AY189" s="15" t="s">
        <v>124</v>
      </c>
      <c r="BE189" s="170">
        <f>IF(N189="základní",J189,0)</f>
        <v>0</v>
      </c>
      <c r="BF189" s="170">
        <f>IF(N189="snížená",J189,0)</f>
        <v>0</v>
      </c>
      <c r="BG189" s="170">
        <f>IF(N189="zákl. přenesená",J189,0)</f>
        <v>0</v>
      </c>
      <c r="BH189" s="170">
        <f>IF(N189="sníž. přenesená",J189,0)</f>
        <v>0</v>
      </c>
      <c r="BI189" s="170">
        <f>IF(N189="nulová",J189,0)</f>
        <v>0</v>
      </c>
      <c r="BJ189" s="15" t="s">
        <v>22</v>
      </c>
      <c r="BK189" s="170">
        <f>ROUND(I189*H189,2)</f>
        <v>0</v>
      </c>
      <c r="BL189" s="15" t="s">
        <v>131</v>
      </c>
      <c r="BM189" s="15" t="s">
        <v>349</v>
      </c>
    </row>
    <row r="190" spans="2:47" s="1" customFormat="1" ht="27">
      <c r="B190" s="32"/>
      <c r="D190" s="171" t="s">
        <v>133</v>
      </c>
      <c r="F190" s="172" t="s">
        <v>350</v>
      </c>
      <c r="I190" s="132"/>
      <c r="L190" s="32"/>
      <c r="M190" s="61"/>
      <c r="N190" s="33"/>
      <c r="O190" s="33"/>
      <c r="P190" s="33"/>
      <c r="Q190" s="33"/>
      <c r="R190" s="33"/>
      <c r="S190" s="33"/>
      <c r="T190" s="62"/>
      <c r="AT190" s="15" t="s">
        <v>133</v>
      </c>
      <c r="AU190" s="15" t="s">
        <v>82</v>
      </c>
    </row>
    <row r="191" spans="2:65" s="1" customFormat="1" ht="22.5" customHeight="1">
      <c r="B191" s="158"/>
      <c r="C191" s="159" t="s">
        <v>351</v>
      </c>
      <c r="D191" s="159" t="s">
        <v>126</v>
      </c>
      <c r="E191" s="160" t="s">
        <v>352</v>
      </c>
      <c r="F191" s="161" t="s">
        <v>353</v>
      </c>
      <c r="G191" s="162" t="s">
        <v>151</v>
      </c>
      <c r="H191" s="163">
        <v>21</v>
      </c>
      <c r="I191" s="164"/>
      <c r="J191" s="165">
        <f>ROUND(I191*H191,2)</f>
        <v>0</v>
      </c>
      <c r="K191" s="161" t="s">
        <v>130</v>
      </c>
      <c r="L191" s="32"/>
      <c r="M191" s="166" t="s">
        <v>20</v>
      </c>
      <c r="N191" s="167" t="s">
        <v>45</v>
      </c>
      <c r="O191" s="33"/>
      <c r="P191" s="168">
        <f>O191*H191</f>
        <v>0</v>
      </c>
      <c r="Q191" s="168">
        <v>0.00273</v>
      </c>
      <c r="R191" s="168">
        <f>Q191*H191</f>
        <v>0.05732999999999999</v>
      </c>
      <c r="S191" s="168">
        <v>0</v>
      </c>
      <c r="T191" s="169">
        <f>S191*H191</f>
        <v>0</v>
      </c>
      <c r="AR191" s="15" t="s">
        <v>131</v>
      </c>
      <c r="AT191" s="15" t="s">
        <v>126</v>
      </c>
      <c r="AU191" s="15" t="s">
        <v>82</v>
      </c>
      <c r="AY191" s="15" t="s">
        <v>124</v>
      </c>
      <c r="BE191" s="170">
        <f>IF(N191="základní",J191,0)</f>
        <v>0</v>
      </c>
      <c r="BF191" s="170">
        <f>IF(N191="snížená",J191,0)</f>
        <v>0</v>
      </c>
      <c r="BG191" s="170">
        <f>IF(N191="zákl. přenesená",J191,0)</f>
        <v>0</v>
      </c>
      <c r="BH191" s="170">
        <f>IF(N191="sníž. přenesená",J191,0)</f>
        <v>0</v>
      </c>
      <c r="BI191" s="170">
        <f>IF(N191="nulová",J191,0)</f>
        <v>0</v>
      </c>
      <c r="BJ191" s="15" t="s">
        <v>22</v>
      </c>
      <c r="BK191" s="170">
        <f>ROUND(I191*H191,2)</f>
        <v>0</v>
      </c>
      <c r="BL191" s="15" t="s">
        <v>131</v>
      </c>
      <c r="BM191" s="15" t="s">
        <v>354</v>
      </c>
    </row>
    <row r="192" spans="2:47" s="1" customFormat="1" ht="27">
      <c r="B192" s="32"/>
      <c r="D192" s="171" t="s">
        <v>133</v>
      </c>
      <c r="F192" s="172" t="s">
        <v>355</v>
      </c>
      <c r="I192" s="132"/>
      <c r="L192" s="32"/>
      <c r="M192" s="61"/>
      <c r="N192" s="33"/>
      <c r="O192" s="33"/>
      <c r="P192" s="33"/>
      <c r="Q192" s="33"/>
      <c r="R192" s="33"/>
      <c r="S192" s="33"/>
      <c r="T192" s="62"/>
      <c r="AT192" s="15" t="s">
        <v>133</v>
      </c>
      <c r="AU192" s="15" t="s">
        <v>82</v>
      </c>
    </row>
    <row r="193" spans="2:65" s="1" customFormat="1" ht="31.5" customHeight="1">
      <c r="B193" s="158"/>
      <c r="C193" s="159" t="s">
        <v>356</v>
      </c>
      <c r="D193" s="159" t="s">
        <v>126</v>
      </c>
      <c r="E193" s="160" t="s">
        <v>357</v>
      </c>
      <c r="F193" s="161" t="s">
        <v>358</v>
      </c>
      <c r="G193" s="162" t="s">
        <v>359</v>
      </c>
      <c r="H193" s="163">
        <v>2</v>
      </c>
      <c r="I193" s="164"/>
      <c r="J193" s="165">
        <f>ROUND(I193*H193,2)</f>
        <v>0</v>
      </c>
      <c r="K193" s="161" t="s">
        <v>130</v>
      </c>
      <c r="L193" s="32"/>
      <c r="M193" s="166" t="s">
        <v>20</v>
      </c>
      <c r="N193" s="167" t="s">
        <v>45</v>
      </c>
      <c r="O193" s="33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AR193" s="15" t="s">
        <v>131</v>
      </c>
      <c r="AT193" s="15" t="s">
        <v>126</v>
      </c>
      <c r="AU193" s="15" t="s">
        <v>82</v>
      </c>
      <c r="AY193" s="15" t="s">
        <v>124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5" t="s">
        <v>22</v>
      </c>
      <c r="BK193" s="170">
        <f>ROUND(I193*H193,2)</f>
        <v>0</v>
      </c>
      <c r="BL193" s="15" t="s">
        <v>131</v>
      </c>
      <c r="BM193" s="15" t="s">
        <v>360</v>
      </c>
    </row>
    <row r="194" spans="2:47" s="1" customFormat="1" ht="27">
      <c r="B194" s="32"/>
      <c r="D194" s="171" t="s">
        <v>133</v>
      </c>
      <c r="F194" s="172" t="s">
        <v>361</v>
      </c>
      <c r="I194" s="132"/>
      <c r="L194" s="32"/>
      <c r="M194" s="61"/>
      <c r="N194" s="33"/>
      <c r="O194" s="33"/>
      <c r="P194" s="33"/>
      <c r="Q194" s="33"/>
      <c r="R194" s="33"/>
      <c r="S194" s="33"/>
      <c r="T194" s="62"/>
      <c r="AT194" s="15" t="s">
        <v>133</v>
      </c>
      <c r="AU194" s="15" t="s">
        <v>82</v>
      </c>
    </row>
    <row r="195" spans="2:65" s="1" customFormat="1" ht="22.5" customHeight="1">
      <c r="B195" s="158"/>
      <c r="C195" s="173" t="s">
        <v>362</v>
      </c>
      <c r="D195" s="173" t="s">
        <v>199</v>
      </c>
      <c r="E195" s="174" t="s">
        <v>363</v>
      </c>
      <c r="F195" s="175" t="s">
        <v>364</v>
      </c>
      <c r="G195" s="176" t="s">
        <v>359</v>
      </c>
      <c r="H195" s="177">
        <v>2</v>
      </c>
      <c r="I195" s="178"/>
      <c r="J195" s="179">
        <f>ROUND(I195*H195,2)</f>
        <v>0</v>
      </c>
      <c r="K195" s="175" t="s">
        <v>130</v>
      </c>
      <c r="L195" s="180"/>
      <c r="M195" s="181" t="s">
        <v>20</v>
      </c>
      <c r="N195" s="182" t="s">
        <v>45</v>
      </c>
      <c r="O195" s="33"/>
      <c r="P195" s="168">
        <f>O195*H195</f>
        <v>0</v>
      </c>
      <c r="Q195" s="168">
        <v>0.00034</v>
      </c>
      <c r="R195" s="168">
        <f>Q195*H195</f>
        <v>0.00068</v>
      </c>
      <c r="S195" s="168">
        <v>0</v>
      </c>
      <c r="T195" s="169">
        <f>S195*H195</f>
        <v>0</v>
      </c>
      <c r="AR195" s="15" t="s">
        <v>165</v>
      </c>
      <c r="AT195" s="15" t="s">
        <v>199</v>
      </c>
      <c r="AU195" s="15" t="s">
        <v>82</v>
      </c>
      <c r="AY195" s="15" t="s">
        <v>124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5" t="s">
        <v>22</v>
      </c>
      <c r="BK195" s="170">
        <f>ROUND(I195*H195,2)</f>
        <v>0</v>
      </c>
      <c r="BL195" s="15" t="s">
        <v>131</v>
      </c>
      <c r="BM195" s="15" t="s">
        <v>365</v>
      </c>
    </row>
    <row r="196" spans="2:47" s="1" customFormat="1" ht="27">
      <c r="B196" s="32"/>
      <c r="D196" s="171" t="s">
        <v>133</v>
      </c>
      <c r="F196" s="172" t="s">
        <v>366</v>
      </c>
      <c r="I196" s="132"/>
      <c r="L196" s="32"/>
      <c r="M196" s="61"/>
      <c r="N196" s="33"/>
      <c r="O196" s="33"/>
      <c r="P196" s="33"/>
      <c r="Q196" s="33"/>
      <c r="R196" s="33"/>
      <c r="S196" s="33"/>
      <c r="T196" s="62"/>
      <c r="AT196" s="15" t="s">
        <v>133</v>
      </c>
      <c r="AU196" s="15" t="s">
        <v>82</v>
      </c>
    </row>
    <row r="197" spans="2:65" s="1" customFormat="1" ht="31.5" customHeight="1">
      <c r="B197" s="158"/>
      <c r="C197" s="159" t="s">
        <v>367</v>
      </c>
      <c r="D197" s="159" t="s">
        <v>126</v>
      </c>
      <c r="E197" s="160" t="s">
        <v>368</v>
      </c>
      <c r="F197" s="161" t="s">
        <v>369</v>
      </c>
      <c r="G197" s="162" t="s">
        <v>359</v>
      </c>
      <c r="H197" s="163">
        <v>1</v>
      </c>
      <c r="I197" s="164"/>
      <c r="J197" s="165">
        <f>ROUND(I197*H197,2)</f>
        <v>0</v>
      </c>
      <c r="K197" s="161" t="s">
        <v>130</v>
      </c>
      <c r="L197" s="32"/>
      <c r="M197" s="166" t="s">
        <v>20</v>
      </c>
      <c r="N197" s="167" t="s">
        <v>45</v>
      </c>
      <c r="O197" s="33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AR197" s="15" t="s">
        <v>131</v>
      </c>
      <c r="AT197" s="15" t="s">
        <v>126</v>
      </c>
      <c r="AU197" s="15" t="s">
        <v>82</v>
      </c>
      <c r="AY197" s="15" t="s">
        <v>124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15" t="s">
        <v>22</v>
      </c>
      <c r="BK197" s="170">
        <f>ROUND(I197*H197,2)</f>
        <v>0</v>
      </c>
      <c r="BL197" s="15" t="s">
        <v>131</v>
      </c>
      <c r="BM197" s="15" t="s">
        <v>370</v>
      </c>
    </row>
    <row r="198" spans="2:47" s="1" customFormat="1" ht="27">
      <c r="B198" s="32"/>
      <c r="D198" s="171" t="s">
        <v>133</v>
      </c>
      <c r="F198" s="172" t="s">
        <v>371</v>
      </c>
      <c r="I198" s="132"/>
      <c r="L198" s="32"/>
      <c r="M198" s="61"/>
      <c r="N198" s="33"/>
      <c r="O198" s="33"/>
      <c r="P198" s="33"/>
      <c r="Q198" s="33"/>
      <c r="R198" s="33"/>
      <c r="S198" s="33"/>
      <c r="T198" s="62"/>
      <c r="AT198" s="15" t="s">
        <v>133</v>
      </c>
      <c r="AU198" s="15" t="s">
        <v>82</v>
      </c>
    </row>
    <row r="199" spans="2:65" s="1" customFormat="1" ht="22.5" customHeight="1">
      <c r="B199" s="158"/>
      <c r="C199" s="173" t="s">
        <v>372</v>
      </c>
      <c r="D199" s="173" t="s">
        <v>199</v>
      </c>
      <c r="E199" s="174" t="s">
        <v>373</v>
      </c>
      <c r="F199" s="175" t="s">
        <v>374</v>
      </c>
      <c r="G199" s="176" t="s">
        <v>359</v>
      </c>
      <c r="H199" s="177">
        <v>1</v>
      </c>
      <c r="I199" s="178"/>
      <c r="J199" s="179">
        <f>ROUND(I199*H199,2)</f>
        <v>0</v>
      </c>
      <c r="K199" s="175" t="s">
        <v>130</v>
      </c>
      <c r="L199" s="180"/>
      <c r="M199" s="181" t="s">
        <v>20</v>
      </c>
      <c r="N199" s="182" t="s">
        <v>45</v>
      </c>
      <c r="O199" s="33"/>
      <c r="P199" s="168">
        <f>O199*H199</f>
        <v>0</v>
      </c>
      <c r="Q199" s="168">
        <v>0.00065</v>
      </c>
      <c r="R199" s="168">
        <f>Q199*H199</f>
        <v>0.00065</v>
      </c>
      <c r="S199" s="168">
        <v>0</v>
      </c>
      <c r="T199" s="169">
        <f>S199*H199</f>
        <v>0</v>
      </c>
      <c r="AR199" s="15" t="s">
        <v>165</v>
      </c>
      <c r="AT199" s="15" t="s">
        <v>199</v>
      </c>
      <c r="AU199" s="15" t="s">
        <v>82</v>
      </c>
      <c r="AY199" s="15" t="s">
        <v>124</v>
      </c>
      <c r="BE199" s="170">
        <f>IF(N199="základní",J199,0)</f>
        <v>0</v>
      </c>
      <c r="BF199" s="170">
        <f>IF(N199="snížená",J199,0)</f>
        <v>0</v>
      </c>
      <c r="BG199" s="170">
        <f>IF(N199="zákl. přenesená",J199,0)</f>
        <v>0</v>
      </c>
      <c r="BH199" s="170">
        <f>IF(N199="sníž. přenesená",J199,0)</f>
        <v>0</v>
      </c>
      <c r="BI199" s="170">
        <f>IF(N199="nulová",J199,0)</f>
        <v>0</v>
      </c>
      <c r="BJ199" s="15" t="s">
        <v>22</v>
      </c>
      <c r="BK199" s="170">
        <f>ROUND(I199*H199,2)</f>
        <v>0</v>
      </c>
      <c r="BL199" s="15" t="s">
        <v>131</v>
      </c>
      <c r="BM199" s="15" t="s">
        <v>375</v>
      </c>
    </row>
    <row r="200" spans="2:47" s="1" customFormat="1" ht="27">
      <c r="B200" s="32"/>
      <c r="D200" s="171" t="s">
        <v>133</v>
      </c>
      <c r="F200" s="172" t="s">
        <v>376</v>
      </c>
      <c r="I200" s="132"/>
      <c r="L200" s="32"/>
      <c r="M200" s="61"/>
      <c r="N200" s="33"/>
      <c r="O200" s="33"/>
      <c r="P200" s="33"/>
      <c r="Q200" s="33"/>
      <c r="R200" s="33"/>
      <c r="S200" s="33"/>
      <c r="T200" s="62"/>
      <c r="AT200" s="15" t="s">
        <v>133</v>
      </c>
      <c r="AU200" s="15" t="s">
        <v>82</v>
      </c>
    </row>
    <row r="201" spans="2:65" s="1" customFormat="1" ht="31.5" customHeight="1">
      <c r="B201" s="158"/>
      <c r="C201" s="159" t="s">
        <v>377</v>
      </c>
      <c r="D201" s="159" t="s">
        <v>126</v>
      </c>
      <c r="E201" s="160" t="s">
        <v>378</v>
      </c>
      <c r="F201" s="161" t="s">
        <v>379</v>
      </c>
      <c r="G201" s="162" t="s">
        <v>359</v>
      </c>
      <c r="H201" s="163">
        <v>2</v>
      </c>
      <c r="I201" s="164"/>
      <c r="J201" s="165">
        <f>ROUND(I201*H201,2)</f>
        <v>0</v>
      </c>
      <c r="K201" s="161" t="s">
        <v>130</v>
      </c>
      <c r="L201" s="32"/>
      <c r="M201" s="166" t="s">
        <v>20</v>
      </c>
      <c r="N201" s="167" t="s">
        <v>45</v>
      </c>
      <c r="O201" s="33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AR201" s="15" t="s">
        <v>131</v>
      </c>
      <c r="AT201" s="15" t="s">
        <v>126</v>
      </c>
      <c r="AU201" s="15" t="s">
        <v>82</v>
      </c>
      <c r="AY201" s="15" t="s">
        <v>124</v>
      </c>
      <c r="BE201" s="170">
        <f>IF(N201="základní",J201,0)</f>
        <v>0</v>
      </c>
      <c r="BF201" s="170">
        <f>IF(N201="snížená",J201,0)</f>
        <v>0</v>
      </c>
      <c r="BG201" s="170">
        <f>IF(N201="zákl. přenesená",J201,0)</f>
        <v>0</v>
      </c>
      <c r="BH201" s="170">
        <f>IF(N201="sníž. přenesená",J201,0)</f>
        <v>0</v>
      </c>
      <c r="BI201" s="170">
        <f>IF(N201="nulová",J201,0)</f>
        <v>0</v>
      </c>
      <c r="BJ201" s="15" t="s">
        <v>22</v>
      </c>
      <c r="BK201" s="170">
        <f>ROUND(I201*H201,2)</f>
        <v>0</v>
      </c>
      <c r="BL201" s="15" t="s">
        <v>131</v>
      </c>
      <c r="BM201" s="15" t="s">
        <v>380</v>
      </c>
    </row>
    <row r="202" spans="2:47" s="1" customFormat="1" ht="27">
      <c r="B202" s="32"/>
      <c r="D202" s="171" t="s">
        <v>133</v>
      </c>
      <c r="F202" s="172" t="s">
        <v>381</v>
      </c>
      <c r="I202" s="132"/>
      <c r="L202" s="32"/>
      <c r="M202" s="61"/>
      <c r="N202" s="33"/>
      <c r="O202" s="33"/>
      <c r="P202" s="33"/>
      <c r="Q202" s="33"/>
      <c r="R202" s="33"/>
      <c r="S202" s="33"/>
      <c r="T202" s="62"/>
      <c r="AT202" s="15" t="s">
        <v>133</v>
      </c>
      <c r="AU202" s="15" t="s">
        <v>82</v>
      </c>
    </row>
    <row r="203" spans="2:65" s="1" customFormat="1" ht="22.5" customHeight="1">
      <c r="B203" s="158"/>
      <c r="C203" s="173" t="s">
        <v>382</v>
      </c>
      <c r="D203" s="173" t="s">
        <v>199</v>
      </c>
      <c r="E203" s="174" t="s">
        <v>383</v>
      </c>
      <c r="F203" s="175" t="s">
        <v>384</v>
      </c>
      <c r="G203" s="176" t="s">
        <v>359</v>
      </c>
      <c r="H203" s="177">
        <v>2</v>
      </c>
      <c r="I203" s="178"/>
      <c r="J203" s="179">
        <f>ROUND(I203*H203,2)</f>
        <v>0</v>
      </c>
      <c r="K203" s="175" t="s">
        <v>130</v>
      </c>
      <c r="L203" s="180"/>
      <c r="M203" s="181" t="s">
        <v>20</v>
      </c>
      <c r="N203" s="182" t="s">
        <v>45</v>
      </c>
      <c r="O203" s="33"/>
      <c r="P203" s="168">
        <f>O203*H203</f>
        <v>0</v>
      </c>
      <c r="Q203" s="168">
        <v>0.0004</v>
      </c>
      <c r="R203" s="168">
        <f>Q203*H203</f>
        <v>0.0008</v>
      </c>
      <c r="S203" s="168">
        <v>0</v>
      </c>
      <c r="T203" s="169">
        <f>S203*H203</f>
        <v>0</v>
      </c>
      <c r="AR203" s="15" t="s">
        <v>165</v>
      </c>
      <c r="AT203" s="15" t="s">
        <v>199</v>
      </c>
      <c r="AU203" s="15" t="s">
        <v>82</v>
      </c>
      <c r="AY203" s="15" t="s">
        <v>124</v>
      </c>
      <c r="BE203" s="170">
        <f>IF(N203="základní",J203,0)</f>
        <v>0</v>
      </c>
      <c r="BF203" s="170">
        <f>IF(N203="snížená",J203,0)</f>
        <v>0</v>
      </c>
      <c r="BG203" s="170">
        <f>IF(N203="zákl. přenesená",J203,0)</f>
        <v>0</v>
      </c>
      <c r="BH203" s="170">
        <f>IF(N203="sníž. přenesená",J203,0)</f>
        <v>0</v>
      </c>
      <c r="BI203" s="170">
        <f>IF(N203="nulová",J203,0)</f>
        <v>0</v>
      </c>
      <c r="BJ203" s="15" t="s">
        <v>22</v>
      </c>
      <c r="BK203" s="170">
        <f>ROUND(I203*H203,2)</f>
        <v>0</v>
      </c>
      <c r="BL203" s="15" t="s">
        <v>131</v>
      </c>
      <c r="BM203" s="15" t="s">
        <v>385</v>
      </c>
    </row>
    <row r="204" spans="2:47" s="1" customFormat="1" ht="13.5">
      <c r="B204" s="32"/>
      <c r="D204" s="171" t="s">
        <v>133</v>
      </c>
      <c r="F204" s="172" t="s">
        <v>386</v>
      </c>
      <c r="I204" s="132"/>
      <c r="L204" s="32"/>
      <c r="M204" s="61"/>
      <c r="N204" s="33"/>
      <c r="O204" s="33"/>
      <c r="P204" s="33"/>
      <c r="Q204" s="33"/>
      <c r="R204" s="33"/>
      <c r="S204" s="33"/>
      <c r="T204" s="62"/>
      <c r="AT204" s="15" t="s">
        <v>133</v>
      </c>
      <c r="AU204" s="15" t="s">
        <v>82</v>
      </c>
    </row>
    <row r="205" spans="2:65" s="1" customFormat="1" ht="22.5" customHeight="1">
      <c r="B205" s="158"/>
      <c r="C205" s="159" t="s">
        <v>387</v>
      </c>
      <c r="D205" s="159" t="s">
        <v>126</v>
      </c>
      <c r="E205" s="160" t="s">
        <v>388</v>
      </c>
      <c r="F205" s="161" t="s">
        <v>389</v>
      </c>
      <c r="G205" s="162" t="s">
        <v>359</v>
      </c>
      <c r="H205" s="163">
        <v>1</v>
      </c>
      <c r="I205" s="164"/>
      <c r="J205" s="165">
        <f>ROUND(I205*H205,2)</f>
        <v>0</v>
      </c>
      <c r="K205" s="161" t="s">
        <v>130</v>
      </c>
      <c r="L205" s="32"/>
      <c r="M205" s="166" t="s">
        <v>20</v>
      </c>
      <c r="N205" s="167" t="s">
        <v>45</v>
      </c>
      <c r="O205" s="33"/>
      <c r="P205" s="168">
        <f>O205*H205</f>
        <v>0</v>
      </c>
      <c r="Q205" s="168">
        <v>0.03906</v>
      </c>
      <c r="R205" s="168">
        <f>Q205*H205</f>
        <v>0.03906</v>
      </c>
      <c r="S205" s="168">
        <v>0</v>
      </c>
      <c r="T205" s="169">
        <f>S205*H205</f>
        <v>0</v>
      </c>
      <c r="AR205" s="15" t="s">
        <v>131</v>
      </c>
      <c r="AT205" s="15" t="s">
        <v>126</v>
      </c>
      <c r="AU205" s="15" t="s">
        <v>82</v>
      </c>
      <c r="AY205" s="15" t="s">
        <v>124</v>
      </c>
      <c r="BE205" s="170">
        <f>IF(N205="základní",J205,0)</f>
        <v>0</v>
      </c>
      <c r="BF205" s="170">
        <f>IF(N205="snížená",J205,0)</f>
        <v>0</v>
      </c>
      <c r="BG205" s="170">
        <f>IF(N205="zákl. přenesená",J205,0)</f>
        <v>0</v>
      </c>
      <c r="BH205" s="170">
        <f>IF(N205="sníž. přenesená",J205,0)</f>
        <v>0</v>
      </c>
      <c r="BI205" s="170">
        <f>IF(N205="nulová",J205,0)</f>
        <v>0</v>
      </c>
      <c r="BJ205" s="15" t="s">
        <v>22</v>
      </c>
      <c r="BK205" s="170">
        <f>ROUND(I205*H205,2)</f>
        <v>0</v>
      </c>
      <c r="BL205" s="15" t="s">
        <v>131</v>
      </c>
      <c r="BM205" s="15" t="s">
        <v>390</v>
      </c>
    </row>
    <row r="206" spans="2:47" s="1" customFormat="1" ht="40.5">
      <c r="B206" s="32"/>
      <c r="D206" s="171" t="s">
        <v>133</v>
      </c>
      <c r="F206" s="172" t="s">
        <v>391</v>
      </c>
      <c r="I206" s="132"/>
      <c r="L206" s="32"/>
      <c r="M206" s="61"/>
      <c r="N206" s="33"/>
      <c r="O206" s="33"/>
      <c r="P206" s="33"/>
      <c r="Q206" s="33"/>
      <c r="R206" s="33"/>
      <c r="S206" s="33"/>
      <c r="T206" s="62"/>
      <c r="AT206" s="15" t="s">
        <v>133</v>
      </c>
      <c r="AU206" s="15" t="s">
        <v>82</v>
      </c>
    </row>
    <row r="207" spans="2:65" s="1" customFormat="1" ht="22.5" customHeight="1">
      <c r="B207" s="158"/>
      <c r="C207" s="159" t="s">
        <v>392</v>
      </c>
      <c r="D207" s="159" t="s">
        <v>126</v>
      </c>
      <c r="E207" s="160" t="s">
        <v>393</v>
      </c>
      <c r="F207" s="161" t="s">
        <v>394</v>
      </c>
      <c r="G207" s="162" t="s">
        <v>359</v>
      </c>
      <c r="H207" s="163">
        <v>1</v>
      </c>
      <c r="I207" s="164"/>
      <c r="J207" s="165">
        <f>ROUND(I207*H207,2)</f>
        <v>0</v>
      </c>
      <c r="K207" s="161" t="s">
        <v>20</v>
      </c>
      <c r="L207" s="32"/>
      <c r="M207" s="166" t="s">
        <v>20</v>
      </c>
      <c r="N207" s="167" t="s">
        <v>45</v>
      </c>
      <c r="O207" s="33"/>
      <c r="P207" s="168">
        <f>O207*H207</f>
        <v>0</v>
      </c>
      <c r="Q207" s="168">
        <v>0.03906</v>
      </c>
      <c r="R207" s="168">
        <f>Q207*H207</f>
        <v>0.03906</v>
      </c>
      <c r="S207" s="168">
        <v>0</v>
      </c>
      <c r="T207" s="169">
        <f>S207*H207</f>
        <v>0</v>
      </c>
      <c r="AR207" s="15" t="s">
        <v>131</v>
      </c>
      <c r="AT207" s="15" t="s">
        <v>126</v>
      </c>
      <c r="AU207" s="15" t="s">
        <v>82</v>
      </c>
      <c r="AY207" s="15" t="s">
        <v>124</v>
      </c>
      <c r="BE207" s="170">
        <f>IF(N207="základní",J207,0)</f>
        <v>0</v>
      </c>
      <c r="BF207" s="170">
        <f>IF(N207="snížená",J207,0)</f>
        <v>0</v>
      </c>
      <c r="BG207" s="170">
        <f>IF(N207="zákl. přenesená",J207,0)</f>
        <v>0</v>
      </c>
      <c r="BH207" s="170">
        <f>IF(N207="sníž. přenesená",J207,0)</f>
        <v>0</v>
      </c>
      <c r="BI207" s="170">
        <f>IF(N207="nulová",J207,0)</f>
        <v>0</v>
      </c>
      <c r="BJ207" s="15" t="s">
        <v>22</v>
      </c>
      <c r="BK207" s="170">
        <f>ROUND(I207*H207,2)</f>
        <v>0</v>
      </c>
      <c r="BL207" s="15" t="s">
        <v>131</v>
      </c>
      <c r="BM207" s="15" t="s">
        <v>395</v>
      </c>
    </row>
    <row r="208" spans="2:47" s="1" customFormat="1" ht="40.5">
      <c r="B208" s="32"/>
      <c r="D208" s="171" t="s">
        <v>133</v>
      </c>
      <c r="F208" s="172" t="s">
        <v>391</v>
      </c>
      <c r="I208" s="132"/>
      <c r="L208" s="32"/>
      <c r="M208" s="61"/>
      <c r="N208" s="33"/>
      <c r="O208" s="33"/>
      <c r="P208" s="33"/>
      <c r="Q208" s="33"/>
      <c r="R208" s="33"/>
      <c r="S208" s="33"/>
      <c r="T208" s="62"/>
      <c r="AT208" s="15" t="s">
        <v>133</v>
      </c>
      <c r="AU208" s="15" t="s">
        <v>82</v>
      </c>
    </row>
    <row r="209" spans="2:65" s="1" customFormat="1" ht="22.5" customHeight="1">
      <c r="B209" s="158"/>
      <c r="C209" s="159" t="s">
        <v>396</v>
      </c>
      <c r="D209" s="159" t="s">
        <v>126</v>
      </c>
      <c r="E209" s="160" t="s">
        <v>397</v>
      </c>
      <c r="F209" s="161" t="s">
        <v>398</v>
      </c>
      <c r="G209" s="162" t="s">
        <v>359</v>
      </c>
      <c r="H209" s="163">
        <v>2</v>
      </c>
      <c r="I209" s="164"/>
      <c r="J209" s="165">
        <f>ROUND(I209*H209,2)</f>
        <v>0</v>
      </c>
      <c r="K209" s="161" t="s">
        <v>130</v>
      </c>
      <c r="L209" s="32"/>
      <c r="M209" s="166" t="s">
        <v>20</v>
      </c>
      <c r="N209" s="167" t="s">
        <v>45</v>
      </c>
      <c r="O209" s="33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AR209" s="15" t="s">
        <v>131</v>
      </c>
      <c r="AT209" s="15" t="s">
        <v>126</v>
      </c>
      <c r="AU209" s="15" t="s">
        <v>82</v>
      </c>
      <c r="AY209" s="15" t="s">
        <v>124</v>
      </c>
      <c r="BE209" s="170">
        <f>IF(N209="základní",J209,0)</f>
        <v>0</v>
      </c>
      <c r="BF209" s="170">
        <f>IF(N209="snížená",J209,0)</f>
        <v>0</v>
      </c>
      <c r="BG209" s="170">
        <f>IF(N209="zákl. přenesená",J209,0)</f>
        <v>0</v>
      </c>
      <c r="BH209" s="170">
        <f>IF(N209="sníž. přenesená",J209,0)</f>
        <v>0</v>
      </c>
      <c r="BI209" s="170">
        <f>IF(N209="nulová",J209,0)</f>
        <v>0</v>
      </c>
      <c r="BJ209" s="15" t="s">
        <v>22</v>
      </c>
      <c r="BK209" s="170">
        <f>ROUND(I209*H209,2)</f>
        <v>0</v>
      </c>
      <c r="BL209" s="15" t="s">
        <v>131</v>
      </c>
      <c r="BM209" s="15" t="s">
        <v>399</v>
      </c>
    </row>
    <row r="210" spans="2:47" s="1" customFormat="1" ht="27">
      <c r="B210" s="32"/>
      <c r="D210" s="171" t="s">
        <v>133</v>
      </c>
      <c r="F210" s="172" t="s">
        <v>400</v>
      </c>
      <c r="I210" s="132"/>
      <c r="L210" s="32"/>
      <c r="M210" s="61"/>
      <c r="N210" s="33"/>
      <c r="O210" s="33"/>
      <c r="P210" s="33"/>
      <c r="Q210" s="33"/>
      <c r="R210" s="33"/>
      <c r="S210" s="33"/>
      <c r="T210" s="62"/>
      <c r="AT210" s="15" t="s">
        <v>133</v>
      </c>
      <c r="AU210" s="15" t="s">
        <v>82</v>
      </c>
    </row>
    <row r="211" spans="2:65" s="1" customFormat="1" ht="22.5" customHeight="1">
      <c r="B211" s="158"/>
      <c r="C211" s="159" t="s">
        <v>401</v>
      </c>
      <c r="D211" s="159" t="s">
        <v>126</v>
      </c>
      <c r="E211" s="160" t="s">
        <v>402</v>
      </c>
      <c r="F211" s="161" t="s">
        <v>403</v>
      </c>
      <c r="G211" s="162" t="s">
        <v>359</v>
      </c>
      <c r="H211" s="163">
        <v>2</v>
      </c>
      <c r="I211" s="164"/>
      <c r="J211" s="165">
        <f>ROUND(I211*H211,2)</f>
        <v>0</v>
      </c>
      <c r="K211" s="161" t="s">
        <v>130</v>
      </c>
      <c r="L211" s="32"/>
      <c r="M211" s="166" t="s">
        <v>20</v>
      </c>
      <c r="N211" s="167" t="s">
        <v>45</v>
      </c>
      <c r="O211" s="33"/>
      <c r="P211" s="168">
        <f>O211*H211</f>
        <v>0</v>
      </c>
      <c r="Q211" s="168">
        <v>0.00018</v>
      </c>
      <c r="R211" s="168">
        <f>Q211*H211</f>
        <v>0.00036</v>
      </c>
      <c r="S211" s="168">
        <v>0</v>
      </c>
      <c r="T211" s="169">
        <f>S211*H211</f>
        <v>0</v>
      </c>
      <c r="AR211" s="15" t="s">
        <v>131</v>
      </c>
      <c r="AT211" s="15" t="s">
        <v>126</v>
      </c>
      <c r="AU211" s="15" t="s">
        <v>82</v>
      </c>
      <c r="AY211" s="15" t="s">
        <v>124</v>
      </c>
      <c r="BE211" s="170">
        <f>IF(N211="základní",J211,0)</f>
        <v>0</v>
      </c>
      <c r="BF211" s="170">
        <f>IF(N211="snížená",J211,0)</f>
        <v>0</v>
      </c>
      <c r="BG211" s="170">
        <f>IF(N211="zákl. přenesená",J211,0)</f>
        <v>0</v>
      </c>
      <c r="BH211" s="170">
        <f>IF(N211="sníž. přenesená",J211,0)</f>
        <v>0</v>
      </c>
      <c r="BI211" s="170">
        <f>IF(N211="nulová",J211,0)</f>
        <v>0</v>
      </c>
      <c r="BJ211" s="15" t="s">
        <v>22</v>
      </c>
      <c r="BK211" s="170">
        <f>ROUND(I211*H211,2)</f>
        <v>0</v>
      </c>
      <c r="BL211" s="15" t="s">
        <v>131</v>
      </c>
      <c r="BM211" s="15" t="s">
        <v>404</v>
      </c>
    </row>
    <row r="212" spans="2:47" s="1" customFormat="1" ht="13.5">
      <c r="B212" s="32"/>
      <c r="D212" s="171" t="s">
        <v>133</v>
      </c>
      <c r="F212" s="172" t="s">
        <v>405</v>
      </c>
      <c r="I212" s="132"/>
      <c r="L212" s="32"/>
      <c r="M212" s="61"/>
      <c r="N212" s="33"/>
      <c r="O212" s="33"/>
      <c r="P212" s="33"/>
      <c r="Q212" s="33"/>
      <c r="R212" s="33"/>
      <c r="S212" s="33"/>
      <c r="T212" s="62"/>
      <c r="AT212" s="15" t="s">
        <v>133</v>
      </c>
      <c r="AU212" s="15" t="s">
        <v>82</v>
      </c>
    </row>
    <row r="213" spans="2:65" s="1" customFormat="1" ht="22.5" customHeight="1">
      <c r="B213" s="158"/>
      <c r="C213" s="159" t="s">
        <v>406</v>
      </c>
      <c r="D213" s="159" t="s">
        <v>126</v>
      </c>
      <c r="E213" s="160" t="s">
        <v>407</v>
      </c>
      <c r="F213" s="161" t="s">
        <v>408</v>
      </c>
      <c r="G213" s="162" t="s">
        <v>359</v>
      </c>
      <c r="H213" s="163">
        <v>1</v>
      </c>
      <c r="I213" s="164"/>
      <c r="J213" s="165">
        <f>ROUND(I213*H213,2)</f>
        <v>0</v>
      </c>
      <c r="K213" s="161" t="s">
        <v>130</v>
      </c>
      <c r="L213" s="32"/>
      <c r="M213" s="166" t="s">
        <v>20</v>
      </c>
      <c r="N213" s="167" t="s">
        <v>45</v>
      </c>
      <c r="O213" s="33"/>
      <c r="P213" s="168">
        <f>O213*H213</f>
        <v>0</v>
      </c>
      <c r="Q213" s="168">
        <v>0.4208</v>
      </c>
      <c r="R213" s="168">
        <f>Q213*H213</f>
        <v>0.4208</v>
      </c>
      <c r="S213" s="168">
        <v>0</v>
      </c>
      <c r="T213" s="169">
        <f>S213*H213</f>
        <v>0</v>
      </c>
      <c r="AR213" s="15" t="s">
        <v>131</v>
      </c>
      <c r="AT213" s="15" t="s">
        <v>126</v>
      </c>
      <c r="AU213" s="15" t="s">
        <v>82</v>
      </c>
      <c r="AY213" s="15" t="s">
        <v>124</v>
      </c>
      <c r="BE213" s="170">
        <f>IF(N213="základní",J213,0)</f>
        <v>0</v>
      </c>
      <c r="BF213" s="170">
        <f>IF(N213="snížená",J213,0)</f>
        <v>0</v>
      </c>
      <c r="BG213" s="170">
        <f>IF(N213="zákl. přenesená",J213,0)</f>
        <v>0</v>
      </c>
      <c r="BH213" s="170">
        <f>IF(N213="sníž. přenesená",J213,0)</f>
        <v>0</v>
      </c>
      <c r="BI213" s="170">
        <f>IF(N213="nulová",J213,0)</f>
        <v>0</v>
      </c>
      <c r="BJ213" s="15" t="s">
        <v>22</v>
      </c>
      <c r="BK213" s="170">
        <f>ROUND(I213*H213,2)</f>
        <v>0</v>
      </c>
      <c r="BL213" s="15" t="s">
        <v>131</v>
      </c>
      <c r="BM213" s="15" t="s">
        <v>409</v>
      </c>
    </row>
    <row r="214" spans="2:47" s="1" customFormat="1" ht="13.5">
      <c r="B214" s="32"/>
      <c r="D214" s="183" t="s">
        <v>133</v>
      </c>
      <c r="F214" s="184" t="s">
        <v>408</v>
      </c>
      <c r="I214" s="132"/>
      <c r="L214" s="32"/>
      <c r="M214" s="61"/>
      <c r="N214" s="33"/>
      <c r="O214" s="33"/>
      <c r="P214" s="33"/>
      <c r="Q214" s="33"/>
      <c r="R214" s="33"/>
      <c r="S214" s="33"/>
      <c r="T214" s="62"/>
      <c r="AT214" s="15" t="s">
        <v>133</v>
      </c>
      <c r="AU214" s="15" t="s">
        <v>82</v>
      </c>
    </row>
    <row r="215" spans="2:63" s="10" customFormat="1" ht="29.25" customHeight="1">
      <c r="B215" s="144"/>
      <c r="D215" s="155" t="s">
        <v>73</v>
      </c>
      <c r="E215" s="156" t="s">
        <v>170</v>
      </c>
      <c r="F215" s="156" t="s">
        <v>410</v>
      </c>
      <c r="I215" s="147"/>
      <c r="J215" s="157">
        <f>BK215</f>
        <v>0</v>
      </c>
      <c r="L215" s="144"/>
      <c r="M215" s="149"/>
      <c r="N215" s="150"/>
      <c r="O215" s="150"/>
      <c r="P215" s="151">
        <f>SUM(P216:P224)</f>
        <v>0</v>
      </c>
      <c r="Q215" s="150"/>
      <c r="R215" s="151">
        <f>SUM(R216:R224)</f>
        <v>11.363520000000001</v>
      </c>
      <c r="S215" s="150"/>
      <c r="T215" s="152">
        <f>SUM(T216:T224)</f>
        <v>0.106</v>
      </c>
      <c r="AR215" s="145" t="s">
        <v>22</v>
      </c>
      <c r="AT215" s="153" t="s">
        <v>73</v>
      </c>
      <c r="AU215" s="153" t="s">
        <v>22</v>
      </c>
      <c r="AY215" s="145" t="s">
        <v>124</v>
      </c>
      <c r="BK215" s="154">
        <f>SUM(BK216:BK224)</f>
        <v>0</v>
      </c>
    </row>
    <row r="216" spans="2:65" s="1" customFormat="1" ht="31.5" customHeight="1">
      <c r="B216" s="158"/>
      <c r="C216" s="159" t="s">
        <v>411</v>
      </c>
      <c r="D216" s="159" t="s">
        <v>126</v>
      </c>
      <c r="E216" s="160" t="s">
        <v>412</v>
      </c>
      <c r="F216" s="161" t="s">
        <v>413</v>
      </c>
      <c r="G216" s="162" t="s">
        <v>151</v>
      </c>
      <c r="H216" s="163">
        <v>67.2</v>
      </c>
      <c r="I216" s="164"/>
      <c r="J216" s="165">
        <f>ROUND(I216*H216,2)</f>
        <v>0</v>
      </c>
      <c r="K216" s="161" t="s">
        <v>130</v>
      </c>
      <c r="L216" s="32"/>
      <c r="M216" s="166" t="s">
        <v>20</v>
      </c>
      <c r="N216" s="167" t="s">
        <v>45</v>
      </c>
      <c r="O216" s="33"/>
      <c r="P216" s="168">
        <f>O216*H216</f>
        <v>0</v>
      </c>
      <c r="Q216" s="168">
        <v>0.1295</v>
      </c>
      <c r="R216" s="168">
        <f>Q216*H216</f>
        <v>8.7024</v>
      </c>
      <c r="S216" s="168">
        <v>0</v>
      </c>
      <c r="T216" s="169">
        <f>S216*H216</f>
        <v>0</v>
      </c>
      <c r="AR216" s="15" t="s">
        <v>131</v>
      </c>
      <c r="AT216" s="15" t="s">
        <v>126</v>
      </c>
      <c r="AU216" s="15" t="s">
        <v>82</v>
      </c>
      <c r="AY216" s="15" t="s">
        <v>124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5" t="s">
        <v>22</v>
      </c>
      <c r="BK216" s="170">
        <f>ROUND(I216*H216,2)</f>
        <v>0</v>
      </c>
      <c r="BL216" s="15" t="s">
        <v>131</v>
      </c>
      <c r="BM216" s="15" t="s">
        <v>414</v>
      </c>
    </row>
    <row r="217" spans="2:47" s="1" customFormat="1" ht="40.5">
      <c r="B217" s="32"/>
      <c r="D217" s="171" t="s">
        <v>133</v>
      </c>
      <c r="F217" s="172" t="s">
        <v>415</v>
      </c>
      <c r="I217" s="132"/>
      <c r="L217" s="32"/>
      <c r="M217" s="61"/>
      <c r="N217" s="33"/>
      <c r="O217" s="33"/>
      <c r="P217" s="33"/>
      <c r="Q217" s="33"/>
      <c r="R217" s="33"/>
      <c r="S217" s="33"/>
      <c r="T217" s="62"/>
      <c r="AT217" s="15" t="s">
        <v>133</v>
      </c>
      <c r="AU217" s="15" t="s">
        <v>82</v>
      </c>
    </row>
    <row r="218" spans="2:65" s="1" customFormat="1" ht="22.5" customHeight="1">
      <c r="B218" s="158"/>
      <c r="C218" s="173" t="s">
        <v>416</v>
      </c>
      <c r="D218" s="173" t="s">
        <v>199</v>
      </c>
      <c r="E218" s="174" t="s">
        <v>417</v>
      </c>
      <c r="F218" s="175" t="s">
        <v>418</v>
      </c>
      <c r="G218" s="176" t="s">
        <v>359</v>
      </c>
      <c r="H218" s="177">
        <v>73.92</v>
      </c>
      <c r="I218" s="178"/>
      <c r="J218" s="179">
        <f>ROUND(I218*H218,2)</f>
        <v>0</v>
      </c>
      <c r="K218" s="175" t="s">
        <v>130</v>
      </c>
      <c r="L218" s="180"/>
      <c r="M218" s="181" t="s">
        <v>20</v>
      </c>
      <c r="N218" s="182" t="s">
        <v>45</v>
      </c>
      <c r="O218" s="33"/>
      <c r="P218" s="168">
        <f>O218*H218</f>
        <v>0</v>
      </c>
      <c r="Q218" s="168">
        <v>0.036</v>
      </c>
      <c r="R218" s="168">
        <f>Q218*H218</f>
        <v>2.66112</v>
      </c>
      <c r="S218" s="168">
        <v>0</v>
      </c>
      <c r="T218" s="169">
        <f>S218*H218</f>
        <v>0</v>
      </c>
      <c r="AR218" s="15" t="s">
        <v>165</v>
      </c>
      <c r="AT218" s="15" t="s">
        <v>199</v>
      </c>
      <c r="AU218" s="15" t="s">
        <v>82</v>
      </c>
      <c r="AY218" s="15" t="s">
        <v>124</v>
      </c>
      <c r="BE218" s="170">
        <f>IF(N218="základní",J218,0)</f>
        <v>0</v>
      </c>
      <c r="BF218" s="170">
        <f>IF(N218="snížená",J218,0)</f>
        <v>0</v>
      </c>
      <c r="BG218" s="170">
        <f>IF(N218="zákl. přenesená",J218,0)</f>
        <v>0</v>
      </c>
      <c r="BH218" s="170">
        <f>IF(N218="sníž. přenesená",J218,0)</f>
        <v>0</v>
      </c>
      <c r="BI218" s="170">
        <f>IF(N218="nulová",J218,0)</f>
        <v>0</v>
      </c>
      <c r="BJ218" s="15" t="s">
        <v>22</v>
      </c>
      <c r="BK218" s="170">
        <f>ROUND(I218*H218,2)</f>
        <v>0</v>
      </c>
      <c r="BL218" s="15" t="s">
        <v>131</v>
      </c>
      <c r="BM218" s="15" t="s">
        <v>419</v>
      </c>
    </row>
    <row r="219" spans="2:47" s="1" customFormat="1" ht="13.5">
      <c r="B219" s="32"/>
      <c r="D219" s="183" t="s">
        <v>133</v>
      </c>
      <c r="F219" s="184" t="s">
        <v>420</v>
      </c>
      <c r="I219" s="132"/>
      <c r="L219" s="32"/>
      <c r="M219" s="61"/>
      <c r="N219" s="33"/>
      <c r="O219" s="33"/>
      <c r="P219" s="33"/>
      <c r="Q219" s="33"/>
      <c r="R219" s="33"/>
      <c r="S219" s="33"/>
      <c r="T219" s="62"/>
      <c r="AT219" s="15" t="s">
        <v>133</v>
      </c>
      <c r="AU219" s="15" t="s">
        <v>82</v>
      </c>
    </row>
    <row r="220" spans="2:51" s="11" customFormat="1" ht="13.5">
      <c r="B220" s="185"/>
      <c r="D220" s="171" t="s">
        <v>204</v>
      </c>
      <c r="F220" s="186" t="s">
        <v>421</v>
      </c>
      <c r="H220" s="187">
        <v>73.92</v>
      </c>
      <c r="I220" s="188"/>
      <c r="L220" s="185"/>
      <c r="M220" s="189"/>
      <c r="N220" s="190"/>
      <c r="O220" s="190"/>
      <c r="P220" s="190"/>
      <c r="Q220" s="190"/>
      <c r="R220" s="190"/>
      <c r="S220" s="190"/>
      <c r="T220" s="191"/>
      <c r="AT220" s="192" t="s">
        <v>204</v>
      </c>
      <c r="AU220" s="192" t="s">
        <v>82</v>
      </c>
      <c r="AV220" s="11" t="s">
        <v>82</v>
      </c>
      <c r="AW220" s="11" t="s">
        <v>4</v>
      </c>
      <c r="AX220" s="11" t="s">
        <v>22</v>
      </c>
      <c r="AY220" s="192" t="s">
        <v>124</v>
      </c>
    </row>
    <row r="221" spans="2:65" s="1" customFormat="1" ht="22.5" customHeight="1">
      <c r="B221" s="158"/>
      <c r="C221" s="159" t="s">
        <v>422</v>
      </c>
      <c r="D221" s="159" t="s">
        <v>126</v>
      </c>
      <c r="E221" s="160" t="s">
        <v>423</v>
      </c>
      <c r="F221" s="161" t="s">
        <v>424</v>
      </c>
      <c r="G221" s="162" t="s">
        <v>359</v>
      </c>
      <c r="H221" s="163">
        <v>2</v>
      </c>
      <c r="I221" s="164"/>
      <c r="J221" s="165">
        <f>ROUND(I221*H221,2)</f>
        <v>0</v>
      </c>
      <c r="K221" s="161" t="s">
        <v>130</v>
      </c>
      <c r="L221" s="32"/>
      <c r="M221" s="166" t="s">
        <v>20</v>
      </c>
      <c r="N221" s="167" t="s">
        <v>45</v>
      </c>
      <c r="O221" s="33"/>
      <c r="P221" s="168">
        <f>O221*H221</f>
        <v>0</v>
      </c>
      <c r="Q221" s="168">
        <v>0</v>
      </c>
      <c r="R221" s="168">
        <f>Q221*H221</f>
        <v>0</v>
      </c>
      <c r="S221" s="168">
        <v>0.008</v>
      </c>
      <c r="T221" s="169">
        <f>S221*H221</f>
        <v>0.016</v>
      </c>
      <c r="AR221" s="15" t="s">
        <v>131</v>
      </c>
      <c r="AT221" s="15" t="s">
        <v>126</v>
      </c>
      <c r="AU221" s="15" t="s">
        <v>82</v>
      </c>
      <c r="AY221" s="15" t="s">
        <v>124</v>
      </c>
      <c r="BE221" s="170">
        <f>IF(N221="základní",J221,0)</f>
        <v>0</v>
      </c>
      <c r="BF221" s="170">
        <f>IF(N221="snížená",J221,0)</f>
        <v>0</v>
      </c>
      <c r="BG221" s="170">
        <f>IF(N221="zákl. přenesená",J221,0)</f>
        <v>0</v>
      </c>
      <c r="BH221" s="170">
        <f>IF(N221="sníž. přenesená",J221,0)</f>
        <v>0</v>
      </c>
      <c r="BI221" s="170">
        <f>IF(N221="nulová",J221,0)</f>
        <v>0</v>
      </c>
      <c r="BJ221" s="15" t="s">
        <v>22</v>
      </c>
      <c r="BK221" s="170">
        <f>ROUND(I221*H221,2)</f>
        <v>0</v>
      </c>
      <c r="BL221" s="15" t="s">
        <v>131</v>
      </c>
      <c r="BM221" s="15" t="s">
        <v>425</v>
      </c>
    </row>
    <row r="222" spans="2:47" s="1" customFormat="1" ht="27">
      <c r="B222" s="32"/>
      <c r="D222" s="171" t="s">
        <v>133</v>
      </c>
      <c r="F222" s="172" t="s">
        <v>426</v>
      </c>
      <c r="I222" s="132"/>
      <c r="L222" s="32"/>
      <c r="M222" s="61"/>
      <c r="N222" s="33"/>
      <c r="O222" s="33"/>
      <c r="P222" s="33"/>
      <c r="Q222" s="33"/>
      <c r="R222" s="33"/>
      <c r="S222" s="33"/>
      <c r="T222" s="62"/>
      <c r="AT222" s="15" t="s">
        <v>133</v>
      </c>
      <c r="AU222" s="15" t="s">
        <v>82</v>
      </c>
    </row>
    <row r="223" spans="2:65" s="1" customFormat="1" ht="22.5" customHeight="1">
      <c r="B223" s="158"/>
      <c r="C223" s="159" t="s">
        <v>427</v>
      </c>
      <c r="D223" s="159" t="s">
        <v>126</v>
      </c>
      <c r="E223" s="160" t="s">
        <v>428</v>
      </c>
      <c r="F223" s="161" t="s">
        <v>429</v>
      </c>
      <c r="G223" s="162" t="s">
        <v>359</v>
      </c>
      <c r="H223" s="163">
        <v>2</v>
      </c>
      <c r="I223" s="164"/>
      <c r="J223" s="165">
        <f>ROUND(I223*H223,2)</f>
        <v>0</v>
      </c>
      <c r="K223" s="161" t="s">
        <v>130</v>
      </c>
      <c r="L223" s="32"/>
      <c r="M223" s="166" t="s">
        <v>20</v>
      </c>
      <c r="N223" s="167" t="s">
        <v>45</v>
      </c>
      <c r="O223" s="33"/>
      <c r="P223" s="168">
        <f>O223*H223</f>
        <v>0</v>
      </c>
      <c r="Q223" s="168">
        <v>0</v>
      </c>
      <c r="R223" s="168">
        <f>Q223*H223</f>
        <v>0</v>
      </c>
      <c r="S223" s="168">
        <v>0.045</v>
      </c>
      <c r="T223" s="169">
        <f>S223*H223</f>
        <v>0.09</v>
      </c>
      <c r="AR223" s="15" t="s">
        <v>131</v>
      </c>
      <c r="AT223" s="15" t="s">
        <v>126</v>
      </c>
      <c r="AU223" s="15" t="s">
        <v>82</v>
      </c>
      <c r="AY223" s="15" t="s">
        <v>124</v>
      </c>
      <c r="BE223" s="170">
        <f>IF(N223="základní",J223,0)</f>
        <v>0</v>
      </c>
      <c r="BF223" s="170">
        <f>IF(N223="snížená",J223,0)</f>
        <v>0</v>
      </c>
      <c r="BG223" s="170">
        <f>IF(N223="zákl. přenesená",J223,0)</f>
        <v>0</v>
      </c>
      <c r="BH223" s="170">
        <f>IF(N223="sníž. přenesená",J223,0)</f>
        <v>0</v>
      </c>
      <c r="BI223" s="170">
        <f>IF(N223="nulová",J223,0)</f>
        <v>0</v>
      </c>
      <c r="BJ223" s="15" t="s">
        <v>22</v>
      </c>
      <c r="BK223" s="170">
        <f>ROUND(I223*H223,2)</f>
        <v>0</v>
      </c>
      <c r="BL223" s="15" t="s">
        <v>131</v>
      </c>
      <c r="BM223" s="15" t="s">
        <v>430</v>
      </c>
    </row>
    <row r="224" spans="2:47" s="1" customFormat="1" ht="27">
      <c r="B224" s="32"/>
      <c r="D224" s="183" t="s">
        <v>133</v>
      </c>
      <c r="F224" s="184" t="s">
        <v>431</v>
      </c>
      <c r="I224" s="132"/>
      <c r="L224" s="32"/>
      <c r="M224" s="61"/>
      <c r="N224" s="33"/>
      <c r="O224" s="33"/>
      <c r="P224" s="33"/>
      <c r="Q224" s="33"/>
      <c r="R224" s="33"/>
      <c r="S224" s="33"/>
      <c r="T224" s="62"/>
      <c r="AT224" s="15" t="s">
        <v>133</v>
      </c>
      <c r="AU224" s="15" t="s">
        <v>82</v>
      </c>
    </row>
    <row r="225" spans="2:63" s="10" customFormat="1" ht="29.25" customHeight="1">
      <c r="B225" s="144"/>
      <c r="D225" s="155" t="s">
        <v>73</v>
      </c>
      <c r="E225" s="156" t="s">
        <v>432</v>
      </c>
      <c r="F225" s="156" t="s">
        <v>433</v>
      </c>
      <c r="I225" s="147"/>
      <c r="J225" s="157">
        <f>BK225</f>
        <v>0</v>
      </c>
      <c r="L225" s="144"/>
      <c r="M225" s="149"/>
      <c r="N225" s="150"/>
      <c r="O225" s="150"/>
      <c r="P225" s="151">
        <f>SUM(P226:P233)</f>
        <v>0</v>
      </c>
      <c r="Q225" s="150"/>
      <c r="R225" s="151">
        <f>SUM(R226:R233)</f>
        <v>0</v>
      </c>
      <c r="S225" s="150"/>
      <c r="T225" s="152">
        <f>SUM(T226:T233)</f>
        <v>0</v>
      </c>
      <c r="AR225" s="145" t="s">
        <v>22</v>
      </c>
      <c r="AT225" s="153" t="s">
        <v>73</v>
      </c>
      <c r="AU225" s="153" t="s">
        <v>22</v>
      </c>
      <c r="AY225" s="145" t="s">
        <v>124</v>
      </c>
      <c r="BK225" s="154">
        <f>SUM(BK226:BK233)</f>
        <v>0</v>
      </c>
    </row>
    <row r="226" spans="2:65" s="1" customFormat="1" ht="31.5" customHeight="1">
      <c r="B226" s="158"/>
      <c r="C226" s="159" t="s">
        <v>434</v>
      </c>
      <c r="D226" s="159" t="s">
        <v>126</v>
      </c>
      <c r="E226" s="160" t="s">
        <v>435</v>
      </c>
      <c r="F226" s="161" t="s">
        <v>436</v>
      </c>
      <c r="G226" s="162" t="s">
        <v>187</v>
      </c>
      <c r="H226" s="163">
        <v>109.501</v>
      </c>
      <c r="I226" s="164"/>
      <c r="J226" s="165">
        <f>ROUND(I226*H226,2)</f>
        <v>0</v>
      </c>
      <c r="K226" s="161" t="s">
        <v>130</v>
      </c>
      <c r="L226" s="32"/>
      <c r="M226" s="166" t="s">
        <v>20</v>
      </c>
      <c r="N226" s="167" t="s">
        <v>45</v>
      </c>
      <c r="O226" s="33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AR226" s="15" t="s">
        <v>131</v>
      </c>
      <c r="AT226" s="15" t="s">
        <v>126</v>
      </c>
      <c r="AU226" s="15" t="s">
        <v>82</v>
      </c>
      <c r="AY226" s="15" t="s">
        <v>124</v>
      </c>
      <c r="BE226" s="170">
        <f>IF(N226="základní",J226,0)</f>
        <v>0</v>
      </c>
      <c r="BF226" s="170">
        <f>IF(N226="snížená",J226,0)</f>
        <v>0</v>
      </c>
      <c r="BG226" s="170">
        <f>IF(N226="zákl. přenesená",J226,0)</f>
        <v>0</v>
      </c>
      <c r="BH226" s="170">
        <f>IF(N226="sníž. přenesená",J226,0)</f>
        <v>0</v>
      </c>
      <c r="BI226" s="170">
        <f>IF(N226="nulová",J226,0)</f>
        <v>0</v>
      </c>
      <c r="BJ226" s="15" t="s">
        <v>22</v>
      </c>
      <c r="BK226" s="170">
        <f>ROUND(I226*H226,2)</f>
        <v>0</v>
      </c>
      <c r="BL226" s="15" t="s">
        <v>131</v>
      </c>
      <c r="BM226" s="15" t="s">
        <v>437</v>
      </c>
    </row>
    <row r="227" spans="2:47" s="1" customFormat="1" ht="27">
      <c r="B227" s="32"/>
      <c r="D227" s="171" t="s">
        <v>133</v>
      </c>
      <c r="F227" s="172" t="s">
        <v>438</v>
      </c>
      <c r="I227" s="132"/>
      <c r="L227" s="32"/>
      <c r="M227" s="61"/>
      <c r="N227" s="33"/>
      <c r="O227" s="33"/>
      <c r="P227" s="33"/>
      <c r="Q227" s="33"/>
      <c r="R227" s="33"/>
      <c r="S227" s="33"/>
      <c r="T227" s="62"/>
      <c r="AT227" s="15" t="s">
        <v>133</v>
      </c>
      <c r="AU227" s="15" t="s">
        <v>82</v>
      </c>
    </row>
    <row r="228" spans="2:65" s="1" customFormat="1" ht="22.5" customHeight="1">
      <c r="B228" s="158"/>
      <c r="C228" s="159" t="s">
        <v>439</v>
      </c>
      <c r="D228" s="159" t="s">
        <v>126</v>
      </c>
      <c r="E228" s="160" t="s">
        <v>440</v>
      </c>
      <c r="F228" s="161" t="s">
        <v>441</v>
      </c>
      <c r="G228" s="162" t="s">
        <v>187</v>
      </c>
      <c r="H228" s="163">
        <v>1642.515</v>
      </c>
      <c r="I228" s="164"/>
      <c r="J228" s="165">
        <f>ROUND(I228*H228,2)</f>
        <v>0</v>
      </c>
      <c r="K228" s="161" t="s">
        <v>130</v>
      </c>
      <c r="L228" s="32"/>
      <c r="M228" s="166" t="s">
        <v>20</v>
      </c>
      <c r="N228" s="167" t="s">
        <v>45</v>
      </c>
      <c r="O228" s="33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AR228" s="15" t="s">
        <v>131</v>
      </c>
      <c r="AT228" s="15" t="s">
        <v>126</v>
      </c>
      <c r="AU228" s="15" t="s">
        <v>82</v>
      </c>
      <c r="AY228" s="15" t="s">
        <v>124</v>
      </c>
      <c r="BE228" s="170">
        <f>IF(N228="základní",J228,0)</f>
        <v>0</v>
      </c>
      <c r="BF228" s="170">
        <f>IF(N228="snížená",J228,0)</f>
        <v>0</v>
      </c>
      <c r="BG228" s="170">
        <f>IF(N228="zákl. přenesená",J228,0)</f>
        <v>0</v>
      </c>
      <c r="BH228" s="170">
        <f>IF(N228="sníž. přenesená",J228,0)</f>
        <v>0</v>
      </c>
      <c r="BI228" s="170">
        <f>IF(N228="nulová",J228,0)</f>
        <v>0</v>
      </c>
      <c r="BJ228" s="15" t="s">
        <v>22</v>
      </c>
      <c r="BK228" s="170">
        <f>ROUND(I228*H228,2)</f>
        <v>0</v>
      </c>
      <c r="BL228" s="15" t="s">
        <v>131</v>
      </c>
      <c r="BM228" s="15" t="s">
        <v>442</v>
      </c>
    </row>
    <row r="229" spans="2:47" s="1" customFormat="1" ht="27">
      <c r="B229" s="32"/>
      <c r="D229" s="171" t="s">
        <v>133</v>
      </c>
      <c r="F229" s="172" t="s">
        <v>443</v>
      </c>
      <c r="I229" s="132"/>
      <c r="L229" s="32"/>
      <c r="M229" s="61"/>
      <c r="N229" s="33"/>
      <c r="O229" s="33"/>
      <c r="P229" s="33"/>
      <c r="Q229" s="33"/>
      <c r="R229" s="33"/>
      <c r="S229" s="33"/>
      <c r="T229" s="62"/>
      <c r="AT229" s="15" t="s">
        <v>133</v>
      </c>
      <c r="AU229" s="15" t="s">
        <v>82</v>
      </c>
    </row>
    <row r="230" spans="2:65" s="1" customFormat="1" ht="22.5" customHeight="1">
      <c r="B230" s="158"/>
      <c r="C230" s="159" t="s">
        <v>444</v>
      </c>
      <c r="D230" s="159" t="s">
        <v>126</v>
      </c>
      <c r="E230" s="160" t="s">
        <v>445</v>
      </c>
      <c r="F230" s="161" t="s">
        <v>446</v>
      </c>
      <c r="G230" s="162" t="s">
        <v>187</v>
      </c>
      <c r="H230" s="163">
        <v>109.501</v>
      </c>
      <c r="I230" s="164"/>
      <c r="J230" s="165">
        <f>ROUND(I230*H230,2)</f>
        <v>0</v>
      </c>
      <c r="K230" s="161" t="s">
        <v>130</v>
      </c>
      <c r="L230" s="32"/>
      <c r="M230" s="166" t="s">
        <v>20</v>
      </c>
      <c r="N230" s="167" t="s">
        <v>45</v>
      </c>
      <c r="O230" s="33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AR230" s="15" t="s">
        <v>131</v>
      </c>
      <c r="AT230" s="15" t="s">
        <v>126</v>
      </c>
      <c r="AU230" s="15" t="s">
        <v>82</v>
      </c>
      <c r="AY230" s="15" t="s">
        <v>124</v>
      </c>
      <c r="BE230" s="170">
        <f>IF(N230="základní",J230,0)</f>
        <v>0</v>
      </c>
      <c r="BF230" s="170">
        <f>IF(N230="snížená",J230,0)</f>
        <v>0</v>
      </c>
      <c r="BG230" s="170">
        <f>IF(N230="zákl. přenesená",J230,0)</f>
        <v>0</v>
      </c>
      <c r="BH230" s="170">
        <f>IF(N230="sníž. přenesená",J230,0)</f>
        <v>0</v>
      </c>
      <c r="BI230" s="170">
        <f>IF(N230="nulová",J230,0)</f>
        <v>0</v>
      </c>
      <c r="BJ230" s="15" t="s">
        <v>22</v>
      </c>
      <c r="BK230" s="170">
        <f>ROUND(I230*H230,2)</f>
        <v>0</v>
      </c>
      <c r="BL230" s="15" t="s">
        <v>131</v>
      </c>
      <c r="BM230" s="15" t="s">
        <v>447</v>
      </c>
    </row>
    <row r="231" spans="2:47" s="1" customFormat="1" ht="13.5">
      <c r="B231" s="32"/>
      <c r="D231" s="171" t="s">
        <v>133</v>
      </c>
      <c r="F231" s="172" t="s">
        <v>448</v>
      </c>
      <c r="I231" s="132"/>
      <c r="L231" s="32"/>
      <c r="M231" s="61"/>
      <c r="N231" s="33"/>
      <c r="O231" s="33"/>
      <c r="P231" s="33"/>
      <c r="Q231" s="33"/>
      <c r="R231" s="33"/>
      <c r="S231" s="33"/>
      <c r="T231" s="62"/>
      <c r="AT231" s="15" t="s">
        <v>133</v>
      </c>
      <c r="AU231" s="15" t="s">
        <v>82</v>
      </c>
    </row>
    <row r="232" spans="2:65" s="1" customFormat="1" ht="22.5" customHeight="1">
      <c r="B232" s="158"/>
      <c r="C232" s="159" t="s">
        <v>449</v>
      </c>
      <c r="D232" s="159" t="s">
        <v>126</v>
      </c>
      <c r="E232" s="160" t="s">
        <v>450</v>
      </c>
      <c r="F232" s="161" t="s">
        <v>451</v>
      </c>
      <c r="G232" s="162" t="s">
        <v>187</v>
      </c>
      <c r="H232" s="163">
        <v>109.501</v>
      </c>
      <c r="I232" s="164"/>
      <c r="J232" s="165">
        <f>ROUND(I232*H232,2)</f>
        <v>0</v>
      </c>
      <c r="K232" s="161" t="s">
        <v>130</v>
      </c>
      <c r="L232" s="32"/>
      <c r="M232" s="166" t="s">
        <v>20</v>
      </c>
      <c r="N232" s="167" t="s">
        <v>45</v>
      </c>
      <c r="O232" s="33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AR232" s="15" t="s">
        <v>131</v>
      </c>
      <c r="AT232" s="15" t="s">
        <v>126</v>
      </c>
      <c r="AU232" s="15" t="s">
        <v>82</v>
      </c>
      <c r="AY232" s="15" t="s">
        <v>124</v>
      </c>
      <c r="BE232" s="170">
        <f>IF(N232="základní",J232,0)</f>
        <v>0</v>
      </c>
      <c r="BF232" s="170">
        <f>IF(N232="snížená",J232,0)</f>
        <v>0</v>
      </c>
      <c r="BG232" s="170">
        <f>IF(N232="zákl. přenesená",J232,0)</f>
        <v>0</v>
      </c>
      <c r="BH232" s="170">
        <f>IF(N232="sníž. přenesená",J232,0)</f>
        <v>0</v>
      </c>
      <c r="BI232" s="170">
        <f>IF(N232="nulová",J232,0)</f>
        <v>0</v>
      </c>
      <c r="BJ232" s="15" t="s">
        <v>22</v>
      </c>
      <c r="BK232" s="170">
        <f>ROUND(I232*H232,2)</f>
        <v>0</v>
      </c>
      <c r="BL232" s="15" t="s">
        <v>131</v>
      </c>
      <c r="BM232" s="15" t="s">
        <v>452</v>
      </c>
    </row>
    <row r="233" spans="2:47" s="1" customFormat="1" ht="13.5">
      <c r="B233" s="32"/>
      <c r="D233" s="183" t="s">
        <v>133</v>
      </c>
      <c r="F233" s="184" t="s">
        <v>453</v>
      </c>
      <c r="I233" s="132"/>
      <c r="L233" s="32"/>
      <c r="M233" s="61"/>
      <c r="N233" s="33"/>
      <c r="O233" s="33"/>
      <c r="P233" s="33"/>
      <c r="Q233" s="33"/>
      <c r="R233" s="33"/>
      <c r="S233" s="33"/>
      <c r="T233" s="62"/>
      <c r="AT233" s="15" t="s">
        <v>133</v>
      </c>
      <c r="AU233" s="15" t="s">
        <v>82</v>
      </c>
    </row>
    <row r="234" spans="2:63" s="10" customFormat="1" ht="29.25" customHeight="1">
      <c r="B234" s="144"/>
      <c r="D234" s="155" t="s">
        <v>73</v>
      </c>
      <c r="E234" s="156" t="s">
        <v>454</v>
      </c>
      <c r="F234" s="156" t="s">
        <v>455</v>
      </c>
      <c r="I234" s="147"/>
      <c r="J234" s="157">
        <f>BK234</f>
        <v>0</v>
      </c>
      <c r="L234" s="144"/>
      <c r="M234" s="149"/>
      <c r="N234" s="150"/>
      <c r="O234" s="150"/>
      <c r="P234" s="151">
        <f>SUM(P235:P236)</f>
        <v>0</v>
      </c>
      <c r="Q234" s="150"/>
      <c r="R234" s="151">
        <f>SUM(R235:R236)</f>
        <v>0</v>
      </c>
      <c r="S234" s="150"/>
      <c r="T234" s="152">
        <f>SUM(T235:T236)</f>
        <v>0</v>
      </c>
      <c r="AR234" s="145" t="s">
        <v>22</v>
      </c>
      <c r="AT234" s="153" t="s">
        <v>73</v>
      </c>
      <c r="AU234" s="153" t="s">
        <v>22</v>
      </c>
      <c r="AY234" s="145" t="s">
        <v>124</v>
      </c>
      <c r="BK234" s="154">
        <f>SUM(BK235:BK236)</f>
        <v>0</v>
      </c>
    </row>
    <row r="235" spans="2:65" s="1" customFormat="1" ht="22.5" customHeight="1">
      <c r="B235" s="158"/>
      <c r="C235" s="159" t="s">
        <v>456</v>
      </c>
      <c r="D235" s="159" t="s">
        <v>126</v>
      </c>
      <c r="E235" s="160" t="s">
        <v>457</v>
      </c>
      <c r="F235" s="161" t="s">
        <v>458</v>
      </c>
      <c r="G235" s="162" t="s">
        <v>187</v>
      </c>
      <c r="H235" s="163">
        <v>213.706</v>
      </c>
      <c r="I235" s="164"/>
      <c r="J235" s="165">
        <f>ROUND(I235*H235,2)</f>
        <v>0</v>
      </c>
      <c r="K235" s="161" t="s">
        <v>130</v>
      </c>
      <c r="L235" s="32"/>
      <c r="M235" s="166" t="s">
        <v>20</v>
      </c>
      <c r="N235" s="167" t="s">
        <v>45</v>
      </c>
      <c r="O235" s="33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AR235" s="15" t="s">
        <v>131</v>
      </c>
      <c r="AT235" s="15" t="s">
        <v>126</v>
      </c>
      <c r="AU235" s="15" t="s">
        <v>82</v>
      </c>
      <c r="AY235" s="15" t="s">
        <v>124</v>
      </c>
      <c r="BE235" s="170">
        <f>IF(N235="základní",J235,0)</f>
        <v>0</v>
      </c>
      <c r="BF235" s="170">
        <f>IF(N235="snížená",J235,0)</f>
        <v>0</v>
      </c>
      <c r="BG235" s="170">
        <f>IF(N235="zákl. přenesená",J235,0)</f>
        <v>0</v>
      </c>
      <c r="BH235" s="170">
        <f>IF(N235="sníž. přenesená",J235,0)</f>
        <v>0</v>
      </c>
      <c r="BI235" s="170">
        <f>IF(N235="nulová",J235,0)</f>
        <v>0</v>
      </c>
      <c r="BJ235" s="15" t="s">
        <v>22</v>
      </c>
      <c r="BK235" s="170">
        <f>ROUND(I235*H235,2)</f>
        <v>0</v>
      </c>
      <c r="BL235" s="15" t="s">
        <v>131</v>
      </c>
      <c r="BM235" s="15" t="s">
        <v>459</v>
      </c>
    </row>
    <row r="236" spans="2:47" s="1" customFormat="1" ht="27">
      <c r="B236" s="32"/>
      <c r="D236" s="183" t="s">
        <v>133</v>
      </c>
      <c r="F236" s="184" t="s">
        <v>460</v>
      </c>
      <c r="I236" s="132"/>
      <c r="L236" s="32"/>
      <c r="M236" s="61"/>
      <c r="N236" s="33"/>
      <c r="O236" s="33"/>
      <c r="P236" s="33"/>
      <c r="Q236" s="33"/>
      <c r="R236" s="33"/>
      <c r="S236" s="33"/>
      <c r="T236" s="62"/>
      <c r="AT236" s="15" t="s">
        <v>133</v>
      </c>
      <c r="AU236" s="15" t="s">
        <v>82</v>
      </c>
    </row>
    <row r="237" spans="2:63" s="10" customFormat="1" ht="36.75" customHeight="1">
      <c r="B237" s="144"/>
      <c r="D237" s="145" t="s">
        <v>73</v>
      </c>
      <c r="E237" s="146" t="s">
        <v>461</v>
      </c>
      <c r="F237" s="146" t="s">
        <v>462</v>
      </c>
      <c r="I237" s="147"/>
      <c r="J237" s="148">
        <f>BK237</f>
        <v>0</v>
      </c>
      <c r="L237" s="144"/>
      <c r="M237" s="149"/>
      <c r="N237" s="150"/>
      <c r="O237" s="150"/>
      <c r="P237" s="151">
        <f>P238+P245+P248</f>
        <v>0</v>
      </c>
      <c r="Q237" s="150"/>
      <c r="R237" s="151">
        <f>R238+R245+R248</f>
        <v>0.015507039999999998</v>
      </c>
      <c r="S237" s="150"/>
      <c r="T237" s="152">
        <f>T238+T245+T248</f>
        <v>0.04226</v>
      </c>
      <c r="AR237" s="145" t="s">
        <v>82</v>
      </c>
      <c r="AT237" s="153" t="s">
        <v>73</v>
      </c>
      <c r="AU237" s="153" t="s">
        <v>74</v>
      </c>
      <c r="AY237" s="145" t="s">
        <v>124</v>
      </c>
      <c r="BK237" s="154">
        <f>BK238+BK245+BK248</f>
        <v>0</v>
      </c>
    </row>
    <row r="238" spans="2:63" s="10" customFormat="1" ht="19.5" customHeight="1">
      <c r="B238" s="144"/>
      <c r="D238" s="155" t="s">
        <v>73</v>
      </c>
      <c r="E238" s="156" t="s">
        <v>463</v>
      </c>
      <c r="F238" s="156" t="s">
        <v>464</v>
      </c>
      <c r="I238" s="147"/>
      <c r="J238" s="157">
        <f>BK238</f>
        <v>0</v>
      </c>
      <c r="L238" s="144"/>
      <c r="M238" s="149"/>
      <c r="N238" s="150"/>
      <c r="O238" s="150"/>
      <c r="P238" s="151">
        <f>SUM(P239:P244)</f>
        <v>0</v>
      </c>
      <c r="Q238" s="150"/>
      <c r="R238" s="151">
        <f>SUM(R239:R244)</f>
        <v>0.00286</v>
      </c>
      <c r="S238" s="150"/>
      <c r="T238" s="152">
        <f>SUM(T239:T244)</f>
        <v>0.04226</v>
      </c>
      <c r="AR238" s="145" t="s">
        <v>82</v>
      </c>
      <c r="AT238" s="153" t="s">
        <v>73</v>
      </c>
      <c r="AU238" s="153" t="s">
        <v>22</v>
      </c>
      <c r="AY238" s="145" t="s">
        <v>124</v>
      </c>
      <c r="BK238" s="154">
        <f>SUM(BK239:BK244)</f>
        <v>0</v>
      </c>
    </row>
    <row r="239" spans="2:65" s="1" customFormat="1" ht="22.5" customHeight="1">
      <c r="B239" s="158"/>
      <c r="C239" s="159" t="s">
        <v>465</v>
      </c>
      <c r="D239" s="159" t="s">
        <v>126</v>
      </c>
      <c r="E239" s="160" t="s">
        <v>466</v>
      </c>
      <c r="F239" s="161" t="s">
        <v>467</v>
      </c>
      <c r="G239" s="162" t="s">
        <v>359</v>
      </c>
      <c r="H239" s="163">
        <v>2</v>
      </c>
      <c r="I239" s="164"/>
      <c r="J239" s="165">
        <f>ROUND(I239*H239,2)</f>
        <v>0</v>
      </c>
      <c r="K239" s="161" t="s">
        <v>130</v>
      </c>
      <c r="L239" s="32"/>
      <c r="M239" s="166" t="s">
        <v>20</v>
      </c>
      <c r="N239" s="167" t="s">
        <v>45</v>
      </c>
      <c r="O239" s="33"/>
      <c r="P239" s="168">
        <f>O239*H239</f>
        <v>0</v>
      </c>
      <c r="Q239" s="168">
        <v>0.00143</v>
      </c>
      <c r="R239" s="168">
        <f>Q239*H239</f>
        <v>0.00286</v>
      </c>
      <c r="S239" s="168">
        <v>0</v>
      </c>
      <c r="T239" s="169">
        <f>S239*H239</f>
        <v>0</v>
      </c>
      <c r="AR239" s="15" t="s">
        <v>206</v>
      </c>
      <c r="AT239" s="15" t="s">
        <v>126</v>
      </c>
      <c r="AU239" s="15" t="s">
        <v>82</v>
      </c>
      <c r="AY239" s="15" t="s">
        <v>124</v>
      </c>
      <c r="BE239" s="170">
        <f>IF(N239="základní",J239,0)</f>
        <v>0</v>
      </c>
      <c r="BF239" s="170">
        <f>IF(N239="snížená",J239,0)</f>
        <v>0</v>
      </c>
      <c r="BG239" s="170">
        <f>IF(N239="zákl. přenesená",J239,0)</f>
        <v>0</v>
      </c>
      <c r="BH239" s="170">
        <f>IF(N239="sníž. přenesená",J239,0)</f>
        <v>0</v>
      </c>
      <c r="BI239" s="170">
        <f>IF(N239="nulová",J239,0)</f>
        <v>0</v>
      </c>
      <c r="BJ239" s="15" t="s">
        <v>22</v>
      </c>
      <c r="BK239" s="170">
        <f>ROUND(I239*H239,2)</f>
        <v>0</v>
      </c>
      <c r="BL239" s="15" t="s">
        <v>206</v>
      </c>
      <c r="BM239" s="15" t="s">
        <v>468</v>
      </c>
    </row>
    <row r="240" spans="2:47" s="1" customFormat="1" ht="13.5">
      <c r="B240" s="32"/>
      <c r="D240" s="171" t="s">
        <v>133</v>
      </c>
      <c r="F240" s="172" t="s">
        <v>469</v>
      </c>
      <c r="I240" s="132"/>
      <c r="L240" s="32"/>
      <c r="M240" s="61"/>
      <c r="N240" s="33"/>
      <c r="O240" s="33"/>
      <c r="P240" s="33"/>
      <c r="Q240" s="33"/>
      <c r="R240" s="33"/>
      <c r="S240" s="33"/>
      <c r="T240" s="62"/>
      <c r="AT240" s="15" t="s">
        <v>133</v>
      </c>
      <c r="AU240" s="15" t="s">
        <v>82</v>
      </c>
    </row>
    <row r="241" spans="2:65" s="1" customFormat="1" ht="22.5" customHeight="1">
      <c r="B241" s="158"/>
      <c r="C241" s="159" t="s">
        <v>470</v>
      </c>
      <c r="D241" s="159" t="s">
        <v>126</v>
      </c>
      <c r="E241" s="160" t="s">
        <v>471</v>
      </c>
      <c r="F241" s="161" t="s">
        <v>472</v>
      </c>
      <c r="G241" s="162" t="s">
        <v>359</v>
      </c>
      <c r="H241" s="163">
        <v>2</v>
      </c>
      <c r="I241" s="164"/>
      <c r="J241" s="165">
        <f>ROUND(I241*H241,2)</f>
        <v>0</v>
      </c>
      <c r="K241" s="161" t="s">
        <v>130</v>
      </c>
      <c r="L241" s="32"/>
      <c r="M241" s="166" t="s">
        <v>20</v>
      </c>
      <c r="N241" s="167" t="s">
        <v>45</v>
      </c>
      <c r="O241" s="33"/>
      <c r="P241" s="168">
        <f>O241*H241</f>
        <v>0</v>
      </c>
      <c r="Q241" s="168">
        <v>0</v>
      </c>
      <c r="R241" s="168">
        <f>Q241*H241</f>
        <v>0</v>
      </c>
      <c r="S241" s="168">
        <v>0.02113</v>
      </c>
      <c r="T241" s="169">
        <f>S241*H241</f>
        <v>0.04226</v>
      </c>
      <c r="AR241" s="15" t="s">
        <v>206</v>
      </c>
      <c r="AT241" s="15" t="s">
        <v>126</v>
      </c>
      <c r="AU241" s="15" t="s">
        <v>82</v>
      </c>
      <c r="AY241" s="15" t="s">
        <v>124</v>
      </c>
      <c r="BE241" s="170">
        <f>IF(N241="základní",J241,0)</f>
        <v>0</v>
      </c>
      <c r="BF241" s="170">
        <f>IF(N241="snížená",J241,0)</f>
        <v>0</v>
      </c>
      <c r="BG241" s="170">
        <f>IF(N241="zákl. přenesená",J241,0)</f>
        <v>0</v>
      </c>
      <c r="BH241" s="170">
        <f>IF(N241="sníž. přenesená",J241,0)</f>
        <v>0</v>
      </c>
      <c r="BI241" s="170">
        <f>IF(N241="nulová",J241,0)</f>
        <v>0</v>
      </c>
      <c r="BJ241" s="15" t="s">
        <v>22</v>
      </c>
      <c r="BK241" s="170">
        <f>ROUND(I241*H241,2)</f>
        <v>0</v>
      </c>
      <c r="BL241" s="15" t="s">
        <v>206</v>
      </c>
      <c r="BM241" s="15" t="s">
        <v>473</v>
      </c>
    </row>
    <row r="242" spans="2:47" s="1" customFormat="1" ht="13.5">
      <c r="B242" s="32"/>
      <c r="D242" s="171" t="s">
        <v>133</v>
      </c>
      <c r="F242" s="172" t="s">
        <v>474</v>
      </c>
      <c r="I242" s="132"/>
      <c r="L242" s="32"/>
      <c r="M242" s="61"/>
      <c r="N242" s="33"/>
      <c r="O242" s="33"/>
      <c r="P242" s="33"/>
      <c r="Q242" s="33"/>
      <c r="R242" s="33"/>
      <c r="S242" s="33"/>
      <c r="T242" s="62"/>
      <c r="AT242" s="15" t="s">
        <v>133</v>
      </c>
      <c r="AU242" s="15" t="s">
        <v>82</v>
      </c>
    </row>
    <row r="243" spans="2:65" s="1" customFormat="1" ht="22.5" customHeight="1">
      <c r="B243" s="158"/>
      <c r="C243" s="159" t="s">
        <v>475</v>
      </c>
      <c r="D243" s="159" t="s">
        <v>126</v>
      </c>
      <c r="E243" s="160" t="s">
        <v>476</v>
      </c>
      <c r="F243" s="161" t="s">
        <v>477</v>
      </c>
      <c r="G243" s="162" t="s">
        <v>187</v>
      </c>
      <c r="H243" s="163">
        <v>0.003</v>
      </c>
      <c r="I243" s="164"/>
      <c r="J243" s="165">
        <f>ROUND(I243*H243,2)</f>
        <v>0</v>
      </c>
      <c r="K243" s="161" t="s">
        <v>130</v>
      </c>
      <c r="L243" s="32"/>
      <c r="M243" s="166" t="s">
        <v>20</v>
      </c>
      <c r="N243" s="167" t="s">
        <v>45</v>
      </c>
      <c r="O243" s="33"/>
      <c r="P243" s="168">
        <f>O243*H243</f>
        <v>0</v>
      </c>
      <c r="Q243" s="168">
        <v>0</v>
      </c>
      <c r="R243" s="168">
        <f>Q243*H243</f>
        <v>0</v>
      </c>
      <c r="S243" s="168">
        <v>0</v>
      </c>
      <c r="T243" s="169">
        <f>S243*H243</f>
        <v>0</v>
      </c>
      <c r="AR243" s="15" t="s">
        <v>206</v>
      </c>
      <c r="AT243" s="15" t="s">
        <v>126</v>
      </c>
      <c r="AU243" s="15" t="s">
        <v>82</v>
      </c>
      <c r="AY243" s="15" t="s">
        <v>124</v>
      </c>
      <c r="BE243" s="170">
        <f>IF(N243="základní",J243,0)</f>
        <v>0</v>
      </c>
      <c r="BF243" s="170">
        <f>IF(N243="snížená",J243,0)</f>
        <v>0</v>
      </c>
      <c r="BG243" s="170">
        <f>IF(N243="zákl. přenesená",J243,0)</f>
        <v>0</v>
      </c>
      <c r="BH243" s="170">
        <f>IF(N243="sníž. přenesená",J243,0)</f>
        <v>0</v>
      </c>
      <c r="BI243" s="170">
        <f>IF(N243="nulová",J243,0)</f>
        <v>0</v>
      </c>
      <c r="BJ243" s="15" t="s">
        <v>22</v>
      </c>
      <c r="BK243" s="170">
        <f>ROUND(I243*H243,2)</f>
        <v>0</v>
      </c>
      <c r="BL243" s="15" t="s">
        <v>206</v>
      </c>
      <c r="BM243" s="15" t="s">
        <v>478</v>
      </c>
    </row>
    <row r="244" spans="2:47" s="1" customFormat="1" ht="27">
      <c r="B244" s="32"/>
      <c r="D244" s="183" t="s">
        <v>133</v>
      </c>
      <c r="F244" s="184" t="s">
        <v>479</v>
      </c>
      <c r="I244" s="132"/>
      <c r="L244" s="32"/>
      <c r="M244" s="61"/>
      <c r="N244" s="33"/>
      <c r="O244" s="33"/>
      <c r="P244" s="33"/>
      <c r="Q244" s="33"/>
      <c r="R244" s="33"/>
      <c r="S244" s="33"/>
      <c r="T244" s="62"/>
      <c r="AT244" s="15" t="s">
        <v>133</v>
      </c>
      <c r="AU244" s="15" t="s">
        <v>82</v>
      </c>
    </row>
    <row r="245" spans="2:63" s="10" customFormat="1" ht="29.25" customHeight="1">
      <c r="B245" s="144"/>
      <c r="D245" s="155" t="s">
        <v>73</v>
      </c>
      <c r="E245" s="156" t="s">
        <v>480</v>
      </c>
      <c r="F245" s="156" t="s">
        <v>481</v>
      </c>
      <c r="I245" s="147"/>
      <c r="J245" s="157">
        <f>BK245</f>
        <v>0</v>
      </c>
      <c r="L245" s="144"/>
      <c r="M245" s="149"/>
      <c r="N245" s="150"/>
      <c r="O245" s="150"/>
      <c r="P245" s="151">
        <f>SUM(P246:P247)</f>
        <v>0</v>
      </c>
      <c r="Q245" s="150"/>
      <c r="R245" s="151">
        <f>SUM(R246:R247)</f>
        <v>0</v>
      </c>
      <c r="S245" s="150"/>
      <c r="T245" s="152">
        <f>SUM(T246:T247)</f>
        <v>0</v>
      </c>
      <c r="AR245" s="145" t="s">
        <v>82</v>
      </c>
      <c r="AT245" s="153" t="s">
        <v>73</v>
      </c>
      <c r="AU245" s="153" t="s">
        <v>22</v>
      </c>
      <c r="AY245" s="145" t="s">
        <v>124</v>
      </c>
      <c r="BK245" s="154">
        <f>SUM(BK246:BK247)</f>
        <v>0</v>
      </c>
    </row>
    <row r="246" spans="2:65" s="1" customFormat="1" ht="22.5" customHeight="1">
      <c r="B246" s="158"/>
      <c r="C246" s="159" t="s">
        <v>482</v>
      </c>
      <c r="D246" s="159" t="s">
        <v>126</v>
      </c>
      <c r="E246" s="160" t="s">
        <v>483</v>
      </c>
      <c r="F246" s="161" t="s">
        <v>484</v>
      </c>
      <c r="G246" s="162" t="s">
        <v>359</v>
      </c>
      <c r="H246" s="163">
        <v>2</v>
      </c>
      <c r="I246" s="164"/>
      <c r="J246" s="165">
        <f>ROUND(I246*H246,2)</f>
        <v>0</v>
      </c>
      <c r="K246" s="161" t="s">
        <v>20</v>
      </c>
      <c r="L246" s="32"/>
      <c r="M246" s="166" t="s">
        <v>20</v>
      </c>
      <c r="N246" s="167" t="s">
        <v>45</v>
      </c>
      <c r="O246" s="33"/>
      <c r="P246" s="168">
        <f>O246*H246</f>
        <v>0</v>
      </c>
      <c r="Q246" s="168">
        <v>0</v>
      </c>
      <c r="R246" s="168">
        <f>Q246*H246</f>
        <v>0</v>
      </c>
      <c r="S246" s="168">
        <v>0</v>
      </c>
      <c r="T246" s="169">
        <f>S246*H246</f>
        <v>0</v>
      </c>
      <c r="AR246" s="15" t="s">
        <v>206</v>
      </c>
      <c r="AT246" s="15" t="s">
        <v>126</v>
      </c>
      <c r="AU246" s="15" t="s">
        <v>82</v>
      </c>
      <c r="AY246" s="15" t="s">
        <v>124</v>
      </c>
      <c r="BE246" s="170">
        <f>IF(N246="základní",J246,0)</f>
        <v>0</v>
      </c>
      <c r="BF246" s="170">
        <f>IF(N246="snížená",J246,0)</f>
        <v>0</v>
      </c>
      <c r="BG246" s="170">
        <f>IF(N246="zákl. přenesená",J246,0)</f>
        <v>0</v>
      </c>
      <c r="BH246" s="170">
        <f>IF(N246="sníž. přenesená",J246,0)</f>
        <v>0</v>
      </c>
      <c r="BI246" s="170">
        <f>IF(N246="nulová",J246,0)</f>
        <v>0</v>
      </c>
      <c r="BJ246" s="15" t="s">
        <v>22</v>
      </c>
      <c r="BK246" s="170">
        <f>ROUND(I246*H246,2)</f>
        <v>0</v>
      </c>
      <c r="BL246" s="15" t="s">
        <v>206</v>
      </c>
      <c r="BM246" s="15" t="s">
        <v>485</v>
      </c>
    </row>
    <row r="247" spans="2:47" s="1" customFormat="1" ht="13.5">
      <c r="B247" s="32"/>
      <c r="D247" s="183" t="s">
        <v>133</v>
      </c>
      <c r="F247" s="184" t="s">
        <v>486</v>
      </c>
      <c r="I247" s="132"/>
      <c r="L247" s="32"/>
      <c r="M247" s="61"/>
      <c r="N247" s="33"/>
      <c r="O247" s="33"/>
      <c r="P247" s="33"/>
      <c r="Q247" s="33"/>
      <c r="R247" s="33"/>
      <c r="S247" s="33"/>
      <c r="T247" s="62"/>
      <c r="AT247" s="15" t="s">
        <v>133</v>
      </c>
      <c r="AU247" s="15" t="s">
        <v>82</v>
      </c>
    </row>
    <row r="248" spans="2:63" s="10" customFormat="1" ht="29.25" customHeight="1">
      <c r="B248" s="144"/>
      <c r="D248" s="155" t="s">
        <v>73</v>
      </c>
      <c r="E248" s="156" t="s">
        <v>487</v>
      </c>
      <c r="F248" s="156" t="s">
        <v>488</v>
      </c>
      <c r="I248" s="147"/>
      <c r="J248" s="157">
        <f>BK248</f>
        <v>0</v>
      </c>
      <c r="L248" s="144"/>
      <c r="M248" s="149"/>
      <c r="N248" s="150"/>
      <c r="O248" s="150"/>
      <c r="P248" s="151">
        <f>SUM(P249:P252)</f>
        <v>0</v>
      </c>
      <c r="Q248" s="150"/>
      <c r="R248" s="151">
        <f>SUM(R249:R252)</f>
        <v>0.012647039999999998</v>
      </c>
      <c r="S248" s="150"/>
      <c r="T248" s="152">
        <f>SUM(T249:T252)</f>
        <v>0</v>
      </c>
      <c r="AR248" s="145" t="s">
        <v>82</v>
      </c>
      <c r="AT248" s="153" t="s">
        <v>73</v>
      </c>
      <c r="AU248" s="153" t="s">
        <v>22</v>
      </c>
      <c r="AY248" s="145" t="s">
        <v>124</v>
      </c>
      <c r="BK248" s="154">
        <f>SUM(BK249:BK252)</f>
        <v>0</v>
      </c>
    </row>
    <row r="249" spans="2:65" s="1" customFormat="1" ht="22.5" customHeight="1">
      <c r="B249" s="158"/>
      <c r="C249" s="159" t="s">
        <v>489</v>
      </c>
      <c r="D249" s="159" t="s">
        <v>126</v>
      </c>
      <c r="E249" s="160" t="s">
        <v>490</v>
      </c>
      <c r="F249" s="161" t="s">
        <v>491</v>
      </c>
      <c r="G249" s="162" t="s">
        <v>129</v>
      </c>
      <c r="H249" s="163">
        <v>11.292</v>
      </c>
      <c r="I249" s="164"/>
      <c r="J249" s="165">
        <f>ROUND(I249*H249,2)</f>
        <v>0</v>
      </c>
      <c r="K249" s="161" t="s">
        <v>130</v>
      </c>
      <c r="L249" s="32"/>
      <c r="M249" s="166" t="s">
        <v>20</v>
      </c>
      <c r="N249" s="167" t="s">
        <v>45</v>
      </c>
      <c r="O249" s="33"/>
      <c r="P249" s="168">
        <f>O249*H249</f>
        <v>0</v>
      </c>
      <c r="Q249" s="168">
        <v>0</v>
      </c>
      <c r="R249" s="168">
        <f>Q249*H249</f>
        <v>0</v>
      </c>
      <c r="S249" s="168">
        <v>0</v>
      </c>
      <c r="T249" s="169">
        <f>S249*H249</f>
        <v>0</v>
      </c>
      <c r="AR249" s="15" t="s">
        <v>206</v>
      </c>
      <c r="AT249" s="15" t="s">
        <v>126</v>
      </c>
      <c r="AU249" s="15" t="s">
        <v>82</v>
      </c>
      <c r="AY249" s="15" t="s">
        <v>124</v>
      </c>
      <c r="BE249" s="170">
        <f>IF(N249="základní",J249,0)</f>
        <v>0</v>
      </c>
      <c r="BF249" s="170">
        <f>IF(N249="snížená",J249,0)</f>
        <v>0</v>
      </c>
      <c r="BG249" s="170">
        <f>IF(N249="zákl. přenesená",J249,0)</f>
        <v>0</v>
      </c>
      <c r="BH249" s="170">
        <f>IF(N249="sníž. přenesená",J249,0)</f>
        <v>0</v>
      </c>
      <c r="BI249" s="170">
        <f>IF(N249="nulová",J249,0)</f>
        <v>0</v>
      </c>
      <c r="BJ249" s="15" t="s">
        <v>22</v>
      </c>
      <c r="BK249" s="170">
        <f>ROUND(I249*H249,2)</f>
        <v>0</v>
      </c>
      <c r="BL249" s="15" t="s">
        <v>206</v>
      </c>
      <c r="BM249" s="15" t="s">
        <v>492</v>
      </c>
    </row>
    <row r="250" spans="2:47" s="1" customFormat="1" ht="13.5">
      <c r="B250" s="32"/>
      <c r="D250" s="171" t="s">
        <v>133</v>
      </c>
      <c r="F250" s="172" t="s">
        <v>493</v>
      </c>
      <c r="I250" s="132"/>
      <c r="L250" s="32"/>
      <c r="M250" s="61"/>
      <c r="N250" s="33"/>
      <c r="O250" s="33"/>
      <c r="P250" s="33"/>
      <c r="Q250" s="33"/>
      <c r="R250" s="33"/>
      <c r="S250" s="33"/>
      <c r="T250" s="62"/>
      <c r="AT250" s="15" t="s">
        <v>133</v>
      </c>
      <c r="AU250" s="15" t="s">
        <v>82</v>
      </c>
    </row>
    <row r="251" spans="2:65" s="1" customFormat="1" ht="22.5" customHeight="1">
      <c r="B251" s="158"/>
      <c r="C251" s="159" t="s">
        <v>494</v>
      </c>
      <c r="D251" s="159" t="s">
        <v>126</v>
      </c>
      <c r="E251" s="160" t="s">
        <v>495</v>
      </c>
      <c r="F251" s="161" t="s">
        <v>496</v>
      </c>
      <c r="G251" s="162" t="s">
        <v>129</v>
      </c>
      <c r="H251" s="163">
        <v>11.292</v>
      </c>
      <c r="I251" s="164"/>
      <c r="J251" s="165">
        <f>ROUND(I251*H251,2)</f>
        <v>0</v>
      </c>
      <c r="K251" s="161" t="s">
        <v>130</v>
      </c>
      <c r="L251" s="32"/>
      <c r="M251" s="166" t="s">
        <v>20</v>
      </c>
      <c r="N251" s="167" t="s">
        <v>45</v>
      </c>
      <c r="O251" s="33"/>
      <c r="P251" s="168">
        <f>O251*H251</f>
        <v>0</v>
      </c>
      <c r="Q251" s="168">
        <v>0.00112</v>
      </c>
      <c r="R251" s="168">
        <f>Q251*H251</f>
        <v>0.012647039999999998</v>
      </c>
      <c r="S251" s="168">
        <v>0</v>
      </c>
      <c r="T251" s="169">
        <f>S251*H251</f>
        <v>0</v>
      </c>
      <c r="AR251" s="15" t="s">
        <v>206</v>
      </c>
      <c r="AT251" s="15" t="s">
        <v>126</v>
      </c>
      <c r="AU251" s="15" t="s">
        <v>82</v>
      </c>
      <c r="AY251" s="15" t="s">
        <v>124</v>
      </c>
      <c r="BE251" s="170">
        <f>IF(N251="základní",J251,0)</f>
        <v>0</v>
      </c>
      <c r="BF251" s="170">
        <f>IF(N251="snížená",J251,0)</f>
        <v>0</v>
      </c>
      <c r="BG251" s="170">
        <f>IF(N251="zákl. přenesená",J251,0)</f>
        <v>0</v>
      </c>
      <c r="BH251" s="170">
        <f>IF(N251="sníž. přenesená",J251,0)</f>
        <v>0</v>
      </c>
      <c r="BI251" s="170">
        <f>IF(N251="nulová",J251,0)</f>
        <v>0</v>
      </c>
      <c r="BJ251" s="15" t="s">
        <v>22</v>
      </c>
      <c r="BK251" s="170">
        <f>ROUND(I251*H251,2)</f>
        <v>0</v>
      </c>
      <c r="BL251" s="15" t="s">
        <v>206</v>
      </c>
      <c r="BM251" s="15" t="s">
        <v>497</v>
      </c>
    </row>
    <row r="252" spans="2:47" s="1" customFormat="1" ht="27">
      <c r="B252" s="32"/>
      <c r="D252" s="183" t="s">
        <v>133</v>
      </c>
      <c r="F252" s="184" t="s">
        <v>498</v>
      </c>
      <c r="I252" s="132"/>
      <c r="L252" s="32"/>
      <c r="M252" s="61"/>
      <c r="N252" s="33"/>
      <c r="O252" s="33"/>
      <c r="P252" s="33"/>
      <c r="Q252" s="33"/>
      <c r="R252" s="33"/>
      <c r="S252" s="33"/>
      <c r="T252" s="62"/>
      <c r="AT252" s="15" t="s">
        <v>133</v>
      </c>
      <c r="AU252" s="15" t="s">
        <v>82</v>
      </c>
    </row>
    <row r="253" spans="2:63" s="10" customFormat="1" ht="36.75" customHeight="1">
      <c r="B253" s="144"/>
      <c r="D253" s="155" t="s">
        <v>73</v>
      </c>
      <c r="E253" s="195" t="s">
        <v>499</v>
      </c>
      <c r="F253" s="195" t="s">
        <v>500</v>
      </c>
      <c r="I253" s="147"/>
      <c r="J253" s="196">
        <f>BK253</f>
        <v>0</v>
      </c>
      <c r="L253" s="144"/>
      <c r="M253" s="149"/>
      <c r="N253" s="150"/>
      <c r="O253" s="150"/>
      <c r="P253" s="151">
        <f>P254+SUM(P255:P260)</f>
        <v>0</v>
      </c>
      <c r="Q253" s="150"/>
      <c r="R253" s="151">
        <f>R254+SUM(R255:R260)</f>
        <v>0</v>
      </c>
      <c r="S253" s="150"/>
      <c r="T253" s="152">
        <f>T254+SUM(T255:T260)</f>
        <v>0</v>
      </c>
      <c r="AR253" s="145" t="s">
        <v>148</v>
      </c>
      <c r="AT253" s="153" t="s">
        <v>73</v>
      </c>
      <c r="AU253" s="153" t="s">
        <v>74</v>
      </c>
      <c r="AY253" s="145" t="s">
        <v>124</v>
      </c>
      <c r="BK253" s="154">
        <f>BK254+SUM(BK255:BK260)</f>
        <v>0</v>
      </c>
    </row>
    <row r="254" spans="2:65" s="1" customFormat="1" ht="22.5" customHeight="1">
      <c r="B254" s="158"/>
      <c r="C254" s="159" t="s">
        <v>501</v>
      </c>
      <c r="D254" s="159" t="s">
        <v>126</v>
      </c>
      <c r="E254" s="160" t="s">
        <v>502</v>
      </c>
      <c r="F254" s="161" t="s">
        <v>503</v>
      </c>
      <c r="G254" s="162" t="s">
        <v>504</v>
      </c>
      <c r="H254" s="163">
        <v>1</v>
      </c>
      <c r="I254" s="164"/>
      <c r="J254" s="165">
        <f>ROUND(I254*H254,2)</f>
        <v>0</v>
      </c>
      <c r="K254" s="161" t="s">
        <v>130</v>
      </c>
      <c r="L254" s="32"/>
      <c r="M254" s="166" t="s">
        <v>20</v>
      </c>
      <c r="N254" s="167" t="s">
        <v>45</v>
      </c>
      <c r="O254" s="33"/>
      <c r="P254" s="168">
        <f>O254*H254</f>
        <v>0</v>
      </c>
      <c r="Q254" s="168">
        <v>0</v>
      </c>
      <c r="R254" s="168">
        <f>Q254*H254</f>
        <v>0</v>
      </c>
      <c r="S254" s="168">
        <v>0</v>
      </c>
      <c r="T254" s="169">
        <f>S254*H254</f>
        <v>0</v>
      </c>
      <c r="AR254" s="15" t="s">
        <v>505</v>
      </c>
      <c r="AT254" s="15" t="s">
        <v>126</v>
      </c>
      <c r="AU254" s="15" t="s">
        <v>22</v>
      </c>
      <c r="AY254" s="15" t="s">
        <v>124</v>
      </c>
      <c r="BE254" s="170">
        <f>IF(N254="základní",J254,0)</f>
        <v>0</v>
      </c>
      <c r="BF254" s="170">
        <f>IF(N254="snížená",J254,0)</f>
        <v>0</v>
      </c>
      <c r="BG254" s="170">
        <f>IF(N254="zákl. přenesená",J254,0)</f>
        <v>0</v>
      </c>
      <c r="BH254" s="170">
        <f>IF(N254="sníž. přenesená",J254,0)</f>
        <v>0</v>
      </c>
      <c r="BI254" s="170">
        <f>IF(N254="nulová",J254,0)</f>
        <v>0</v>
      </c>
      <c r="BJ254" s="15" t="s">
        <v>22</v>
      </c>
      <c r="BK254" s="170">
        <f>ROUND(I254*H254,2)</f>
        <v>0</v>
      </c>
      <c r="BL254" s="15" t="s">
        <v>505</v>
      </c>
      <c r="BM254" s="15" t="s">
        <v>506</v>
      </c>
    </row>
    <row r="255" spans="2:47" s="1" customFormat="1" ht="13.5">
      <c r="B255" s="32"/>
      <c r="D255" s="171" t="s">
        <v>133</v>
      </c>
      <c r="F255" s="172" t="s">
        <v>507</v>
      </c>
      <c r="I255" s="132"/>
      <c r="L255" s="32"/>
      <c r="M255" s="61"/>
      <c r="N255" s="33"/>
      <c r="O255" s="33"/>
      <c r="P255" s="33"/>
      <c r="Q255" s="33"/>
      <c r="R255" s="33"/>
      <c r="S255" s="33"/>
      <c r="T255" s="62"/>
      <c r="AT255" s="15" t="s">
        <v>133</v>
      </c>
      <c r="AU255" s="15" t="s">
        <v>22</v>
      </c>
    </row>
    <row r="256" spans="2:65" s="1" customFormat="1" ht="22.5" customHeight="1">
      <c r="B256" s="158"/>
      <c r="C256" s="159" t="s">
        <v>508</v>
      </c>
      <c r="D256" s="159" t="s">
        <v>126</v>
      </c>
      <c r="E256" s="160" t="s">
        <v>509</v>
      </c>
      <c r="F256" s="161" t="s">
        <v>510</v>
      </c>
      <c r="G256" s="162" t="s">
        <v>504</v>
      </c>
      <c r="H256" s="163">
        <v>1</v>
      </c>
      <c r="I256" s="164"/>
      <c r="J256" s="165">
        <f>ROUND(I256*H256,2)</f>
        <v>0</v>
      </c>
      <c r="K256" s="161" t="s">
        <v>130</v>
      </c>
      <c r="L256" s="32"/>
      <c r="M256" s="166" t="s">
        <v>20</v>
      </c>
      <c r="N256" s="167" t="s">
        <v>45</v>
      </c>
      <c r="O256" s="33"/>
      <c r="P256" s="168">
        <f>O256*H256</f>
        <v>0</v>
      </c>
      <c r="Q256" s="168">
        <v>0</v>
      </c>
      <c r="R256" s="168">
        <f>Q256*H256</f>
        <v>0</v>
      </c>
      <c r="S256" s="168">
        <v>0</v>
      </c>
      <c r="T256" s="169">
        <f>S256*H256</f>
        <v>0</v>
      </c>
      <c r="AR256" s="15" t="s">
        <v>505</v>
      </c>
      <c r="AT256" s="15" t="s">
        <v>126</v>
      </c>
      <c r="AU256" s="15" t="s">
        <v>22</v>
      </c>
      <c r="AY256" s="15" t="s">
        <v>124</v>
      </c>
      <c r="BE256" s="170">
        <f>IF(N256="základní",J256,0)</f>
        <v>0</v>
      </c>
      <c r="BF256" s="170">
        <f>IF(N256="snížená",J256,0)</f>
        <v>0</v>
      </c>
      <c r="BG256" s="170">
        <f>IF(N256="zákl. přenesená",J256,0)</f>
        <v>0</v>
      </c>
      <c r="BH256" s="170">
        <f>IF(N256="sníž. přenesená",J256,0)</f>
        <v>0</v>
      </c>
      <c r="BI256" s="170">
        <f>IF(N256="nulová",J256,0)</f>
        <v>0</v>
      </c>
      <c r="BJ256" s="15" t="s">
        <v>22</v>
      </c>
      <c r="BK256" s="170">
        <f>ROUND(I256*H256,2)</f>
        <v>0</v>
      </c>
      <c r="BL256" s="15" t="s">
        <v>505</v>
      </c>
      <c r="BM256" s="15" t="s">
        <v>511</v>
      </c>
    </row>
    <row r="257" spans="2:47" s="1" customFormat="1" ht="13.5">
      <c r="B257" s="32"/>
      <c r="D257" s="171" t="s">
        <v>133</v>
      </c>
      <c r="F257" s="172" t="s">
        <v>512</v>
      </c>
      <c r="I257" s="132"/>
      <c r="L257" s="32"/>
      <c r="M257" s="61"/>
      <c r="N257" s="33"/>
      <c r="O257" s="33"/>
      <c r="P257" s="33"/>
      <c r="Q257" s="33"/>
      <c r="R257" s="33"/>
      <c r="S257" s="33"/>
      <c r="T257" s="62"/>
      <c r="AT257" s="15" t="s">
        <v>133</v>
      </c>
      <c r="AU257" s="15" t="s">
        <v>22</v>
      </c>
    </row>
    <row r="258" spans="2:65" s="1" customFormat="1" ht="22.5" customHeight="1">
      <c r="B258" s="158"/>
      <c r="C258" s="159" t="s">
        <v>513</v>
      </c>
      <c r="D258" s="159" t="s">
        <v>126</v>
      </c>
      <c r="E258" s="160" t="s">
        <v>514</v>
      </c>
      <c r="F258" s="161" t="s">
        <v>515</v>
      </c>
      <c r="G258" s="162" t="s">
        <v>504</v>
      </c>
      <c r="H258" s="163">
        <v>1</v>
      </c>
      <c r="I258" s="164"/>
      <c r="J258" s="165">
        <f>ROUND(I258*H258,2)</f>
        <v>0</v>
      </c>
      <c r="K258" s="161" t="s">
        <v>130</v>
      </c>
      <c r="L258" s="32"/>
      <c r="M258" s="166" t="s">
        <v>20</v>
      </c>
      <c r="N258" s="167" t="s">
        <v>45</v>
      </c>
      <c r="O258" s="33"/>
      <c r="P258" s="168">
        <f>O258*H258</f>
        <v>0</v>
      </c>
      <c r="Q258" s="168">
        <v>0</v>
      </c>
      <c r="R258" s="168">
        <f>Q258*H258</f>
        <v>0</v>
      </c>
      <c r="S258" s="168">
        <v>0</v>
      </c>
      <c r="T258" s="169">
        <f>S258*H258</f>
        <v>0</v>
      </c>
      <c r="AR258" s="15" t="s">
        <v>505</v>
      </c>
      <c r="AT258" s="15" t="s">
        <v>126</v>
      </c>
      <c r="AU258" s="15" t="s">
        <v>22</v>
      </c>
      <c r="AY258" s="15" t="s">
        <v>124</v>
      </c>
      <c r="BE258" s="170">
        <f>IF(N258="základní",J258,0)</f>
        <v>0</v>
      </c>
      <c r="BF258" s="170">
        <f>IF(N258="snížená",J258,0)</f>
        <v>0</v>
      </c>
      <c r="BG258" s="170">
        <f>IF(N258="zákl. přenesená",J258,0)</f>
        <v>0</v>
      </c>
      <c r="BH258" s="170">
        <f>IF(N258="sníž. přenesená",J258,0)</f>
        <v>0</v>
      </c>
      <c r="BI258" s="170">
        <f>IF(N258="nulová",J258,0)</f>
        <v>0</v>
      </c>
      <c r="BJ258" s="15" t="s">
        <v>22</v>
      </c>
      <c r="BK258" s="170">
        <f>ROUND(I258*H258,2)</f>
        <v>0</v>
      </c>
      <c r="BL258" s="15" t="s">
        <v>505</v>
      </c>
      <c r="BM258" s="15" t="s">
        <v>516</v>
      </c>
    </row>
    <row r="259" spans="2:47" s="1" customFormat="1" ht="13.5">
      <c r="B259" s="32"/>
      <c r="D259" s="183" t="s">
        <v>133</v>
      </c>
      <c r="F259" s="184" t="s">
        <v>517</v>
      </c>
      <c r="I259" s="132"/>
      <c r="L259" s="32"/>
      <c r="M259" s="61"/>
      <c r="N259" s="33"/>
      <c r="O259" s="33"/>
      <c r="P259" s="33"/>
      <c r="Q259" s="33"/>
      <c r="R259" s="33"/>
      <c r="S259" s="33"/>
      <c r="T259" s="62"/>
      <c r="AT259" s="15" t="s">
        <v>133</v>
      </c>
      <c r="AU259" s="15" t="s">
        <v>22</v>
      </c>
    </row>
    <row r="260" spans="2:63" s="10" customFormat="1" ht="29.25" customHeight="1">
      <c r="B260" s="144"/>
      <c r="D260" s="155" t="s">
        <v>73</v>
      </c>
      <c r="E260" s="156" t="s">
        <v>518</v>
      </c>
      <c r="F260" s="156" t="s">
        <v>519</v>
      </c>
      <c r="I260" s="147"/>
      <c r="J260" s="157">
        <f>BK260</f>
        <v>0</v>
      </c>
      <c r="L260" s="144"/>
      <c r="M260" s="149"/>
      <c r="N260" s="150"/>
      <c r="O260" s="150"/>
      <c r="P260" s="151">
        <f>SUM(P261:P278)</f>
        <v>0</v>
      </c>
      <c r="Q260" s="150"/>
      <c r="R260" s="151">
        <f>SUM(R261:R278)</f>
        <v>0</v>
      </c>
      <c r="S260" s="150"/>
      <c r="T260" s="152">
        <f>SUM(T261:T278)</f>
        <v>0</v>
      </c>
      <c r="AR260" s="145" t="s">
        <v>148</v>
      </c>
      <c r="AT260" s="153" t="s">
        <v>73</v>
      </c>
      <c r="AU260" s="153" t="s">
        <v>22</v>
      </c>
      <c r="AY260" s="145" t="s">
        <v>124</v>
      </c>
      <c r="BK260" s="154">
        <f>SUM(BK261:BK278)</f>
        <v>0</v>
      </c>
    </row>
    <row r="261" spans="2:65" s="1" customFormat="1" ht="22.5" customHeight="1">
      <c r="B261" s="158"/>
      <c r="C261" s="159" t="s">
        <v>520</v>
      </c>
      <c r="D261" s="159" t="s">
        <v>126</v>
      </c>
      <c r="E261" s="160" t="s">
        <v>521</v>
      </c>
      <c r="F261" s="161" t="s">
        <v>522</v>
      </c>
      <c r="G261" s="162" t="s">
        <v>504</v>
      </c>
      <c r="H261" s="163">
        <v>1</v>
      </c>
      <c r="I261" s="164"/>
      <c r="J261" s="165">
        <f>ROUND(I261*H261,2)</f>
        <v>0</v>
      </c>
      <c r="K261" s="161" t="s">
        <v>130</v>
      </c>
      <c r="L261" s="32"/>
      <c r="M261" s="166" t="s">
        <v>20</v>
      </c>
      <c r="N261" s="167" t="s">
        <v>45</v>
      </c>
      <c r="O261" s="33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AR261" s="15" t="s">
        <v>505</v>
      </c>
      <c r="AT261" s="15" t="s">
        <v>126</v>
      </c>
      <c r="AU261" s="15" t="s">
        <v>82</v>
      </c>
      <c r="AY261" s="15" t="s">
        <v>124</v>
      </c>
      <c r="BE261" s="170">
        <f>IF(N261="základní",J261,0)</f>
        <v>0</v>
      </c>
      <c r="BF261" s="170">
        <f>IF(N261="snížená",J261,0)</f>
        <v>0</v>
      </c>
      <c r="BG261" s="170">
        <f>IF(N261="zákl. přenesená",J261,0)</f>
        <v>0</v>
      </c>
      <c r="BH261" s="170">
        <f>IF(N261="sníž. přenesená",J261,0)</f>
        <v>0</v>
      </c>
      <c r="BI261" s="170">
        <f>IF(N261="nulová",J261,0)</f>
        <v>0</v>
      </c>
      <c r="BJ261" s="15" t="s">
        <v>22</v>
      </c>
      <c r="BK261" s="170">
        <f>ROUND(I261*H261,2)</f>
        <v>0</v>
      </c>
      <c r="BL261" s="15" t="s">
        <v>505</v>
      </c>
      <c r="BM261" s="15" t="s">
        <v>523</v>
      </c>
    </row>
    <row r="262" spans="2:47" s="1" customFormat="1" ht="13.5">
      <c r="B262" s="32"/>
      <c r="D262" s="171" t="s">
        <v>133</v>
      </c>
      <c r="F262" s="172" t="s">
        <v>524</v>
      </c>
      <c r="I262" s="132"/>
      <c r="L262" s="32"/>
      <c r="M262" s="61"/>
      <c r="N262" s="33"/>
      <c r="O262" s="33"/>
      <c r="P262" s="33"/>
      <c r="Q262" s="33"/>
      <c r="R262" s="33"/>
      <c r="S262" s="33"/>
      <c r="T262" s="62"/>
      <c r="AT262" s="15" t="s">
        <v>133</v>
      </c>
      <c r="AU262" s="15" t="s">
        <v>82</v>
      </c>
    </row>
    <row r="263" spans="2:65" s="1" customFormat="1" ht="22.5" customHeight="1">
      <c r="B263" s="158"/>
      <c r="C263" s="159" t="s">
        <v>525</v>
      </c>
      <c r="D263" s="159" t="s">
        <v>126</v>
      </c>
      <c r="E263" s="160" t="s">
        <v>526</v>
      </c>
      <c r="F263" s="161" t="s">
        <v>527</v>
      </c>
      <c r="G263" s="162" t="s">
        <v>504</v>
      </c>
      <c r="H263" s="163">
        <v>1</v>
      </c>
      <c r="I263" s="164"/>
      <c r="J263" s="165">
        <f>ROUND(I263*H263,2)</f>
        <v>0</v>
      </c>
      <c r="K263" s="161" t="s">
        <v>130</v>
      </c>
      <c r="L263" s="32"/>
      <c r="M263" s="166" t="s">
        <v>20</v>
      </c>
      <c r="N263" s="167" t="s">
        <v>45</v>
      </c>
      <c r="O263" s="33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AR263" s="15" t="s">
        <v>505</v>
      </c>
      <c r="AT263" s="15" t="s">
        <v>126</v>
      </c>
      <c r="AU263" s="15" t="s">
        <v>82</v>
      </c>
      <c r="AY263" s="15" t="s">
        <v>124</v>
      </c>
      <c r="BE263" s="170">
        <f>IF(N263="základní",J263,0)</f>
        <v>0</v>
      </c>
      <c r="BF263" s="170">
        <f>IF(N263="snížená",J263,0)</f>
        <v>0</v>
      </c>
      <c r="BG263" s="170">
        <f>IF(N263="zákl. přenesená",J263,0)</f>
        <v>0</v>
      </c>
      <c r="BH263" s="170">
        <f>IF(N263="sníž. přenesená",J263,0)</f>
        <v>0</v>
      </c>
      <c r="BI263" s="170">
        <f>IF(N263="nulová",J263,0)</f>
        <v>0</v>
      </c>
      <c r="BJ263" s="15" t="s">
        <v>22</v>
      </c>
      <c r="BK263" s="170">
        <f>ROUND(I263*H263,2)</f>
        <v>0</v>
      </c>
      <c r="BL263" s="15" t="s">
        <v>505</v>
      </c>
      <c r="BM263" s="15" t="s">
        <v>528</v>
      </c>
    </row>
    <row r="264" spans="2:47" s="1" customFormat="1" ht="13.5">
      <c r="B264" s="32"/>
      <c r="D264" s="171" t="s">
        <v>133</v>
      </c>
      <c r="F264" s="172" t="s">
        <v>527</v>
      </c>
      <c r="I264" s="132"/>
      <c r="L264" s="32"/>
      <c r="M264" s="61"/>
      <c r="N264" s="33"/>
      <c r="O264" s="33"/>
      <c r="P264" s="33"/>
      <c r="Q264" s="33"/>
      <c r="R264" s="33"/>
      <c r="S264" s="33"/>
      <c r="T264" s="62"/>
      <c r="AT264" s="15" t="s">
        <v>133</v>
      </c>
      <c r="AU264" s="15" t="s">
        <v>82</v>
      </c>
    </row>
    <row r="265" spans="2:65" s="1" customFormat="1" ht="22.5" customHeight="1">
      <c r="B265" s="158"/>
      <c r="C265" s="159" t="s">
        <v>529</v>
      </c>
      <c r="D265" s="159" t="s">
        <v>126</v>
      </c>
      <c r="E265" s="160" t="s">
        <v>530</v>
      </c>
      <c r="F265" s="161" t="s">
        <v>531</v>
      </c>
      <c r="G265" s="162" t="s">
        <v>504</v>
      </c>
      <c r="H265" s="163">
        <v>1</v>
      </c>
      <c r="I265" s="164"/>
      <c r="J265" s="165">
        <f>ROUND(I265*H265,2)</f>
        <v>0</v>
      </c>
      <c r="K265" s="161" t="s">
        <v>130</v>
      </c>
      <c r="L265" s="32"/>
      <c r="M265" s="166" t="s">
        <v>20</v>
      </c>
      <c r="N265" s="167" t="s">
        <v>45</v>
      </c>
      <c r="O265" s="33"/>
      <c r="P265" s="168">
        <f>O265*H265</f>
        <v>0</v>
      </c>
      <c r="Q265" s="168">
        <v>0</v>
      </c>
      <c r="R265" s="168">
        <f>Q265*H265</f>
        <v>0</v>
      </c>
      <c r="S265" s="168">
        <v>0</v>
      </c>
      <c r="T265" s="169">
        <f>S265*H265</f>
        <v>0</v>
      </c>
      <c r="AR265" s="15" t="s">
        <v>505</v>
      </c>
      <c r="AT265" s="15" t="s">
        <v>126</v>
      </c>
      <c r="AU265" s="15" t="s">
        <v>82</v>
      </c>
      <c r="AY265" s="15" t="s">
        <v>124</v>
      </c>
      <c r="BE265" s="170">
        <f>IF(N265="základní",J265,0)</f>
        <v>0</v>
      </c>
      <c r="BF265" s="170">
        <f>IF(N265="snížená",J265,0)</f>
        <v>0</v>
      </c>
      <c r="BG265" s="170">
        <f>IF(N265="zákl. přenesená",J265,0)</f>
        <v>0</v>
      </c>
      <c r="BH265" s="170">
        <f>IF(N265="sníž. přenesená",J265,0)</f>
        <v>0</v>
      </c>
      <c r="BI265" s="170">
        <f>IF(N265="nulová",J265,0)</f>
        <v>0</v>
      </c>
      <c r="BJ265" s="15" t="s">
        <v>22</v>
      </c>
      <c r="BK265" s="170">
        <f>ROUND(I265*H265,2)</f>
        <v>0</v>
      </c>
      <c r="BL265" s="15" t="s">
        <v>505</v>
      </c>
      <c r="BM265" s="15" t="s">
        <v>532</v>
      </c>
    </row>
    <row r="266" spans="2:47" s="1" customFormat="1" ht="13.5">
      <c r="B266" s="32"/>
      <c r="D266" s="171" t="s">
        <v>133</v>
      </c>
      <c r="F266" s="172" t="s">
        <v>531</v>
      </c>
      <c r="I266" s="132"/>
      <c r="L266" s="32"/>
      <c r="M266" s="61"/>
      <c r="N266" s="33"/>
      <c r="O266" s="33"/>
      <c r="P266" s="33"/>
      <c r="Q266" s="33"/>
      <c r="R266" s="33"/>
      <c r="S266" s="33"/>
      <c r="T266" s="62"/>
      <c r="AT266" s="15" t="s">
        <v>133</v>
      </c>
      <c r="AU266" s="15" t="s">
        <v>82</v>
      </c>
    </row>
    <row r="267" spans="2:65" s="1" customFormat="1" ht="22.5" customHeight="1">
      <c r="B267" s="158"/>
      <c r="C267" s="159" t="s">
        <v>533</v>
      </c>
      <c r="D267" s="159" t="s">
        <v>126</v>
      </c>
      <c r="E267" s="160" t="s">
        <v>534</v>
      </c>
      <c r="F267" s="161" t="s">
        <v>535</v>
      </c>
      <c r="G267" s="162" t="s">
        <v>504</v>
      </c>
      <c r="H267" s="163">
        <v>1</v>
      </c>
      <c r="I267" s="164"/>
      <c r="J267" s="165">
        <f>ROUND(I267*H267,2)</f>
        <v>0</v>
      </c>
      <c r="K267" s="161" t="s">
        <v>130</v>
      </c>
      <c r="L267" s="32"/>
      <c r="M267" s="166" t="s">
        <v>20</v>
      </c>
      <c r="N267" s="167" t="s">
        <v>45</v>
      </c>
      <c r="O267" s="33"/>
      <c r="P267" s="168">
        <f>O267*H267</f>
        <v>0</v>
      </c>
      <c r="Q267" s="168">
        <v>0</v>
      </c>
      <c r="R267" s="168">
        <f>Q267*H267</f>
        <v>0</v>
      </c>
      <c r="S267" s="168">
        <v>0</v>
      </c>
      <c r="T267" s="169">
        <f>S267*H267</f>
        <v>0</v>
      </c>
      <c r="AR267" s="15" t="s">
        <v>505</v>
      </c>
      <c r="AT267" s="15" t="s">
        <v>126</v>
      </c>
      <c r="AU267" s="15" t="s">
        <v>82</v>
      </c>
      <c r="AY267" s="15" t="s">
        <v>124</v>
      </c>
      <c r="BE267" s="170">
        <f>IF(N267="základní",J267,0)</f>
        <v>0</v>
      </c>
      <c r="BF267" s="170">
        <f>IF(N267="snížená",J267,0)</f>
        <v>0</v>
      </c>
      <c r="BG267" s="170">
        <f>IF(N267="zákl. přenesená",J267,0)</f>
        <v>0</v>
      </c>
      <c r="BH267" s="170">
        <f>IF(N267="sníž. přenesená",J267,0)</f>
        <v>0</v>
      </c>
      <c r="BI267" s="170">
        <f>IF(N267="nulová",J267,0)</f>
        <v>0</v>
      </c>
      <c r="BJ267" s="15" t="s">
        <v>22</v>
      </c>
      <c r="BK267" s="170">
        <f>ROUND(I267*H267,2)</f>
        <v>0</v>
      </c>
      <c r="BL267" s="15" t="s">
        <v>505</v>
      </c>
      <c r="BM267" s="15" t="s">
        <v>536</v>
      </c>
    </row>
    <row r="268" spans="2:47" s="1" customFormat="1" ht="13.5">
      <c r="B268" s="32"/>
      <c r="D268" s="171" t="s">
        <v>133</v>
      </c>
      <c r="F268" s="172" t="s">
        <v>535</v>
      </c>
      <c r="I268" s="132"/>
      <c r="L268" s="32"/>
      <c r="M268" s="61"/>
      <c r="N268" s="33"/>
      <c r="O268" s="33"/>
      <c r="P268" s="33"/>
      <c r="Q268" s="33"/>
      <c r="R268" s="33"/>
      <c r="S268" s="33"/>
      <c r="T268" s="62"/>
      <c r="AT268" s="15" t="s">
        <v>133</v>
      </c>
      <c r="AU268" s="15" t="s">
        <v>82</v>
      </c>
    </row>
    <row r="269" spans="2:65" s="1" customFormat="1" ht="22.5" customHeight="1">
      <c r="B269" s="158"/>
      <c r="C269" s="159" t="s">
        <v>537</v>
      </c>
      <c r="D269" s="159" t="s">
        <v>126</v>
      </c>
      <c r="E269" s="160" t="s">
        <v>538</v>
      </c>
      <c r="F269" s="161" t="s">
        <v>539</v>
      </c>
      <c r="G269" s="162" t="s">
        <v>504</v>
      </c>
      <c r="H269" s="163">
        <v>1</v>
      </c>
      <c r="I269" s="164"/>
      <c r="J269" s="165">
        <f>ROUND(I269*H269,2)</f>
        <v>0</v>
      </c>
      <c r="K269" s="161" t="s">
        <v>130</v>
      </c>
      <c r="L269" s="32"/>
      <c r="M269" s="166" t="s">
        <v>20</v>
      </c>
      <c r="N269" s="167" t="s">
        <v>45</v>
      </c>
      <c r="O269" s="33"/>
      <c r="P269" s="168">
        <f>O269*H269</f>
        <v>0</v>
      </c>
      <c r="Q269" s="168">
        <v>0</v>
      </c>
      <c r="R269" s="168">
        <f>Q269*H269</f>
        <v>0</v>
      </c>
      <c r="S269" s="168">
        <v>0</v>
      </c>
      <c r="T269" s="169">
        <f>S269*H269</f>
        <v>0</v>
      </c>
      <c r="AR269" s="15" t="s">
        <v>505</v>
      </c>
      <c r="AT269" s="15" t="s">
        <v>126</v>
      </c>
      <c r="AU269" s="15" t="s">
        <v>82</v>
      </c>
      <c r="AY269" s="15" t="s">
        <v>124</v>
      </c>
      <c r="BE269" s="170">
        <f>IF(N269="základní",J269,0)</f>
        <v>0</v>
      </c>
      <c r="BF269" s="170">
        <f>IF(N269="snížená",J269,0)</f>
        <v>0</v>
      </c>
      <c r="BG269" s="170">
        <f>IF(N269="zákl. přenesená",J269,0)</f>
        <v>0</v>
      </c>
      <c r="BH269" s="170">
        <f>IF(N269="sníž. přenesená",J269,0)</f>
        <v>0</v>
      </c>
      <c r="BI269" s="170">
        <f>IF(N269="nulová",J269,0)</f>
        <v>0</v>
      </c>
      <c r="BJ269" s="15" t="s">
        <v>22</v>
      </c>
      <c r="BK269" s="170">
        <f>ROUND(I269*H269,2)</f>
        <v>0</v>
      </c>
      <c r="BL269" s="15" t="s">
        <v>505</v>
      </c>
      <c r="BM269" s="15" t="s">
        <v>540</v>
      </c>
    </row>
    <row r="270" spans="2:47" s="1" customFormat="1" ht="13.5">
      <c r="B270" s="32"/>
      <c r="D270" s="171" t="s">
        <v>133</v>
      </c>
      <c r="F270" s="172" t="s">
        <v>539</v>
      </c>
      <c r="I270" s="132"/>
      <c r="L270" s="32"/>
      <c r="M270" s="61"/>
      <c r="N270" s="33"/>
      <c r="O270" s="33"/>
      <c r="P270" s="33"/>
      <c r="Q270" s="33"/>
      <c r="R270" s="33"/>
      <c r="S270" s="33"/>
      <c r="T270" s="62"/>
      <c r="AT270" s="15" t="s">
        <v>133</v>
      </c>
      <c r="AU270" s="15" t="s">
        <v>82</v>
      </c>
    </row>
    <row r="271" spans="2:65" s="1" customFormat="1" ht="22.5" customHeight="1">
      <c r="B271" s="158"/>
      <c r="C271" s="159" t="s">
        <v>541</v>
      </c>
      <c r="D271" s="159" t="s">
        <v>126</v>
      </c>
      <c r="E271" s="160" t="s">
        <v>542</v>
      </c>
      <c r="F271" s="161" t="s">
        <v>543</v>
      </c>
      <c r="G271" s="162" t="s">
        <v>504</v>
      </c>
      <c r="H271" s="163">
        <v>1</v>
      </c>
      <c r="I271" s="164"/>
      <c r="J271" s="165">
        <f>ROUND(I271*H271,2)</f>
        <v>0</v>
      </c>
      <c r="K271" s="161" t="s">
        <v>130</v>
      </c>
      <c r="L271" s="32"/>
      <c r="M271" s="166" t="s">
        <v>20</v>
      </c>
      <c r="N271" s="167" t="s">
        <v>45</v>
      </c>
      <c r="O271" s="33"/>
      <c r="P271" s="168">
        <f>O271*H271</f>
        <v>0</v>
      </c>
      <c r="Q271" s="168">
        <v>0</v>
      </c>
      <c r="R271" s="168">
        <f>Q271*H271</f>
        <v>0</v>
      </c>
      <c r="S271" s="168">
        <v>0</v>
      </c>
      <c r="T271" s="169">
        <f>S271*H271</f>
        <v>0</v>
      </c>
      <c r="AR271" s="15" t="s">
        <v>505</v>
      </c>
      <c r="AT271" s="15" t="s">
        <v>126</v>
      </c>
      <c r="AU271" s="15" t="s">
        <v>82</v>
      </c>
      <c r="AY271" s="15" t="s">
        <v>124</v>
      </c>
      <c r="BE271" s="170">
        <f>IF(N271="základní",J271,0)</f>
        <v>0</v>
      </c>
      <c r="BF271" s="170">
        <f>IF(N271="snížená",J271,0)</f>
        <v>0</v>
      </c>
      <c r="BG271" s="170">
        <f>IF(N271="zákl. přenesená",J271,0)</f>
        <v>0</v>
      </c>
      <c r="BH271" s="170">
        <f>IF(N271="sníž. přenesená",J271,0)</f>
        <v>0</v>
      </c>
      <c r="BI271" s="170">
        <f>IF(N271="nulová",J271,0)</f>
        <v>0</v>
      </c>
      <c r="BJ271" s="15" t="s">
        <v>22</v>
      </c>
      <c r="BK271" s="170">
        <f>ROUND(I271*H271,2)</f>
        <v>0</v>
      </c>
      <c r="BL271" s="15" t="s">
        <v>505</v>
      </c>
      <c r="BM271" s="15" t="s">
        <v>544</v>
      </c>
    </row>
    <row r="272" spans="2:47" s="1" customFormat="1" ht="13.5">
      <c r="B272" s="32"/>
      <c r="D272" s="171" t="s">
        <v>133</v>
      </c>
      <c r="F272" s="172" t="s">
        <v>543</v>
      </c>
      <c r="I272" s="132"/>
      <c r="L272" s="32"/>
      <c r="M272" s="61"/>
      <c r="N272" s="33"/>
      <c r="O272" s="33"/>
      <c r="P272" s="33"/>
      <c r="Q272" s="33"/>
      <c r="R272" s="33"/>
      <c r="S272" s="33"/>
      <c r="T272" s="62"/>
      <c r="AT272" s="15" t="s">
        <v>133</v>
      </c>
      <c r="AU272" s="15" t="s">
        <v>82</v>
      </c>
    </row>
    <row r="273" spans="2:65" s="1" customFormat="1" ht="22.5" customHeight="1">
      <c r="B273" s="158"/>
      <c r="C273" s="159" t="s">
        <v>545</v>
      </c>
      <c r="D273" s="159" t="s">
        <v>126</v>
      </c>
      <c r="E273" s="160" t="s">
        <v>546</v>
      </c>
      <c r="F273" s="161" t="s">
        <v>547</v>
      </c>
      <c r="G273" s="162" t="s">
        <v>504</v>
      </c>
      <c r="H273" s="163">
        <v>4</v>
      </c>
      <c r="I273" s="164"/>
      <c r="J273" s="165">
        <f>ROUND(I273*H273,2)</f>
        <v>0</v>
      </c>
      <c r="K273" s="161" t="s">
        <v>130</v>
      </c>
      <c r="L273" s="32"/>
      <c r="M273" s="166" t="s">
        <v>20</v>
      </c>
      <c r="N273" s="167" t="s">
        <v>45</v>
      </c>
      <c r="O273" s="33"/>
      <c r="P273" s="168">
        <f>O273*H273</f>
        <v>0</v>
      </c>
      <c r="Q273" s="168">
        <v>0</v>
      </c>
      <c r="R273" s="168">
        <f>Q273*H273</f>
        <v>0</v>
      </c>
      <c r="S273" s="168">
        <v>0</v>
      </c>
      <c r="T273" s="169">
        <f>S273*H273</f>
        <v>0</v>
      </c>
      <c r="AR273" s="15" t="s">
        <v>505</v>
      </c>
      <c r="AT273" s="15" t="s">
        <v>126</v>
      </c>
      <c r="AU273" s="15" t="s">
        <v>82</v>
      </c>
      <c r="AY273" s="15" t="s">
        <v>124</v>
      </c>
      <c r="BE273" s="170">
        <f>IF(N273="základní",J273,0)</f>
        <v>0</v>
      </c>
      <c r="BF273" s="170">
        <f>IF(N273="snížená",J273,0)</f>
        <v>0</v>
      </c>
      <c r="BG273" s="170">
        <f>IF(N273="zákl. přenesená",J273,0)</f>
        <v>0</v>
      </c>
      <c r="BH273" s="170">
        <f>IF(N273="sníž. přenesená",J273,0)</f>
        <v>0</v>
      </c>
      <c r="BI273" s="170">
        <f>IF(N273="nulová",J273,0)</f>
        <v>0</v>
      </c>
      <c r="BJ273" s="15" t="s">
        <v>22</v>
      </c>
      <c r="BK273" s="170">
        <f>ROUND(I273*H273,2)</f>
        <v>0</v>
      </c>
      <c r="BL273" s="15" t="s">
        <v>505</v>
      </c>
      <c r="BM273" s="15" t="s">
        <v>548</v>
      </c>
    </row>
    <row r="274" spans="2:47" s="1" customFormat="1" ht="13.5">
      <c r="B274" s="32"/>
      <c r="D274" s="171" t="s">
        <v>133</v>
      </c>
      <c r="F274" s="172" t="s">
        <v>549</v>
      </c>
      <c r="I274" s="132"/>
      <c r="L274" s="32"/>
      <c r="M274" s="61"/>
      <c r="N274" s="33"/>
      <c r="O274" s="33"/>
      <c r="P274" s="33"/>
      <c r="Q274" s="33"/>
      <c r="R274" s="33"/>
      <c r="S274" s="33"/>
      <c r="T274" s="62"/>
      <c r="AT274" s="15" t="s">
        <v>133</v>
      </c>
      <c r="AU274" s="15" t="s">
        <v>82</v>
      </c>
    </row>
    <row r="275" spans="2:65" s="1" customFormat="1" ht="22.5" customHeight="1">
      <c r="B275" s="158"/>
      <c r="C275" s="159" t="s">
        <v>550</v>
      </c>
      <c r="D275" s="159" t="s">
        <v>126</v>
      </c>
      <c r="E275" s="160" t="s">
        <v>551</v>
      </c>
      <c r="F275" s="161" t="s">
        <v>552</v>
      </c>
      <c r="G275" s="162" t="s">
        <v>504</v>
      </c>
      <c r="H275" s="163">
        <v>1</v>
      </c>
      <c r="I275" s="164"/>
      <c r="J275" s="165">
        <f>ROUND(I275*H275,2)</f>
        <v>0</v>
      </c>
      <c r="K275" s="161" t="s">
        <v>130</v>
      </c>
      <c r="L275" s="32"/>
      <c r="M275" s="166" t="s">
        <v>20</v>
      </c>
      <c r="N275" s="167" t="s">
        <v>45</v>
      </c>
      <c r="O275" s="33"/>
      <c r="P275" s="168">
        <f>O275*H275</f>
        <v>0</v>
      </c>
      <c r="Q275" s="168">
        <v>0</v>
      </c>
      <c r="R275" s="168">
        <f>Q275*H275</f>
        <v>0</v>
      </c>
      <c r="S275" s="168">
        <v>0</v>
      </c>
      <c r="T275" s="169">
        <f>S275*H275</f>
        <v>0</v>
      </c>
      <c r="AR275" s="15" t="s">
        <v>505</v>
      </c>
      <c r="AT275" s="15" t="s">
        <v>126</v>
      </c>
      <c r="AU275" s="15" t="s">
        <v>82</v>
      </c>
      <c r="AY275" s="15" t="s">
        <v>124</v>
      </c>
      <c r="BE275" s="170">
        <f>IF(N275="základní",J275,0)</f>
        <v>0</v>
      </c>
      <c r="BF275" s="170">
        <f>IF(N275="snížená",J275,0)</f>
        <v>0</v>
      </c>
      <c r="BG275" s="170">
        <f>IF(N275="zákl. přenesená",J275,0)</f>
        <v>0</v>
      </c>
      <c r="BH275" s="170">
        <f>IF(N275="sníž. přenesená",J275,0)</f>
        <v>0</v>
      </c>
      <c r="BI275" s="170">
        <f>IF(N275="nulová",J275,0)</f>
        <v>0</v>
      </c>
      <c r="BJ275" s="15" t="s">
        <v>22</v>
      </c>
      <c r="BK275" s="170">
        <f>ROUND(I275*H275,2)</f>
        <v>0</v>
      </c>
      <c r="BL275" s="15" t="s">
        <v>505</v>
      </c>
      <c r="BM275" s="15" t="s">
        <v>553</v>
      </c>
    </row>
    <row r="276" spans="2:47" s="1" customFormat="1" ht="13.5">
      <c r="B276" s="32"/>
      <c r="D276" s="171" t="s">
        <v>133</v>
      </c>
      <c r="F276" s="172" t="s">
        <v>552</v>
      </c>
      <c r="I276" s="132"/>
      <c r="L276" s="32"/>
      <c r="M276" s="61"/>
      <c r="N276" s="33"/>
      <c r="O276" s="33"/>
      <c r="P276" s="33"/>
      <c r="Q276" s="33"/>
      <c r="R276" s="33"/>
      <c r="S276" s="33"/>
      <c r="T276" s="62"/>
      <c r="AT276" s="15" t="s">
        <v>133</v>
      </c>
      <c r="AU276" s="15" t="s">
        <v>82</v>
      </c>
    </row>
    <row r="277" spans="2:65" s="1" customFormat="1" ht="22.5" customHeight="1">
      <c r="B277" s="158"/>
      <c r="C277" s="159" t="s">
        <v>554</v>
      </c>
      <c r="D277" s="159" t="s">
        <v>126</v>
      </c>
      <c r="E277" s="160" t="s">
        <v>555</v>
      </c>
      <c r="F277" s="161" t="s">
        <v>556</v>
      </c>
      <c r="G277" s="162" t="s">
        <v>504</v>
      </c>
      <c r="H277" s="163">
        <v>1</v>
      </c>
      <c r="I277" s="164"/>
      <c r="J277" s="165">
        <f>ROUND(I277*H277,2)</f>
        <v>0</v>
      </c>
      <c r="K277" s="161" t="s">
        <v>130</v>
      </c>
      <c r="L277" s="32"/>
      <c r="M277" s="166" t="s">
        <v>20</v>
      </c>
      <c r="N277" s="167" t="s">
        <v>45</v>
      </c>
      <c r="O277" s="33"/>
      <c r="P277" s="168">
        <f>O277*H277</f>
        <v>0</v>
      </c>
      <c r="Q277" s="168">
        <v>0</v>
      </c>
      <c r="R277" s="168">
        <f>Q277*H277</f>
        <v>0</v>
      </c>
      <c r="S277" s="168">
        <v>0</v>
      </c>
      <c r="T277" s="169">
        <f>S277*H277</f>
        <v>0</v>
      </c>
      <c r="AR277" s="15" t="s">
        <v>505</v>
      </c>
      <c r="AT277" s="15" t="s">
        <v>126</v>
      </c>
      <c r="AU277" s="15" t="s">
        <v>82</v>
      </c>
      <c r="AY277" s="15" t="s">
        <v>124</v>
      </c>
      <c r="BE277" s="170">
        <f>IF(N277="základní",J277,0)</f>
        <v>0</v>
      </c>
      <c r="BF277" s="170">
        <f>IF(N277="snížená",J277,0)</f>
        <v>0</v>
      </c>
      <c r="BG277" s="170">
        <f>IF(N277="zákl. přenesená",J277,0)</f>
        <v>0</v>
      </c>
      <c r="BH277" s="170">
        <f>IF(N277="sníž. přenesená",J277,0)</f>
        <v>0</v>
      </c>
      <c r="BI277" s="170">
        <f>IF(N277="nulová",J277,0)</f>
        <v>0</v>
      </c>
      <c r="BJ277" s="15" t="s">
        <v>22</v>
      </c>
      <c r="BK277" s="170">
        <f>ROUND(I277*H277,2)</f>
        <v>0</v>
      </c>
      <c r="BL277" s="15" t="s">
        <v>505</v>
      </c>
      <c r="BM277" s="15" t="s">
        <v>557</v>
      </c>
    </row>
    <row r="278" spans="2:47" s="1" customFormat="1" ht="13.5">
      <c r="B278" s="32"/>
      <c r="D278" s="183" t="s">
        <v>133</v>
      </c>
      <c r="F278" s="184" t="s">
        <v>558</v>
      </c>
      <c r="I278" s="132"/>
      <c r="L278" s="32"/>
      <c r="M278" s="197"/>
      <c r="N278" s="198"/>
      <c r="O278" s="198"/>
      <c r="P278" s="198"/>
      <c r="Q278" s="198"/>
      <c r="R278" s="198"/>
      <c r="S278" s="198"/>
      <c r="T278" s="199"/>
      <c r="AT278" s="15" t="s">
        <v>133</v>
      </c>
      <c r="AU278" s="15" t="s">
        <v>82</v>
      </c>
    </row>
    <row r="279" spans="2:12" s="1" customFormat="1" ht="6.75" customHeight="1">
      <c r="B279" s="47"/>
      <c r="C279" s="48"/>
      <c r="D279" s="48"/>
      <c r="E279" s="48"/>
      <c r="F279" s="48"/>
      <c r="G279" s="48"/>
      <c r="H279" s="48"/>
      <c r="I279" s="110"/>
      <c r="J279" s="48"/>
      <c r="K279" s="48"/>
      <c r="L279" s="32"/>
    </row>
    <row r="280" ht="13.5">
      <c r="AT280" s="200"/>
    </row>
  </sheetData>
  <sheetProtection password="CC35" sheet="1" objects="1" scenarios="1" formatColumns="0" formatRows="0" sort="0" autoFilter="0"/>
  <autoFilter ref="C91:K91"/>
  <mergeCells count="9">
    <mergeCell ref="E84:H84"/>
    <mergeCell ref="G1:H1"/>
    <mergeCell ref="L2:V2"/>
    <mergeCell ref="E7:H7"/>
    <mergeCell ref="E9:H9"/>
    <mergeCell ref="E24:H24"/>
    <mergeCell ref="E45:H45"/>
    <mergeCell ref="E47:H47"/>
    <mergeCell ref="E82:H82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  <col min="12" max="16384" width="9.3320312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259" customFormat="1" ht="45" customHeight="1">
      <c r="B3" s="256"/>
      <c r="C3" s="257" t="s">
        <v>566</v>
      </c>
      <c r="D3" s="257"/>
      <c r="E3" s="257"/>
      <c r="F3" s="257"/>
      <c r="G3" s="257"/>
      <c r="H3" s="257"/>
      <c r="I3" s="257"/>
      <c r="J3" s="257"/>
      <c r="K3" s="258"/>
    </row>
    <row r="4" spans="2:11" ht="25.5" customHeight="1">
      <c r="B4" s="260"/>
      <c r="C4" s="261" t="s">
        <v>567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568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569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6"/>
      <c r="D8" s="266"/>
      <c r="E8" s="266"/>
      <c r="F8" s="266"/>
      <c r="G8" s="266"/>
      <c r="H8" s="266"/>
      <c r="I8" s="266"/>
      <c r="J8" s="266"/>
      <c r="K8" s="262"/>
    </row>
    <row r="9" spans="2:11" ht="15" customHeight="1">
      <c r="B9" s="265"/>
      <c r="C9" s="264" t="s">
        <v>570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6"/>
      <c r="D10" s="264" t="s">
        <v>571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7"/>
      <c r="D11" s="264" t="s">
        <v>572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7"/>
      <c r="D12" s="267"/>
      <c r="E12" s="267"/>
      <c r="F12" s="267"/>
      <c r="G12" s="267"/>
      <c r="H12" s="267"/>
      <c r="I12" s="267"/>
      <c r="J12" s="267"/>
      <c r="K12" s="262"/>
    </row>
    <row r="13" spans="2:11" ht="15" customHeight="1">
      <c r="B13" s="265"/>
      <c r="C13" s="267"/>
      <c r="D13" s="264" t="s">
        <v>573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7"/>
      <c r="D14" s="264" t="s">
        <v>574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7"/>
      <c r="D15" s="264" t="s">
        <v>575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7"/>
      <c r="D16" s="267"/>
      <c r="E16" s="268" t="s">
        <v>80</v>
      </c>
      <c r="F16" s="264" t="s">
        <v>576</v>
      </c>
      <c r="G16" s="264"/>
      <c r="H16" s="264"/>
      <c r="I16" s="264"/>
      <c r="J16" s="264"/>
      <c r="K16" s="262"/>
    </row>
    <row r="17" spans="2:11" ht="15" customHeight="1">
      <c r="B17" s="265"/>
      <c r="C17" s="267"/>
      <c r="D17" s="267"/>
      <c r="E17" s="268" t="s">
        <v>577</v>
      </c>
      <c r="F17" s="264" t="s">
        <v>578</v>
      </c>
      <c r="G17" s="264"/>
      <c r="H17" s="264"/>
      <c r="I17" s="264"/>
      <c r="J17" s="264"/>
      <c r="K17" s="262"/>
    </row>
    <row r="18" spans="2:11" ht="15" customHeight="1">
      <c r="B18" s="265"/>
      <c r="C18" s="267"/>
      <c r="D18" s="267"/>
      <c r="E18" s="268" t="s">
        <v>579</v>
      </c>
      <c r="F18" s="264" t="s">
        <v>580</v>
      </c>
      <c r="G18" s="264"/>
      <c r="H18" s="264"/>
      <c r="I18" s="264"/>
      <c r="J18" s="264"/>
      <c r="K18" s="262"/>
    </row>
    <row r="19" spans="2:11" ht="15" customHeight="1">
      <c r="B19" s="265"/>
      <c r="C19" s="267"/>
      <c r="D19" s="267"/>
      <c r="E19" s="268" t="s">
        <v>581</v>
      </c>
      <c r="F19" s="264" t="s">
        <v>582</v>
      </c>
      <c r="G19" s="264"/>
      <c r="H19" s="264"/>
      <c r="I19" s="264"/>
      <c r="J19" s="264"/>
      <c r="K19" s="262"/>
    </row>
    <row r="20" spans="2:11" ht="15" customHeight="1">
      <c r="B20" s="265"/>
      <c r="C20" s="267"/>
      <c r="D20" s="267"/>
      <c r="E20" s="268" t="s">
        <v>583</v>
      </c>
      <c r="F20" s="264" t="s">
        <v>584</v>
      </c>
      <c r="G20" s="264"/>
      <c r="H20" s="264"/>
      <c r="I20" s="264"/>
      <c r="J20" s="264"/>
      <c r="K20" s="262"/>
    </row>
    <row r="21" spans="2:11" ht="15" customHeight="1">
      <c r="B21" s="265"/>
      <c r="C21" s="267"/>
      <c r="D21" s="267"/>
      <c r="E21" s="268" t="s">
        <v>585</v>
      </c>
      <c r="F21" s="264" t="s">
        <v>586</v>
      </c>
      <c r="G21" s="264"/>
      <c r="H21" s="264"/>
      <c r="I21" s="264"/>
      <c r="J21" s="264"/>
      <c r="K21" s="262"/>
    </row>
    <row r="22" spans="2:11" ht="12.75" customHeight="1">
      <c r="B22" s="265"/>
      <c r="C22" s="267"/>
      <c r="D22" s="267"/>
      <c r="E22" s="267"/>
      <c r="F22" s="267"/>
      <c r="G22" s="267"/>
      <c r="H22" s="267"/>
      <c r="I22" s="267"/>
      <c r="J22" s="267"/>
      <c r="K22" s="262"/>
    </row>
    <row r="23" spans="2:11" ht="15" customHeight="1">
      <c r="B23" s="265"/>
      <c r="C23" s="264" t="s">
        <v>587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588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6"/>
      <c r="D25" s="264" t="s">
        <v>589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7"/>
      <c r="D26" s="264" t="s">
        <v>590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7"/>
      <c r="D27" s="267"/>
      <c r="E27" s="267"/>
      <c r="F27" s="267"/>
      <c r="G27" s="267"/>
      <c r="H27" s="267"/>
      <c r="I27" s="267"/>
      <c r="J27" s="267"/>
      <c r="K27" s="262"/>
    </row>
    <row r="28" spans="2:11" ht="15" customHeight="1">
      <c r="B28" s="265"/>
      <c r="C28" s="267"/>
      <c r="D28" s="264" t="s">
        <v>591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7"/>
      <c r="D29" s="264" t="s">
        <v>592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7"/>
      <c r="D30" s="267"/>
      <c r="E30" s="267"/>
      <c r="F30" s="267"/>
      <c r="G30" s="267"/>
      <c r="H30" s="267"/>
      <c r="I30" s="267"/>
      <c r="J30" s="267"/>
      <c r="K30" s="262"/>
    </row>
    <row r="31" spans="2:11" ht="15" customHeight="1">
      <c r="B31" s="265"/>
      <c r="C31" s="267"/>
      <c r="D31" s="264" t="s">
        <v>593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7"/>
      <c r="D32" s="264" t="s">
        <v>594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7"/>
      <c r="D33" s="264" t="s">
        <v>595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7"/>
      <c r="D34" s="266"/>
      <c r="E34" s="269" t="s">
        <v>109</v>
      </c>
      <c r="F34" s="266"/>
      <c r="G34" s="264" t="s">
        <v>596</v>
      </c>
      <c r="H34" s="264"/>
      <c r="I34" s="264"/>
      <c r="J34" s="264"/>
      <c r="K34" s="262"/>
    </row>
    <row r="35" spans="2:11" ht="30.75" customHeight="1">
      <c r="B35" s="265"/>
      <c r="C35" s="267"/>
      <c r="D35" s="266"/>
      <c r="E35" s="269" t="s">
        <v>597</v>
      </c>
      <c r="F35" s="266"/>
      <c r="G35" s="264" t="s">
        <v>598</v>
      </c>
      <c r="H35" s="264"/>
      <c r="I35" s="264"/>
      <c r="J35" s="264"/>
      <c r="K35" s="262"/>
    </row>
    <row r="36" spans="2:11" ht="15" customHeight="1">
      <c r="B36" s="265"/>
      <c r="C36" s="267"/>
      <c r="D36" s="266"/>
      <c r="E36" s="269" t="s">
        <v>55</v>
      </c>
      <c r="F36" s="266"/>
      <c r="G36" s="264" t="s">
        <v>599</v>
      </c>
      <c r="H36" s="264"/>
      <c r="I36" s="264"/>
      <c r="J36" s="264"/>
      <c r="K36" s="262"/>
    </row>
    <row r="37" spans="2:11" ht="15" customHeight="1">
      <c r="B37" s="265"/>
      <c r="C37" s="267"/>
      <c r="D37" s="266"/>
      <c r="E37" s="269" t="s">
        <v>110</v>
      </c>
      <c r="F37" s="266"/>
      <c r="G37" s="264" t="s">
        <v>600</v>
      </c>
      <c r="H37" s="264"/>
      <c r="I37" s="264"/>
      <c r="J37" s="264"/>
      <c r="K37" s="262"/>
    </row>
    <row r="38" spans="2:11" ht="15" customHeight="1">
      <c r="B38" s="265"/>
      <c r="C38" s="267"/>
      <c r="D38" s="266"/>
      <c r="E38" s="269" t="s">
        <v>111</v>
      </c>
      <c r="F38" s="266"/>
      <c r="G38" s="264" t="s">
        <v>601</v>
      </c>
      <c r="H38" s="264"/>
      <c r="I38" s="264"/>
      <c r="J38" s="264"/>
      <c r="K38" s="262"/>
    </row>
    <row r="39" spans="2:11" ht="15" customHeight="1">
      <c r="B39" s="265"/>
      <c r="C39" s="267"/>
      <c r="D39" s="266"/>
      <c r="E39" s="269" t="s">
        <v>112</v>
      </c>
      <c r="F39" s="266"/>
      <c r="G39" s="264" t="s">
        <v>602</v>
      </c>
      <c r="H39" s="264"/>
      <c r="I39" s="264"/>
      <c r="J39" s="264"/>
      <c r="K39" s="262"/>
    </row>
    <row r="40" spans="2:11" ht="15" customHeight="1">
      <c r="B40" s="265"/>
      <c r="C40" s="267"/>
      <c r="D40" s="266"/>
      <c r="E40" s="269" t="s">
        <v>603</v>
      </c>
      <c r="F40" s="266"/>
      <c r="G40" s="264" t="s">
        <v>604</v>
      </c>
      <c r="H40" s="264"/>
      <c r="I40" s="264"/>
      <c r="J40" s="264"/>
      <c r="K40" s="262"/>
    </row>
    <row r="41" spans="2:11" ht="15" customHeight="1">
      <c r="B41" s="265"/>
      <c r="C41" s="267"/>
      <c r="D41" s="266"/>
      <c r="E41" s="269"/>
      <c r="F41" s="266"/>
      <c r="G41" s="264" t="s">
        <v>605</v>
      </c>
      <c r="H41" s="264"/>
      <c r="I41" s="264"/>
      <c r="J41" s="264"/>
      <c r="K41" s="262"/>
    </row>
    <row r="42" spans="2:11" ht="15" customHeight="1">
      <c r="B42" s="265"/>
      <c r="C42" s="267"/>
      <c r="D42" s="266"/>
      <c r="E42" s="269" t="s">
        <v>606</v>
      </c>
      <c r="F42" s="266"/>
      <c r="G42" s="264" t="s">
        <v>607</v>
      </c>
      <c r="H42" s="264"/>
      <c r="I42" s="264"/>
      <c r="J42" s="264"/>
      <c r="K42" s="262"/>
    </row>
    <row r="43" spans="2:11" ht="15" customHeight="1">
      <c r="B43" s="265"/>
      <c r="C43" s="267"/>
      <c r="D43" s="266"/>
      <c r="E43" s="269" t="s">
        <v>114</v>
      </c>
      <c r="F43" s="266"/>
      <c r="G43" s="264" t="s">
        <v>608</v>
      </c>
      <c r="H43" s="264"/>
      <c r="I43" s="264"/>
      <c r="J43" s="264"/>
      <c r="K43" s="262"/>
    </row>
    <row r="44" spans="2:11" ht="12.75" customHeight="1">
      <c r="B44" s="265"/>
      <c r="C44" s="267"/>
      <c r="D44" s="266"/>
      <c r="E44" s="266"/>
      <c r="F44" s="266"/>
      <c r="G44" s="266"/>
      <c r="H44" s="266"/>
      <c r="I44" s="266"/>
      <c r="J44" s="266"/>
      <c r="K44" s="262"/>
    </row>
    <row r="45" spans="2:11" ht="15" customHeight="1">
      <c r="B45" s="265"/>
      <c r="C45" s="267"/>
      <c r="D45" s="264" t="s">
        <v>609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7"/>
      <c r="D46" s="267"/>
      <c r="E46" s="264" t="s">
        <v>610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7"/>
      <c r="D47" s="267"/>
      <c r="E47" s="264" t="s">
        <v>611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7"/>
      <c r="D48" s="267"/>
      <c r="E48" s="264" t="s">
        <v>612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7"/>
      <c r="D49" s="264" t="s">
        <v>613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614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615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616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6"/>
      <c r="D54" s="266"/>
      <c r="E54" s="266"/>
      <c r="F54" s="266"/>
      <c r="G54" s="266"/>
      <c r="H54" s="266"/>
      <c r="I54" s="266"/>
      <c r="J54" s="266"/>
      <c r="K54" s="262"/>
    </row>
    <row r="55" spans="2:11" ht="15" customHeight="1">
      <c r="B55" s="260"/>
      <c r="C55" s="264" t="s">
        <v>617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7"/>
      <c r="D56" s="264" t="s">
        <v>618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7"/>
      <c r="D57" s="264" t="s">
        <v>619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7"/>
      <c r="D58" s="264" t="s">
        <v>620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7"/>
      <c r="D59" s="264" t="s">
        <v>621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7"/>
      <c r="D60" s="270" t="s">
        <v>622</v>
      </c>
      <c r="E60" s="270"/>
      <c r="F60" s="270"/>
      <c r="G60" s="270"/>
      <c r="H60" s="270"/>
      <c r="I60" s="270"/>
      <c r="J60" s="270"/>
      <c r="K60" s="262"/>
    </row>
    <row r="61" spans="2:11" ht="15" customHeight="1">
      <c r="B61" s="260"/>
      <c r="C61" s="267"/>
      <c r="D61" s="264" t="s">
        <v>623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7"/>
      <c r="D62" s="267"/>
      <c r="E62" s="271"/>
      <c r="F62" s="267"/>
      <c r="G62" s="267"/>
      <c r="H62" s="267"/>
      <c r="I62" s="267"/>
      <c r="J62" s="267"/>
      <c r="K62" s="262"/>
    </row>
    <row r="63" spans="2:11" ht="15" customHeight="1">
      <c r="B63" s="260"/>
      <c r="C63" s="267"/>
      <c r="D63" s="264" t="s">
        <v>624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7"/>
      <c r="D64" s="270" t="s">
        <v>625</v>
      </c>
      <c r="E64" s="270"/>
      <c r="F64" s="270"/>
      <c r="G64" s="270"/>
      <c r="H64" s="270"/>
      <c r="I64" s="270"/>
      <c r="J64" s="270"/>
      <c r="K64" s="262"/>
    </row>
    <row r="65" spans="2:11" ht="15" customHeight="1">
      <c r="B65" s="260"/>
      <c r="C65" s="267"/>
      <c r="D65" s="264" t="s">
        <v>626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7"/>
      <c r="D66" s="264" t="s">
        <v>627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7"/>
      <c r="D67" s="264" t="s">
        <v>628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7"/>
      <c r="D68" s="264" t="s">
        <v>629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281" t="s">
        <v>565</v>
      </c>
      <c r="D73" s="281"/>
      <c r="E73" s="281"/>
      <c r="F73" s="281"/>
      <c r="G73" s="281"/>
      <c r="H73" s="281"/>
      <c r="I73" s="281"/>
      <c r="J73" s="281"/>
      <c r="K73" s="282"/>
    </row>
    <row r="74" spans="2:11" ht="17.25" customHeight="1">
      <c r="B74" s="280"/>
      <c r="C74" s="283" t="s">
        <v>630</v>
      </c>
      <c r="D74" s="283"/>
      <c r="E74" s="283"/>
      <c r="F74" s="283" t="s">
        <v>631</v>
      </c>
      <c r="G74" s="284"/>
      <c r="H74" s="283" t="s">
        <v>110</v>
      </c>
      <c r="I74" s="283" t="s">
        <v>59</v>
      </c>
      <c r="J74" s="283" t="s">
        <v>632</v>
      </c>
      <c r="K74" s="282"/>
    </row>
    <row r="75" spans="2:11" ht="17.25" customHeight="1">
      <c r="B75" s="280"/>
      <c r="C75" s="285" t="s">
        <v>633</v>
      </c>
      <c r="D75" s="285"/>
      <c r="E75" s="285"/>
      <c r="F75" s="286" t="s">
        <v>634</v>
      </c>
      <c r="G75" s="287"/>
      <c r="H75" s="285"/>
      <c r="I75" s="285"/>
      <c r="J75" s="285" t="s">
        <v>635</v>
      </c>
      <c r="K75" s="282"/>
    </row>
    <row r="76" spans="2:11" ht="5.25" customHeight="1">
      <c r="B76" s="280"/>
      <c r="C76" s="288"/>
      <c r="D76" s="288"/>
      <c r="E76" s="288"/>
      <c r="F76" s="288"/>
      <c r="G76" s="289"/>
      <c r="H76" s="288"/>
      <c r="I76" s="288"/>
      <c r="J76" s="288"/>
      <c r="K76" s="282"/>
    </row>
    <row r="77" spans="2:11" ht="15" customHeight="1">
      <c r="B77" s="280"/>
      <c r="C77" s="269" t="s">
        <v>55</v>
      </c>
      <c r="D77" s="288"/>
      <c r="E77" s="288"/>
      <c r="F77" s="290" t="s">
        <v>636</v>
      </c>
      <c r="G77" s="289"/>
      <c r="H77" s="269" t="s">
        <v>637</v>
      </c>
      <c r="I77" s="269" t="s">
        <v>638</v>
      </c>
      <c r="J77" s="269">
        <v>20</v>
      </c>
      <c r="K77" s="282"/>
    </row>
    <row r="78" spans="2:11" ht="15" customHeight="1">
      <c r="B78" s="280"/>
      <c r="C78" s="269" t="s">
        <v>639</v>
      </c>
      <c r="D78" s="269"/>
      <c r="E78" s="269"/>
      <c r="F78" s="290" t="s">
        <v>636</v>
      </c>
      <c r="G78" s="289"/>
      <c r="H78" s="269" t="s">
        <v>640</v>
      </c>
      <c r="I78" s="269" t="s">
        <v>638</v>
      </c>
      <c r="J78" s="269">
        <v>120</v>
      </c>
      <c r="K78" s="282"/>
    </row>
    <row r="79" spans="2:11" ht="15" customHeight="1">
      <c r="B79" s="291"/>
      <c r="C79" s="269" t="s">
        <v>641</v>
      </c>
      <c r="D79" s="269"/>
      <c r="E79" s="269"/>
      <c r="F79" s="290" t="s">
        <v>642</v>
      </c>
      <c r="G79" s="289"/>
      <c r="H79" s="269" t="s">
        <v>643</v>
      </c>
      <c r="I79" s="269" t="s">
        <v>638</v>
      </c>
      <c r="J79" s="269">
        <v>50</v>
      </c>
      <c r="K79" s="282"/>
    </row>
    <row r="80" spans="2:11" ht="15" customHeight="1">
      <c r="B80" s="291"/>
      <c r="C80" s="269" t="s">
        <v>644</v>
      </c>
      <c r="D80" s="269"/>
      <c r="E80" s="269"/>
      <c r="F80" s="290" t="s">
        <v>636</v>
      </c>
      <c r="G80" s="289"/>
      <c r="H80" s="269" t="s">
        <v>645</v>
      </c>
      <c r="I80" s="269" t="s">
        <v>646</v>
      </c>
      <c r="J80" s="269"/>
      <c r="K80" s="282"/>
    </row>
    <row r="81" spans="2:11" ht="15" customHeight="1">
      <c r="B81" s="291"/>
      <c r="C81" s="292" t="s">
        <v>647</v>
      </c>
      <c r="D81" s="292"/>
      <c r="E81" s="292"/>
      <c r="F81" s="293" t="s">
        <v>642</v>
      </c>
      <c r="G81" s="292"/>
      <c r="H81" s="292" t="s">
        <v>648</v>
      </c>
      <c r="I81" s="292" t="s">
        <v>638</v>
      </c>
      <c r="J81" s="292">
        <v>15</v>
      </c>
      <c r="K81" s="282"/>
    </row>
    <row r="82" spans="2:11" ht="15" customHeight="1">
      <c r="B82" s="291"/>
      <c r="C82" s="292" t="s">
        <v>649</v>
      </c>
      <c r="D82" s="292"/>
      <c r="E82" s="292"/>
      <c r="F82" s="293" t="s">
        <v>642</v>
      </c>
      <c r="G82" s="292"/>
      <c r="H82" s="292" t="s">
        <v>650</v>
      </c>
      <c r="I82" s="292" t="s">
        <v>638</v>
      </c>
      <c r="J82" s="292">
        <v>15</v>
      </c>
      <c r="K82" s="282"/>
    </row>
    <row r="83" spans="2:11" ht="15" customHeight="1">
      <c r="B83" s="291"/>
      <c r="C83" s="292" t="s">
        <v>651</v>
      </c>
      <c r="D83" s="292"/>
      <c r="E83" s="292"/>
      <c r="F83" s="293" t="s">
        <v>642</v>
      </c>
      <c r="G83" s="292"/>
      <c r="H83" s="292" t="s">
        <v>652</v>
      </c>
      <c r="I83" s="292" t="s">
        <v>638</v>
      </c>
      <c r="J83" s="292">
        <v>20</v>
      </c>
      <c r="K83" s="282"/>
    </row>
    <row r="84" spans="2:11" ht="15" customHeight="1">
      <c r="B84" s="291"/>
      <c r="C84" s="292" t="s">
        <v>653</v>
      </c>
      <c r="D84" s="292"/>
      <c r="E84" s="292"/>
      <c r="F84" s="293" t="s">
        <v>642</v>
      </c>
      <c r="G84" s="292"/>
      <c r="H84" s="292" t="s">
        <v>654</v>
      </c>
      <c r="I84" s="292" t="s">
        <v>638</v>
      </c>
      <c r="J84" s="292">
        <v>20</v>
      </c>
      <c r="K84" s="282"/>
    </row>
    <row r="85" spans="2:11" ht="15" customHeight="1">
      <c r="B85" s="291"/>
      <c r="C85" s="269" t="s">
        <v>655</v>
      </c>
      <c r="D85" s="269"/>
      <c r="E85" s="269"/>
      <c r="F85" s="290" t="s">
        <v>642</v>
      </c>
      <c r="G85" s="289"/>
      <c r="H85" s="269" t="s">
        <v>656</v>
      </c>
      <c r="I85" s="269" t="s">
        <v>638</v>
      </c>
      <c r="J85" s="269">
        <v>50</v>
      </c>
      <c r="K85" s="282"/>
    </row>
    <row r="86" spans="2:11" ht="15" customHeight="1">
      <c r="B86" s="291"/>
      <c r="C86" s="269" t="s">
        <v>657</v>
      </c>
      <c r="D86" s="269"/>
      <c r="E86" s="269"/>
      <c r="F86" s="290" t="s">
        <v>642</v>
      </c>
      <c r="G86" s="289"/>
      <c r="H86" s="269" t="s">
        <v>658</v>
      </c>
      <c r="I86" s="269" t="s">
        <v>638</v>
      </c>
      <c r="J86" s="269">
        <v>20</v>
      </c>
      <c r="K86" s="282"/>
    </row>
    <row r="87" spans="2:11" ht="15" customHeight="1">
      <c r="B87" s="291"/>
      <c r="C87" s="269" t="s">
        <v>659</v>
      </c>
      <c r="D87" s="269"/>
      <c r="E87" s="269"/>
      <c r="F87" s="290" t="s">
        <v>642</v>
      </c>
      <c r="G87" s="289"/>
      <c r="H87" s="269" t="s">
        <v>660</v>
      </c>
      <c r="I87" s="269" t="s">
        <v>638</v>
      </c>
      <c r="J87" s="269">
        <v>20</v>
      </c>
      <c r="K87" s="282"/>
    </row>
    <row r="88" spans="2:11" ht="15" customHeight="1">
      <c r="B88" s="291"/>
      <c r="C88" s="269" t="s">
        <v>661</v>
      </c>
      <c r="D88" s="269"/>
      <c r="E88" s="269"/>
      <c r="F88" s="290" t="s">
        <v>642</v>
      </c>
      <c r="G88" s="289"/>
      <c r="H88" s="269" t="s">
        <v>662</v>
      </c>
      <c r="I88" s="269" t="s">
        <v>638</v>
      </c>
      <c r="J88" s="269">
        <v>50</v>
      </c>
      <c r="K88" s="282"/>
    </row>
    <row r="89" spans="2:11" ht="15" customHeight="1">
      <c r="B89" s="291"/>
      <c r="C89" s="269" t="s">
        <v>663</v>
      </c>
      <c r="D89" s="269"/>
      <c r="E89" s="269"/>
      <c r="F89" s="290" t="s">
        <v>642</v>
      </c>
      <c r="G89" s="289"/>
      <c r="H89" s="269" t="s">
        <v>663</v>
      </c>
      <c r="I89" s="269" t="s">
        <v>638</v>
      </c>
      <c r="J89" s="269">
        <v>50</v>
      </c>
      <c r="K89" s="282"/>
    </row>
    <row r="90" spans="2:11" ht="15" customHeight="1">
      <c r="B90" s="291"/>
      <c r="C90" s="269" t="s">
        <v>115</v>
      </c>
      <c r="D90" s="269"/>
      <c r="E90" s="269"/>
      <c r="F90" s="290" t="s">
        <v>642</v>
      </c>
      <c r="G90" s="289"/>
      <c r="H90" s="269" t="s">
        <v>664</v>
      </c>
      <c r="I90" s="269" t="s">
        <v>638</v>
      </c>
      <c r="J90" s="269">
        <v>255</v>
      </c>
      <c r="K90" s="282"/>
    </row>
    <row r="91" spans="2:11" ht="15" customHeight="1">
      <c r="B91" s="291"/>
      <c r="C91" s="269" t="s">
        <v>665</v>
      </c>
      <c r="D91" s="269"/>
      <c r="E91" s="269"/>
      <c r="F91" s="290" t="s">
        <v>636</v>
      </c>
      <c r="G91" s="289"/>
      <c r="H91" s="269" t="s">
        <v>666</v>
      </c>
      <c r="I91" s="269" t="s">
        <v>667</v>
      </c>
      <c r="J91" s="269"/>
      <c r="K91" s="282"/>
    </row>
    <row r="92" spans="2:11" ht="15" customHeight="1">
      <c r="B92" s="291"/>
      <c r="C92" s="269" t="s">
        <v>668</v>
      </c>
      <c r="D92" s="269"/>
      <c r="E92" s="269"/>
      <c r="F92" s="290" t="s">
        <v>636</v>
      </c>
      <c r="G92" s="289"/>
      <c r="H92" s="269" t="s">
        <v>669</v>
      </c>
      <c r="I92" s="269" t="s">
        <v>670</v>
      </c>
      <c r="J92" s="269"/>
      <c r="K92" s="282"/>
    </row>
    <row r="93" spans="2:11" ht="15" customHeight="1">
      <c r="B93" s="291"/>
      <c r="C93" s="269" t="s">
        <v>671</v>
      </c>
      <c r="D93" s="269"/>
      <c r="E93" s="269"/>
      <c r="F93" s="290" t="s">
        <v>636</v>
      </c>
      <c r="G93" s="289"/>
      <c r="H93" s="269" t="s">
        <v>671</v>
      </c>
      <c r="I93" s="269" t="s">
        <v>670</v>
      </c>
      <c r="J93" s="269"/>
      <c r="K93" s="282"/>
    </row>
    <row r="94" spans="2:11" ht="15" customHeight="1">
      <c r="B94" s="291"/>
      <c r="C94" s="269" t="s">
        <v>40</v>
      </c>
      <c r="D94" s="269"/>
      <c r="E94" s="269"/>
      <c r="F94" s="290" t="s">
        <v>636</v>
      </c>
      <c r="G94" s="289"/>
      <c r="H94" s="269" t="s">
        <v>672</v>
      </c>
      <c r="I94" s="269" t="s">
        <v>670</v>
      </c>
      <c r="J94" s="269"/>
      <c r="K94" s="282"/>
    </row>
    <row r="95" spans="2:11" ht="15" customHeight="1">
      <c r="B95" s="291"/>
      <c r="C95" s="269" t="s">
        <v>50</v>
      </c>
      <c r="D95" s="269"/>
      <c r="E95" s="269"/>
      <c r="F95" s="290" t="s">
        <v>636</v>
      </c>
      <c r="G95" s="289"/>
      <c r="H95" s="269" t="s">
        <v>673</v>
      </c>
      <c r="I95" s="269" t="s">
        <v>670</v>
      </c>
      <c r="J95" s="269"/>
      <c r="K95" s="282"/>
    </row>
    <row r="96" spans="2:11" ht="15" customHeight="1">
      <c r="B96" s="294"/>
      <c r="C96" s="295"/>
      <c r="D96" s="295"/>
      <c r="E96" s="295"/>
      <c r="F96" s="295"/>
      <c r="G96" s="295"/>
      <c r="H96" s="295"/>
      <c r="I96" s="295"/>
      <c r="J96" s="295"/>
      <c r="K96" s="296"/>
    </row>
    <row r="97" spans="2:11" ht="18.75" customHeight="1">
      <c r="B97" s="297"/>
      <c r="C97" s="298"/>
      <c r="D97" s="298"/>
      <c r="E97" s="298"/>
      <c r="F97" s="298"/>
      <c r="G97" s="298"/>
      <c r="H97" s="298"/>
      <c r="I97" s="298"/>
      <c r="J97" s="298"/>
      <c r="K97" s="297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281" t="s">
        <v>674</v>
      </c>
      <c r="D100" s="281"/>
      <c r="E100" s="281"/>
      <c r="F100" s="281"/>
      <c r="G100" s="281"/>
      <c r="H100" s="281"/>
      <c r="I100" s="281"/>
      <c r="J100" s="281"/>
      <c r="K100" s="282"/>
    </row>
    <row r="101" spans="2:11" ht="17.25" customHeight="1">
      <c r="B101" s="280"/>
      <c r="C101" s="283" t="s">
        <v>630</v>
      </c>
      <c r="D101" s="283"/>
      <c r="E101" s="283"/>
      <c r="F101" s="283" t="s">
        <v>631</v>
      </c>
      <c r="G101" s="284"/>
      <c r="H101" s="283" t="s">
        <v>110</v>
      </c>
      <c r="I101" s="283" t="s">
        <v>59</v>
      </c>
      <c r="J101" s="283" t="s">
        <v>632</v>
      </c>
      <c r="K101" s="282"/>
    </row>
    <row r="102" spans="2:11" ht="17.25" customHeight="1">
      <c r="B102" s="280"/>
      <c r="C102" s="285" t="s">
        <v>633</v>
      </c>
      <c r="D102" s="285"/>
      <c r="E102" s="285"/>
      <c r="F102" s="286" t="s">
        <v>634</v>
      </c>
      <c r="G102" s="287"/>
      <c r="H102" s="285"/>
      <c r="I102" s="285"/>
      <c r="J102" s="285" t="s">
        <v>635</v>
      </c>
      <c r="K102" s="282"/>
    </row>
    <row r="103" spans="2:11" ht="5.25" customHeight="1">
      <c r="B103" s="280"/>
      <c r="C103" s="283"/>
      <c r="D103" s="283"/>
      <c r="E103" s="283"/>
      <c r="F103" s="283"/>
      <c r="G103" s="299"/>
      <c r="H103" s="283"/>
      <c r="I103" s="283"/>
      <c r="J103" s="283"/>
      <c r="K103" s="282"/>
    </row>
    <row r="104" spans="2:11" ht="15" customHeight="1">
      <c r="B104" s="280"/>
      <c r="C104" s="269" t="s">
        <v>55</v>
      </c>
      <c r="D104" s="288"/>
      <c r="E104" s="288"/>
      <c r="F104" s="290" t="s">
        <v>636</v>
      </c>
      <c r="G104" s="299"/>
      <c r="H104" s="269" t="s">
        <v>675</v>
      </c>
      <c r="I104" s="269" t="s">
        <v>638</v>
      </c>
      <c r="J104" s="269">
        <v>20</v>
      </c>
      <c r="K104" s="282"/>
    </row>
    <row r="105" spans="2:11" ht="15" customHeight="1">
      <c r="B105" s="280"/>
      <c r="C105" s="269" t="s">
        <v>639</v>
      </c>
      <c r="D105" s="269"/>
      <c r="E105" s="269"/>
      <c r="F105" s="290" t="s">
        <v>636</v>
      </c>
      <c r="G105" s="269"/>
      <c r="H105" s="269" t="s">
        <v>675</v>
      </c>
      <c r="I105" s="269" t="s">
        <v>638</v>
      </c>
      <c r="J105" s="269">
        <v>120</v>
      </c>
      <c r="K105" s="282"/>
    </row>
    <row r="106" spans="2:11" ht="15" customHeight="1">
      <c r="B106" s="291"/>
      <c r="C106" s="269" t="s">
        <v>641</v>
      </c>
      <c r="D106" s="269"/>
      <c r="E106" s="269"/>
      <c r="F106" s="290" t="s">
        <v>642</v>
      </c>
      <c r="G106" s="269"/>
      <c r="H106" s="269" t="s">
        <v>675</v>
      </c>
      <c r="I106" s="269" t="s">
        <v>638</v>
      </c>
      <c r="J106" s="269">
        <v>50</v>
      </c>
      <c r="K106" s="282"/>
    </row>
    <row r="107" spans="2:11" ht="15" customHeight="1">
      <c r="B107" s="291"/>
      <c r="C107" s="269" t="s">
        <v>644</v>
      </c>
      <c r="D107" s="269"/>
      <c r="E107" s="269"/>
      <c r="F107" s="290" t="s">
        <v>636</v>
      </c>
      <c r="G107" s="269"/>
      <c r="H107" s="269" t="s">
        <v>675</v>
      </c>
      <c r="I107" s="269" t="s">
        <v>646</v>
      </c>
      <c r="J107" s="269"/>
      <c r="K107" s="282"/>
    </row>
    <row r="108" spans="2:11" ht="15" customHeight="1">
      <c r="B108" s="291"/>
      <c r="C108" s="269" t="s">
        <v>655</v>
      </c>
      <c r="D108" s="269"/>
      <c r="E108" s="269"/>
      <c r="F108" s="290" t="s">
        <v>642</v>
      </c>
      <c r="G108" s="269"/>
      <c r="H108" s="269" t="s">
        <v>675</v>
      </c>
      <c r="I108" s="269" t="s">
        <v>638</v>
      </c>
      <c r="J108" s="269">
        <v>50</v>
      </c>
      <c r="K108" s="282"/>
    </row>
    <row r="109" spans="2:11" ht="15" customHeight="1">
      <c r="B109" s="291"/>
      <c r="C109" s="269" t="s">
        <v>663</v>
      </c>
      <c r="D109" s="269"/>
      <c r="E109" s="269"/>
      <c r="F109" s="290" t="s">
        <v>642</v>
      </c>
      <c r="G109" s="269"/>
      <c r="H109" s="269" t="s">
        <v>675</v>
      </c>
      <c r="I109" s="269" t="s">
        <v>638</v>
      </c>
      <c r="J109" s="269">
        <v>50</v>
      </c>
      <c r="K109" s="282"/>
    </row>
    <row r="110" spans="2:11" ht="15" customHeight="1">
      <c r="B110" s="291"/>
      <c r="C110" s="269" t="s">
        <v>661</v>
      </c>
      <c r="D110" s="269"/>
      <c r="E110" s="269"/>
      <c r="F110" s="290" t="s">
        <v>642</v>
      </c>
      <c r="G110" s="269"/>
      <c r="H110" s="269" t="s">
        <v>675</v>
      </c>
      <c r="I110" s="269" t="s">
        <v>638</v>
      </c>
      <c r="J110" s="269">
        <v>50</v>
      </c>
      <c r="K110" s="282"/>
    </row>
    <row r="111" spans="2:11" ht="15" customHeight="1">
      <c r="B111" s="291"/>
      <c r="C111" s="269" t="s">
        <v>55</v>
      </c>
      <c r="D111" s="269"/>
      <c r="E111" s="269"/>
      <c r="F111" s="290" t="s">
        <v>636</v>
      </c>
      <c r="G111" s="269"/>
      <c r="H111" s="269" t="s">
        <v>676</v>
      </c>
      <c r="I111" s="269" t="s">
        <v>638</v>
      </c>
      <c r="J111" s="269">
        <v>20</v>
      </c>
      <c r="K111" s="282"/>
    </row>
    <row r="112" spans="2:11" ht="15" customHeight="1">
      <c r="B112" s="291"/>
      <c r="C112" s="269" t="s">
        <v>677</v>
      </c>
      <c r="D112" s="269"/>
      <c r="E112" s="269"/>
      <c r="F112" s="290" t="s">
        <v>636</v>
      </c>
      <c r="G112" s="269"/>
      <c r="H112" s="269" t="s">
        <v>678</v>
      </c>
      <c r="I112" s="269" t="s">
        <v>638</v>
      </c>
      <c r="J112" s="269">
        <v>120</v>
      </c>
      <c r="K112" s="282"/>
    </row>
    <row r="113" spans="2:11" ht="15" customHeight="1">
      <c r="B113" s="291"/>
      <c r="C113" s="269" t="s">
        <v>40</v>
      </c>
      <c r="D113" s="269"/>
      <c r="E113" s="269"/>
      <c r="F113" s="290" t="s">
        <v>636</v>
      </c>
      <c r="G113" s="269"/>
      <c r="H113" s="269" t="s">
        <v>679</v>
      </c>
      <c r="I113" s="269" t="s">
        <v>670</v>
      </c>
      <c r="J113" s="269"/>
      <c r="K113" s="282"/>
    </row>
    <row r="114" spans="2:11" ht="15" customHeight="1">
      <c r="B114" s="291"/>
      <c r="C114" s="269" t="s">
        <v>50</v>
      </c>
      <c r="D114" s="269"/>
      <c r="E114" s="269"/>
      <c r="F114" s="290" t="s">
        <v>636</v>
      </c>
      <c r="G114" s="269"/>
      <c r="H114" s="269" t="s">
        <v>680</v>
      </c>
      <c r="I114" s="269" t="s">
        <v>670</v>
      </c>
      <c r="J114" s="269"/>
      <c r="K114" s="282"/>
    </row>
    <row r="115" spans="2:11" ht="15" customHeight="1">
      <c r="B115" s="291"/>
      <c r="C115" s="269" t="s">
        <v>59</v>
      </c>
      <c r="D115" s="269"/>
      <c r="E115" s="269"/>
      <c r="F115" s="290" t="s">
        <v>636</v>
      </c>
      <c r="G115" s="269"/>
      <c r="H115" s="269" t="s">
        <v>681</v>
      </c>
      <c r="I115" s="269" t="s">
        <v>682</v>
      </c>
      <c r="J115" s="269"/>
      <c r="K115" s="282"/>
    </row>
    <row r="116" spans="2:11" ht="15" customHeight="1">
      <c r="B116" s="294"/>
      <c r="C116" s="300"/>
      <c r="D116" s="300"/>
      <c r="E116" s="300"/>
      <c r="F116" s="300"/>
      <c r="G116" s="300"/>
      <c r="H116" s="300"/>
      <c r="I116" s="300"/>
      <c r="J116" s="300"/>
      <c r="K116" s="296"/>
    </row>
    <row r="117" spans="2:11" ht="18.75" customHeight="1">
      <c r="B117" s="301"/>
      <c r="C117" s="266"/>
      <c r="D117" s="266"/>
      <c r="E117" s="266"/>
      <c r="F117" s="302"/>
      <c r="G117" s="266"/>
      <c r="H117" s="266"/>
      <c r="I117" s="266"/>
      <c r="J117" s="266"/>
      <c r="K117" s="301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3"/>
      <c r="C119" s="304"/>
      <c r="D119" s="304"/>
      <c r="E119" s="304"/>
      <c r="F119" s="304"/>
      <c r="G119" s="304"/>
      <c r="H119" s="304"/>
      <c r="I119" s="304"/>
      <c r="J119" s="304"/>
      <c r="K119" s="305"/>
    </row>
    <row r="120" spans="2:11" ht="45" customHeight="1">
      <c r="B120" s="306"/>
      <c r="C120" s="257" t="s">
        <v>683</v>
      </c>
      <c r="D120" s="257"/>
      <c r="E120" s="257"/>
      <c r="F120" s="257"/>
      <c r="G120" s="257"/>
      <c r="H120" s="257"/>
      <c r="I120" s="257"/>
      <c r="J120" s="257"/>
      <c r="K120" s="307"/>
    </row>
    <row r="121" spans="2:11" ht="17.25" customHeight="1">
      <c r="B121" s="308"/>
      <c r="C121" s="283" t="s">
        <v>630</v>
      </c>
      <c r="D121" s="283"/>
      <c r="E121" s="283"/>
      <c r="F121" s="283" t="s">
        <v>631</v>
      </c>
      <c r="G121" s="284"/>
      <c r="H121" s="283" t="s">
        <v>110</v>
      </c>
      <c r="I121" s="283" t="s">
        <v>59</v>
      </c>
      <c r="J121" s="283" t="s">
        <v>632</v>
      </c>
      <c r="K121" s="309"/>
    </row>
    <row r="122" spans="2:11" ht="17.25" customHeight="1">
      <c r="B122" s="308"/>
      <c r="C122" s="285" t="s">
        <v>633</v>
      </c>
      <c r="D122" s="285"/>
      <c r="E122" s="285"/>
      <c r="F122" s="286" t="s">
        <v>634</v>
      </c>
      <c r="G122" s="287"/>
      <c r="H122" s="285"/>
      <c r="I122" s="285"/>
      <c r="J122" s="285" t="s">
        <v>635</v>
      </c>
      <c r="K122" s="309"/>
    </row>
    <row r="123" spans="2:11" ht="5.25" customHeight="1">
      <c r="B123" s="310"/>
      <c r="C123" s="288"/>
      <c r="D123" s="288"/>
      <c r="E123" s="288"/>
      <c r="F123" s="288"/>
      <c r="G123" s="269"/>
      <c r="H123" s="288"/>
      <c r="I123" s="288"/>
      <c r="J123" s="288"/>
      <c r="K123" s="311"/>
    </row>
    <row r="124" spans="2:11" ht="15" customHeight="1">
      <c r="B124" s="310"/>
      <c r="C124" s="269" t="s">
        <v>639</v>
      </c>
      <c r="D124" s="288"/>
      <c r="E124" s="288"/>
      <c r="F124" s="290" t="s">
        <v>636</v>
      </c>
      <c r="G124" s="269"/>
      <c r="H124" s="269" t="s">
        <v>675</v>
      </c>
      <c r="I124" s="269" t="s">
        <v>638</v>
      </c>
      <c r="J124" s="269">
        <v>120</v>
      </c>
      <c r="K124" s="312"/>
    </row>
    <row r="125" spans="2:11" ht="15" customHeight="1">
      <c r="B125" s="310"/>
      <c r="C125" s="269" t="s">
        <v>684</v>
      </c>
      <c r="D125" s="269"/>
      <c r="E125" s="269"/>
      <c r="F125" s="290" t="s">
        <v>636</v>
      </c>
      <c r="G125" s="269"/>
      <c r="H125" s="269" t="s">
        <v>685</v>
      </c>
      <c r="I125" s="269" t="s">
        <v>638</v>
      </c>
      <c r="J125" s="269" t="s">
        <v>686</v>
      </c>
      <c r="K125" s="312"/>
    </row>
    <row r="126" spans="2:11" ht="15" customHeight="1">
      <c r="B126" s="310"/>
      <c r="C126" s="269" t="s">
        <v>585</v>
      </c>
      <c r="D126" s="269"/>
      <c r="E126" s="269"/>
      <c r="F126" s="290" t="s">
        <v>636</v>
      </c>
      <c r="G126" s="269"/>
      <c r="H126" s="269" t="s">
        <v>687</v>
      </c>
      <c r="I126" s="269" t="s">
        <v>638</v>
      </c>
      <c r="J126" s="269" t="s">
        <v>686</v>
      </c>
      <c r="K126" s="312"/>
    </row>
    <row r="127" spans="2:11" ht="15" customHeight="1">
      <c r="B127" s="310"/>
      <c r="C127" s="269" t="s">
        <v>647</v>
      </c>
      <c r="D127" s="269"/>
      <c r="E127" s="269"/>
      <c r="F127" s="290" t="s">
        <v>642</v>
      </c>
      <c r="G127" s="269"/>
      <c r="H127" s="269" t="s">
        <v>648</v>
      </c>
      <c r="I127" s="269" t="s">
        <v>638</v>
      </c>
      <c r="J127" s="269">
        <v>15</v>
      </c>
      <c r="K127" s="312"/>
    </row>
    <row r="128" spans="2:11" ht="15" customHeight="1">
      <c r="B128" s="310"/>
      <c r="C128" s="292" t="s">
        <v>649</v>
      </c>
      <c r="D128" s="292"/>
      <c r="E128" s="292"/>
      <c r="F128" s="293" t="s">
        <v>642</v>
      </c>
      <c r="G128" s="292"/>
      <c r="H128" s="292" t="s">
        <v>650</v>
      </c>
      <c r="I128" s="292" t="s">
        <v>638</v>
      </c>
      <c r="J128" s="292">
        <v>15</v>
      </c>
      <c r="K128" s="312"/>
    </row>
    <row r="129" spans="2:11" ht="15" customHeight="1">
      <c r="B129" s="310"/>
      <c r="C129" s="292" t="s">
        <v>651</v>
      </c>
      <c r="D129" s="292"/>
      <c r="E129" s="292"/>
      <c r="F129" s="293" t="s">
        <v>642</v>
      </c>
      <c r="G129" s="292"/>
      <c r="H129" s="292" t="s">
        <v>652</v>
      </c>
      <c r="I129" s="292" t="s">
        <v>638</v>
      </c>
      <c r="J129" s="292">
        <v>20</v>
      </c>
      <c r="K129" s="312"/>
    </row>
    <row r="130" spans="2:11" ht="15" customHeight="1">
      <c r="B130" s="310"/>
      <c r="C130" s="292" t="s">
        <v>653</v>
      </c>
      <c r="D130" s="292"/>
      <c r="E130" s="292"/>
      <c r="F130" s="293" t="s">
        <v>642</v>
      </c>
      <c r="G130" s="292"/>
      <c r="H130" s="292" t="s">
        <v>654</v>
      </c>
      <c r="I130" s="292" t="s">
        <v>638</v>
      </c>
      <c r="J130" s="292">
        <v>20</v>
      </c>
      <c r="K130" s="312"/>
    </row>
    <row r="131" spans="2:11" ht="15" customHeight="1">
      <c r="B131" s="310"/>
      <c r="C131" s="269" t="s">
        <v>641</v>
      </c>
      <c r="D131" s="269"/>
      <c r="E131" s="269"/>
      <c r="F131" s="290" t="s">
        <v>642</v>
      </c>
      <c r="G131" s="269"/>
      <c r="H131" s="269" t="s">
        <v>675</v>
      </c>
      <c r="I131" s="269" t="s">
        <v>638</v>
      </c>
      <c r="J131" s="269">
        <v>50</v>
      </c>
      <c r="K131" s="312"/>
    </row>
    <row r="132" spans="2:11" ht="15" customHeight="1">
      <c r="B132" s="310"/>
      <c r="C132" s="269" t="s">
        <v>655</v>
      </c>
      <c r="D132" s="269"/>
      <c r="E132" s="269"/>
      <c r="F132" s="290" t="s">
        <v>642</v>
      </c>
      <c r="G132" s="269"/>
      <c r="H132" s="269" t="s">
        <v>675</v>
      </c>
      <c r="I132" s="269" t="s">
        <v>638</v>
      </c>
      <c r="J132" s="269">
        <v>50</v>
      </c>
      <c r="K132" s="312"/>
    </row>
    <row r="133" spans="2:11" ht="15" customHeight="1">
      <c r="B133" s="310"/>
      <c r="C133" s="269" t="s">
        <v>661</v>
      </c>
      <c r="D133" s="269"/>
      <c r="E133" s="269"/>
      <c r="F133" s="290" t="s">
        <v>642</v>
      </c>
      <c r="G133" s="269"/>
      <c r="H133" s="269" t="s">
        <v>675</v>
      </c>
      <c r="I133" s="269" t="s">
        <v>638</v>
      </c>
      <c r="J133" s="269">
        <v>50</v>
      </c>
      <c r="K133" s="312"/>
    </row>
    <row r="134" spans="2:11" ht="15" customHeight="1">
      <c r="B134" s="310"/>
      <c r="C134" s="269" t="s">
        <v>663</v>
      </c>
      <c r="D134" s="269"/>
      <c r="E134" s="269"/>
      <c r="F134" s="290" t="s">
        <v>642</v>
      </c>
      <c r="G134" s="269"/>
      <c r="H134" s="269" t="s">
        <v>675</v>
      </c>
      <c r="I134" s="269" t="s">
        <v>638</v>
      </c>
      <c r="J134" s="269">
        <v>50</v>
      </c>
      <c r="K134" s="312"/>
    </row>
    <row r="135" spans="2:11" ht="15" customHeight="1">
      <c r="B135" s="310"/>
      <c r="C135" s="269" t="s">
        <v>115</v>
      </c>
      <c r="D135" s="269"/>
      <c r="E135" s="269"/>
      <c r="F135" s="290" t="s">
        <v>642</v>
      </c>
      <c r="G135" s="269"/>
      <c r="H135" s="269" t="s">
        <v>688</v>
      </c>
      <c r="I135" s="269" t="s">
        <v>638</v>
      </c>
      <c r="J135" s="269">
        <v>255</v>
      </c>
      <c r="K135" s="312"/>
    </row>
    <row r="136" spans="2:11" ht="15" customHeight="1">
      <c r="B136" s="310"/>
      <c r="C136" s="269" t="s">
        <v>665</v>
      </c>
      <c r="D136" s="269"/>
      <c r="E136" s="269"/>
      <c r="F136" s="290" t="s">
        <v>636</v>
      </c>
      <c r="G136" s="269"/>
      <c r="H136" s="269" t="s">
        <v>689</v>
      </c>
      <c r="I136" s="269" t="s">
        <v>667</v>
      </c>
      <c r="J136" s="269"/>
      <c r="K136" s="312"/>
    </row>
    <row r="137" spans="2:11" ht="15" customHeight="1">
      <c r="B137" s="310"/>
      <c r="C137" s="269" t="s">
        <v>668</v>
      </c>
      <c r="D137" s="269"/>
      <c r="E137" s="269"/>
      <c r="F137" s="290" t="s">
        <v>636</v>
      </c>
      <c r="G137" s="269"/>
      <c r="H137" s="269" t="s">
        <v>690</v>
      </c>
      <c r="I137" s="269" t="s">
        <v>670</v>
      </c>
      <c r="J137" s="269"/>
      <c r="K137" s="312"/>
    </row>
    <row r="138" spans="2:11" ht="15" customHeight="1">
      <c r="B138" s="310"/>
      <c r="C138" s="269" t="s">
        <v>671</v>
      </c>
      <c r="D138" s="269"/>
      <c r="E138" s="269"/>
      <c r="F138" s="290" t="s">
        <v>636</v>
      </c>
      <c r="G138" s="269"/>
      <c r="H138" s="269" t="s">
        <v>671</v>
      </c>
      <c r="I138" s="269" t="s">
        <v>670</v>
      </c>
      <c r="J138" s="269"/>
      <c r="K138" s="312"/>
    </row>
    <row r="139" spans="2:11" ht="15" customHeight="1">
      <c r="B139" s="310"/>
      <c r="C139" s="269" t="s">
        <v>40</v>
      </c>
      <c r="D139" s="269"/>
      <c r="E139" s="269"/>
      <c r="F139" s="290" t="s">
        <v>636</v>
      </c>
      <c r="G139" s="269"/>
      <c r="H139" s="269" t="s">
        <v>691</v>
      </c>
      <c r="I139" s="269" t="s">
        <v>670</v>
      </c>
      <c r="J139" s="269"/>
      <c r="K139" s="312"/>
    </row>
    <row r="140" spans="2:11" ht="15" customHeight="1">
      <c r="B140" s="310"/>
      <c r="C140" s="269" t="s">
        <v>692</v>
      </c>
      <c r="D140" s="269"/>
      <c r="E140" s="269"/>
      <c r="F140" s="290" t="s">
        <v>636</v>
      </c>
      <c r="G140" s="269"/>
      <c r="H140" s="269" t="s">
        <v>693</v>
      </c>
      <c r="I140" s="269" t="s">
        <v>670</v>
      </c>
      <c r="J140" s="269"/>
      <c r="K140" s="312"/>
    </row>
    <row r="141" spans="2:11" ht="15" customHeight="1">
      <c r="B141" s="313"/>
      <c r="C141" s="314"/>
      <c r="D141" s="314"/>
      <c r="E141" s="314"/>
      <c r="F141" s="314"/>
      <c r="G141" s="314"/>
      <c r="H141" s="314"/>
      <c r="I141" s="314"/>
      <c r="J141" s="314"/>
      <c r="K141" s="315"/>
    </row>
    <row r="142" spans="2:11" ht="18.75" customHeight="1">
      <c r="B142" s="266"/>
      <c r="C142" s="266"/>
      <c r="D142" s="266"/>
      <c r="E142" s="266"/>
      <c r="F142" s="302"/>
      <c r="G142" s="266"/>
      <c r="H142" s="266"/>
      <c r="I142" s="266"/>
      <c r="J142" s="266"/>
      <c r="K142" s="266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281" t="s">
        <v>694</v>
      </c>
      <c r="D145" s="281"/>
      <c r="E145" s="281"/>
      <c r="F145" s="281"/>
      <c r="G145" s="281"/>
      <c r="H145" s="281"/>
      <c r="I145" s="281"/>
      <c r="J145" s="281"/>
      <c r="K145" s="282"/>
    </row>
    <row r="146" spans="2:11" ht="17.25" customHeight="1">
      <c r="B146" s="280"/>
      <c r="C146" s="283" t="s">
        <v>630</v>
      </c>
      <c r="D146" s="283"/>
      <c r="E146" s="283"/>
      <c r="F146" s="283" t="s">
        <v>631</v>
      </c>
      <c r="G146" s="284"/>
      <c r="H146" s="283" t="s">
        <v>110</v>
      </c>
      <c r="I146" s="283" t="s">
        <v>59</v>
      </c>
      <c r="J146" s="283" t="s">
        <v>632</v>
      </c>
      <c r="K146" s="282"/>
    </row>
    <row r="147" spans="2:11" ht="17.25" customHeight="1">
      <c r="B147" s="280"/>
      <c r="C147" s="285" t="s">
        <v>633</v>
      </c>
      <c r="D147" s="285"/>
      <c r="E147" s="285"/>
      <c r="F147" s="286" t="s">
        <v>634</v>
      </c>
      <c r="G147" s="287"/>
      <c r="H147" s="285"/>
      <c r="I147" s="285"/>
      <c r="J147" s="285" t="s">
        <v>635</v>
      </c>
      <c r="K147" s="282"/>
    </row>
    <row r="148" spans="2:11" ht="5.25" customHeight="1">
      <c r="B148" s="291"/>
      <c r="C148" s="288"/>
      <c r="D148" s="288"/>
      <c r="E148" s="288"/>
      <c r="F148" s="288"/>
      <c r="G148" s="289"/>
      <c r="H148" s="288"/>
      <c r="I148" s="288"/>
      <c r="J148" s="288"/>
      <c r="K148" s="312"/>
    </row>
    <row r="149" spans="2:11" ht="15" customHeight="1">
      <c r="B149" s="291"/>
      <c r="C149" s="316" t="s">
        <v>639</v>
      </c>
      <c r="D149" s="269"/>
      <c r="E149" s="269"/>
      <c r="F149" s="317" t="s">
        <v>636</v>
      </c>
      <c r="G149" s="269"/>
      <c r="H149" s="316" t="s">
        <v>675</v>
      </c>
      <c r="I149" s="316" t="s">
        <v>638</v>
      </c>
      <c r="J149" s="316">
        <v>120</v>
      </c>
      <c r="K149" s="312"/>
    </row>
    <row r="150" spans="2:11" ht="15" customHeight="1">
      <c r="B150" s="291"/>
      <c r="C150" s="316" t="s">
        <v>684</v>
      </c>
      <c r="D150" s="269"/>
      <c r="E150" s="269"/>
      <c r="F150" s="317" t="s">
        <v>636</v>
      </c>
      <c r="G150" s="269"/>
      <c r="H150" s="316" t="s">
        <v>695</v>
      </c>
      <c r="I150" s="316" t="s">
        <v>638</v>
      </c>
      <c r="J150" s="316" t="s">
        <v>686</v>
      </c>
      <c r="K150" s="312"/>
    </row>
    <row r="151" spans="2:11" ht="15" customHeight="1">
      <c r="B151" s="291"/>
      <c r="C151" s="316" t="s">
        <v>585</v>
      </c>
      <c r="D151" s="269"/>
      <c r="E151" s="269"/>
      <c r="F151" s="317" t="s">
        <v>636</v>
      </c>
      <c r="G151" s="269"/>
      <c r="H151" s="316" t="s">
        <v>696</v>
      </c>
      <c r="I151" s="316" t="s">
        <v>638</v>
      </c>
      <c r="J151" s="316" t="s">
        <v>686</v>
      </c>
      <c r="K151" s="312"/>
    </row>
    <row r="152" spans="2:11" ht="15" customHeight="1">
      <c r="B152" s="291"/>
      <c r="C152" s="316" t="s">
        <v>641</v>
      </c>
      <c r="D152" s="269"/>
      <c r="E152" s="269"/>
      <c r="F152" s="317" t="s">
        <v>642</v>
      </c>
      <c r="G152" s="269"/>
      <c r="H152" s="316" t="s">
        <v>675</v>
      </c>
      <c r="I152" s="316" t="s">
        <v>638</v>
      </c>
      <c r="J152" s="316">
        <v>50</v>
      </c>
      <c r="K152" s="312"/>
    </row>
    <row r="153" spans="2:11" ht="15" customHeight="1">
      <c r="B153" s="291"/>
      <c r="C153" s="316" t="s">
        <v>644</v>
      </c>
      <c r="D153" s="269"/>
      <c r="E153" s="269"/>
      <c r="F153" s="317" t="s">
        <v>636</v>
      </c>
      <c r="G153" s="269"/>
      <c r="H153" s="316" t="s">
        <v>675</v>
      </c>
      <c r="I153" s="316" t="s">
        <v>646</v>
      </c>
      <c r="J153" s="316"/>
      <c r="K153" s="312"/>
    </row>
    <row r="154" spans="2:11" ht="15" customHeight="1">
      <c r="B154" s="291"/>
      <c r="C154" s="316" t="s">
        <v>655</v>
      </c>
      <c r="D154" s="269"/>
      <c r="E154" s="269"/>
      <c r="F154" s="317" t="s">
        <v>642</v>
      </c>
      <c r="G154" s="269"/>
      <c r="H154" s="316" t="s">
        <v>675</v>
      </c>
      <c r="I154" s="316" t="s">
        <v>638</v>
      </c>
      <c r="J154" s="316">
        <v>50</v>
      </c>
      <c r="K154" s="312"/>
    </row>
    <row r="155" spans="2:11" ht="15" customHeight="1">
      <c r="B155" s="291"/>
      <c r="C155" s="316" t="s">
        <v>663</v>
      </c>
      <c r="D155" s="269"/>
      <c r="E155" s="269"/>
      <c r="F155" s="317" t="s">
        <v>642</v>
      </c>
      <c r="G155" s="269"/>
      <c r="H155" s="316" t="s">
        <v>675</v>
      </c>
      <c r="I155" s="316" t="s">
        <v>638</v>
      </c>
      <c r="J155" s="316">
        <v>50</v>
      </c>
      <c r="K155" s="312"/>
    </row>
    <row r="156" spans="2:11" ht="15" customHeight="1">
      <c r="B156" s="291"/>
      <c r="C156" s="316" t="s">
        <v>661</v>
      </c>
      <c r="D156" s="269"/>
      <c r="E156" s="269"/>
      <c r="F156" s="317" t="s">
        <v>642</v>
      </c>
      <c r="G156" s="269"/>
      <c r="H156" s="316" t="s">
        <v>675</v>
      </c>
      <c r="I156" s="316" t="s">
        <v>638</v>
      </c>
      <c r="J156" s="316">
        <v>50</v>
      </c>
      <c r="K156" s="312"/>
    </row>
    <row r="157" spans="2:11" ht="15" customHeight="1">
      <c r="B157" s="291"/>
      <c r="C157" s="316" t="s">
        <v>88</v>
      </c>
      <c r="D157" s="269"/>
      <c r="E157" s="269"/>
      <c r="F157" s="317" t="s">
        <v>636</v>
      </c>
      <c r="G157" s="269"/>
      <c r="H157" s="316" t="s">
        <v>697</v>
      </c>
      <c r="I157" s="316" t="s">
        <v>638</v>
      </c>
      <c r="J157" s="316" t="s">
        <v>698</v>
      </c>
      <c r="K157" s="312"/>
    </row>
    <row r="158" spans="2:11" ht="15" customHeight="1">
      <c r="B158" s="291"/>
      <c r="C158" s="316" t="s">
        <v>699</v>
      </c>
      <c r="D158" s="269"/>
      <c r="E158" s="269"/>
      <c r="F158" s="317" t="s">
        <v>636</v>
      </c>
      <c r="G158" s="269"/>
      <c r="H158" s="316" t="s">
        <v>700</v>
      </c>
      <c r="I158" s="316" t="s">
        <v>670</v>
      </c>
      <c r="J158" s="316"/>
      <c r="K158" s="312"/>
    </row>
    <row r="159" spans="2:11" ht="15" customHeight="1">
      <c r="B159" s="318"/>
      <c r="C159" s="300"/>
      <c r="D159" s="300"/>
      <c r="E159" s="300"/>
      <c r="F159" s="300"/>
      <c r="G159" s="300"/>
      <c r="H159" s="300"/>
      <c r="I159" s="300"/>
      <c r="J159" s="300"/>
      <c r="K159" s="319"/>
    </row>
    <row r="160" spans="2:11" ht="18.75" customHeight="1">
      <c r="B160" s="266"/>
      <c r="C160" s="269"/>
      <c r="D160" s="269"/>
      <c r="E160" s="269"/>
      <c r="F160" s="290"/>
      <c r="G160" s="269"/>
      <c r="H160" s="269"/>
      <c r="I160" s="269"/>
      <c r="J160" s="269"/>
      <c r="K160" s="266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257" t="s">
        <v>701</v>
      </c>
      <c r="D163" s="257"/>
      <c r="E163" s="257"/>
      <c r="F163" s="257"/>
      <c r="G163" s="257"/>
      <c r="H163" s="257"/>
      <c r="I163" s="257"/>
      <c r="J163" s="257"/>
      <c r="K163" s="258"/>
    </row>
    <row r="164" spans="2:11" ht="17.25" customHeight="1">
      <c r="B164" s="256"/>
      <c r="C164" s="283" t="s">
        <v>630</v>
      </c>
      <c r="D164" s="283"/>
      <c r="E164" s="283"/>
      <c r="F164" s="283" t="s">
        <v>631</v>
      </c>
      <c r="G164" s="320"/>
      <c r="H164" s="321" t="s">
        <v>110</v>
      </c>
      <c r="I164" s="321" t="s">
        <v>59</v>
      </c>
      <c r="J164" s="283" t="s">
        <v>632</v>
      </c>
      <c r="K164" s="258"/>
    </row>
    <row r="165" spans="2:11" ht="17.25" customHeight="1">
      <c r="B165" s="260"/>
      <c r="C165" s="285" t="s">
        <v>633</v>
      </c>
      <c r="D165" s="285"/>
      <c r="E165" s="285"/>
      <c r="F165" s="286" t="s">
        <v>634</v>
      </c>
      <c r="G165" s="322"/>
      <c r="H165" s="323"/>
      <c r="I165" s="323"/>
      <c r="J165" s="285" t="s">
        <v>635</v>
      </c>
      <c r="K165" s="262"/>
    </row>
    <row r="166" spans="2:11" ht="5.25" customHeight="1">
      <c r="B166" s="291"/>
      <c r="C166" s="288"/>
      <c r="D166" s="288"/>
      <c r="E166" s="288"/>
      <c r="F166" s="288"/>
      <c r="G166" s="289"/>
      <c r="H166" s="288"/>
      <c r="I166" s="288"/>
      <c r="J166" s="288"/>
      <c r="K166" s="312"/>
    </row>
    <row r="167" spans="2:11" ht="15" customHeight="1">
      <c r="B167" s="291"/>
      <c r="C167" s="269" t="s">
        <v>639</v>
      </c>
      <c r="D167" s="269"/>
      <c r="E167" s="269"/>
      <c r="F167" s="290" t="s">
        <v>636</v>
      </c>
      <c r="G167" s="269"/>
      <c r="H167" s="269" t="s">
        <v>675</v>
      </c>
      <c r="I167" s="269" t="s">
        <v>638</v>
      </c>
      <c r="J167" s="269">
        <v>120</v>
      </c>
      <c r="K167" s="312"/>
    </row>
    <row r="168" spans="2:11" ht="15" customHeight="1">
      <c r="B168" s="291"/>
      <c r="C168" s="269" t="s">
        <v>684</v>
      </c>
      <c r="D168" s="269"/>
      <c r="E168" s="269"/>
      <c r="F168" s="290" t="s">
        <v>636</v>
      </c>
      <c r="G168" s="269"/>
      <c r="H168" s="269" t="s">
        <v>685</v>
      </c>
      <c r="I168" s="269" t="s">
        <v>638</v>
      </c>
      <c r="J168" s="269" t="s">
        <v>686</v>
      </c>
      <c r="K168" s="312"/>
    </row>
    <row r="169" spans="2:11" ht="15" customHeight="1">
      <c r="B169" s="291"/>
      <c r="C169" s="269" t="s">
        <v>585</v>
      </c>
      <c r="D169" s="269"/>
      <c r="E169" s="269"/>
      <c r="F169" s="290" t="s">
        <v>636</v>
      </c>
      <c r="G169" s="269"/>
      <c r="H169" s="269" t="s">
        <v>702</v>
      </c>
      <c r="I169" s="269" t="s">
        <v>638</v>
      </c>
      <c r="J169" s="269" t="s">
        <v>686</v>
      </c>
      <c r="K169" s="312"/>
    </row>
    <row r="170" spans="2:11" ht="15" customHeight="1">
      <c r="B170" s="291"/>
      <c r="C170" s="269" t="s">
        <v>641</v>
      </c>
      <c r="D170" s="269"/>
      <c r="E170" s="269"/>
      <c r="F170" s="290" t="s">
        <v>642</v>
      </c>
      <c r="G170" s="269"/>
      <c r="H170" s="269" t="s">
        <v>702</v>
      </c>
      <c r="I170" s="269" t="s">
        <v>638</v>
      </c>
      <c r="J170" s="269">
        <v>50</v>
      </c>
      <c r="K170" s="312"/>
    </row>
    <row r="171" spans="2:11" ht="15" customHeight="1">
      <c r="B171" s="291"/>
      <c r="C171" s="269" t="s">
        <v>644</v>
      </c>
      <c r="D171" s="269"/>
      <c r="E171" s="269"/>
      <c r="F171" s="290" t="s">
        <v>636</v>
      </c>
      <c r="G171" s="269"/>
      <c r="H171" s="269" t="s">
        <v>702</v>
      </c>
      <c r="I171" s="269" t="s">
        <v>646</v>
      </c>
      <c r="J171" s="269"/>
      <c r="K171" s="312"/>
    </row>
    <row r="172" spans="2:11" ht="15" customHeight="1">
      <c r="B172" s="291"/>
      <c r="C172" s="269" t="s">
        <v>655</v>
      </c>
      <c r="D172" s="269"/>
      <c r="E172" s="269"/>
      <c r="F172" s="290" t="s">
        <v>642</v>
      </c>
      <c r="G172" s="269"/>
      <c r="H172" s="269" t="s">
        <v>702</v>
      </c>
      <c r="I172" s="269" t="s">
        <v>638</v>
      </c>
      <c r="J172" s="269">
        <v>50</v>
      </c>
      <c r="K172" s="312"/>
    </row>
    <row r="173" spans="2:11" ht="15" customHeight="1">
      <c r="B173" s="291"/>
      <c r="C173" s="269" t="s">
        <v>663</v>
      </c>
      <c r="D173" s="269"/>
      <c r="E173" s="269"/>
      <c r="F173" s="290" t="s">
        <v>642</v>
      </c>
      <c r="G173" s="269"/>
      <c r="H173" s="269" t="s">
        <v>702</v>
      </c>
      <c r="I173" s="269" t="s">
        <v>638</v>
      </c>
      <c r="J173" s="269">
        <v>50</v>
      </c>
      <c r="K173" s="312"/>
    </row>
    <row r="174" spans="2:11" ht="15" customHeight="1">
      <c r="B174" s="291"/>
      <c r="C174" s="269" t="s">
        <v>661</v>
      </c>
      <c r="D174" s="269"/>
      <c r="E174" s="269"/>
      <c r="F174" s="290" t="s">
        <v>642</v>
      </c>
      <c r="G174" s="269"/>
      <c r="H174" s="269" t="s">
        <v>702</v>
      </c>
      <c r="I174" s="269" t="s">
        <v>638</v>
      </c>
      <c r="J174" s="269">
        <v>50</v>
      </c>
      <c r="K174" s="312"/>
    </row>
    <row r="175" spans="2:11" ht="15" customHeight="1">
      <c r="B175" s="291"/>
      <c r="C175" s="269" t="s">
        <v>109</v>
      </c>
      <c r="D175" s="269"/>
      <c r="E175" s="269"/>
      <c r="F175" s="290" t="s">
        <v>636</v>
      </c>
      <c r="G175" s="269"/>
      <c r="H175" s="269" t="s">
        <v>703</v>
      </c>
      <c r="I175" s="269" t="s">
        <v>704</v>
      </c>
      <c r="J175" s="269"/>
      <c r="K175" s="312"/>
    </row>
    <row r="176" spans="2:11" ht="15" customHeight="1">
      <c r="B176" s="291"/>
      <c r="C176" s="269" t="s">
        <v>59</v>
      </c>
      <c r="D176" s="269"/>
      <c r="E176" s="269"/>
      <c r="F176" s="290" t="s">
        <v>636</v>
      </c>
      <c r="G176" s="269"/>
      <c r="H176" s="269" t="s">
        <v>705</v>
      </c>
      <c r="I176" s="269" t="s">
        <v>706</v>
      </c>
      <c r="J176" s="269">
        <v>1</v>
      </c>
      <c r="K176" s="312"/>
    </row>
    <row r="177" spans="2:11" ht="15" customHeight="1">
      <c r="B177" s="291"/>
      <c r="C177" s="269" t="s">
        <v>55</v>
      </c>
      <c r="D177" s="269"/>
      <c r="E177" s="269"/>
      <c r="F177" s="290" t="s">
        <v>636</v>
      </c>
      <c r="G177" s="269"/>
      <c r="H177" s="269" t="s">
        <v>707</v>
      </c>
      <c r="I177" s="269" t="s">
        <v>638</v>
      </c>
      <c r="J177" s="269">
        <v>20</v>
      </c>
      <c r="K177" s="312"/>
    </row>
    <row r="178" spans="2:11" ht="15" customHeight="1">
      <c r="B178" s="291"/>
      <c r="C178" s="269" t="s">
        <v>110</v>
      </c>
      <c r="D178" s="269"/>
      <c r="E178" s="269"/>
      <c r="F178" s="290" t="s">
        <v>636</v>
      </c>
      <c r="G178" s="269"/>
      <c r="H178" s="269" t="s">
        <v>708</v>
      </c>
      <c r="I178" s="269" t="s">
        <v>638</v>
      </c>
      <c r="J178" s="269">
        <v>255</v>
      </c>
      <c r="K178" s="312"/>
    </row>
    <row r="179" spans="2:11" ht="15" customHeight="1">
      <c r="B179" s="291"/>
      <c r="C179" s="269" t="s">
        <v>111</v>
      </c>
      <c r="D179" s="269"/>
      <c r="E179" s="269"/>
      <c r="F179" s="290" t="s">
        <v>636</v>
      </c>
      <c r="G179" s="269"/>
      <c r="H179" s="269" t="s">
        <v>601</v>
      </c>
      <c r="I179" s="269" t="s">
        <v>638</v>
      </c>
      <c r="J179" s="269">
        <v>10</v>
      </c>
      <c r="K179" s="312"/>
    </row>
    <row r="180" spans="2:11" ht="15" customHeight="1">
      <c r="B180" s="291"/>
      <c r="C180" s="269" t="s">
        <v>112</v>
      </c>
      <c r="D180" s="269"/>
      <c r="E180" s="269"/>
      <c r="F180" s="290" t="s">
        <v>636</v>
      </c>
      <c r="G180" s="269"/>
      <c r="H180" s="269" t="s">
        <v>709</v>
      </c>
      <c r="I180" s="269" t="s">
        <v>670</v>
      </c>
      <c r="J180" s="269"/>
      <c r="K180" s="312"/>
    </row>
    <row r="181" spans="2:11" ht="15" customHeight="1">
      <c r="B181" s="291"/>
      <c r="C181" s="269" t="s">
        <v>710</v>
      </c>
      <c r="D181" s="269"/>
      <c r="E181" s="269"/>
      <c r="F181" s="290" t="s">
        <v>636</v>
      </c>
      <c r="G181" s="269"/>
      <c r="H181" s="269" t="s">
        <v>711</v>
      </c>
      <c r="I181" s="269" t="s">
        <v>670</v>
      </c>
      <c r="J181" s="269"/>
      <c r="K181" s="312"/>
    </row>
    <row r="182" spans="2:11" ht="15" customHeight="1">
      <c r="B182" s="291"/>
      <c r="C182" s="269" t="s">
        <v>699</v>
      </c>
      <c r="D182" s="269"/>
      <c r="E182" s="269"/>
      <c r="F182" s="290" t="s">
        <v>636</v>
      </c>
      <c r="G182" s="269"/>
      <c r="H182" s="269" t="s">
        <v>712</v>
      </c>
      <c r="I182" s="269" t="s">
        <v>670</v>
      </c>
      <c r="J182" s="269"/>
      <c r="K182" s="312"/>
    </row>
    <row r="183" spans="2:11" ht="15" customHeight="1">
      <c r="B183" s="291"/>
      <c r="C183" s="269" t="s">
        <v>114</v>
      </c>
      <c r="D183" s="269"/>
      <c r="E183" s="269"/>
      <c r="F183" s="290" t="s">
        <v>642</v>
      </c>
      <c r="G183" s="269"/>
      <c r="H183" s="269" t="s">
        <v>713</v>
      </c>
      <c r="I183" s="269" t="s">
        <v>638</v>
      </c>
      <c r="J183" s="269">
        <v>50</v>
      </c>
      <c r="K183" s="312"/>
    </row>
    <row r="184" spans="2:11" ht="15" customHeight="1">
      <c r="B184" s="291"/>
      <c r="C184" s="269" t="s">
        <v>714</v>
      </c>
      <c r="D184" s="269"/>
      <c r="E184" s="269"/>
      <c r="F184" s="290" t="s">
        <v>642</v>
      </c>
      <c r="G184" s="269"/>
      <c r="H184" s="269" t="s">
        <v>715</v>
      </c>
      <c r="I184" s="269" t="s">
        <v>716</v>
      </c>
      <c r="J184" s="269"/>
      <c r="K184" s="312"/>
    </row>
    <row r="185" spans="2:11" ht="15" customHeight="1">
      <c r="B185" s="291"/>
      <c r="C185" s="269" t="s">
        <v>717</v>
      </c>
      <c r="D185" s="269"/>
      <c r="E185" s="269"/>
      <c r="F185" s="290" t="s">
        <v>642</v>
      </c>
      <c r="G185" s="269"/>
      <c r="H185" s="269" t="s">
        <v>718</v>
      </c>
      <c r="I185" s="269" t="s">
        <v>716</v>
      </c>
      <c r="J185" s="269"/>
      <c r="K185" s="312"/>
    </row>
    <row r="186" spans="2:11" ht="15" customHeight="1">
      <c r="B186" s="291"/>
      <c r="C186" s="269" t="s">
        <v>719</v>
      </c>
      <c r="D186" s="269"/>
      <c r="E186" s="269"/>
      <c r="F186" s="290" t="s">
        <v>642</v>
      </c>
      <c r="G186" s="269"/>
      <c r="H186" s="269" t="s">
        <v>720</v>
      </c>
      <c r="I186" s="269" t="s">
        <v>716</v>
      </c>
      <c r="J186" s="269"/>
      <c r="K186" s="312"/>
    </row>
    <row r="187" spans="2:11" ht="15" customHeight="1">
      <c r="B187" s="291"/>
      <c r="C187" s="324" t="s">
        <v>721</v>
      </c>
      <c r="D187" s="269"/>
      <c r="E187" s="269"/>
      <c r="F187" s="290" t="s">
        <v>642</v>
      </c>
      <c r="G187" s="269"/>
      <c r="H187" s="269" t="s">
        <v>722</v>
      </c>
      <c r="I187" s="269" t="s">
        <v>723</v>
      </c>
      <c r="J187" s="325" t="s">
        <v>724</v>
      </c>
      <c r="K187" s="312"/>
    </row>
    <row r="188" spans="2:11" ht="15" customHeight="1">
      <c r="B188" s="318"/>
      <c r="C188" s="326"/>
      <c r="D188" s="300"/>
      <c r="E188" s="300"/>
      <c r="F188" s="300"/>
      <c r="G188" s="300"/>
      <c r="H188" s="300"/>
      <c r="I188" s="300"/>
      <c r="J188" s="300"/>
      <c r="K188" s="319"/>
    </row>
    <row r="189" spans="2:11" ht="18.75" customHeight="1">
      <c r="B189" s="327"/>
      <c r="C189" s="328"/>
      <c r="D189" s="328"/>
      <c r="E189" s="328"/>
      <c r="F189" s="329"/>
      <c r="G189" s="269"/>
      <c r="H189" s="269"/>
      <c r="I189" s="269"/>
      <c r="J189" s="269"/>
      <c r="K189" s="266"/>
    </row>
    <row r="190" spans="2:11" ht="18.75" customHeight="1">
      <c r="B190" s="266"/>
      <c r="C190" s="269"/>
      <c r="D190" s="269"/>
      <c r="E190" s="269"/>
      <c r="F190" s="290"/>
      <c r="G190" s="269"/>
      <c r="H190" s="269"/>
      <c r="I190" s="269"/>
      <c r="J190" s="269"/>
      <c r="K190" s="266"/>
    </row>
    <row r="191" spans="2:11" ht="18.75" customHeight="1"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</row>
    <row r="192" spans="2:11" ht="13.5">
      <c r="B192" s="253"/>
      <c r="C192" s="254"/>
      <c r="D192" s="254"/>
      <c r="E192" s="254"/>
      <c r="F192" s="254"/>
      <c r="G192" s="254"/>
      <c r="H192" s="254"/>
      <c r="I192" s="254"/>
      <c r="J192" s="254"/>
      <c r="K192" s="255"/>
    </row>
    <row r="193" spans="2:11" ht="21">
      <c r="B193" s="256"/>
      <c r="C193" s="257" t="s">
        <v>725</v>
      </c>
      <c r="D193" s="257"/>
      <c r="E193" s="257"/>
      <c r="F193" s="257"/>
      <c r="G193" s="257"/>
      <c r="H193" s="257"/>
      <c r="I193" s="257"/>
      <c r="J193" s="257"/>
      <c r="K193" s="258"/>
    </row>
    <row r="194" spans="2:11" ht="25.5" customHeight="1">
      <c r="B194" s="256"/>
      <c r="C194" s="330" t="s">
        <v>726</v>
      </c>
      <c r="D194" s="330"/>
      <c r="E194" s="330"/>
      <c r="F194" s="330" t="s">
        <v>727</v>
      </c>
      <c r="G194" s="331"/>
      <c r="H194" s="332" t="s">
        <v>728</v>
      </c>
      <c r="I194" s="332"/>
      <c r="J194" s="332"/>
      <c r="K194" s="258"/>
    </row>
    <row r="195" spans="2:11" ht="5.25" customHeight="1">
      <c r="B195" s="291"/>
      <c r="C195" s="288"/>
      <c r="D195" s="288"/>
      <c r="E195" s="288"/>
      <c r="F195" s="288"/>
      <c r="G195" s="269"/>
      <c r="H195" s="288"/>
      <c r="I195" s="288"/>
      <c r="J195" s="288"/>
      <c r="K195" s="312"/>
    </row>
    <row r="196" spans="2:11" ht="15" customHeight="1">
      <c r="B196" s="291"/>
      <c r="C196" s="269" t="s">
        <v>729</v>
      </c>
      <c r="D196" s="269"/>
      <c r="E196" s="269"/>
      <c r="F196" s="290" t="s">
        <v>45</v>
      </c>
      <c r="G196" s="269"/>
      <c r="H196" s="333" t="s">
        <v>730</v>
      </c>
      <c r="I196" s="333"/>
      <c r="J196" s="333"/>
      <c r="K196" s="312"/>
    </row>
    <row r="197" spans="2:11" ht="15" customHeight="1">
      <c r="B197" s="291"/>
      <c r="C197" s="297"/>
      <c r="D197" s="269"/>
      <c r="E197" s="269"/>
      <c r="F197" s="290" t="s">
        <v>46</v>
      </c>
      <c r="G197" s="269"/>
      <c r="H197" s="333" t="s">
        <v>731</v>
      </c>
      <c r="I197" s="333"/>
      <c r="J197" s="333"/>
      <c r="K197" s="312"/>
    </row>
    <row r="198" spans="2:11" ht="15" customHeight="1">
      <c r="B198" s="291"/>
      <c r="C198" s="297"/>
      <c r="D198" s="269"/>
      <c r="E198" s="269"/>
      <c r="F198" s="290" t="s">
        <v>49</v>
      </c>
      <c r="G198" s="269"/>
      <c r="H198" s="333" t="s">
        <v>732</v>
      </c>
      <c r="I198" s="333"/>
      <c r="J198" s="333"/>
      <c r="K198" s="312"/>
    </row>
    <row r="199" spans="2:11" ht="15" customHeight="1">
      <c r="B199" s="291"/>
      <c r="C199" s="269"/>
      <c r="D199" s="269"/>
      <c r="E199" s="269"/>
      <c r="F199" s="290" t="s">
        <v>47</v>
      </c>
      <c r="G199" s="269"/>
      <c r="H199" s="333" t="s">
        <v>733</v>
      </c>
      <c r="I199" s="333"/>
      <c r="J199" s="333"/>
      <c r="K199" s="312"/>
    </row>
    <row r="200" spans="2:11" ht="15" customHeight="1">
      <c r="B200" s="291"/>
      <c r="C200" s="269"/>
      <c r="D200" s="269"/>
      <c r="E200" s="269"/>
      <c r="F200" s="290" t="s">
        <v>48</v>
      </c>
      <c r="G200" s="269"/>
      <c r="H200" s="333" t="s">
        <v>734</v>
      </c>
      <c r="I200" s="333"/>
      <c r="J200" s="333"/>
      <c r="K200" s="312"/>
    </row>
    <row r="201" spans="2:11" ht="15" customHeight="1">
      <c r="B201" s="291"/>
      <c r="C201" s="269"/>
      <c r="D201" s="269"/>
      <c r="E201" s="269"/>
      <c r="F201" s="290"/>
      <c r="G201" s="269"/>
      <c r="H201" s="269"/>
      <c r="I201" s="269"/>
      <c r="J201" s="269"/>
      <c r="K201" s="312"/>
    </row>
    <row r="202" spans="2:11" ht="15" customHeight="1">
      <c r="B202" s="291"/>
      <c r="C202" s="269" t="s">
        <v>682</v>
      </c>
      <c r="D202" s="269"/>
      <c r="E202" s="269"/>
      <c r="F202" s="290" t="s">
        <v>80</v>
      </c>
      <c r="G202" s="269"/>
      <c r="H202" s="333" t="s">
        <v>735</v>
      </c>
      <c r="I202" s="333"/>
      <c r="J202" s="333"/>
      <c r="K202" s="312"/>
    </row>
    <row r="203" spans="2:11" ht="15" customHeight="1">
      <c r="B203" s="291"/>
      <c r="C203" s="297"/>
      <c r="D203" s="269"/>
      <c r="E203" s="269"/>
      <c r="F203" s="290" t="s">
        <v>579</v>
      </c>
      <c r="G203" s="269"/>
      <c r="H203" s="333" t="s">
        <v>580</v>
      </c>
      <c r="I203" s="333"/>
      <c r="J203" s="333"/>
      <c r="K203" s="312"/>
    </row>
    <row r="204" spans="2:11" ht="15" customHeight="1">
      <c r="B204" s="291"/>
      <c r="C204" s="269"/>
      <c r="D204" s="269"/>
      <c r="E204" s="269"/>
      <c r="F204" s="290" t="s">
        <v>577</v>
      </c>
      <c r="G204" s="269"/>
      <c r="H204" s="333" t="s">
        <v>736</v>
      </c>
      <c r="I204" s="333"/>
      <c r="J204" s="333"/>
      <c r="K204" s="312"/>
    </row>
    <row r="205" spans="2:11" ht="15" customHeight="1">
      <c r="B205" s="334"/>
      <c r="C205" s="297"/>
      <c r="D205" s="297"/>
      <c r="E205" s="297"/>
      <c r="F205" s="290" t="s">
        <v>581</v>
      </c>
      <c r="G205" s="275"/>
      <c r="H205" s="335" t="s">
        <v>582</v>
      </c>
      <c r="I205" s="335"/>
      <c r="J205" s="335"/>
      <c r="K205" s="336"/>
    </row>
    <row r="206" spans="2:11" ht="15" customHeight="1">
      <c r="B206" s="334"/>
      <c r="C206" s="297"/>
      <c r="D206" s="297"/>
      <c r="E206" s="297"/>
      <c r="F206" s="290" t="s">
        <v>583</v>
      </c>
      <c r="G206" s="275"/>
      <c r="H206" s="335" t="s">
        <v>737</v>
      </c>
      <c r="I206" s="335"/>
      <c r="J206" s="335"/>
      <c r="K206" s="336"/>
    </row>
    <row r="207" spans="2:11" ht="15" customHeight="1">
      <c r="B207" s="334"/>
      <c r="C207" s="297"/>
      <c r="D207" s="297"/>
      <c r="E207" s="297"/>
      <c r="F207" s="337"/>
      <c r="G207" s="275"/>
      <c r="H207" s="338"/>
      <c r="I207" s="338"/>
      <c r="J207" s="338"/>
      <c r="K207" s="336"/>
    </row>
    <row r="208" spans="2:11" ht="15" customHeight="1">
      <c r="B208" s="334"/>
      <c r="C208" s="269" t="s">
        <v>706</v>
      </c>
      <c r="D208" s="297"/>
      <c r="E208" s="297"/>
      <c r="F208" s="290">
        <v>1</v>
      </c>
      <c r="G208" s="275"/>
      <c r="H208" s="335" t="s">
        <v>738</v>
      </c>
      <c r="I208" s="335"/>
      <c r="J208" s="335"/>
      <c r="K208" s="336"/>
    </row>
    <row r="209" spans="2:11" ht="15" customHeight="1">
      <c r="B209" s="334"/>
      <c r="C209" s="297"/>
      <c r="D209" s="297"/>
      <c r="E209" s="297"/>
      <c r="F209" s="290">
        <v>2</v>
      </c>
      <c r="G209" s="275"/>
      <c r="H209" s="335" t="s">
        <v>739</v>
      </c>
      <c r="I209" s="335"/>
      <c r="J209" s="335"/>
      <c r="K209" s="336"/>
    </row>
    <row r="210" spans="2:11" ht="15" customHeight="1">
      <c r="B210" s="334"/>
      <c r="C210" s="297"/>
      <c r="D210" s="297"/>
      <c r="E210" s="297"/>
      <c r="F210" s="290">
        <v>3</v>
      </c>
      <c r="G210" s="275"/>
      <c r="H210" s="335" t="s">
        <v>740</v>
      </c>
      <c r="I210" s="335"/>
      <c r="J210" s="335"/>
      <c r="K210" s="336"/>
    </row>
    <row r="211" spans="2:11" ht="15" customHeight="1">
      <c r="B211" s="334"/>
      <c r="C211" s="297"/>
      <c r="D211" s="297"/>
      <c r="E211" s="297"/>
      <c r="F211" s="290">
        <v>4</v>
      </c>
      <c r="G211" s="275"/>
      <c r="H211" s="335" t="s">
        <v>741</v>
      </c>
      <c r="I211" s="335"/>
      <c r="J211" s="335"/>
      <c r="K211" s="336"/>
    </row>
    <row r="212" spans="2:11" ht="12.75" customHeight="1">
      <c r="B212" s="339"/>
      <c r="C212" s="340"/>
      <c r="D212" s="340"/>
      <c r="E212" s="340"/>
      <c r="F212" s="340"/>
      <c r="G212" s="340"/>
      <c r="H212" s="340"/>
      <c r="I212" s="340"/>
      <c r="J212" s="340"/>
      <c r="K212" s="341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PC</cp:lastModifiedBy>
  <dcterms:created xsi:type="dcterms:W3CDTF">2017-02-20T14:24:03Z</dcterms:created>
  <dcterms:modified xsi:type="dcterms:W3CDTF">2017-02-20T14:24:09Z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