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9560" windowHeight="8340" tabRatio="638"/>
  </bookViews>
  <sheets>
    <sheet name="Krycí list" sheetId="1" r:id="rId1"/>
    <sheet name="Rekapitulace" sheetId="2" r:id="rId2"/>
    <sheet name="Položky - Stavební" sheetId="3" r:id="rId3"/>
    <sheet name="Položky - Instalace" sheetId="4" r:id="rId4"/>
    <sheet name="Položky - Elektro - kuchyň" sheetId="5" r:id="rId5"/>
  </sheets>
  <externalReferences>
    <externalReference r:id="rId6"/>
  </externalReference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Rekapitulace!$G$30</definedName>
    <definedName name="Dodavka0">'Položky - Stavební'!#REF!</definedName>
    <definedName name="fffff">'[1]Krycí list'!$A$4</definedName>
    <definedName name="HSV">Rekapitulace!$E$30</definedName>
    <definedName name="HSV0">'Položky - Stavební'!#REF!</definedName>
    <definedName name="HZS">Rekapitulace!$I$30</definedName>
    <definedName name="HZS0">'Položky - Stavební'!#REF!</definedName>
    <definedName name="JKSO">'Krycí list'!$F$4</definedName>
    <definedName name="MJ">'Krycí list'!$G$4</definedName>
    <definedName name="Mont">Rekapitulace!$H$30</definedName>
    <definedName name="Montaz0">'Položky - Stavební'!#REF!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'Položky - Stavební'!$1:$6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3">'Položky - Instalace'!$A$1:$G$45</definedName>
    <definedName name="_xlnm.Print_Area" localSheetId="2">'Položky - Stavební'!$A$1:$G$389</definedName>
    <definedName name="_xlnm.Print_Area" localSheetId="1">Rekapitulace!$A$1:$AA$39</definedName>
    <definedName name="PocetMJ">'Krycí list'!$G$7</definedName>
    <definedName name="Poznamka">'Krycí list'!$B$37</definedName>
    <definedName name="Projektant">'Krycí list'!$C$7</definedName>
    <definedName name="PSV">Rekapitulace!$F$30</definedName>
    <definedName name="PSV0">'Položky - Stavební'!#REF!</definedName>
    <definedName name="SloupecCC">'Položky - Stavební'!$G$6</definedName>
    <definedName name="SloupecCisloPol">'Položky - Stavební'!$B$6</definedName>
    <definedName name="SloupecJC">'Položky - Stavební'!$F$6</definedName>
    <definedName name="SloupecMJ">'Položky - Stavební'!$D$6</definedName>
    <definedName name="SloupecMnozstvi">'Položky - Stavební'!$E$6</definedName>
    <definedName name="SloupecNazPol">'Položky - Stavební'!$C$6</definedName>
    <definedName name="SloupecPC">'Položky - Stavební'!$A$6</definedName>
    <definedName name="solver_lin" localSheetId="2" hidden="1">0</definedName>
    <definedName name="solver_num" localSheetId="2" hidden="1">0</definedName>
    <definedName name="solver_opt" localSheetId="2" hidden="1">'Položky - Stavební'!#REF!</definedName>
    <definedName name="solver_typ" localSheetId="2" hidden="1">1</definedName>
    <definedName name="solver_val" localSheetId="2" hidden="1">0</definedName>
    <definedName name="Typ">'Položky - Stavební'!#REF!</definedName>
    <definedName name="VRN">Rekapitulace!$H$38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52511"/>
</workbook>
</file>

<file path=xl/calcChain.xml><?xml version="1.0" encoding="utf-8"?>
<calcChain xmlns="http://schemas.openxmlformats.org/spreadsheetml/2006/main">
  <c r="I35" i="2" l="1"/>
  <c r="L10" i="2" l="1"/>
  <c r="L9" i="2"/>
  <c r="L8" i="2"/>
  <c r="L7" i="2"/>
  <c r="M10" i="2"/>
  <c r="M9" i="2"/>
  <c r="M8" i="2"/>
  <c r="M7" i="2"/>
  <c r="S17" i="2"/>
  <c r="T16" i="2"/>
  <c r="T10" i="2"/>
  <c r="S10" i="2"/>
  <c r="R10" i="2"/>
  <c r="Q10" i="2"/>
  <c r="T9" i="2"/>
  <c r="S9" i="2"/>
  <c r="R9" i="2"/>
  <c r="Q9" i="2"/>
  <c r="T8" i="2"/>
  <c r="S8" i="2"/>
  <c r="R8" i="2"/>
  <c r="Q8" i="2"/>
  <c r="T7" i="2"/>
  <c r="S7" i="2"/>
  <c r="S11" i="2" s="1"/>
  <c r="R7" i="2"/>
  <c r="R11" i="2" s="1"/>
  <c r="Q7" i="2"/>
  <c r="N2" i="2"/>
  <c r="N1" i="2"/>
  <c r="C45" i="4"/>
  <c r="BE44" i="4"/>
  <c r="BD44" i="4"/>
  <c r="BC44" i="4"/>
  <c r="BB44" i="4"/>
  <c r="G44" i="4"/>
  <c r="BA44" i="4" s="1"/>
  <c r="BE43" i="4"/>
  <c r="BD43" i="4"/>
  <c r="BC43" i="4"/>
  <c r="BB43" i="4"/>
  <c r="G43" i="4"/>
  <c r="BA43" i="4" s="1"/>
  <c r="BE42" i="4"/>
  <c r="BD42" i="4"/>
  <c r="BC42" i="4"/>
  <c r="BB42" i="4"/>
  <c r="G42" i="4"/>
  <c r="BA42" i="4" s="1"/>
  <c r="BE41" i="4"/>
  <c r="BD41" i="4"/>
  <c r="BC41" i="4"/>
  <c r="BB41" i="4"/>
  <c r="G41" i="4"/>
  <c r="BA41" i="4" s="1"/>
  <c r="BE40" i="4"/>
  <c r="BE45" i="4" s="1"/>
  <c r="BD40" i="4"/>
  <c r="BC40" i="4"/>
  <c r="BB40" i="4"/>
  <c r="G40" i="4"/>
  <c r="G45" i="4" s="1"/>
  <c r="P10" i="2" s="1"/>
  <c r="C38" i="4"/>
  <c r="BE37" i="4"/>
  <c r="BD37" i="4"/>
  <c r="BC37" i="4"/>
  <c r="BB37" i="4"/>
  <c r="BA37" i="4"/>
  <c r="G37" i="4"/>
  <c r="BE36" i="4"/>
  <c r="BD36" i="4"/>
  <c r="BC36" i="4"/>
  <c r="BB36" i="4"/>
  <c r="BA36" i="4"/>
  <c r="G36" i="4"/>
  <c r="BE35" i="4"/>
  <c r="BD35" i="4"/>
  <c r="BC35" i="4"/>
  <c r="BB35" i="4"/>
  <c r="BA35" i="4"/>
  <c r="G35" i="4"/>
  <c r="BE34" i="4"/>
  <c r="BD34" i="4"/>
  <c r="BC34" i="4"/>
  <c r="BB34" i="4"/>
  <c r="BA34" i="4"/>
  <c r="G34" i="4"/>
  <c r="BE33" i="4"/>
  <c r="BD33" i="4"/>
  <c r="BC33" i="4"/>
  <c r="BB33" i="4"/>
  <c r="BA33" i="4"/>
  <c r="G33" i="4"/>
  <c r="BE32" i="4"/>
  <c r="BD32" i="4"/>
  <c r="BC32" i="4"/>
  <c r="BB32" i="4"/>
  <c r="BA32" i="4"/>
  <c r="G32" i="4"/>
  <c r="BE31" i="4"/>
  <c r="BD31" i="4"/>
  <c r="BC31" i="4"/>
  <c r="BB31" i="4"/>
  <c r="BA31" i="4"/>
  <c r="G31" i="4"/>
  <c r="BE30" i="4"/>
  <c r="BD30" i="4"/>
  <c r="BC30" i="4"/>
  <c r="BB30" i="4"/>
  <c r="BA30" i="4"/>
  <c r="G30" i="4"/>
  <c r="BE29" i="4"/>
  <c r="BD29" i="4"/>
  <c r="BC29" i="4"/>
  <c r="BB29" i="4"/>
  <c r="BA29" i="4"/>
  <c r="G29" i="4"/>
  <c r="BE28" i="4"/>
  <c r="BD28" i="4"/>
  <c r="BC28" i="4"/>
  <c r="BB28" i="4"/>
  <c r="BA28" i="4"/>
  <c r="G28" i="4"/>
  <c r="BE27" i="4"/>
  <c r="BD27" i="4"/>
  <c r="BC27" i="4"/>
  <c r="BB27" i="4"/>
  <c r="BA27" i="4"/>
  <c r="G27" i="4"/>
  <c r="BE26" i="4"/>
  <c r="BD26" i="4"/>
  <c r="BD38" i="4" s="1"/>
  <c r="BC26" i="4"/>
  <c r="BC38" i="4" s="1"/>
  <c r="BB26" i="4"/>
  <c r="BB38" i="4" s="1"/>
  <c r="BA26" i="4"/>
  <c r="G26" i="4"/>
  <c r="G38" i="4" s="1"/>
  <c r="P9" i="2" s="1"/>
  <c r="C24" i="4"/>
  <c r="BE23" i="4"/>
  <c r="BD23" i="4"/>
  <c r="BC23" i="4"/>
  <c r="BB23" i="4"/>
  <c r="G23" i="4"/>
  <c r="BA23" i="4" s="1"/>
  <c r="BE22" i="4"/>
  <c r="BD22" i="4"/>
  <c r="BC22" i="4"/>
  <c r="BB22" i="4"/>
  <c r="G22" i="4"/>
  <c r="BA22" i="4" s="1"/>
  <c r="BE21" i="4"/>
  <c r="BD21" i="4"/>
  <c r="BC21" i="4"/>
  <c r="BB21" i="4"/>
  <c r="G21" i="4"/>
  <c r="BA21" i="4" s="1"/>
  <c r="BE20" i="4"/>
  <c r="BD20" i="4"/>
  <c r="BC20" i="4"/>
  <c r="BB20" i="4"/>
  <c r="G20" i="4"/>
  <c r="BA20" i="4" s="1"/>
  <c r="BE19" i="4"/>
  <c r="BD19" i="4"/>
  <c r="BC19" i="4"/>
  <c r="BB19" i="4"/>
  <c r="G19" i="4"/>
  <c r="BA19" i="4" s="1"/>
  <c r="BE18" i="4"/>
  <c r="BD18" i="4"/>
  <c r="BC18" i="4"/>
  <c r="BB18" i="4"/>
  <c r="G18" i="4"/>
  <c r="BA18" i="4" s="1"/>
  <c r="BE17" i="4"/>
  <c r="BD17" i="4"/>
  <c r="BC17" i="4"/>
  <c r="BB17" i="4"/>
  <c r="G17" i="4"/>
  <c r="BA17" i="4" s="1"/>
  <c r="BE16" i="4"/>
  <c r="BE24" i="4" s="1"/>
  <c r="BD16" i="4"/>
  <c r="BD24" i="4" s="1"/>
  <c r="BC16" i="4"/>
  <c r="BC24" i="4" s="1"/>
  <c r="BB16" i="4"/>
  <c r="G16" i="4"/>
  <c r="C14" i="4"/>
  <c r="BE13" i="4"/>
  <c r="BD13" i="4"/>
  <c r="BC13" i="4"/>
  <c r="BB13" i="4"/>
  <c r="G13" i="4"/>
  <c r="BA13" i="4" s="1"/>
  <c r="BE12" i="4"/>
  <c r="BD12" i="4"/>
  <c r="BC12" i="4"/>
  <c r="BB12" i="4"/>
  <c r="G12" i="4"/>
  <c r="BA12" i="4" s="1"/>
  <c r="BE11" i="4"/>
  <c r="BD11" i="4"/>
  <c r="BC11" i="4"/>
  <c r="BB11" i="4"/>
  <c r="G11" i="4"/>
  <c r="BA11" i="4" s="1"/>
  <c r="BE10" i="4"/>
  <c r="BD10" i="4"/>
  <c r="BC10" i="4"/>
  <c r="BB10" i="4"/>
  <c r="G10" i="4"/>
  <c r="BA10" i="4" s="1"/>
  <c r="BE9" i="4"/>
  <c r="BD9" i="4"/>
  <c r="BC9" i="4"/>
  <c r="BB9" i="4"/>
  <c r="G9" i="4"/>
  <c r="BA9" i="4" s="1"/>
  <c r="BE8" i="4"/>
  <c r="BE14" i="4" s="1"/>
  <c r="BD8" i="4"/>
  <c r="BD14" i="4" s="1"/>
  <c r="BC8" i="4"/>
  <c r="BB8" i="4"/>
  <c r="BB14" i="4" s="1"/>
  <c r="G8" i="4"/>
  <c r="G14" i="4" s="1"/>
  <c r="P7" i="2" s="1"/>
  <c r="C4" i="4"/>
  <c r="F3" i="4"/>
  <c r="C3" i="4"/>
  <c r="BB45" i="4" l="1"/>
  <c r="BC45" i="4"/>
  <c r="BD45" i="4"/>
  <c r="BE38" i="4"/>
  <c r="BA38" i="4"/>
  <c r="G24" i="4"/>
  <c r="P8" i="2" s="1"/>
  <c r="BB24" i="4"/>
  <c r="BA8" i="4"/>
  <c r="BA14" i="4" s="1"/>
  <c r="BC14" i="4"/>
  <c r="P11" i="2"/>
  <c r="T11" i="2"/>
  <c r="Q11" i="2"/>
  <c r="BA40" i="4"/>
  <c r="BA45" i="4" s="1"/>
  <c r="BA16" i="4"/>
  <c r="BA24" i="4" s="1"/>
  <c r="D16" i="1"/>
  <c r="D15" i="1"/>
  <c r="D14" i="1"/>
  <c r="BE388" i="3"/>
  <c r="BE389" i="3" s="1"/>
  <c r="I29" i="2" s="1"/>
  <c r="BD388" i="3"/>
  <c r="BD389" i="3" s="1"/>
  <c r="H29" i="2" s="1"/>
  <c r="BC388" i="3"/>
  <c r="BC389" i="3" s="1"/>
  <c r="G29" i="2" s="1"/>
  <c r="BB388" i="3"/>
  <c r="G388" i="3"/>
  <c r="G389" i="3" s="1"/>
  <c r="B29" i="2"/>
  <c r="A29" i="2"/>
  <c r="BB389" i="3"/>
  <c r="F29" i="2" s="1"/>
  <c r="C389" i="3"/>
  <c r="BE385" i="3"/>
  <c r="BD385" i="3"/>
  <c r="BC385" i="3"/>
  <c r="BB385" i="3"/>
  <c r="G385" i="3"/>
  <c r="BA385" i="3" s="1"/>
  <c r="BE384" i="3"/>
  <c r="BD384" i="3"/>
  <c r="BC384" i="3"/>
  <c r="BB384" i="3"/>
  <c r="G384" i="3"/>
  <c r="BA384" i="3" s="1"/>
  <c r="BE383" i="3"/>
  <c r="BD383" i="3"/>
  <c r="BC383" i="3"/>
  <c r="BB383" i="3"/>
  <c r="G383" i="3"/>
  <c r="BA383" i="3" s="1"/>
  <c r="BE382" i="3"/>
  <c r="BD382" i="3"/>
  <c r="BC382" i="3"/>
  <c r="BB382" i="3"/>
  <c r="G382" i="3"/>
  <c r="BA382" i="3" s="1"/>
  <c r="BE381" i="3"/>
  <c r="BD381" i="3"/>
  <c r="BC381" i="3"/>
  <c r="BB381" i="3"/>
  <c r="G381" i="3"/>
  <c r="BA381" i="3" s="1"/>
  <c r="BE380" i="3"/>
  <c r="BD380" i="3"/>
  <c r="BC380" i="3"/>
  <c r="BB380" i="3"/>
  <c r="G380" i="3"/>
  <c r="BA380" i="3" s="1"/>
  <c r="BE378" i="3"/>
  <c r="BD378" i="3"/>
  <c r="BC378" i="3"/>
  <c r="BB378" i="3"/>
  <c r="BB386" i="3" s="1"/>
  <c r="F28" i="2" s="1"/>
  <c r="G378" i="3"/>
  <c r="B28" i="2"/>
  <c r="A28" i="2"/>
  <c r="C386" i="3"/>
  <c r="BE374" i="3"/>
  <c r="BE376" i="3" s="1"/>
  <c r="I27" i="2" s="1"/>
  <c r="BD374" i="3"/>
  <c r="BD376" i="3" s="1"/>
  <c r="H27" i="2" s="1"/>
  <c r="BC374" i="3"/>
  <c r="BC376" i="3" s="1"/>
  <c r="G27" i="2" s="1"/>
  <c r="BB374" i="3"/>
  <c r="BB376" i="3" s="1"/>
  <c r="F27" i="2" s="1"/>
  <c r="G374" i="3"/>
  <c r="G376" i="3" s="1"/>
  <c r="B27" i="2"/>
  <c r="A27" i="2"/>
  <c r="C376" i="3"/>
  <c r="BE370" i="3"/>
  <c r="BD370" i="3"/>
  <c r="BC370" i="3"/>
  <c r="BB370" i="3"/>
  <c r="G370" i="3"/>
  <c r="BA370" i="3" s="1"/>
  <c r="BE367" i="3"/>
  <c r="BD367" i="3"/>
  <c r="BC367" i="3"/>
  <c r="BB367" i="3"/>
  <c r="G367" i="3"/>
  <c r="BA367" i="3" s="1"/>
  <c r="BE364" i="3"/>
  <c r="BD364" i="3"/>
  <c r="BC364" i="3"/>
  <c r="BB364" i="3"/>
  <c r="G364" i="3"/>
  <c r="BA364" i="3" s="1"/>
  <c r="BE362" i="3"/>
  <c r="BD362" i="3"/>
  <c r="BC362" i="3"/>
  <c r="BB362" i="3"/>
  <c r="G362" i="3"/>
  <c r="BA362" i="3" s="1"/>
  <c r="BE356" i="3"/>
  <c r="BD356" i="3"/>
  <c r="BC356" i="3"/>
  <c r="BB356" i="3"/>
  <c r="G356" i="3"/>
  <c r="BA356" i="3" s="1"/>
  <c r="BE353" i="3"/>
  <c r="BD353" i="3"/>
  <c r="BC353" i="3"/>
  <c r="BB353" i="3"/>
  <c r="G353" i="3"/>
  <c r="BA353" i="3" s="1"/>
  <c r="BE348" i="3"/>
  <c r="BD348" i="3"/>
  <c r="BC348" i="3"/>
  <c r="BB348" i="3"/>
  <c r="G348" i="3"/>
  <c r="BA348" i="3" s="1"/>
  <c r="BE347" i="3"/>
  <c r="BD347" i="3"/>
  <c r="BC347" i="3"/>
  <c r="BB347" i="3"/>
  <c r="G347" i="3"/>
  <c r="BA347" i="3" s="1"/>
  <c r="BE344" i="3"/>
  <c r="BD344" i="3"/>
  <c r="BC344" i="3"/>
  <c r="BB344" i="3"/>
  <c r="G344" i="3"/>
  <c r="BA344" i="3" s="1"/>
  <c r="BE342" i="3"/>
  <c r="BD342" i="3"/>
  <c r="BC342" i="3"/>
  <c r="BB342" i="3"/>
  <c r="G342" i="3"/>
  <c r="BA342" i="3" s="1"/>
  <c r="BE340" i="3"/>
  <c r="BD340" i="3"/>
  <c r="BC340" i="3"/>
  <c r="BB340" i="3"/>
  <c r="G340" i="3"/>
  <c r="BA340" i="3" s="1"/>
  <c r="BE338" i="3"/>
  <c r="BD338" i="3"/>
  <c r="BC338" i="3"/>
  <c r="BB338" i="3"/>
  <c r="G338" i="3"/>
  <c r="BA338" i="3" s="1"/>
  <c r="BE336" i="3"/>
  <c r="BD336" i="3"/>
  <c r="BC336" i="3"/>
  <c r="BB336" i="3"/>
  <c r="BB372" i="3" s="1"/>
  <c r="F26" i="2" s="1"/>
  <c r="G336" i="3"/>
  <c r="BA336" i="3" s="1"/>
  <c r="BE334" i="3"/>
  <c r="BD334" i="3"/>
  <c r="BC334" i="3"/>
  <c r="BB334" i="3"/>
  <c r="G334" i="3"/>
  <c r="BA334" i="3" s="1"/>
  <c r="BE331" i="3"/>
  <c r="BD331" i="3"/>
  <c r="BC331" i="3"/>
  <c r="BB331" i="3"/>
  <c r="G331" i="3"/>
  <c r="BA331" i="3" s="1"/>
  <c r="BE330" i="3"/>
  <c r="BE372" i="3" s="1"/>
  <c r="I26" i="2" s="1"/>
  <c r="BD330" i="3"/>
  <c r="BC330" i="3"/>
  <c r="BB330" i="3"/>
  <c r="G330" i="3"/>
  <c r="BA330" i="3" s="1"/>
  <c r="B26" i="2"/>
  <c r="A26" i="2"/>
  <c r="C372" i="3"/>
  <c r="BE327" i="3"/>
  <c r="BD327" i="3"/>
  <c r="BC327" i="3"/>
  <c r="BB327" i="3"/>
  <c r="G327" i="3"/>
  <c r="BA327" i="3" s="1"/>
  <c r="BE326" i="3"/>
  <c r="BE328" i="3" s="1"/>
  <c r="I25" i="2" s="1"/>
  <c r="BD326" i="3"/>
  <c r="BD328" i="3" s="1"/>
  <c r="H25" i="2" s="1"/>
  <c r="BC326" i="3"/>
  <c r="BB326" i="3"/>
  <c r="G326" i="3"/>
  <c r="G328" i="3" s="1"/>
  <c r="B25" i="2"/>
  <c r="A25" i="2"/>
  <c r="C328" i="3"/>
  <c r="BE323" i="3"/>
  <c r="BD323" i="3"/>
  <c r="BC323" i="3"/>
  <c r="BA323" i="3"/>
  <c r="G323" i="3"/>
  <c r="BB323" i="3" s="1"/>
  <c r="BE321" i="3"/>
  <c r="BD321" i="3"/>
  <c r="BC321" i="3"/>
  <c r="BA321" i="3"/>
  <c r="G321" i="3"/>
  <c r="BB321" i="3" s="1"/>
  <c r="BE319" i="3"/>
  <c r="BD319" i="3"/>
  <c r="BC319" i="3"/>
  <c r="BA319" i="3"/>
  <c r="G319" i="3"/>
  <c r="BB319" i="3" s="1"/>
  <c r="BE317" i="3"/>
  <c r="BD317" i="3"/>
  <c r="BC317" i="3"/>
  <c r="BA317" i="3"/>
  <c r="G317" i="3"/>
  <c r="BB317" i="3" s="1"/>
  <c r="BE315" i="3"/>
  <c r="BD315" i="3"/>
  <c r="BC315" i="3"/>
  <c r="BA315" i="3"/>
  <c r="G315" i="3"/>
  <c r="BB315" i="3" s="1"/>
  <c r="BE313" i="3"/>
  <c r="BD313" i="3"/>
  <c r="BC313" i="3"/>
  <c r="BA313" i="3"/>
  <c r="G313" i="3"/>
  <c r="BB313" i="3" s="1"/>
  <c r="BE311" i="3"/>
  <c r="BD311" i="3"/>
  <c r="BC311" i="3"/>
  <c r="BA311" i="3"/>
  <c r="G311" i="3"/>
  <c r="BB311" i="3" s="1"/>
  <c r="BE309" i="3"/>
  <c r="BD309" i="3"/>
  <c r="BC309" i="3"/>
  <c r="BA309" i="3"/>
  <c r="G309" i="3"/>
  <c r="BB309" i="3" s="1"/>
  <c r="BE307" i="3"/>
  <c r="BD307" i="3"/>
  <c r="BC307" i="3"/>
  <c r="BA307" i="3"/>
  <c r="G307" i="3"/>
  <c r="BB307" i="3" s="1"/>
  <c r="BE305" i="3"/>
  <c r="BD305" i="3"/>
  <c r="BC305" i="3"/>
  <c r="BA305" i="3"/>
  <c r="G305" i="3"/>
  <c r="BB305" i="3" s="1"/>
  <c r="B24" i="2"/>
  <c r="A24" i="2"/>
  <c r="C324" i="3"/>
  <c r="BE301" i="3"/>
  <c r="BD301" i="3"/>
  <c r="BC301" i="3"/>
  <c r="BA301" i="3"/>
  <c r="G301" i="3"/>
  <c r="BB301" i="3" s="1"/>
  <c r="BE298" i="3"/>
  <c r="BD298" i="3"/>
  <c r="BC298" i="3"/>
  <c r="BA298" i="3"/>
  <c r="G298" i="3"/>
  <c r="BB298" i="3" s="1"/>
  <c r="BE286" i="3"/>
  <c r="BD286" i="3"/>
  <c r="BC286" i="3"/>
  <c r="BC303" i="3" s="1"/>
  <c r="G23" i="2" s="1"/>
  <c r="BA286" i="3"/>
  <c r="G286" i="3"/>
  <c r="BB286" i="3" s="1"/>
  <c r="B23" i="2"/>
  <c r="A23" i="2"/>
  <c r="C303" i="3"/>
  <c r="BE280" i="3"/>
  <c r="BE284" i="3" s="1"/>
  <c r="I22" i="2" s="1"/>
  <c r="BD280" i="3"/>
  <c r="BC280" i="3"/>
  <c r="BC284" i="3" s="1"/>
  <c r="G22" i="2" s="1"/>
  <c r="BA280" i="3"/>
  <c r="BA284" i="3" s="1"/>
  <c r="E22" i="2" s="1"/>
  <c r="G280" i="3"/>
  <c r="BB280" i="3" s="1"/>
  <c r="BB284" i="3" s="1"/>
  <c r="F22" i="2" s="1"/>
  <c r="B22" i="2"/>
  <c r="A22" i="2"/>
  <c r="BD284" i="3"/>
  <c r="H22" i="2" s="1"/>
  <c r="G284" i="3"/>
  <c r="C284" i="3"/>
  <c r="BE277" i="3"/>
  <c r="BD277" i="3"/>
  <c r="BC277" i="3"/>
  <c r="BA277" i="3"/>
  <c r="G277" i="3"/>
  <c r="BB277" i="3" s="1"/>
  <c r="BE266" i="3"/>
  <c r="BD266" i="3"/>
  <c r="BC266" i="3"/>
  <c r="BA266" i="3"/>
  <c r="G266" i="3"/>
  <c r="BB266" i="3" s="1"/>
  <c r="BE264" i="3"/>
  <c r="BD264" i="3"/>
  <c r="BC264" i="3"/>
  <c r="BA264" i="3"/>
  <c r="G264" i="3"/>
  <c r="BB264" i="3" s="1"/>
  <c r="BE262" i="3"/>
  <c r="BD262" i="3"/>
  <c r="BC262" i="3"/>
  <c r="BA262" i="3"/>
  <c r="G262" i="3"/>
  <c r="BB262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21" i="2"/>
  <c r="A21" i="2"/>
  <c r="C278" i="3"/>
  <c r="BE239" i="3"/>
  <c r="BD239" i="3"/>
  <c r="BC239" i="3"/>
  <c r="BA239" i="3"/>
  <c r="G239" i="3"/>
  <c r="BB239" i="3" s="1"/>
  <c r="BE237" i="3"/>
  <c r="BD237" i="3"/>
  <c r="BC237" i="3"/>
  <c r="BA237" i="3"/>
  <c r="G237" i="3"/>
  <c r="BB237" i="3" s="1"/>
  <c r="BE234" i="3"/>
  <c r="BD234" i="3"/>
  <c r="BC234" i="3"/>
  <c r="BA234" i="3"/>
  <c r="G234" i="3"/>
  <c r="BB234" i="3" s="1"/>
  <c r="BE233" i="3"/>
  <c r="BD233" i="3"/>
  <c r="BD240" i="3" s="1"/>
  <c r="H20" i="2" s="1"/>
  <c r="BC233" i="3"/>
  <c r="BA233" i="3"/>
  <c r="G233" i="3"/>
  <c r="BB233" i="3" s="1"/>
  <c r="BE232" i="3"/>
  <c r="BE240" i="3" s="1"/>
  <c r="I20" i="2" s="1"/>
  <c r="BD232" i="3"/>
  <c r="BC232" i="3"/>
  <c r="BA232" i="3"/>
  <c r="G232" i="3"/>
  <c r="BB232" i="3" s="1"/>
  <c r="BB240" i="3" s="1"/>
  <c r="F20" i="2" s="1"/>
  <c r="B20" i="2"/>
  <c r="A20" i="2"/>
  <c r="C240" i="3"/>
  <c r="BE229" i="3"/>
  <c r="BD229" i="3"/>
  <c r="BC229" i="3"/>
  <c r="BA229" i="3"/>
  <c r="G229" i="3"/>
  <c r="BB229" i="3" s="1"/>
  <c r="BE226" i="3"/>
  <c r="BD226" i="3"/>
  <c r="BC226" i="3"/>
  <c r="BA226" i="3"/>
  <c r="G226" i="3"/>
  <c r="BB226" i="3" s="1"/>
  <c r="BE223" i="3"/>
  <c r="BD223" i="3"/>
  <c r="BC223" i="3"/>
  <c r="BA223" i="3"/>
  <c r="G223" i="3"/>
  <c r="BB223" i="3" s="1"/>
  <c r="BE221" i="3"/>
  <c r="BD221" i="3"/>
  <c r="BC221" i="3"/>
  <c r="BA221" i="3"/>
  <c r="G221" i="3"/>
  <c r="BB221" i="3" s="1"/>
  <c r="BE218" i="3"/>
  <c r="BD218" i="3"/>
  <c r="BC218" i="3"/>
  <c r="BA218" i="3"/>
  <c r="G218" i="3"/>
  <c r="BB218" i="3" s="1"/>
  <c r="BE216" i="3"/>
  <c r="BD216" i="3"/>
  <c r="BC216" i="3"/>
  <c r="BA216" i="3"/>
  <c r="G216" i="3"/>
  <c r="BB216" i="3" s="1"/>
  <c r="BE214" i="3"/>
  <c r="BD214" i="3"/>
  <c r="BC214" i="3"/>
  <c r="BA214" i="3"/>
  <c r="G214" i="3"/>
  <c r="BB214" i="3" s="1"/>
  <c r="BE211" i="3"/>
  <c r="BD211" i="3"/>
  <c r="BC211" i="3"/>
  <c r="BA211" i="3"/>
  <c r="G211" i="3"/>
  <c r="BB211" i="3" s="1"/>
  <c r="BE209" i="3"/>
  <c r="BD209" i="3"/>
  <c r="BC209" i="3"/>
  <c r="BA209" i="3"/>
  <c r="G209" i="3"/>
  <c r="BB209" i="3" s="1"/>
  <c r="BE208" i="3"/>
  <c r="BD208" i="3"/>
  <c r="BC208" i="3"/>
  <c r="BA208" i="3"/>
  <c r="G208" i="3"/>
  <c r="BB208" i="3" s="1"/>
  <c r="B19" i="2"/>
  <c r="A19" i="2"/>
  <c r="C230" i="3"/>
  <c r="BE205" i="3"/>
  <c r="BD205" i="3"/>
  <c r="BC205" i="3"/>
  <c r="BA205" i="3"/>
  <c r="G205" i="3"/>
  <c r="BB205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E199" i="3"/>
  <c r="BD199" i="3"/>
  <c r="BC199" i="3"/>
  <c r="BA199" i="3"/>
  <c r="G199" i="3"/>
  <c r="BB199" i="3" s="1"/>
  <c r="BE197" i="3"/>
  <c r="BD197" i="3"/>
  <c r="BC197" i="3"/>
  <c r="BA197" i="3"/>
  <c r="G197" i="3"/>
  <c r="BB197" i="3" s="1"/>
  <c r="BE195" i="3"/>
  <c r="BD195" i="3"/>
  <c r="BC195" i="3"/>
  <c r="BA195" i="3"/>
  <c r="G195" i="3"/>
  <c r="BB195" i="3" s="1"/>
  <c r="BE193" i="3"/>
  <c r="BD193" i="3"/>
  <c r="BC193" i="3"/>
  <c r="BA193" i="3"/>
  <c r="G193" i="3"/>
  <c r="BB193" i="3" s="1"/>
  <c r="BE190" i="3"/>
  <c r="BD190" i="3"/>
  <c r="BC190" i="3"/>
  <c r="BA190" i="3"/>
  <c r="G190" i="3"/>
  <c r="BB190" i="3" s="1"/>
  <c r="BE188" i="3"/>
  <c r="BD188" i="3"/>
  <c r="BC188" i="3"/>
  <c r="BA188" i="3"/>
  <c r="G188" i="3"/>
  <c r="BB188" i="3" s="1"/>
  <c r="BE186" i="3"/>
  <c r="BD186" i="3"/>
  <c r="BC186" i="3"/>
  <c r="BA186" i="3"/>
  <c r="G186" i="3"/>
  <c r="BB186" i="3" s="1"/>
  <c r="BE184" i="3"/>
  <c r="BD184" i="3"/>
  <c r="BC184" i="3"/>
  <c r="BA184" i="3"/>
  <c r="G184" i="3"/>
  <c r="BB184" i="3" s="1"/>
  <c r="BE182" i="3"/>
  <c r="BD182" i="3"/>
  <c r="BC182" i="3"/>
  <c r="BA182" i="3"/>
  <c r="G182" i="3"/>
  <c r="BB182" i="3" s="1"/>
  <c r="BE180" i="3"/>
  <c r="BD180" i="3"/>
  <c r="BC180" i="3"/>
  <c r="BA180" i="3"/>
  <c r="G180" i="3"/>
  <c r="BB180" i="3" s="1"/>
  <c r="BE178" i="3"/>
  <c r="BD178" i="3"/>
  <c r="BC178" i="3"/>
  <c r="BA178" i="3"/>
  <c r="G178" i="3"/>
  <c r="BB178" i="3" s="1"/>
  <c r="BE176" i="3"/>
  <c r="BD176" i="3"/>
  <c r="BC176" i="3"/>
  <c r="BA176" i="3"/>
  <c r="G176" i="3"/>
  <c r="BB176" i="3" s="1"/>
  <c r="BE175" i="3"/>
  <c r="BD175" i="3"/>
  <c r="BC175" i="3"/>
  <c r="BA175" i="3"/>
  <c r="G175" i="3"/>
  <c r="BB175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7" i="3"/>
  <c r="BD167" i="3"/>
  <c r="BC167" i="3"/>
  <c r="BA167" i="3"/>
  <c r="G167" i="3"/>
  <c r="BB167" i="3" s="1"/>
  <c r="BE165" i="3"/>
  <c r="BD165" i="3"/>
  <c r="BC165" i="3"/>
  <c r="BA165" i="3"/>
  <c r="G165" i="3"/>
  <c r="BB165" i="3" s="1"/>
  <c r="BE163" i="3"/>
  <c r="BD163" i="3"/>
  <c r="BC163" i="3"/>
  <c r="BA163" i="3"/>
  <c r="G163" i="3"/>
  <c r="BB163" i="3" s="1"/>
  <c r="BE162" i="3"/>
  <c r="BD162" i="3"/>
  <c r="BC162" i="3"/>
  <c r="BA162" i="3"/>
  <c r="G162" i="3"/>
  <c r="BB162" i="3" s="1"/>
  <c r="BE161" i="3"/>
  <c r="BD161" i="3"/>
  <c r="BC161" i="3"/>
  <c r="BA161" i="3"/>
  <c r="G161" i="3"/>
  <c r="BB161" i="3" s="1"/>
  <c r="BE160" i="3"/>
  <c r="BD160" i="3"/>
  <c r="BC160" i="3"/>
  <c r="BA160" i="3"/>
  <c r="G160" i="3"/>
  <c r="BB160" i="3" s="1"/>
  <c r="B18" i="2"/>
  <c r="A18" i="2"/>
  <c r="C206" i="3"/>
  <c r="BE157" i="3"/>
  <c r="BD157" i="3"/>
  <c r="BC157" i="3"/>
  <c r="BA157" i="3"/>
  <c r="G157" i="3"/>
  <c r="BB157" i="3" s="1"/>
  <c r="BE156" i="3"/>
  <c r="BD156" i="3"/>
  <c r="BD158" i="3" s="1"/>
  <c r="H17" i="2" s="1"/>
  <c r="BC156" i="3"/>
  <c r="BA156" i="3"/>
  <c r="G156" i="3"/>
  <c r="BB156" i="3" s="1"/>
  <c r="BE155" i="3"/>
  <c r="BD155" i="3"/>
  <c r="BC155" i="3"/>
  <c r="BA155" i="3"/>
  <c r="G155" i="3"/>
  <c r="BB155" i="3" s="1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17" i="2"/>
  <c r="A17" i="2"/>
  <c r="C158" i="3"/>
  <c r="BE150" i="3"/>
  <c r="BD150" i="3"/>
  <c r="BC150" i="3"/>
  <c r="BA150" i="3"/>
  <c r="G150" i="3"/>
  <c r="BB150" i="3" s="1"/>
  <c r="BE146" i="3"/>
  <c r="BD146" i="3"/>
  <c r="BC146" i="3"/>
  <c r="BA146" i="3"/>
  <c r="G146" i="3"/>
  <c r="BB146" i="3" s="1"/>
  <c r="BB151" i="3" s="1"/>
  <c r="F16" i="2" s="1"/>
  <c r="BE143" i="3"/>
  <c r="BD143" i="3"/>
  <c r="BC143" i="3"/>
  <c r="BA143" i="3"/>
  <c r="G143" i="3"/>
  <c r="BB143" i="3" s="1"/>
  <c r="BE141" i="3"/>
  <c r="BD141" i="3"/>
  <c r="BC141" i="3"/>
  <c r="BA141" i="3"/>
  <c r="G141" i="3"/>
  <c r="BB141" i="3" s="1"/>
  <c r="B16" i="2"/>
  <c r="A16" i="2"/>
  <c r="C151" i="3"/>
  <c r="BE138" i="3"/>
  <c r="BE139" i="3" s="1"/>
  <c r="BD138" i="3"/>
  <c r="BD139" i="3" s="1"/>
  <c r="H15" i="2" s="1"/>
  <c r="BC138" i="3"/>
  <c r="BC139" i="3" s="1"/>
  <c r="G15" i="2" s="1"/>
  <c r="BA138" i="3"/>
  <c r="BA139" i="3" s="1"/>
  <c r="G138" i="3"/>
  <c r="BB138" i="3" s="1"/>
  <c r="I15" i="2"/>
  <c r="E15" i="2"/>
  <c r="B15" i="2"/>
  <c r="A15" i="2"/>
  <c r="BB139" i="3"/>
  <c r="F15" i="2" s="1"/>
  <c r="C139" i="3"/>
  <c r="BE135" i="3"/>
  <c r="BD135" i="3"/>
  <c r="BC135" i="3"/>
  <c r="BB135" i="3"/>
  <c r="BA135" i="3"/>
  <c r="G135" i="3"/>
  <c r="BE134" i="3"/>
  <c r="BD134" i="3"/>
  <c r="BC134" i="3"/>
  <c r="BB134" i="3"/>
  <c r="G134" i="3"/>
  <c r="BA134" i="3" s="1"/>
  <c r="BE133" i="3"/>
  <c r="BD133" i="3"/>
  <c r="BC133" i="3"/>
  <c r="BB133" i="3"/>
  <c r="G133" i="3"/>
  <c r="BA133" i="3" s="1"/>
  <c r="BE132" i="3"/>
  <c r="BD132" i="3"/>
  <c r="BC132" i="3"/>
  <c r="BB132" i="3"/>
  <c r="BB136" i="3" s="1"/>
  <c r="F14" i="2" s="1"/>
  <c r="G132" i="3"/>
  <c r="BE131" i="3"/>
  <c r="BD131" i="3"/>
  <c r="BD136" i="3" s="1"/>
  <c r="H14" i="2" s="1"/>
  <c r="BC131" i="3"/>
  <c r="BB131" i="3"/>
  <c r="G131" i="3"/>
  <c r="BA131" i="3" s="1"/>
  <c r="B14" i="2"/>
  <c r="A14" i="2"/>
  <c r="C136" i="3"/>
  <c r="BE128" i="3"/>
  <c r="BD128" i="3"/>
  <c r="BC128" i="3"/>
  <c r="BA128" i="3"/>
  <c r="G128" i="3"/>
  <c r="BB128" i="3" s="1"/>
  <c r="BE127" i="3"/>
  <c r="BD127" i="3"/>
  <c r="BC127" i="3"/>
  <c r="BA127" i="3"/>
  <c r="G127" i="3"/>
  <c r="BB127" i="3" s="1"/>
  <c r="BE126" i="3"/>
  <c r="BD126" i="3"/>
  <c r="BC126" i="3"/>
  <c r="BA126" i="3"/>
  <c r="G126" i="3"/>
  <c r="BB126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2" i="3"/>
  <c r="BD122" i="3"/>
  <c r="BC122" i="3"/>
  <c r="BA122" i="3"/>
  <c r="G122" i="3"/>
  <c r="BB122" i="3" s="1"/>
  <c r="BE121" i="3"/>
  <c r="BD121" i="3"/>
  <c r="BC121" i="3"/>
  <c r="BA121" i="3"/>
  <c r="G121" i="3"/>
  <c r="BB121" i="3" s="1"/>
  <c r="BE120" i="3"/>
  <c r="BD120" i="3"/>
  <c r="BC120" i="3"/>
  <c r="BA120" i="3"/>
  <c r="G120" i="3"/>
  <c r="BB120" i="3" s="1"/>
  <c r="BE119" i="3"/>
  <c r="BD119" i="3"/>
  <c r="BC119" i="3"/>
  <c r="BA119" i="3"/>
  <c r="G119" i="3"/>
  <c r="BB119" i="3" s="1"/>
  <c r="BE118" i="3"/>
  <c r="BD118" i="3"/>
  <c r="BD129" i="3" s="1"/>
  <c r="H13" i="2" s="1"/>
  <c r="BC118" i="3"/>
  <c r="BA118" i="3"/>
  <c r="G118" i="3"/>
  <c r="BB118" i="3" s="1"/>
  <c r="B13" i="2"/>
  <c r="A13" i="2"/>
  <c r="C129" i="3"/>
  <c r="BE108" i="3"/>
  <c r="BE116" i="3" s="1"/>
  <c r="I12" i="2" s="1"/>
  <c r="BD108" i="3"/>
  <c r="BD116" i="3" s="1"/>
  <c r="H12" i="2" s="1"/>
  <c r="BC108" i="3"/>
  <c r="BC116" i="3" s="1"/>
  <c r="G12" i="2" s="1"/>
  <c r="BA108" i="3"/>
  <c r="BA116" i="3" s="1"/>
  <c r="G108" i="3"/>
  <c r="BB108" i="3" s="1"/>
  <c r="BB116" i="3" s="1"/>
  <c r="F12" i="2" s="1"/>
  <c r="E12" i="2"/>
  <c r="B12" i="2"/>
  <c r="A12" i="2"/>
  <c r="C116" i="3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BB106" i="3" s="1"/>
  <c r="F11" i="2" s="1"/>
  <c r="BA102" i="3"/>
  <c r="G102" i="3"/>
  <c r="BE101" i="3"/>
  <c r="BD101" i="3"/>
  <c r="BD106" i="3" s="1"/>
  <c r="H11" i="2" s="1"/>
  <c r="BC101" i="3"/>
  <c r="BB101" i="3"/>
  <c r="G101" i="3"/>
  <c r="BA101" i="3" s="1"/>
  <c r="B11" i="2"/>
  <c r="A11" i="2"/>
  <c r="G106" i="3"/>
  <c r="C106" i="3"/>
  <c r="BE97" i="3"/>
  <c r="BD97" i="3"/>
  <c r="BC97" i="3"/>
  <c r="BB97" i="3"/>
  <c r="BA97" i="3"/>
  <c r="G97" i="3"/>
  <c r="BE95" i="3"/>
  <c r="BD95" i="3"/>
  <c r="BC95" i="3"/>
  <c r="BB95" i="3"/>
  <c r="BB99" i="3" s="1"/>
  <c r="F10" i="2" s="1"/>
  <c r="BA95" i="3"/>
  <c r="G95" i="3"/>
  <c r="BE92" i="3"/>
  <c r="BD92" i="3"/>
  <c r="BC92" i="3"/>
  <c r="BB92" i="3"/>
  <c r="BA92" i="3"/>
  <c r="G92" i="3"/>
  <c r="B10" i="2"/>
  <c r="A10" i="2"/>
  <c r="BD99" i="3"/>
  <c r="H10" i="2" s="1"/>
  <c r="C99" i="3"/>
  <c r="BE84" i="3"/>
  <c r="BD84" i="3"/>
  <c r="BC84" i="3"/>
  <c r="BB84" i="3"/>
  <c r="G84" i="3"/>
  <c r="BA84" i="3" s="1"/>
  <c r="BE82" i="3"/>
  <c r="BD82" i="3"/>
  <c r="BC82" i="3"/>
  <c r="BB82" i="3"/>
  <c r="G82" i="3"/>
  <c r="BA82" i="3" s="1"/>
  <c r="BE78" i="3"/>
  <c r="BD78" i="3"/>
  <c r="BC78" i="3"/>
  <c r="BB78" i="3"/>
  <c r="G78" i="3"/>
  <c r="BA78" i="3" s="1"/>
  <c r="BE68" i="3"/>
  <c r="BD68" i="3"/>
  <c r="BC68" i="3"/>
  <c r="BB68" i="3"/>
  <c r="G68" i="3"/>
  <c r="BA68" i="3" s="1"/>
  <c r="BE61" i="3"/>
  <c r="BD61" i="3"/>
  <c r="BC61" i="3"/>
  <c r="BB61" i="3"/>
  <c r="BB90" i="3" s="1"/>
  <c r="F9" i="2" s="1"/>
  <c r="G61" i="3"/>
  <c r="BA61" i="3" s="1"/>
  <c r="BE56" i="3"/>
  <c r="BD56" i="3"/>
  <c r="BC56" i="3"/>
  <c r="BC90" i="3" s="1"/>
  <c r="G9" i="2" s="1"/>
  <c r="BB56" i="3"/>
  <c r="G56" i="3"/>
  <c r="BA56" i="3" s="1"/>
  <c r="B9" i="2"/>
  <c r="A9" i="2"/>
  <c r="C90" i="3"/>
  <c r="BE52" i="3"/>
  <c r="BD52" i="3"/>
  <c r="BC52" i="3"/>
  <c r="BB52" i="3"/>
  <c r="G52" i="3"/>
  <c r="BA52" i="3" s="1"/>
  <c r="BE51" i="3"/>
  <c r="BD51" i="3"/>
  <c r="BC51" i="3"/>
  <c r="BB51" i="3"/>
  <c r="G51" i="3"/>
  <c r="BA51" i="3" s="1"/>
  <c r="BE49" i="3"/>
  <c r="BD49" i="3"/>
  <c r="BC49" i="3"/>
  <c r="BB49" i="3"/>
  <c r="G49" i="3"/>
  <c r="BA49" i="3" s="1"/>
  <c r="BE47" i="3"/>
  <c r="BD47" i="3"/>
  <c r="BC47" i="3"/>
  <c r="BB47" i="3"/>
  <c r="G47" i="3"/>
  <c r="BA47" i="3" s="1"/>
  <c r="BE46" i="3"/>
  <c r="BD46" i="3"/>
  <c r="BC46" i="3"/>
  <c r="BB46" i="3"/>
  <c r="G46" i="3"/>
  <c r="BA46" i="3" s="1"/>
  <c r="BE42" i="3"/>
  <c r="BD42" i="3"/>
  <c r="BC42" i="3"/>
  <c r="BB42" i="3"/>
  <c r="G42" i="3"/>
  <c r="BA42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5" i="3"/>
  <c r="BD35" i="3"/>
  <c r="BC35" i="3"/>
  <c r="BB35" i="3"/>
  <c r="G35" i="3"/>
  <c r="BA35" i="3" s="1"/>
  <c r="BE34" i="3"/>
  <c r="BD34" i="3"/>
  <c r="BC34" i="3"/>
  <c r="BB34" i="3"/>
  <c r="G34" i="3"/>
  <c r="BA34" i="3" s="1"/>
  <c r="BE32" i="3"/>
  <c r="BD32" i="3"/>
  <c r="BC32" i="3"/>
  <c r="BB32" i="3"/>
  <c r="BB54" i="3" s="1"/>
  <c r="F8" i="2" s="1"/>
  <c r="G32" i="3"/>
  <c r="BA32" i="3" s="1"/>
  <c r="B8" i="2"/>
  <c r="A8" i="2"/>
  <c r="G54" i="3"/>
  <c r="C54" i="3"/>
  <c r="BE21" i="3"/>
  <c r="BD21" i="3"/>
  <c r="BC21" i="3"/>
  <c r="BB21" i="3"/>
  <c r="BA21" i="3"/>
  <c r="G21" i="3"/>
  <c r="BE18" i="3"/>
  <c r="BD18" i="3"/>
  <c r="BC18" i="3"/>
  <c r="BB18" i="3"/>
  <c r="BA18" i="3"/>
  <c r="G18" i="3"/>
  <c r="BE11" i="3"/>
  <c r="BD11" i="3"/>
  <c r="BC11" i="3"/>
  <c r="BB11" i="3"/>
  <c r="BA11" i="3"/>
  <c r="G11" i="3"/>
  <c r="BE8" i="3"/>
  <c r="BE30" i="3" s="1"/>
  <c r="I7" i="2" s="1"/>
  <c r="BD8" i="3"/>
  <c r="BC8" i="3"/>
  <c r="BB8" i="3"/>
  <c r="BA8" i="3"/>
  <c r="BA30" i="3" s="1"/>
  <c r="E7" i="2" s="1"/>
  <c r="G8" i="3"/>
  <c r="G30" i="3" s="1"/>
  <c r="B7" i="2"/>
  <c r="A7" i="2"/>
  <c r="BD30" i="3"/>
  <c r="H7" i="2" s="1"/>
  <c r="BB30" i="3"/>
  <c r="F7" i="2" s="1"/>
  <c r="C30" i="3"/>
  <c r="C4" i="3"/>
  <c r="F3" i="3"/>
  <c r="C3" i="3"/>
  <c r="C2" i="2"/>
  <c r="C1" i="2"/>
  <c r="F31" i="1"/>
  <c r="G8" i="1"/>
  <c r="BC386" i="3" l="1"/>
  <c r="G28" i="2" s="1"/>
  <c r="BD386" i="3"/>
  <c r="H28" i="2" s="1"/>
  <c r="G386" i="3"/>
  <c r="BE386" i="3"/>
  <c r="I28" i="2" s="1"/>
  <c r="BC372" i="3"/>
  <c r="G26" i="2" s="1"/>
  <c r="BD372" i="3"/>
  <c r="H26" i="2" s="1"/>
  <c r="BB328" i="3"/>
  <c r="F25" i="2" s="1"/>
  <c r="BC324" i="3"/>
  <c r="G24" i="2" s="1"/>
  <c r="BD324" i="3"/>
  <c r="H24" i="2" s="1"/>
  <c r="BD303" i="3"/>
  <c r="H23" i="2" s="1"/>
  <c r="BC278" i="3"/>
  <c r="G21" i="2" s="1"/>
  <c r="BD278" i="3"/>
  <c r="H21" i="2" s="1"/>
  <c r="G240" i="3"/>
  <c r="BD230" i="3"/>
  <c r="H19" i="2" s="1"/>
  <c r="BB158" i="3"/>
  <c r="F17" i="2" s="1"/>
  <c r="BE158" i="3"/>
  <c r="I17" i="2" s="1"/>
  <c r="BD151" i="3"/>
  <c r="H16" i="2" s="1"/>
  <c r="G151" i="3"/>
  <c r="G139" i="3"/>
  <c r="BE136" i="3"/>
  <c r="I14" i="2" s="1"/>
  <c r="G136" i="3"/>
  <c r="BC106" i="3"/>
  <c r="G11" i="2" s="1"/>
  <c r="BA99" i="3"/>
  <c r="E10" i="2" s="1"/>
  <c r="BE99" i="3"/>
  <c r="I10" i="2" s="1"/>
  <c r="G99" i="3"/>
  <c r="BD90" i="3"/>
  <c r="H9" i="2" s="1"/>
  <c r="BD54" i="3"/>
  <c r="H8" i="2" s="1"/>
  <c r="BE54" i="3"/>
  <c r="I8" i="2" s="1"/>
  <c r="BD206" i="3"/>
  <c r="H18" i="2" s="1"/>
  <c r="BA90" i="3"/>
  <c r="E9" i="2" s="1"/>
  <c r="BA54" i="3"/>
  <c r="E8" i="2" s="1"/>
  <c r="BA372" i="3"/>
  <c r="E26" i="2" s="1"/>
  <c r="BA303" i="3"/>
  <c r="E23" i="2" s="1"/>
  <c r="BA324" i="3"/>
  <c r="E24" i="2" s="1"/>
  <c r="BA326" i="3"/>
  <c r="BA328" i="3" s="1"/>
  <c r="E25" i="2" s="1"/>
  <c r="G372" i="3"/>
  <c r="BA374" i="3"/>
  <c r="BA376" i="3" s="1"/>
  <c r="E27" i="2" s="1"/>
  <c r="BA378" i="3"/>
  <c r="BA386" i="3" s="1"/>
  <c r="E28" i="2" s="1"/>
  <c r="BA388" i="3"/>
  <c r="BA389" i="3" s="1"/>
  <c r="E29" i="2" s="1"/>
  <c r="BC129" i="3"/>
  <c r="G13" i="2" s="1"/>
  <c r="BC206" i="3"/>
  <c r="G18" i="2" s="1"/>
  <c r="G230" i="3"/>
  <c r="BE230" i="3"/>
  <c r="I19" i="2" s="1"/>
  <c r="BA240" i="3"/>
  <c r="E20" i="2" s="1"/>
  <c r="BC30" i="3"/>
  <c r="G7" i="2" s="1"/>
  <c r="BC99" i="3"/>
  <c r="G10" i="2" s="1"/>
  <c r="BA106" i="3"/>
  <c r="E11" i="2" s="1"/>
  <c r="BE106" i="3"/>
  <c r="I11" i="2" s="1"/>
  <c r="G116" i="3"/>
  <c r="G129" i="3"/>
  <c r="BC136" i="3"/>
  <c r="G14" i="2" s="1"/>
  <c r="BA132" i="3"/>
  <c r="BA136" i="3" s="1"/>
  <c r="E14" i="2" s="1"/>
  <c r="BC158" i="3"/>
  <c r="G17" i="2" s="1"/>
  <c r="G206" i="3"/>
  <c r="BA230" i="3"/>
  <c r="E19" i="2" s="1"/>
  <c r="BB230" i="3"/>
  <c r="F19" i="2" s="1"/>
  <c r="BC240" i="3"/>
  <c r="G20" i="2" s="1"/>
  <c r="G278" i="3"/>
  <c r="BB278" i="3"/>
  <c r="F21" i="2" s="1"/>
  <c r="BE278" i="3"/>
  <c r="I21" i="2" s="1"/>
  <c r="BC328" i="3"/>
  <c r="G25" i="2" s="1"/>
  <c r="BC54" i="3"/>
  <c r="G8" i="2" s="1"/>
  <c r="G90" i="3"/>
  <c r="BE90" i="3"/>
  <c r="I9" i="2" s="1"/>
  <c r="BB129" i="3"/>
  <c r="F13" i="2" s="1"/>
  <c r="BE129" i="3"/>
  <c r="I13" i="2" s="1"/>
  <c r="BA151" i="3"/>
  <c r="E16" i="2" s="1"/>
  <c r="G158" i="3"/>
  <c r="BB206" i="3"/>
  <c r="F18" i="2" s="1"/>
  <c r="BE206" i="3"/>
  <c r="I18" i="2" s="1"/>
  <c r="BC230" i="3"/>
  <c r="G19" i="2" s="1"/>
  <c r="BA278" i="3"/>
  <c r="E21" i="2" s="1"/>
  <c r="G303" i="3"/>
  <c r="BE303" i="3"/>
  <c r="I23" i="2" s="1"/>
  <c r="G324" i="3"/>
  <c r="BE324" i="3"/>
  <c r="I24" i="2" s="1"/>
  <c r="BA129" i="3"/>
  <c r="E13" i="2" s="1"/>
  <c r="BC151" i="3"/>
  <c r="G16" i="2" s="1"/>
  <c r="BE151" i="3"/>
  <c r="I16" i="2" s="1"/>
  <c r="BA158" i="3"/>
  <c r="E17" i="2" s="1"/>
  <c r="BA206" i="3"/>
  <c r="E18" i="2" s="1"/>
  <c r="BB303" i="3"/>
  <c r="F23" i="2" s="1"/>
  <c r="BB324" i="3"/>
  <c r="F24" i="2" s="1"/>
  <c r="H30" i="2" l="1"/>
  <c r="C15" i="1" s="1"/>
  <c r="G30" i="2"/>
  <c r="C14" i="1" s="1"/>
  <c r="I30" i="2"/>
  <c r="C20" i="1" s="1"/>
  <c r="E30" i="2"/>
  <c r="C16" i="1" s="1"/>
  <c r="F30" i="2"/>
  <c r="C17" i="1" s="1"/>
  <c r="G35" i="2" l="1"/>
  <c r="G14" i="1" s="1"/>
  <c r="C18" i="1"/>
  <c r="C21" i="1" s="1"/>
  <c r="G37" i="2"/>
  <c r="I37" i="2" s="1"/>
  <c r="G16" i="1" s="1"/>
  <c r="G36" i="2"/>
  <c r="I36" i="2" s="1"/>
  <c r="G15" i="1" s="1"/>
  <c r="G22" i="1" l="1"/>
  <c r="H38" i="2"/>
  <c r="G21" i="1" l="1"/>
  <c r="C22" i="1"/>
  <c r="F32" i="1" s="1"/>
  <c r="F33" i="1" l="1"/>
  <c r="F34" i="1" s="1"/>
</calcChain>
</file>

<file path=xl/sharedStrings.xml><?xml version="1.0" encoding="utf-8"?>
<sst xmlns="http://schemas.openxmlformats.org/spreadsheetml/2006/main" count="1391" uniqueCount="821">
  <si>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</si>
  <si>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</si>
  <si>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</si>
  <si>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</si>
  <si>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</si>
  <si>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</si>
  <si>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</si>
  <si>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</si>
  <si>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</si>
  <si>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</si>
  <si>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</si>
  <si>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</si>
  <si>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</si>
  <si>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</si>
  <si>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</si>
  <si>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</si>
  <si>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</si>
  <si>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</si>
  <si>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</si>
  <si>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</si>
  <si>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</si>
  <si>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</si>
  <si>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</si>
  <si>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</si>
  <si>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</si>
  <si>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</si>
  <si>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</si>
  <si>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</si>
  <si>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</si>
  <si>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</si>
  <si>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</si>
  <si>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</si>
  <si>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</si>
  <si>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</si>
  <si>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</si>
  <si>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</si>
  <si>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</si>
  <si>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</si>
  <si>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</si>
  <si>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</si>
  <si>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</si>
  <si>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</si>
  <si>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</si>
  <si>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</si>
  <si>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</si>
  <si>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</si>
  <si>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</si>
  <si>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</si>
  <si>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</si>
  <si>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</si>
  <si>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</si>
  <si>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</si>
  <si>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</si>
  <si>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</si>
  <si>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</si>
  <si>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</si>
  <si>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</si>
  <si>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</si>
  <si>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</si>
  <si>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</si>
  <si>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</si>
  <si>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</si>
  <si>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</si>
  <si>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</si>
  <si>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</si>
  <si>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</si>
  <si>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</si>
  <si>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</si>
  <si>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Vnitřní úpravy výdejny a jídelny MŠ Konská</t>
  </si>
  <si>
    <t>3</t>
  </si>
  <si>
    <t>Svislé a kompletní konstrukce</t>
  </si>
  <si>
    <t>311 27-0042.RAA</t>
  </si>
  <si>
    <t>Zdivo z tvárnic Ytong hladkých, tloušťka 24 cm tvárnice 600 x 250 x 240 mm, P 2 - 400</t>
  </si>
  <si>
    <t>m3</t>
  </si>
  <si>
    <t>dozdívka pultu výdeje jídel, zeď tl.500mm</t>
  </si>
  <si>
    <t>0,9*0,7*0,25*2</t>
  </si>
  <si>
    <t>342 27-0042.RA0</t>
  </si>
  <si>
    <t xml:space="preserve">Příčka z desek Ytong hladkých, tloušťka 10 cm </t>
  </si>
  <si>
    <t>m2</t>
  </si>
  <si>
    <t>;příčky 1PP</t>
  </si>
  <si>
    <t>2,07*2,125*2+0,6*2,125</t>
  </si>
  <si>
    <t>-0,7*1,95*2</t>
  </si>
  <si>
    <t>; příčky 1NP</t>
  </si>
  <si>
    <t>2,005*1,25 ;1.02</t>
  </si>
  <si>
    <t>0,965*3,32 ;1.01 přizdívka</t>
  </si>
  <si>
    <t>346 24-4312.R00</t>
  </si>
  <si>
    <t xml:space="preserve">Obezdívky wc modulu z desek Ytong tl. 75 mm </t>
  </si>
  <si>
    <t>1,0*1,2+1,0*0,15 ;0.05</t>
  </si>
  <si>
    <t>0,9*1,2+(0,9+1,2)*0,15; 1.04</t>
  </si>
  <si>
    <t>078 84-4111.R00</t>
  </si>
  <si>
    <t xml:space="preserve">Úprava ostění otvoru při opravách omítnutím </t>
  </si>
  <si>
    <t>; nový otvor</t>
  </si>
  <si>
    <t>(0,8+1,085)*2*(0,2+0,2+0,2)</t>
  </si>
  <si>
    <t>; po demontovaných zárubních</t>
  </si>
  <si>
    <t>(2,361+3,096*2)*0,5</t>
  </si>
  <si>
    <t>(1,36+2,05*2)*0,2</t>
  </si>
  <si>
    <t>(0,7+2,05*2)*0,1</t>
  </si>
  <si>
    <t>;po zvýšení podchozí výšky schodiště</t>
  </si>
  <si>
    <t>1,2*(0,4+0,39+0,4)</t>
  </si>
  <si>
    <t>4</t>
  </si>
  <si>
    <t>Vodorovné konstrukce</t>
  </si>
  <si>
    <t>411 35-1201.R00</t>
  </si>
  <si>
    <t xml:space="preserve">Bednění stropů deskových, podepření, do 3,5m, 5kPa </t>
  </si>
  <si>
    <t>0,55*2</t>
  </si>
  <si>
    <t>411 35-1202.R00</t>
  </si>
  <si>
    <t xml:space="preserve">Odstranění bednění stropů deskových do 3,5m, 5kPa </t>
  </si>
  <si>
    <t>411 32-1315.R00</t>
  </si>
  <si>
    <t xml:space="preserve">Stropy deskové ze železobetonu C 20/25 </t>
  </si>
  <si>
    <t>0,96*0,565*0,25*2</t>
  </si>
  <si>
    <t>411 36-1921.RT5</t>
  </si>
  <si>
    <t>Výztuž stropů svařovanou sítí průměr drátu  6,0, oka 150/150 mm</t>
  </si>
  <si>
    <t>t</t>
  </si>
  <si>
    <t>0,96*0,565*4*3,03/1000</t>
  </si>
  <si>
    <t>974 03-1165.R00</t>
  </si>
  <si>
    <t xml:space="preserve">Vysekání rýh ve zdi cihelné 15 x 20 cm </t>
  </si>
  <si>
    <t>m</t>
  </si>
  <si>
    <t>pro osazení stropních desek výtahové šachty</t>
  </si>
  <si>
    <t>(0,96+0,565)*2</t>
  </si>
  <si>
    <t>953 98-1103</t>
  </si>
  <si>
    <t xml:space="preserve">Chemické kotvení do betonu </t>
  </si>
  <si>
    <t>kus</t>
  </si>
  <si>
    <t>zaslepení výtahové šachty</t>
  </si>
  <si>
    <t>(0,96+0,565)*2*2/0,2 ;kotvení á200 po obvodu otvorů</t>
  </si>
  <si>
    <t>0,5</t>
  </si>
  <si>
    <t>311-73171</t>
  </si>
  <si>
    <t xml:space="preserve">kotva lepená HIT-HY 200 se směšovačem </t>
  </si>
  <si>
    <t>sada</t>
  </si>
  <si>
    <t>132-10340</t>
  </si>
  <si>
    <t xml:space="preserve">tyč ocelová kruhová - roxor  D 12 mm </t>
  </si>
  <si>
    <t>T</t>
  </si>
  <si>
    <t>(0,96+0,565)*2*2/0,2*0,3*0,89/1000 ;kotvení á200 po obvodu dl.300mm</t>
  </si>
  <si>
    <t>433 35-1131.R00</t>
  </si>
  <si>
    <t xml:space="preserve">Bednění schodnic přímočarých - zřízení </t>
  </si>
  <si>
    <t>1,05*0,21*14</t>
  </si>
  <si>
    <t>433 35-1132.R00</t>
  </si>
  <si>
    <t xml:space="preserve">Bednění schodnic přímočarých - odstranění </t>
  </si>
  <si>
    <t>413 20-0011.RAA</t>
  </si>
  <si>
    <t>Dodatečné osazení válcovaných nosníků vysekání kapes, dod. IPE160, zazdívka zhlaví</t>
  </si>
  <si>
    <t>1,33*2 ;schodiště 1PP</t>
  </si>
  <si>
    <t>61</t>
  </si>
  <si>
    <t>Upravy povrchů vnitřní</t>
  </si>
  <si>
    <t>612 42-0016.RA0</t>
  </si>
  <si>
    <t xml:space="preserve">Omítka stěn vnitřní vápenocementová štuková </t>
  </si>
  <si>
    <t>jádro+štuk</t>
  </si>
  <si>
    <t>;opravy po bouraných příčkách 1NP</t>
  </si>
  <si>
    <t>0,5*3,32*4</t>
  </si>
  <si>
    <t>0,965*3,32</t>
  </si>
  <si>
    <t>611 42-0016.RA0</t>
  </si>
  <si>
    <t xml:space="preserve">Omítka stropů vnitřní vápenocemetová štuková </t>
  </si>
  <si>
    <t>;opravy stropu po bouraných příčkách</t>
  </si>
  <si>
    <t>6,285*0,5</t>
  </si>
  <si>
    <t>0,76*2</t>
  </si>
  <si>
    <t>;WC, sprcha, šatna 1PP</t>
  </si>
  <si>
    <t xml:space="preserve">2,17+2,69+4,03 </t>
  </si>
  <si>
    <t>612 42-0010.RA0</t>
  </si>
  <si>
    <t xml:space="preserve">Omítka stěn vnitřní vápenocementová hrubá zatřená </t>
  </si>
  <si>
    <t>; po odsekaných obkladech</t>
  </si>
  <si>
    <t>;1PP</t>
  </si>
  <si>
    <t xml:space="preserve">13,14*1,45-0,8*1,45 </t>
  </si>
  <si>
    <t>;1NP</t>
  </si>
  <si>
    <t>8,24+2,3+5,0+6,9+7,11*2+7,7 ;1.02</t>
  </si>
  <si>
    <t>(7,72-0,7)*1,5 ;1.04</t>
  </si>
  <si>
    <t>;po otlučené omítce</t>
  </si>
  <si>
    <t xml:space="preserve">13,14*(2,37-1,45) </t>
  </si>
  <si>
    <t>614 47-1715.R00</t>
  </si>
  <si>
    <t xml:space="preserve">Vyspravení beton. konstrukcí - adhézní můstek </t>
  </si>
  <si>
    <t>schodiště</t>
  </si>
  <si>
    <t>3,087 ;podstupnice</t>
  </si>
  <si>
    <t>3,037 ;stupnice</t>
  </si>
  <si>
    <t>614 47-1712.R00</t>
  </si>
  <si>
    <t xml:space="preserve">Vyspravení beton. konstrukcí cem. maltou tl. 20 mm </t>
  </si>
  <si>
    <t>612 48-1211</t>
  </si>
  <si>
    <t>Montáž výztužné sítě (perlinky) do stěrky-stěny včetně výztužné sítě a stěrkového tmelu</t>
  </si>
  <si>
    <t>;nová příčka v 1PP 0.03</t>
  </si>
  <si>
    <t>2,07*2,125-0,7*1,95</t>
  </si>
  <si>
    <t>;nové stěny 1NP</t>
  </si>
  <si>
    <t>2,005*1,25*2+(1,25+2,005)*0,1 ;1.02</t>
  </si>
  <si>
    <t>(0,9+0,15)*1,2 ;1.04</t>
  </si>
  <si>
    <t>63</t>
  </si>
  <si>
    <t>Podlahy a podlahové konstrukce</t>
  </si>
  <si>
    <t>632 41-1150.R00</t>
  </si>
  <si>
    <t xml:space="preserve">Potěr ze SMS cement., ruční zpracování, tl. 50 mm </t>
  </si>
  <si>
    <t>vč. spádování ve sprše</t>
  </si>
  <si>
    <t>2,17+2,69+4,03 ; 1PP WC, sprcha, šatna</t>
  </si>
  <si>
    <t>631 36-1921.RT3</t>
  </si>
  <si>
    <t>Výztuž mazanin svařovanou sítí průměr drátu  5,0, oka 150/150 mm</t>
  </si>
  <si>
    <t>2*12,63/1000 ;2ks</t>
  </si>
  <si>
    <t>632 41-8120.RT1</t>
  </si>
  <si>
    <t>Potěr ze SMS, ruční zpracování, tl. 20 mm samonivelační, vč. penetrace</t>
  </si>
  <si>
    <t>55,63+28,0+3,5+3,13 ;1NP</t>
  </si>
  <si>
    <t>64</t>
  </si>
  <si>
    <t>Výplně otvorů</t>
  </si>
  <si>
    <t>642 94-2111.RT4</t>
  </si>
  <si>
    <t>Osazení zárubní dveřních ocelových, pl. do 2,5 m2 včetně dodávky zárubně  80 x 197 x 11 cm</t>
  </si>
  <si>
    <t>642 94-2111</t>
  </si>
  <si>
    <t>Osazení zárubní dveřních ocelových, pl. do 2,5 m2 včetně dodávky zárubně 75 x 197 x 11 cm</t>
  </si>
  <si>
    <t>642 94-2111.RT3</t>
  </si>
  <si>
    <t>Osazení zárubní dveřních ocelových, pl. do 2,5 m2 včetně dodávky zárubně  70 x 197 x 11 cm</t>
  </si>
  <si>
    <t>642 94-2111.RT7</t>
  </si>
  <si>
    <t>Osazení zárubní dveřních ocelových, pl. do 2,5 m2 včetně dodávky zárubně 125 dvoukřídlé</t>
  </si>
  <si>
    <t>711</t>
  </si>
  <si>
    <t>Izolace proti vodě</t>
  </si>
  <si>
    <t>711 21-0020.RAA</t>
  </si>
  <si>
    <t>Stěrka hydroizolační těsnicí hmotou 2K, proti vlhkosti</t>
  </si>
  <si>
    <t>2,17+2,69+4,03 ;WC, sprcha, šatna podlaha</t>
  </si>
  <si>
    <t>3,96*2,125 ;sprcha zdi</t>
  </si>
  <si>
    <t>1,0*1,5 ;za umyvadlem</t>
  </si>
  <si>
    <t>3,5 ;1.04 podlaha</t>
  </si>
  <si>
    <t>(1,6+0,7*2)*1,2 ; 1.04 za výlevkou a umyvadlem</t>
  </si>
  <si>
    <t>725</t>
  </si>
  <si>
    <t>Zařizovací předměty 1PP</t>
  </si>
  <si>
    <t>725 01-7122</t>
  </si>
  <si>
    <t>D+M umyvadlo na šrouby max.500x350 bílé, vč. sifonu a vtoku</t>
  </si>
  <si>
    <t>soubor</t>
  </si>
  <si>
    <t>725 01-4121</t>
  </si>
  <si>
    <t>D+M klozet závěsný, hlub. splach., bílý včetně sedátka v bílé barvě</t>
  </si>
  <si>
    <t>286-9675</t>
  </si>
  <si>
    <t>tlačítko ovládací plastové, bílé dvojité splachování</t>
  </si>
  <si>
    <t>725 24-91</t>
  </si>
  <si>
    <t xml:space="preserve">D+M odtokový žlab s roštem nerez ke zdi 1200mm </t>
  </si>
  <si>
    <t>725 84-5111</t>
  </si>
  <si>
    <t>D+M baterie sprchová nástěnná ruční sprch. set+hlavová sprcha</t>
  </si>
  <si>
    <t>725 82-3111</t>
  </si>
  <si>
    <t>D+M baterie umyvadlová stoján. ruční bez otvír.odpadu, chrom</t>
  </si>
  <si>
    <t>725 24-9103</t>
  </si>
  <si>
    <t>D+M sprchové dveře 900x2150 neprůhledné sklo</t>
  </si>
  <si>
    <t>725  01</t>
  </si>
  <si>
    <t>D+M zrcadlo 600x800, ostré rohy, bez rámu min. 5mm, lepené na zeď</t>
  </si>
  <si>
    <t>766 82 01</t>
  </si>
  <si>
    <t>D+M šatní skříň plechová 400x500x1820 odvětraná, bílá</t>
  </si>
  <si>
    <t>766 82 02</t>
  </si>
  <si>
    <t>D+M lavice bílá max. 450x1200x460 dřevotříska</t>
  </si>
  <si>
    <t>998 72-5201.R00</t>
  </si>
  <si>
    <t xml:space="preserve">Přesun hmot pro zařizovací předměty, výšky do 6 m </t>
  </si>
  <si>
    <t>725 a</t>
  </si>
  <si>
    <t>Zařizovací předměty 1NP</t>
  </si>
  <si>
    <t>725 01-9103</t>
  </si>
  <si>
    <t xml:space="preserve">D+M výlevka závěsná s plastovou mžížkou </t>
  </si>
  <si>
    <t>725 83-5111</t>
  </si>
  <si>
    <t>D+M baterie nástěnná ruční ramínko 30cm</t>
  </si>
  <si>
    <t>726</t>
  </si>
  <si>
    <t>Instalační prefabrikáty</t>
  </si>
  <si>
    <t>726 21-1121.R00</t>
  </si>
  <si>
    <t xml:space="preserve">Modul-WC Kombifix, UP320, h 108 cm </t>
  </si>
  <si>
    <t>728</t>
  </si>
  <si>
    <t>Vzduchotechnika</t>
  </si>
  <si>
    <t>728 11 01</t>
  </si>
  <si>
    <t xml:space="preserve">D+M odtahového potrubí kuchyně </t>
  </si>
  <si>
    <t>komplet 6m potrubí DN200 vč. mřížek, kolen, odtahového ventilátoru a filtru</t>
  </si>
  <si>
    <t>728 11 02</t>
  </si>
  <si>
    <t xml:space="preserve">Demontáž stávajícího odtahového potrubí kuchyně </t>
  </si>
  <si>
    <t>komplet 6m potrubí DN200 vč. mřížek, kolen a odtahového ventilátoru a filtru</t>
  </si>
  <si>
    <t>6,3+2,3+4,4</t>
  </si>
  <si>
    <t>971 03-31</t>
  </si>
  <si>
    <t xml:space="preserve">Zhotovení a úprava otvorů pro VZT </t>
  </si>
  <si>
    <t>- nový otvor ve zdi š.500 DN200</t>
  </si>
  <si>
    <t>- úprava otvoru po vybour stáv. potrubí</t>
  </si>
  <si>
    <t>- zazdívka prostupu po stáv. potrubí DN300 ve zdi š.500</t>
  </si>
  <si>
    <t>998 72-8201.R00</t>
  </si>
  <si>
    <t xml:space="preserve">Přesun hmot pro vzduchotechniku, výšky do 6 m </t>
  </si>
  <si>
    <t>735</t>
  </si>
  <si>
    <t>Otopná tělesa</t>
  </si>
  <si>
    <t>735 16-18</t>
  </si>
  <si>
    <t>Demontáž otopného tělesa trubkového 4,3m</t>
  </si>
  <si>
    <t>735 17</t>
  </si>
  <si>
    <t xml:space="preserve">Dopojení žebříku na stávající otopnou soustavu </t>
  </si>
  <si>
    <t>735 17-9110.R00</t>
  </si>
  <si>
    <t xml:space="preserve">Montáž otopných těles koupelnových (žebříků) </t>
  </si>
  <si>
    <t>484-51675</t>
  </si>
  <si>
    <t>těleso otopné trubkové 800x1500 vč. šroubení a ventilu</t>
  </si>
  <si>
    <t>998 73-5201.R00</t>
  </si>
  <si>
    <t xml:space="preserve">Přesun hmot pro otopná tělesa, výšky do 6 m </t>
  </si>
  <si>
    <t>766</t>
  </si>
  <si>
    <t>Konstrukce truhlářské</t>
  </si>
  <si>
    <t>766 66-0012.RA0</t>
  </si>
  <si>
    <t xml:space="preserve">Montáž dveří jednokřídlových šířky 70 cm </t>
  </si>
  <si>
    <t>766 66-0014.RA0</t>
  </si>
  <si>
    <t xml:space="preserve">Montáž dveří jednokřídlových šířky 75, 80 cm </t>
  </si>
  <si>
    <t>766 66-0022.RA0</t>
  </si>
  <si>
    <t xml:space="preserve">Montáž dveří dvoukřídlových šířky 125 cm </t>
  </si>
  <si>
    <t>611-6 01</t>
  </si>
  <si>
    <t>dveře vnitřní fóliované 2kř. 1300x1975, DTD bílé</t>
  </si>
  <si>
    <t>611-6 02</t>
  </si>
  <si>
    <t>dveře vnitřní fóliované 1kř. 800x1975, DTD světlý dub</t>
  </si>
  <si>
    <t>611-6 04</t>
  </si>
  <si>
    <t>dveře vnitřní fóliované 2kř.asymetrické, DTD světlý dub, 850+350x2050</t>
  </si>
  <si>
    <t>611-6 03</t>
  </si>
  <si>
    <t>611-6 05</t>
  </si>
  <si>
    <t>dveře vnitřní fóliované 1kř. 700x1975, DTD bílé</t>
  </si>
  <si>
    <t>611-6 06</t>
  </si>
  <si>
    <t>dveře vnitřní fóliované 1kř. 800x1975, DTD šedé</t>
  </si>
  <si>
    <t>766 62-0010.RA0</t>
  </si>
  <si>
    <t xml:space="preserve">Montáž oken jednoduchých do 1,5 m2 </t>
  </si>
  <si>
    <t>611-43 01</t>
  </si>
  <si>
    <t>okno dřevěné 850x1075, FIX jednoduché zasklení</t>
  </si>
  <si>
    <t>vč. obložení ostění š.200mm</t>
  </si>
  <si>
    <t>611-43 02</t>
  </si>
  <si>
    <t>okno dřevěné 900x1075, FIX jednoduché zasklení</t>
  </si>
  <si>
    <t>vč. obložení ostění š.500mm</t>
  </si>
  <si>
    <t>766 49 01</t>
  </si>
  <si>
    <t>D+M dřevěný rám okna výdeje jídel 900x1307 hl.512mm, tl.18mm</t>
  </si>
  <si>
    <t>viz. PD atypické prvy</t>
  </si>
  <si>
    <t>766 49 02</t>
  </si>
  <si>
    <t>D+M dřevěný rám okna příjmu nádobí 800x1307 hl.212mm, tl.18mm</t>
  </si>
  <si>
    <t>766 49 03</t>
  </si>
  <si>
    <t>D+M dřevěný rám okna nad dveřmi 850x1075</t>
  </si>
  <si>
    <t>766 49 04</t>
  </si>
  <si>
    <t>D+M dřevěný rám okna nad výdejem jídel 900x1057</t>
  </si>
  <si>
    <t>766 49 05</t>
  </si>
  <si>
    <t>D+M kryt radiátoru 1315x218x868 s větrací mřížkou</t>
  </si>
  <si>
    <t>viz. PD - atypické prvky</t>
  </si>
  <si>
    <t>D+M dřevěné pulty dřevotř. laminát, ABS hrana tl.36mm</t>
  </si>
  <si>
    <t>vč. kotvení policovou konzolí v barvě zárubní</t>
  </si>
  <si>
    <t>766 01</t>
  </si>
  <si>
    <t xml:space="preserve">stůl pro děti 1200x800x550 </t>
  </si>
  <si>
    <t>viz. PD specifikace materiálu</t>
  </si>
  <si>
    <t>766 02</t>
  </si>
  <si>
    <t xml:space="preserve">stůl pro dospělé 1200x800x750 </t>
  </si>
  <si>
    <t>766 03</t>
  </si>
  <si>
    <t xml:space="preserve">židle pro děti v.320 </t>
  </si>
  <si>
    <t>766 04</t>
  </si>
  <si>
    <t xml:space="preserve">židle pro dospělé </t>
  </si>
  <si>
    <t>767 14-1101.R00</t>
  </si>
  <si>
    <t xml:space="preserve">Montáž stěn se zasklením </t>
  </si>
  <si>
    <t>553-31</t>
  </si>
  <si>
    <t>zárubeň pro dvoukř. dveře 1300x1975 vč. bočního a horního bezp. zasklení 2360x3096</t>
  </si>
  <si>
    <t>dřevěný rám</t>
  </si>
  <si>
    <t>998 76-6201.R00</t>
  </si>
  <si>
    <t xml:space="preserve">Přesun hmot pro truhlářské konstr., výšky do 6 m </t>
  </si>
  <si>
    <t>771</t>
  </si>
  <si>
    <t>Podlahy z dlaždic a obklady</t>
  </si>
  <si>
    <t>965 04-8150.R00</t>
  </si>
  <si>
    <t xml:space="preserve">Dočištění povrchu po vybourání dlažeb, tmel do 50% </t>
  </si>
  <si>
    <t>771 10-1210.R00</t>
  </si>
  <si>
    <t xml:space="preserve">Penetrace podkladu pod dlažby </t>
  </si>
  <si>
    <t>28,0+3,13 ;1.02, 1.03</t>
  </si>
  <si>
    <t>771 57-5109</t>
  </si>
  <si>
    <t>Montáž podlah keramických vč. lepidla a sp. hmoty</t>
  </si>
  <si>
    <t>2,17+2,69+4,03 ; 1PP 0.03, 0.04, 0.05</t>
  </si>
  <si>
    <t>3,5+3,13+28,0 ; 1NP 1.02, 1.03, 1.04</t>
  </si>
  <si>
    <t>597-64 01</t>
  </si>
  <si>
    <t>dlažba keramická 400x400 šedá mat. bez dekoru</t>
  </si>
  <si>
    <t>(2,17+2,69+4,03)*1,2 ; 1PP 0.03, 0.04, 0.05</t>
  </si>
  <si>
    <t>597-64 02</t>
  </si>
  <si>
    <t>dlažba keramická 400x400 sv. pastel. zelená mat. bez dekoru</t>
  </si>
  <si>
    <t>(3,5+3,13+28,0)*1,2 ; 1NP 1.02, 1.03, 1.04</t>
  </si>
  <si>
    <t>771 47-5014</t>
  </si>
  <si>
    <t>Obklad soklíků keram.rovných, tmel,výška 10 cm vč. tmele a sp. hmoty</t>
  </si>
  <si>
    <t>8,0-0,7-0,8 ;0.03</t>
  </si>
  <si>
    <t>7,9-0,8-1,36-1,39-1,03 ;1.03</t>
  </si>
  <si>
    <t>597-64 03</t>
  </si>
  <si>
    <t xml:space="preserve">soklík keramický </t>
  </si>
  <si>
    <t>9,82*1,2</t>
  </si>
  <si>
    <t>771 11-1122.R00</t>
  </si>
  <si>
    <t xml:space="preserve">Montáž podlahových lišt přechodových </t>
  </si>
  <si>
    <t>0,8 ;1PP</t>
  </si>
  <si>
    <t>0,75+1,03 ;1NP</t>
  </si>
  <si>
    <t>553-70001.11</t>
  </si>
  <si>
    <t xml:space="preserve">lišta přechodová Al  l=100 cm </t>
  </si>
  <si>
    <t>1 ;1PP</t>
  </si>
  <si>
    <t>2 ;1NP</t>
  </si>
  <si>
    <t>998 77-1201.R00</t>
  </si>
  <si>
    <t xml:space="preserve">Přesun hmot pro podlahy z dlaždic, výšky do 6 m </t>
  </si>
  <si>
    <t>776</t>
  </si>
  <si>
    <t>Podlahy povlakové</t>
  </si>
  <si>
    <t>776 51-0010.RA0</t>
  </si>
  <si>
    <t xml:space="preserve">Demontáž povlakových podlah z nášlapné plochy </t>
  </si>
  <si>
    <t>776 52-1100.RT1</t>
  </si>
  <si>
    <t>Lepení povlakových podlah z pásů PVC na Chemopren pouze položení - PVC ve specifikaci</t>
  </si>
  <si>
    <t>284-12300</t>
  </si>
  <si>
    <t>podlahovina PVC, barva šedá+pastelově zelená tl. min. 2mm</t>
  </si>
  <si>
    <t>55,63*1,15</t>
  </si>
  <si>
    <t>776 42-1100.RU1</t>
  </si>
  <si>
    <t>Lepení podlahových soklíků z měkčeného PVC včetně dodávky soklíku PVC</t>
  </si>
  <si>
    <t>29,6-2,36-0,8-0,75+0,5*4</t>
  </si>
  <si>
    <t>998 77-6201.R00</t>
  </si>
  <si>
    <t xml:space="preserve">Přesun hmot pro podlahy povlakové, výšky do 6 m </t>
  </si>
  <si>
    <t>781</t>
  </si>
  <si>
    <t>Obklady keramické</t>
  </si>
  <si>
    <t>781 10-1210.R00</t>
  </si>
  <si>
    <t xml:space="preserve">Penetrace podkladu pod obklady </t>
  </si>
  <si>
    <t>781 47-5112</t>
  </si>
  <si>
    <t>Obklad vnitřní stěn keramický, do tmele vč. lepidla a sp. hmoty</t>
  </si>
  <si>
    <t>Začátek provozního součtu</t>
  </si>
  <si>
    <t>(1,05*2+2,07)*2,37+2,07*2,125-0,7*1,95+1,05*0,15 ; 0.05</t>
  </si>
  <si>
    <t>1,3*2,37*2+2,07*2,125*2+0,6*2,125*2-0,7*1,95*2 ; 0.04</t>
  </si>
  <si>
    <t>0,5 ; příčky zhora</t>
  </si>
  <si>
    <t>Konec provozního součtu</t>
  </si>
  <si>
    <t>1,1+1,8+2,4+1,2*2,0 ;pohled 01</t>
  </si>
  <si>
    <t>9,6 ;pohled 02</t>
  </si>
  <si>
    <t>6,0+2,95 ;pohled 05</t>
  </si>
  <si>
    <t>3,5+6,7 ;pohled 06</t>
  </si>
  <si>
    <t>2,005*1,25*2+2,005*0,1 ;dělící příčka</t>
  </si>
  <si>
    <t>6,6*1,5+0,15*0,9 ;místn. 1.04</t>
  </si>
  <si>
    <t>28,3537 ;1PP</t>
  </si>
  <si>
    <t>51,698 ;1NP</t>
  </si>
  <si>
    <t>597-81  01</t>
  </si>
  <si>
    <t>obklad keramický 200x400mm matný hladký, bez dekoru, sv. pastelově zelená</t>
  </si>
  <si>
    <t>28,3537*1,2 ;1PP</t>
  </si>
  <si>
    <t>597-81  02</t>
  </si>
  <si>
    <t>obklad keramický 200x400mm lesklý hladký, bez dekoru, bílý</t>
  </si>
  <si>
    <t>51,698*1,2 ;1NP</t>
  </si>
  <si>
    <t>781 49-7111.R00</t>
  </si>
  <si>
    <t xml:space="preserve">D+M lišta hliníková ukončovací k obkladům </t>
  </si>
  <si>
    <t>2,07*4+0,6*2 ;příčky</t>
  </si>
  <si>
    <t>0,7*4+1,95*8 ;zárubně</t>
  </si>
  <si>
    <t>3,32*2 ;výklenky na otop. tělesa</t>
  </si>
  <si>
    <t>2,005*2+0,1+1,25*2 ;dělící příčka</t>
  </si>
  <si>
    <t>3,4+3,5 ; rámy</t>
  </si>
  <si>
    <t>2,0*2*2 ;dveře</t>
  </si>
  <si>
    <t>1,0*4 ;okna</t>
  </si>
  <si>
    <t>2,0+3,1+0,16*2 ;roh a kolem luxfer</t>
  </si>
  <si>
    <t>998 78-1201.R00</t>
  </si>
  <si>
    <t xml:space="preserve">Přesun hmot pro obklady keramické, výšky do 6 m </t>
  </si>
  <si>
    <t>783</t>
  </si>
  <si>
    <t>Nátěry</t>
  </si>
  <si>
    <t>783 22</t>
  </si>
  <si>
    <t xml:space="preserve">Přebroušení a nátěr syntetický oc. zárubní </t>
  </si>
  <si>
    <t>tmavě šedá</t>
  </si>
  <si>
    <t>3 ;1PP</t>
  </si>
  <si>
    <t>4 ;1NP</t>
  </si>
  <si>
    <t>784</t>
  </si>
  <si>
    <t>Malby</t>
  </si>
  <si>
    <t>784 12-1101.R00</t>
  </si>
  <si>
    <t xml:space="preserve">Penetrace podkladu nátěrem, Akril Emulze, 1 x </t>
  </si>
  <si>
    <t>(2,07+1,95)*2*2,37-0,7*1,95-0,8*1,95 ;0.03</t>
  </si>
  <si>
    <t>4,5*2,07 ;strop</t>
  </si>
  <si>
    <t>1,5 ;zvýšení překladu</t>
  </si>
  <si>
    <t>29,6*3,32+53,63 ;1.01 bez odpočtu oken a přip. špalet</t>
  </si>
  <si>
    <t>-2,31*3,05-0,85*3,1-0,9*2,4-0,8*1,325 ;1.01 dveře, pulty</t>
  </si>
  <si>
    <t>;1.02 bez odp. oken a přip. špalet nad obklad</t>
  </si>
  <si>
    <t xml:space="preserve">3,6+7,3+1,7+8,85+8,85+28,0 </t>
  </si>
  <si>
    <t>7,72*1,9+3,5 ;1.04</t>
  </si>
  <si>
    <t>7,9*3,385+3,13-1,3*2,0*2-1,0*2,0-0,8*2,0 ;1,03</t>
  </si>
  <si>
    <t>784 12-5222.R00</t>
  </si>
  <si>
    <t xml:space="preserve">Malba tekutá, barva,bez penetrace,2x </t>
  </si>
  <si>
    <t>barva bude upřesněna</t>
  </si>
  <si>
    <t>263,4858 ;viz. penetrace</t>
  </si>
  <si>
    <t>784 44-1010</t>
  </si>
  <si>
    <t>Ošetření stěn bezbarvým, omyvatelným nestíratelným lakem</t>
  </si>
  <si>
    <t>viz. PD pozn. 03b</t>
  </si>
  <si>
    <t>791</t>
  </si>
  <si>
    <t>Montáž zařízení velkokuchyní</t>
  </si>
  <si>
    <t>791  01</t>
  </si>
  <si>
    <t xml:space="preserve">D+M jednořez celonerez 600x700x900mm </t>
  </si>
  <si>
    <t>viz. PD - specifikace materiálů</t>
  </si>
  <si>
    <t>791  02</t>
  </si>
  <si>
    <t xml:space="preserve">D+M pult celonerez 600x1300x700mm </t>
  </si>
  <si>
    <t>791  03</t>
  </si>
  <si>
    <t>D+M mycí stůl jednodřez celonerez 700x1200x900mm</t>
  </si>
  <si>
    <t>791  04</t>
  </si>
  <si>
    <t>D+M dvojdřez celonerez 600x1200x900mm</t>
  </si>
  <si>
    <t>791  05</t>
  </si>
  <si>
    <t>D+M pracovní stůl celonerez 600x1800x900mm, zadní lem</t>
  </si>
  <si>
    <t>791  06</t>
  </si>
  <si>
    <t>D+M odkládací plocha celonerez 600x600x900mm</t>
  </si>
  <si>
    <t>791  07</t>
  </si>
  <si>
    <t>D+M pracovní stůl celonerez 600x1800x900mm, bez zadního lemu</t>
  </si>
  <si>
    <t>791  09</t>
  </si>
  <si>
    <t>D+M regály nerez 5 polic 1100x500x1800</t>
  </si>
  <si>
    <t>791  08</t>
  </si>
  <si>
    <t>D+M sporák nerez 900x800x900mm 4xel.plotynka 3,5kW, el.trouba 3,5kW</t>
  </si>
  <si>
    <t>998 79-1201.R00</t>
  </si>
  <si>
    <t xml:space="preserve">Přesun hmot pro velkokuchyně, výšky do 6 m </t>
  </si>
  <si>
    <t>95</t>
  </si>
  <si>
    <t>Dokončovací kce na pozem.stav.</t>
  </si>
  <si>
    <t>953 94-2425.R00</t>
  </si>
  <si>
    <t xml:space="preserve">Osazení rámů litinových poklopů v podlahách </t>
  </si>
  <si>
    <t>552-42</t>
  </si>
  <si>
    <t xml:space="preserve">poklop litinový s rámem 600x600, čtvercový </t>
  </si>
  <si>
    <t>96</t>
  </si>
  <si>
    <t>Bourání konstrukcí</t>
  </si>
  <si>
    <t>968 06-1125.R00</t>
  </si>
  <si>
    <t xml:space="preserve">Vyvěšení dřevěných dveřních křídel pl. do 2 m2 </t>
  </si>
  <si>
    <t>968 06-2456.R00</t>
  </si>
  <si>
    <t xml:space="preserve">Vybourání dřevěných dveřních zárubní pl. nad 2 m2 </t>
  </si>
  <si>
    <t>vybourání vč. prosklené plochy</t>
  </si>
  <si>
    <t>(0,48+1,395+0,485)*3,096</t>
  </si>
  <si>
    <t>968 06-2745</t>
  </si>
  <si>
    <t xml:space="preserve">Vybourání dřevěného okrytování radiátorů </t>
  </si>
  <si>
    <t>1,3*3</t>
  </si>
  <si>
    <t>968 07-2455.R00</t>
  </si>
  <si>
    <t xml:space="preserve">Vybourání kovových dveřních zárubní pl. do 2 m2 </t>
  </si>
  <si>
    <t>0,7*2,05</t>
  </si>
  <si>
    <t>968 07-2456.R00</t>
  </si>
  <si>
    <t xml:space="preserve">Vybourání kovových dveřních zárubní pl. nad 2 m2 </t>
  </si>
  <si>
    <t>1,25*2,05</t>
  </si>
  <si>
    <t>968 06-2455.R00</t>
  </si>
  <si>
    <t xml:space="preserve">Vybourání dřevěných dveřních zárubní pl. do 2 m2 </t>
  </si>
  <si>
    <t>0,7*2,0</t>
  </si>
  <si>
    <t>968 06-2245.R00</t>
  </si>
  <si>
    <t xml:space="preserve">Vybourání dřevěných rámů oken jednoduch. pl. 2 m2 </t>
  </si>
  <si>
    <t>1,4+1,0 ;okna výdeje jídel</t>
  </si>
  <si>
    <t>962 20-0011</t>
  </si>
  <si>
    <t xml:space="preserve">Bourání příček z cihel pálených </t>
  </si>
  <si>
    <t>20,86-2,4-1,4 ;dělící příčka</t>
  </si>
  <si>
    <t>(0,665+1,065)*3,4-0,7*0,6 ;výtahová šachta</t>
  </si>
  <si>
    <t>968 06-22</t>
  </si>
  <si>
    <t xml:space="preserve">Vybourání výtahových dvířek 600x700 </t>
  </si>
  <si>
    <t>781 90-0010.RA0</t>
  </si>
  <si>
    <t xml:space="preserve">Odsekání obkladů vnitřních </t>
  </si>
  <si>
    <t>8,24+2,3+5,0+6,9+7,11*2+7,7</t>
  </si>
  <si>
    <t>781 90-0010</t>
  </si>
  <si>
    <t xml:space="preserve">Odsekání nesoudržných částí povrchu schodiště </t>
  </si>
  <si>
    <t>771 99-0010.RA0</t>
  </si>
  <si>
    <t xml:space="preserve">Vybourání keramické dlažby </t>
  </si>
  <si>
    <t>9,32</t>
  </si>
  <si>
    <t>11,45+27,75+3,62+3,13</t>
  </si>
  <si>
    <t>971 03-3541.R00</t>
  </si>
  <si>
    <t>Vybourání otv. zeď cihel. pl.1 m2, do tl.30 cm MVC</t>
  </si>
  <si>
    <t>0,8*1,085*0,2</t>
  </si>
  <si>
    <t>978 20-0010.RA0</t>
  </si>
  <si>
    <t xml:space="preserve">Otlučení vnitřních omítek stěn vápenocem. 100 % </t>
  </si>
  <si>
    <t>962 05-2314.R00</t>
  </si>
  <si>
    <t xml:space="preserve">Bourání železobetonového překladu </t>
  </si>
  <si>
    <t>zvýšení podchozí výšky schodiště</t>
  </si>
  <si>
    <t>1,2*0,39*0,3</t>
  </si>
  <si>
    <t>965 20-0014.RA0</t>
  </si>
  <si>
    <t xml:space="preserve">Bourání mazanin vyztužených svařovanou sítí </t>
  </si>
  <si>
    <t>1,0*0,6*0,12 ;bet. podstavec 1.03</t>
  </si>
  <si>
    <t>97</t>
  </si>
  <si>
    <t>Prorážení otvorů</t>
  </si>
  <si>
    <t>972 05-4341</t>
  </si>
  <si>
    <t xml:space="preserve">Vybourání otv. stropy ŽB pl. 0,25 m2, tl. 30 cm </t>
  </si>
  <si>
    <t>prostup pro kanalizaci DN125</t>
  </si>
  <si>
    <t>979</t>
  </si>
  <si>
    <t>Likvidace suti</t>
  </si>
  <si>
    <t>979 08-2111.R00</t>
  </si>
  <si>
    <t xml:space="preserve">Vnitrostaveništní doprava suti do 10 m </t>
  </si>
  <si>
    <t>13,95</t>
  </si>
  <si>
    <t>979 08-2121.R00</t>
  </si>
  <si>
    <t xml:space="preserve">Příplatek k vnitrost. dopravě suti za dalších 5 m </t>
  </si>
  <si>
    <t>979 08-1111.R00</t>
  </si>
  <si>
    <t xml:space="preserve">Odvoz suti a vybour. hmot na skládku do 1 km </t>
  </si>
  <si>
    <t>979 08-1121.R00</t>
  </si>
  <si>
    <t xml:space="preserve">Příplatek k odvozu za každý další 1 km </t>
  </si>
  <si>
    <t>979 01-1221.R00</t>
  </si>
  <si>
    <t xml:space="preserve">Svislá doprava suti a vybour. hmot za 1.PP nošením </t>
  </si>
  <si>
    <t>979 99-0101.R00</t>
  </si>
  <si>
    <t xml:space="preserve">Poplatek za skládku suti - směs betonu a cihel </t>
  </si>
  <si>
    <t>979 99-0101</t>
  </si>
  <si>
    <t xml:space="preserve">Poplatek za skládku suti - směsný odpad </t>
  </si>
  <si>
    <t>99</t>
  </si>
  <si>
    <t>Staveništní přesun hmot</t>
  </si>
  <si>
    <t>998 01-1001.R00</t>
  </si>
  <si>
    <t xml:space="preserve">Přesun hmot pro budovy zděné výšky do 6 m </t>
  </si>
  <si>
    <t>Doprava</t>
  </si>
  <si>
    <t>Ostatní neuvedené náklady</t>
  </si>
  <si>
    <t>0,00</t>
  </si>
  <si>
    <t>Zařízení staveniště</t>
  </si>
  <si>
    <t>JMZŠ Třinec</t>
  </si>
  <si>
    <t>MŠ Třinec-Konská</t>
  </si>
  <si>
    <t>viz. PD výkres D.1.1.b.08, pozn. 15</t>
  </si>
  <si>
    <t>viz. PD výkres D.1.1.b.08, pozn. 06, s kruhovým zaskleným otvorem D400</t>
  </si>
  <si>
    <t>viz. PD výkres D.1.1.b.08, pozn. 16,17, s kruhovým zaskleným otvorem D400</t>
  </si>
  <si>
    <t>viz. PD výkres D.1.1.b.08, pozn. 15, do stávající oc. zárubně, s kruhovým zaskleným otvorem D400</t>
  </si>
  <si>
    <t>viz. PD výkres D.1.1.b.08, pozn. 14, do stávající oc. zárubně, s kruhovým zaskleným otvorem D400</t>
  </si>
  <si>
    <t>viz. PD výkres D.1.1.b.08, pozn. 08 1PP, mezera pro odvětrání pod dveřmi</t>
  </si>
  <si>
    <t>viz. PD výkres D.1.1.b.06, pozn. 04 1PP</t>
  </si>
  <si>
    <t>viz. PD výkres D.1.1.b.08, pozn. 05</t>
  </si>
  <si>
    <t>Položkový rozpočet - Instalace</t>
  </si>
  <si>
    <t>Bojler</t>
  </si>
  <si>
    <t>TUV</t>
  </si>
  <si>
    <t>14</t>
  </si>
  <si>
    <t xml:space="preserve">Zásobníkový ohřívač vody DZD OKCE 200l </t>
  </si>
  <si>
    <t>15</t>
  </si>
  <si>
    <t xml:space="preserve">Ventil voda DN 20 </t>
  </si>
  <si>
    <t>16</t>
  </si>
  <si>
    <t xml:space="preserve">Šroubení mosaz DN 20 </t>
  </si>
  <si>
    <t>17</t>
  </si>
  <si>
    <t xml:space="preserve">Mosazný fiting DN 20 </t>
  </si>
  <si>
    <t>sou</t>
  </si>
  <si>
    <t>18</t>
  </si>
  <si>
    <t xml:space="preserve">Směšovací třícestný ventil DN 20 </t>
  </si>
  <si>
    <t>19</t>
  </si>
  <si>
    <t>Montáž zásob.ohřívače vody, dopojení na rozvod vodovodu DN 20</t>
  </si>
  <si>
    <t>Odpady</t>
  </si>
  <si>
    <t>HT</t>
  </si>
  <si>
    <t>1</t>
  </si>
  <si>
    <t xml:space="preserve">Trubka HT DN 50 </t>
  </si>
  <si>
    <t>2</t>
  </si>
  <si>
    <t xml:space="preserve">Trubka HT DN 40 </t>
  </si>
  <si>
    <t xml:space="preserve">Trubka HT DN 110 </t>
  </si>
  <si>
    <t xml:space="preserve">Trubka HT DN 125 </t>
  </si>
  <si>
    <t>5</t>
  </si>
  <si>
    <t>Armatůry HT DN 40/50/110/125 (kolena, odbočky, t-kusy, hrdla,čistící kus, )</t>
  </si>
  <si>
    <t>6</t>
  </si>
  <si>
    <t xml:space="preserve">Vpust podlahová DN 50 s nerez.mřížkou </t>
  </si>
  <si>
    <t>7</t>
  </si>
  <si>
    <t xml:space="preserve">Litinový poklop HY 60 </t>
  </si>
  <si>
    <t>8</t>
  </si>
  <si>
    <t>Montáž odpadního potrubí, demontáž stávajícího odp.potrubí, montáž vpustě, tlaková zkouška</t>
  </si>
  <si>
    <t>Sanita</t>
  </si>
  <si>
    <t>Zařizovací předměty</t>
  </si>
  <si>
    <t>20</t>
  </si>
  <si>
    <t>WC konstrukce Alcaplast samonosný A 101 Sádromodul</t>
  </si>
  <si>
    <t>21</t>
  </si>
  <si>
    <t xml:space="preserve">Klozet Jika + sedátko + izolační pěna </t>
  </si>
  <si>
    <t>22</t>
  </si>
  <si>
    <t xml:space="preserve">Výlevka závěsná + mřížka + izolační pěna </t>
  </si>
  <si>
    <t>23</t>
  </si>
  <si>
    <t>Dřezová umyvadlová baterie 150 mm Metalia 57 chrom pro výlevku</t>
  </si>
  <si>
    <t>24</t>
  </si>
  <si>
    <t xml:space="preserve">Umyvadlová dřezová baterie Metalia 57 chrom </t>
  </si>
  <si>
    <t>25</t>
  </si>
  <si>
    <t xml:space="preserve">Sprchová termostatická baterie 150 mm Metalia 57 </t>
  </si>
  <si>
    <t>26</t>
  </si>
  <si>
    <t xml:space="preserve">Tlačítko alcaplast bílé k wc a výlevce </t>
  </si>
  <si>
    <t>27</t>
  </si>
  <si>
    <t xml:space="preserve">Sprchový žlab nerezový 800mm plast brno </t>
  </si>
  <si>
    <t>28</t>
  </si>
  <si>
    <t xml:space="preserve">Rohový ventil shell DN 15 </t>
  </si>
  <si>
    <t>29</t>
  </si>
  <si>
    <t xml:space="preserve">Sifon umyvadlový + výust click-clack </t>
  </si>
  <si>
    <t>30</t>
  </si>
  <si>
    <t xml:space="preserve">Silikon bílý sanitární </t>
  </si>
  <si>
    <t>31</t>
  </si>
  <si>
    <t xml:space="preserve">Montáž zařizovacích předmětů </t>
  </si>
  <si>
    <t>Vodovod</t>
  </si>
  <si>
    <t>PPR</t>
  </si>
  <si>
    <t>9</t>
  </si>
  <si>
    <t xml:space="preserve">Trubka PPR DN 20 PN 10 </t>
  </si>
  <si>
    <t>10</t>
  </si>
  <si>
    <t xml:space="preserve">Trubka PPR DN 25 PN 10 </t>
  </si>
  <si>
    <t>11</t>
  </si>
  <si>
    <t xml:space="preserve">Izolace potrubní mirellon </t>
  </si>
  <si>
    <t>12</t>
  </si>
  <si>
    <t>Fitingy PPR DN 20/25 (kolena, t-kusy, nastěnky, hrdla)</t>
  </si>
  <si>
    <t>13</t>
  </si>
  <si>
    <t>Demontáž stavaj.rozvodů vodovodu, montáž vodovodu sekací práce, tlaková zkouška</t>
  </si>
  <si>
    <t>REKAPITULACE  STAVEBNÍCH  DÍLŮ - INSTALACE</t>
  </si>
  <si>
    <t>C21M - Elektromontáže</t>
  </si>
  <si>
    <t>poř.č.</t>
  </si>
  <si>
    <t>číslo pol.</t>
  </si>
  <si>
    <t>popis položky</t>
  </si>
  <si>
    <t>jedn.cena</t>
  </si>
  <si>
    <t>jedn.</t>
  </si>
  <si>
    <t>celkem [Kč]</t>
  </si>
  <si>
    <t>0000005</t>
  </si>
  <si>
    <t>Montáž svítidla C</t>
  </si>
  <si>
    <t xml:space="preserve">  KS</t>
  </si>
  <si>
    <t>Montáž svítidla A</t>
  </si>
  <si>
    <t>Montáž svítidla B</t>
  </si>
  <si>
    <t>Montáž svítidla N</t>
  </si>
  <si>
    <t>Montáž svítidla D</t>
  </si>
  <si>
    <t>210010003</t>
  </si>
  <si>
    <t>trubka oheb.el.inst. typ 23 R=23mm (PO)</t>
  </si>
  <si>
    <t>210010005</t>
  </si>
  <si>
    <t>trubka oheb.el.inst. typ 23 R=36mm (PO)</t>
  </si>
  <si>
    <t>210010301</t>
  </si>
  <si>
    <t>krab.přístrojová (1901; KP 68; KZ 3) bez zapojení</t>
  </si>
  <si>
    <t>210010312</t>
  </si>
  <si>
    <t>krab.odbočná s víčkem (KO 97) kruhová bez zapoj.</t>
  </si>
  <si>
    <t>210110001</t>
  </si>
  <si>
    <t>spín.nást.prost.vlhké 1-pólový řazení 1</t>
  </si>
  <si>
    <t>210110024</t>
  </si>
  <si>
    <t>střídavý přepínač - řazení 6 nást.prost.venk./mok.</t>
  </si>
  <si>
    <t>210110041</t>
  </si>
  <si>
    <t>spín.zápust.vč.zap.1-pólový - řazení 1</t>
  </si>
  <si>
    <t>210110071</t>
  </si>
  <si>
    <t>Požární tlačítko - central stop</t>
  </si>
  <si>
    <t>210110501</t>
  </si>
  <si>
    <t>vačkové spín.typu S 25 V 01 P0-P1 vypínač</t>
  </si>
  <si>
    <t>210110507</t>
  </si>
  <si>
    <t>vačkové spín.typu S 63 V 01/02 P0-P1</t>
  </si>
  <si>
    <t>210111012</t>
  </si>
  <si>
    <t>zás.polozap./zapuštěné 10/16A 250V 2P+Z průb.mont.</t>
  </si>
  <si>
    <t>210111022</t>
  </si>
  <si>
    <t>zás.v krabici pr.vlhké 10/16A 250V 2P+Z průb.mont.</t>
  </si>
  <si>
    <t>210220321</t>
  </si>
  <si>
    <t>svorka na potrubí ,,Bernard,,vč.pásku(bez vodiče)</t>
  </si>
  <si>
    <t>210220452</t>
  </si>
  <si>
    <t>ochran.pospoj. v prádel.apod. Cu 4-16mm2 (pu)</t>
  </si>
  <si>
    <t>210802471</t>
  </si>
  <si>
    <t>CGSG 5Cx10 mm2 (PU)</t>
  </si>
  <si>
    <t>210810045</t>
  </si>
  <si>
    <t>CYKY-CYKYm 3Cx1.5 mm2 750V (PU)</t>
  </si>
  <si>
    <t>210810046</t>
  </si>
  <si>
    <t>CYKY-CYKYm 3Cx2.5 mm2 750V (PU)</t>
  </si>
  <si>
    <t>210810055</t>
  </si>
  <si>
    <t>CYKY-CYKYm 5Cx1.5 mm2 750V (PU)</t>
  </si>
  <si>
    <t>210810057</t>
  </si>
  <si>
    <t>CYKY-CYKYm 5Cx10 mm2 750V (PU)</t>
  </si>
  <si>
    <t>214281001</t>
  </si>
  <si>
    <t>zapojení ventilátoru</t>
  </si>
  <si>
    <t>214281005</t>
  </si>
  <si>
    <t>Montáž spotřebiče</t>
  </si>
  <si>
    <t>215112221</t>
  </si>
  <si>
    <t>ovladač tlač. 1/0 vypínací 1-pólový</t>
  </si>
  <si>
    <t>215191621</t>
  </si>
  <si>
    <t>svorkovnice Wago</t>
  </si>
  <si>
    <t>97103-5131</t>
  </si>
  <si>
    <t>vybour.otv.cihl.malt.cem. do R=60mm tl.do 150mm</t>
  </si>
  <si>
    <t>97103-5141</t>
  </si>
  <si>
    <t>vybour.otv.cihl.malt.cem. do R=60mm tl.do 300mm</t>
  </si>
  <si>
    <t>97303-1616</t>
  </si>
  <si>
    <t>vysek.zdi cihl.kapsy-krab.&lt;100x100x50mm</t>
  </si>
  <si>
    <t>97303-1619</t>
  </si>
  <si>
    <t>vysek.zdi cihl.kapsy-krab.&lt;150x150x100mm</t>
  </si>
  <si>
    <t>97403-1121</t>
  </si>
  <si>
    <t>vysek.rýh cihla do hl.30mm š.do 30mm</t>
  </si>
  <si>
    <t>97403-1122</t>
  </si>
  <si>
    <t>vysek.rýh cihla do hl.30mm š.do 70mm</t>
  </si>
  <si>
    <t>97403-1142</t>
  </si>
  <si>
    <t>vysek.rýh cihla do hl.70mm š.do 70mm</t>
  </si>
  <si>
    <t>Celkem za ceník:</t>
  </si>
  <si>
    <t xml:space="preserve">                       Základ DPH  Základ 21% Základ 15% Základ 0%</t>
  </si>
  <si>
    <t>Materiály</t>
  </si>
  <si>
    <t>010107-U</t>
  </si>
  <si>
    <t>CY 6 ZEL. ZLUTY</t>
  </si>
  <si>
    <t>M</t>
  </si>
  <si>
    <t>010175-U</t>
  </si>
  <si>
    <t>CYKY  3CX1,5</t>
  </si>
  <si>
    <t>010176-U</t>
  </si>
  <si>
    <t>CYKY  3CX2,5</t>
  </si>
  <si>
    <t>010195-U</t>
  </si>
  <si>
    <t>CYKY  5CX 1,5</t>
  </si>
  <si>
    <t>010196-U</t>
  </si>
  <si>
    <t>CYKY  5CX10</t>
  </si>
  <si>
    <t>O 6</t>
  </si>
  <si>
    <t>010934</t>
  </si>
  <si>
    <t>CGSG 5CX10</t>
  </si>
  <si>
    <t>O 7</t>
  </si>
  <si>
    <t>150153</t>
  </si>
  <si>
    <t>WAGO 273-102 4X1-2,5</t>
  </si>
  <si>
    <t>190107</t>
  </si>
  <si>
    <t>SPÍNAČ  ç.1/0</t>
  </si>
  <si>
    <t>Ks</t>
  </si>
  <si>
    <t>190193</t>
  </si>
  <si>
    <t>SP.Č.1.</t>
  </si>
  <si>
    <t>190705</t>
  </si>
  <si>
    <t>ZAS. DVOJZAS.KOMPLET</t>
  </si>
  <si>
    <t>190909</t>
  </si>
  <si>
    <t>Spínač LK 40/2.8211 OB2 0-1</t>
  </si>
  <si>
    <t>191180</t>
  </si>
  <si>
    <t>SP.Č.1. IP44</t>
  </si>
  <si>
    <t>191234</t>
  </si>
  <si>
    <t>SP.LK 25/2.822 Z 0-1</t>
  </si>
  <si>
    <t>O 14</t>
  </si>
  <si>
    <t>191324</t>
  </si>
  <si>
    <t>SP.č.6. IP44</t>
  </si>
  <si>
    <t>200102</t>
  </si>
  <si>
    <t>PASKA CU 50CM</t>
  </si>
  <si>
    <t>200137</t>
  </si>
  <si>
    <t>ZEM.SVORKA ZS16 /BERNARD/</t>
  </si>
  <si>
    <t>200141</t>
  </si>
  <si>
    <t>TR.OHEB.MONOF.1423/1</t>
  </si>
  <si>
    <t>200148</t>
  </si>
  <si>
    <t>TR.OHEBNA PVC 2336</t>
  </si>
  <si>
    <t>200295</t>
  </si>
  <si>
    <t>KR.KP 67/1</t>
  </si>
  <si>
    <t>200404</t>
  </si>
  <si>
    <t>KR.KO 97/5</t>
  </si>
  <si>
    <t>2323970</t>
  </si>
  <si>
    <t xml:space="preserve">ZASUVKA IP44 </t>
  </si>
  <si>
    <t>O 22</t>
  </si>
  <si>
    <t>300025</t>
  </si>
  <si>
    <t>D-SVÍTIDLO včetně zdroje</t>
  </si>
  <si>
    <t>O 23</t>
  </si>
  <si>
    <t>NA-SVÍTIDLO včetně zdroje. NOUZOVÉ SVÍTIDLO S PIKTOGRAMEM, nástěnná montáž, NC HT 7,2V 0,75Ah, tok 120 lm, SE AT 11W, 1hod.</t>
  </si>
  <si>
    <t>O 24</t>
  </si>
  <si>
    <t>B-SVÍTIDLO , včetně zdroje</t>
  </si>
  <si>
    <t>O 25</t>
  </si>
  <si>
    <t>C-SVÍTIDLO včetně zdroje. ,</t>
  </si>
  <si>
    <t>O 26</t>
  </si>
  <si>
    <t xml:space="preserve">A-SVÍTIDLO včetně zdroje. </t>
  </si>
  <si>
    <t>900054</t>
  </si>
  <si>
    <t>GW42201 120X120X50 CERV.</t>
  </si>
  <si>
    <t>Celkem za materiály:</t>
  </si>
  <si>
    <t xml:space="preserve">                Základ DPH Základ 21% Základ 15% Základ 0%</t>
  </si>
  <si>
    <t xml:space="preserve">                           Základ DPH  Základ 21% Základ 15% Základ 0%</t>
  </si>
  <si>
    <t>Dodávky zařízení (specifikace)</t>
  </si>
  <si>
    <t>O 1</t>
  </si>
  <si>
    <t>090493</t>
  </si>
  <si>
    <t>Rozvaděč  RK , převyzbrojení rozvaděče - dovyzbrojení</t>
  </si>
  <si>
    <t>Celkem za dodávky:</t>
  </si>
  <si>
    <t xml:space="preserve">                         Základ DPH  Základ 21% Základ 15% Základ 0%</t>
  </si>
  <si>
    <t>Práce v HZS</t>
  </si>
  <si>
    <t/>
  </si>
  <si>
    <t>Demontážní práce</t>
  </si>
  <si>
    <t>hod.</t>
  </si>
  <si>
    <t>Uvedení el.zaříz.do provozu</t>
  </si>
  <si>
    <t>Revize elektro</t>
  </si>
  <si>
    <t>Koordinace s ostatními profesemi</t>
  </si>
  <si>
    <t>Projekt elektro skutečný stav</t>
  </si>
  <si>
    <t>Napojení na stávající okruh</t>
  </si>
  <si>
    <t>Celkem za práci v HZS:</t>
  </si>
  <si>
    <t xml:space="preserve">                             Základ DPH  Základ 21% Základ 15% Základ 0%</t>
  </si>
  <si>
    <t>Kap.</t>
  </si>
  <si>
    <t>Základ DPH</t>
  </si>
  <si>
    <t>Základ 21%</t>
  </si>
  <si>
    <t>Základ 15%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</si>
  <si>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</si>
  <si>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</si>
  <si>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</si>
  <si>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</si>
  <si>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</si>
  <si>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</si>
  <si>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</si>
  <si>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</si>
  <si>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</si>
  <si>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</si>
  <si>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</si>
  <si>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</si>
  <si>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</si>
  <si>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</si>
  <si>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</si>
  <si>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</si>
  <si>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</si>
  <si>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REKAPITULACE CELKEM</t>
  </si>
  <si>
    <t>CELKEM - náklady bez DPH [Kč]:</t>
  </si>
  <si>
    <t>hodnoty DPH:</t>
  </si>
  <si>
    <t>náklady včetně DPH:</t>
  </si>
  <si>
    <t>Rekapitulace</t>
  </si>
  <si>
    <t xml:space="preserve"> Celkem:  Kč </t>
  </si>
  <si>
    <t>Cena za ceník celkem:  Kč  Kč    0,00 Kč   0,00 Kč</t>
  </si>
  <si>
    <t>Základ DPH 21% =  Kč</t>
  </si>
  <si>
    <t>Prořez (5,00%):   Kč   Kč    0,00 Kč   0,00 Kč</t>
  </si>
  <si>
    <t>Cena za materiály celkem: Kč Kč    0,00 Kč   0,00 Kč</t>
  </si>
  <si>
    <t>Cena za dodávky celkem:  Kč  Kč    0,00 Kč   0,00 Kč</t>
  </si>
  <si>
    <t>Cena za práci v HZS celkem:  Kč  Kč    0,00 Kč   0,00 Kč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</si>
</sst>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.00\ &quot;Kč&quot;"/>
    <numFmt numFmtId="166" formatCode="0.0"/>
  </numFmts>
  <fonts count="2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50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21"/>
      <name val="Arial CE"/>
      <family val="2"/>
      <charset val="238"/>
    </font>
    <font>
      <b/>
      <sz val="12"/>
      <color rgb="FF0000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E4E4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9" fillId="0" borderId="0"/>
  </cellStyleXfs>
  <cellXfs count="24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9" fillId="0" borderId="53" xfId="1" applyNumberFormat="1" applyFont="1" applyFill="1" applyBorder="1" applyAlignment="1">
      <alignment horizontal="right" wrapText="1"/>
    </xf>
    <xf numFmtId="0" fontId="19" fillId="0" borderId="53" xfId="1" applyFont="1" applyFill="1" applyBorder="1" applyAlignment="1">
      <alignment horizontal="left" wrapText="1"/>
    </xf>
    <xf numFmtId="0" fontId="19" fillId="0" borderId="53" xfId="0" applyFont="1" applyFill="1" applyBorder="1" applyAlignment="1">
      <alignment horizontal="right"/>
    </xf>
    <xf numFmtId="0" fontId="20" fillId="0" borderId="0" xfId="1" applyFont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1" fillId="0" borderId="0" xfId="1" applyFont="1" applyAlignment="1"/>
    <xf numFmtId="0" fontId="9" fillId="0" borderId="0" xfId="1" applyAlignment="1">
      <alignment horizontal="right"/>
    </xf>
    <xf numFmtId="0" fontId="22" fillId="0" borderId="0" xfId="1" applyFont="1" applyBorder="1"/>
    <xf numFmtId="3" fontId="22" fillId="0" borderId="0" xfId="1" applyNumberFormat="1" applyFont="1" applyBorder="1" applyAlignment="1">
      <alignment horizontal="right"/>
    </xf>
    <xf numFmtId="4" fontId="22" fillId="0" borderId="0" xfId="1" applyNumberFormat="1" applyFont="1" applyBorder="1"/>
    <xf numFmtId="0" fontId="21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4" fontId="23" fillId="0" borderId="53" xfId="1" applyNumberFormat="1" applyFont="1" applyFill="1" applyBorder="1" applyAlignment="1">
      <alignment horizontal="right" wrapText="1"/>
    </xf>
    <xf numFmtId="0" fontId="0" fillId="0" borderId="0" xfId="0" applyFill="1"/>
    <xf numFmtId="3" fontId="0" fillId="0" borderId="0" xfId="0" applyNumberFormat="1" applyBorder="1"/>
    <xf numFmtId="4" fontId="10" fillId="0" borderId="0" xfId="0" applyNumberFormat="1" applyFont="1" applyFill="1" applyBorder="1"/>
    <xf numFmtId="0" fontId="25" fillId="0" borderId="0" xfId="0" applyFont="1" applyAlignment="1">
      <alignment vertical="top"/>
    </xf>
    <xf numFmtId="0" fontId="25" fillId="3" borderId="61" xfId="0" applyFont="1" applyFill="1" applyBorder="1" applyAlignment="1">
      <alignment horizontal="right" vertical="top"/>
    </xf>
    <xf numFmtId="0" fontId="25" fillId="3" borderId="61" xfId="0" applyFont="1" applyFill="1" applyBorder="1" applyAlignment="1">
      <alignment horizontal="left" vertical="top"/>
    </xf>
    <xf numFmtId="1" fontId="25" fillId="0" borderId="0" xfId="0" applyNumberFormat="1" applyFont="1" applyAlignment="1">
      <alignment horizontal="right" vertical="top"/>
    </xf>
    <xf numFmtId="49" fontId="25" fillId="0" borderId="0" xfId="0" applyNumberFormat="1" applyFont="1" applyAlignment="1">
      <alignment horizontal="left" vertical="top" wrapText="1"/>
    </xf>
    <xf numFmtId="2" fontId="25" fillId="0" borderId="0" xfId="0" applyNumberFormat="1" applyFont="1" applyAlignment="1">
      <alignment horizontal="right" vertical="top"/>
    </xf>
    <xf numFmtId="9" fontId="25" fillId="0" borderId="0" xfId="0" applyNumberFormat="1" applyFont="1" applyAlignment="1">
      <alignment horizontal="right" vertical="top"/>
    </xf>
    <xf numFmtId="0" fontId="25" fillId="0" borderId="0" xfId="0" applyFont="1" applyAlignment="1">
      <alignment horizontal="right" vertical="top"/>
    </xf>
    <xf numFmtId="0" fontId="26" fillId="0" borderId="0" xfId="0" applyFont="1" applyAlignment="1">
      <alignment horizontal="left" vertical="top"/>
    </xf>
    <xf numFmtId="0" fontId="25" fillId="0" borderId="62" xfId="0" applyFont="1" applyBorder="1" applyAlignment="1">
      <alignment vertical="top"/>
    </xf>
    <xf numFmtId="2" fontId="27" fillId="0" borderId="62" xfId="0" applyNumberFormat="1" applyFont="1" applyBorder="1" applyAlignment="1">
      <alignment horizontal="right" vertical="top"/>
    </xf>
    <xf numFmtId="0" fontId="28" fillId="0" borderId="0" xfId="0" applyFont="1" applyAlignment="1">
      <alignment horizontal="left" vertical="top"/>
    </xf>
    <xf numFmtId="0" fontId="27" fillId="0" borderId="0" xfId="0" applyFont="1" applyAlignment="1">
      <alignment horizontal="left" vertical="top"/>
    </xf>
    <xf numFmtId="0" fontId="25" fillId="3" borderId="61" xfId="0" applyFont="1" applyFill="1" applyBorder="1" applyAlignment="1">
      <alignment vertical="top"/>
    </xf>
    <xf numFmtId="0" fontId="26" fillId="0" borderId="0" xfId="0" applyFont="1" applyAlignment="1">
      <alignment horizontal="right" vertical="top"/>
    </xf>
    <xf numFmtId="0" fontId="26" fillId="0" borderId="0" xfId="0" applyFont="1" applyAlignment="1">
      <alignment vertical="top" wrapText="1"/>
    </xf>
    <xf numFmtId="2" fontId="26" fillId="0" borderId="0" xfId="0" applyNumberFormat="1" applyFont="1" applyAlignment="1">
      <alignment vertical="top"/>
    </xf>
    <xf numFmtId="0" fontId="25" fillId="0" borderId="0" xfId="0" applyFont="1" applyAlignment="1">
      <alignment vertical="top" wrapText="1"/>
    </xf>
    <xf numFmtId="2" fontId="25" fillId="0" borderId="0" xfId="0" applyNumberFormat="1" applyFont="1" applyAlignment="1">
      <alignment vertical="top"/>
    </xf>
    <xf numFmtId="0" fontId="26" fillId="0" borderId="63" xfId="0" applyFont="1" applyBorder="1" applyAlignment="1">
      <alignment horizontal="right" vertical="top"/>
    </xf>
    <xf numFmtId="0" fontId="26" fillId="0" borderId="63" xfId="0" applyFont="1" applyBorder="1" applyAlignment="1">
      <alignment vertical="top" wrapText="1"/>
    </xf>
    <xf numFmtId="2" fontId="26" fillId="0" borderId="63" xfId="0" applyNumberFormat="1" applyFont="1" applyBorder="1" applyAlignment="1">
      <alignment vertical="top"/>
    </xf>
    <xf numFmtId="0" fontId="26" fillId="0" borderId="62" xfId="0" applyFont="1" applyBorder="1" applyAlignment="1">
      <alignment horizontal="right" vertical="top"/>
    </xf>
    <xf numFmtId="0" fontId="26" fillId="0" borderId="62" xfId="0" applyFont="1" applyBorder="1" applyAlignment="1">
      <alignment vertical="top" wrapText="1"/>
    </xf>
    <xf numFmtId="2" fontId="26" fillId="0" borderId="62" xfId="0" applyNumberFormat="1" applyFont="1" applyBorder="1" applyAlignment="1">
      <alignment vertical="top"/>
    </xf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 vertical="top"/>
    </xf>
    <xf numFmtId="2" fontId="27" fillId="0" borderId="0" xfId="0" applyNumberFormat="1" applyFont="1" applyAlignment="1">
      <alignment horizontal="right" vertical="top"/>
    </xf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24" fillId="0" borderId="0" xfId="0" applyFont="1" applyAlignment="1">
      <alignment horizontal="center" vertical="top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9" fillId="0" borderId="13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8" fillId="0" borderId="13" xfId="1" applyFont="1" applyFill="1" applyBorder="1" applyAlignment="1">
      <alignment horizontal="left" wrapText="1" indent="1"/>
    </xf>
    <xf numFmtId="0" fontId="0" fillId="0" borderId="0" xfId="0" applyFill="1"/>
    <xf numFmtId="0" fontId="0" fillId="0" borderId="6" xfId="0" applyFill="1" applyBorder="1"/>
    <xf numFmtId="0" fontId="23" fillId="0" borderId="13" xfId="1" applyFont="1" applyFill="1" applyBorder="1" applyAlignment="1">
      <alignment horizontal="left" wrapText="1"/>
    </xf>
    <xf numFmtId="0" fontId="24" fillId="0" borderId="0" xfId="0" applyFont="1" applyBorder="1" applyAlignment="1">
      <alignment horizontal="center" vertical="top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nstalace_Cenov&#225;%20kalkulace_MS%20Konsk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>
            <v>0</v>
          </cell>
        </row>
      </sheetData>
      <sheetData sheetId="1">
        <row r="1">
          <cell r="H1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tabColor rgb="FFFF0000"/>
  </sheetPr>
  <dimension ref="A1:BE55"/>
  <sheetViews>
    <sheetView tabSelected="1" view="pageBreakPreview" zoomScale="60" zoomScaleNormal="100" workbookViewId="0">
      <selection activeCell="M36" sqref="M3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2.5703125" customWidth="1"/>
    <col min="6" max="6" width="19.7109375" customWidth="1"/>
    <col min="7" max="7" width="16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 x14ac:dyDescent="0.2">
      <c r="A4" s="7"/>
      <c r="B4" s="8"/>
      <c r="C4" s="9" t="s">
        <v>551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68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214"/>
      <c r="D7" s="215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214" t="s">
        <v>550</v>
      </c>
      <c r="D8" s="215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216"/>
      <c r="F11" s="217"/>
      <c r="G11" s="218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SUM(Dodavka,Rekapitulace!R11,Rekapitulace!Y18)</f>
        <v>0</v>
      </c>
      <c r="D14" s="43" t="str">
        <f>Rekapitulace!A35</f>
        <v>Doprava</v>
      </c>
      <c r="E14" s="44"/>
      <c r="F14" s="45"/>
      <c r="G14" s="42">
        <f>Rekapitulace!I35+Rekapitulace!Y22</f>
        <v>0</v>
      </c>
    </row>
    <row r="15" spans="1:57" ht="15.95" customHeight="1" x14ac:dyDescent="0.2">
      <c r="A15" s="40" t="s">
        <v>20</v>
      </c>
      <c r="B15" s="41" t="s">
        <v>21</v>
      </c>
      <c r="C15" s="42">
        <f>SUM(Mont,Rekapitulace!S11,Rekapitulace!Y5)</f>
        <v>0</v>
      </c>
      <c r="D15" s="24" t="str">
        <f>Rekapitulace!A36</f>
        <v>Ostatní neuvedené náklady</v>
      </c>
      <c r="E15" s="46"/>
      <c r="F15" s="47"/>
      <c r="G15" s="42">
        <f>Rekapitulace!I36</f>
        <v>0</v>
      </c>
    </row>
    <row r="16" spans="1:57" ht="15.95" customHeight="1" x14ac:dyDescent="0.2">
      <c r="A16" s="40" t="s">
        <v>22</v>
      </c>
      <c r="B16" s="41" t="s">
        <v>23</v>
      </c>
      <c r="C16" s="42">
        <f>SUM(HSV,Rekapitulace!P11,Rekapitulace!Y6:Y10)</f>
        <v>0</v>
      </c>
      <c r="D16" s="24" t="str">
        <f>Rekapitulace!A37</f>
        <v>Zařízení staveniště</v>
      </c>
      <c r="E16" s="46"/>
      <c r="F16" s="47"/>
      <c r="G16" s="42">
        <f>Rekapitulace!I37</f>
        <v>0</v>
      </c>
    </row>
    <row r="17" spans="1:10" ht="15.95" customHeight="1" x14ac:dyDescent="0.2">
      <c r="A17" s="48" t="s">
        <v>24</v>
      </c>
      <c r="B17" s="41" t="s">
        <v>25</v>
      </c>
      <c r="C17" s="42">
        <f>SUM(PSV,Rekapitulace!Q11,)</f>
        <v>0</v>
      </c>
      <c r="D17" s="24"/>
      <c r="E17" s="46"/>
      <c r="F17" s="47"/>
      <c r="G17" s="42"/>
    </row>
    <row r="18" spans="1:10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10" ht="15.95" customHeight="1" x14ac:dyDescent="0.2">
      <c r="A19" s="49"/>
      <c r="B19" s="41"/>
      <c r="C19" s="42"/>
      <c r="D19" s="24"/>
      <c r="E19" s="46"/>
      <c r="F19" s="47"/>
      <c r="G19" s="42"/>
      <c r="J19" s="11"/>
    </row>
    <row r="20" spans="1:10" ht="15.95" customHeight="1" x14ac:dyDescent="0.2">
      <c r="A20" s="49" t="s">
        <v>27</v>
      </c>
      <c r="B20" s="41"/>
      <c r="C20" s="42">
        <f>SUM(HZS,Rekapitulace!T11,Rekapitulace!Y14)</f>
        <v>0</v>
      </c>
      <c r="D20" s="24"/>
      <c r="E20" s="46"/>
      <c r="F20" s="47"/>
      <c r="G20" s="42"/>
    </row>
    <row r="21" spans="1:10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10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SUM(G14:G20)</f>
        <v>0</v>
      </c>
    </row>
    <row r="23" spans="1:10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10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10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10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10" x14ac:dyDescent="0.2">
      <c r="A27" s="28"/>
      <c r="B27" s="11"/>
      <c r="C27" s="29"/>
      <c r="D27" s="11"/>
      <c r="E27" s="29"/>
      <c r="F27" s="11"/>
      <c r="G27" s="12"/>
    </row>
    <row r="28" spans="1:10" ht="97.5" customHeight="1" x14ac:dyDescent="0.2">
      <c r="A28" s="28"/>
      <c r="B28" s="11"/>
      <c r="C28" s="29"/>
      <c r="D28" s="11"/>
      <c r="E28" s="29"/>
      <c r="F28" s="11"/>
      <c r="G28" s="12"/>
    </row>
    <row r="29" spans="1:10" x14ac:dyDescent="0.2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10" x14ac:dyDescent="0.2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10" x14ac:dyDescent="0.2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ROUND(PRODUCT(F30,C31/100),0)</f>
        <v>0</v>
      </c>
      <c r="G31" s="27"/>
    </row>
    <row r="32" spans="1:10" x14ac:dyDescent="0.2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ROUND(PRODUCT(F32,C33/100),0)</f>
        <v>0</v>
      </c>
      <c r="G33" s="27"/>
    </row>
    <row r="34" spans="1:8" s="66" customFormat="1" ht="19.5" customHeight="1" thickBot="1" x14ac:dyDescent="0.3">
      <c r="A34" s="61" t="s">
        <v>42</v>
      </c>
      <c r="B34" s="62"/>
      <c r="C34" s="62"/>
      <c r="D34" s="62"/>
      <c r="E34" s="63"/>
      <c r="F34" s="64">
        <f>ROUND(SUM(F29:F33),0)</f>
        <v>0</v>
      </c>
      <c r="G34" s="65"/>
    </row>
    <row r="36" spans="1:8" x14ac:dyDescent="0.2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 x14ac:dyDescent="0.2">
      <c r="A37" s="67"/>
      <c r="B37" s="219"/>
      <c r="C37" s="219"/>
      <c r="D37" s="219"/>
      <c r="E37" s="219"/>
      <c r="F37" s="219"/>
      <c r="G37" s="219"/>
      <c r="H37" t="s">
        <v>4</v>
      </c>
    </row>
    <row r="38" spans="1:8" ht="12.75" customHeight="1" x14ac:dyDescent="0.2">
      <c r="A38" s="68"/>
      <c r="B38" s="219"/>
      <c r="C38" s="219"/>
      <c r="D38" s="219"/>
      <c r="E38" s="219"/>
      <c r="F38" s="219"/>
      <c r="G38" s="219"/>
      <c r="H38" t="s">
        <v>4</v>
      </c>
    </row>
    <row r="39" spans="1:8" x14ac:dyDescent="0.2">
      <c r="A39" s="68"/>
      <c r="B39" s="219"/>
      <c r="C39" s="219"/>
      <c r="D39" s="219"/>
      <c r="E39" s="219"/>
      <c r="F39" s="219"/>
      <c r="G39" s="219"/>
      <c r="H39" t="s">
        <v>4</v>
      </c>
    </row>
    <row r="40" spans="1:8" x14ac:dyDescent="0.2">
      <c r="A40" s="68"/>
      <c r="B40" s="219"/>
      <c r="C40" s="219"/>
      <c r="D40" s="219"/>
      <c r="E40" s="219"/>
      <c r="F40" s="219"/>
      <c r="G40" s="219"/>
      <c r="H40" t="s">
        <v>4</v>
      </c>
    </row>
    <row r="41" spans="1:8" x14ac:dyDescent="0.2">
      <c r="A41" s="68"/>
      <c r="B41" s="219"/>
      <c r="C41" s="219"/>
      <c r="D41" s="219"/>
      <c r="E41" s="219"/>
      <c r="F41" s="219"/>
      <c r="G41" s="219"/>
      <c r="H41" t="s">
        <v>4</v>
      </c>
    </row>
    <row r="42" spans="1:8" x14ac:dyDescent="0.2">
      <c r="A42" s="68"/>
      <c r="B42" s="219"/>
      <c r="C42" s="219"/>
      <c r="D42" s="219"/>
      <c r="E42" s="219"/>
      <c r="F42" s="219"/>
      <c r="G42" s="219"/>
      <c r="H42" t="s">
        <v>4</v>
      </c>
    </row>
    <row r="43" spans="1:8" x14ac:dyDescent="0.2">
      <c r="A43" s="68"/>
      <c r="B43" s="219"/>
      <c r="C43" s="219"/>
      <c r="D43" s="219"/>
      <c r="E43" s="219"/>
      <c r="F43" s="219"/>
      <c r="G43" s="219"/>
      <c r="H43" t="s">
        <v>4</v>
      </c>
    </row>
    <row r="44" spans="1:8" x14ac:dyDescent="0.2">
      <c r="A44" s="68"/>
      <c r="B44" s="219"/>
      <c r="C44" s="219"/>
      <c r="D44" s="219"/>
      <c r="E44" s="219"/>
      <c r="F44" s="219"/>
      <c r="G44" s="219"/>
      <c r="H44" t="s">
        <v>4</v>
      </c>
    </row>
    <row r="45" spans="1:8" ht="3" customHeight="1" x14ac:dyDescent="0.2">
      <c r="A45" s="68"/>
      <c r="B45" s="219"/>
      <c r="C45" s="219"/>
      <c r="D45" s="219"/>
      <c r="E45" s="219"/>
      <c r="F45" s="219"/>
      <c r="G45" s="219"/>
      <c r="H45" t="s">
        <v>4</v>
      </c>
    </row>
    <row r="46" spans="1:8" x14ac:dyDescent="0.2">
      <c r="B46" s="213"/>
      <c r="C46" s="213"/>
      <c r="D46" s="213"/>
      <c r="E46" s="213"/>
      <c r="F46" s="213"/>
      <c r="G46" s="213"/>
    </row>
    <row r="47" spans="1:8" x14ac:dyDescent="0.2">
      <c r="B47" s="213"/>
      <c r="C47" s="213"/>
      <c r="D47" s="213"/>
      <c r="E47" s="213"/>
      <c r="F47" s="213"/>
      <c r="G47" s="213"/>
    </row>
    <row r="48" spans="1:8" x14ac:dyDescent="0.2">
      <c r="B48" s="213"/>
      <c r="C48" s="213"/>
      <c r="D48" s="213"/>
      <c r="E48" s="213"/>
      <c r="F48" s="213"/>
      <c r="G48" s="213"/>
    </row>
    <row r="49" spans="2:7" x14ac:dyDescent="0.2">
      <c r="B49" s="213"/>
      <c r="C49" s="213"/>
      <c r="D49" s="213"/>
      <c r="E49" s="213"/>
      <c r="F49" s="213"/>
      <c r="G49" s="213"/>
    </row>
    <row r="50" spans="2:7" x14ac:dyDescent="0.2">
      <c r="B50" s="213"/>
      <c r="C50" s="213"/>
      <c r="D50" s="213"/>
      <c r="E50" s="213"/>
      <c r="F50" s="213"/>
      <c r="G50" s="213"/>
    </row>
    <row r="51" spans="2:7" x14ac:dyDescent="0.2">
      <c r="B51" s="213"/>
      <c r="C51" s="213"/>
      <c r="D51" s="213"/>
      <c r="E51" s="213"/>
      <c r="F51" s="213"/>
      <c r="G51" s="213"/>
    </row>
    <row r="52" spans="2:7" x14ac:dyDescent="0.2">
      <c r="B52" s="213"/>
      <c r="C52" s="213"/>
      <c r="D52" s="213"/>
      <c r="E52" s="213"/>
      <c r="F52" s="213"/>
      <c r="G52" s="213"/>
    </row>
    <row r="53" spans="2:7" x14ac:dyDescent="0.2">
      <c r="B53" s="213"/>
      <c r="C53" s="213"/>
      <c r="D53" s="213"/>
      <c r="E53" s="213"/>
      <c r="F53" s="213"/>
      <c r="G53" s="213"/>
    </row>
    <row r="54" spans="2:7" x14ac:dyDescent="0.2">
      <c r="B54" s="213"/>
      <c r="C54" s="213"/>
      <c r="D54" s="213"/>
      <c r="E54" s="213"/>
      <c r="F54" s="213"/>
      <c r="G54" s="213"/>
    </row>
    <row r="55" spans="2:7" x14ac:dyDescent="0.2">
      <c r="B55" s="213"/>
      <c r="C55" s="213"/>
      <c r="D55" s="213"/>
      <c r="E55" s="213"/>
      <c r="F55" s="213"/>
      <c r="G55" s="213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scale="99" orientation="portrait" horizontalDpi="300" verticalDpi="300" r:id="rId1"/>
  <headerFooter alignWithMargins="0">
    <oddFooter>Strana &amp;P</oddFooter>
  </headerFooter>
  <ignoredErrors>
    <ignoredError sqref="F32" formula="1"/>
    <ignoredError sqref="C16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tabColor rgb="FFFFC000"/>
  </sheetPr>
  <dimension ref="A1:AV89"/>
  <sheetViews>
    <sheetView view="pageBreakPreview" zoomScale="60" zoomScaleNormal="100" workbookViewId="0">
      <selection activeCell="T50" sqref="T50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4" max="24" width="29.28515625" customWidth="1"/>
  </cols>
  <sheetData>
    <row r="1" spans="1:27" ht="16.5" thickTop="1" x14ac:dyDescent="0.2">
      <c r="A1" s="221" t="s">
        <v>5</v>
      </c>
      <c r="B1" s="222"/>
      <c r="C1" s="69" t="str">
        <f>CONCATENATE(cislostavby," ",nazevstavby)</f>
        <v xml:space="preserve"> Vnitřní úpravy výdejny a jídelny MŠ Konská</v>
      </c>
      <c r="D1" s="70"/>
      <c r="E1" s="71"/>
      <c r="F1" s="70"/>
      <c r="G1" s="72"/>
      <c r="H1" s="73"/>
      <c r="I1" s="74"/>
      <c r="L1" s="221" t="s">
        <v>5</v>
      </c>
      <c r="M1" s="222"/>
      <c r="N1" s="69" t="str">
        <f>CONCATENATE(cislostavby," ",nazevstavby)</f>
        <v xml:space="preserve"> Vnitřní úpravy výdejny a jídelny MŠ Konská</v>
      </c>
      <c r="O1" s="70"/>
      <c r="P1" s="71"/>
      <c r="Q1" s="70"/>
      <c r="R1" s="72"/>
      <c r="S1" s="73"/>
      <c r="T1" s="74"/>
      <c r="W1" s="220" t="s">
        <v>813</v>
      </c>
      <c r="X1" s="220"/>
      <c r="Y1" s="220"/>
      <c r="Z1" s="220"/>
      <c r="AA1" s="220"/>
    </row>
    <row r="2" spans="1:27" ht="13.5" thickBot="1" x14ac:dyDescent="0.25">
      <c r="A2" s="223" t="s">
        <v>1</v>
      </c>
      <c r="B2" s="224"/>
      <c r="C2" s="75" t="str">
        <f>CONCATENATE(cisloobjektu," ",nazevobjektu)</f>
        <v xml:space="preserve"> MŠ Třinec-Konská</v>
      </c>
      <c r="D2" s="76"/>
      <c r="E2" s="77"/>
      <c r="F2" s="76"/>
      <c r="G2" s="225"/>
      <c r="H2" s="225"/>
      <c r="I2" s="226"/>
      <c r="L2" s="223" t="s">
        <v>1</v>
      </c>
      <c r="M2" s="224"/>
      <c r="N2" s="75" t="str">
        <f>CONCATENATE(cisloobjektu," ",nazevobjektu)</f>
        <v xml:space="preserve"> MŠ Třinec-Konská</v>
      </c>
      <c r="O2" s="76"/>
      <c r="P2" s="77"/>
      <c r="Q2" s="76"/>
      <c r="R2" s="225"/>
      <c r="S2" s="225"/>
      <c r="T2" s="226"/>
      <c r="W2" s="185"/>
      <c r="X2" s="185"/>
      <c r="Y2" s="185"/>
      <c r="Z2" s="185"/>
      <c r="AA2" s="185"/>
    </row>
    <row r="3" spans="1:27" ht="13.5" thickTop="1" x14ac:dyDescent="0.2">
      <c r="F3" s="11"/>
      <c r="Q3" s="11"/>
      <c r="W3" s="186" t="s">
        <v>788</v>
      </c>
      <c r="X3" s="198" t="s">
        <v>634</v>
      </c>
      <c r="Y3" s="186" t="s">
        <v>789</v>
      </c>
      <c r="Z3" s="186" t="s">
        <v>790</v>
      </c>
      <c r="AA3" s="186" t="s">
        <v>791</v>
      </c>
    </row>
    <row r="4" spans="1:27" ht="19.5" customHeight="1" x14ac:dyDescent="0.25">
      <c r="A4" s="78" t="s">
        <v>44</v>
      </c>
      <c r="B4" s="1"/>
      <c r="C4" s="1"/>
      <c r="D4" s="1"/>
      <c r="E4" s="79"/>
      <c r="F4" s="1"/>
      <c r="G4" s="1"/>
      <c r="H4" s="1"/>
      <c r="I4" s="1"/>
      <c r="L4" s="78" t="s">
        <v>630</v>
      </c>
      <c r="M4" s="1"/>
      <c r="N4" s="1"/>
      <c r="O4" s="1"/>
      <c r="P4" s="79"/>
      <c r="Q4" s="1"/>
      <c r="R4" s="1"/>
      <c r="S4" s="1"/>
      <c r="T4" s="1"/>
      <c r="W4" s="199" t="s">
        <v>792</v>
      </c>
      <c r="X4" s="200" t="s">
        <v>793</v>
      </c>
      <c r="Y4" s="201"/>
      <c r="Z4" s="201"/>
      <c r="AA4" s="201"/>
    </row>
    <row r="5" spans="1:27" ht="13.5" thickBot="1" x14ac:dyDescent="0.25">
      <c r="W5" s="192">
        <v>1</v>
      </c>
      <c r="X5" s="202" t="s">
        <v>794</v>
      </c>
      <c r="Y5" s="203"/>
      <c r="Z5" s="203"/>
      <c r="AA5" s="203"/>
    </row>
    <row r="6" spans="1:27" s="11" customFormat="1" ht="13.5" thickBot="1" x14ac:dyDescent="0.25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  <c r="L6" s="80"/>
      <c r="M6" s="81" t="s">
        <v>45</v>
      </c>
      <c r="N6" s="81"/>
      <c r="O6" s="82"/>
      <c r="P6" s="83" t="s">
        <v>46</v>
      </c>
      <c r="Q6" s="84" t="s">
        <v>47</v>
      </c>
      <c r="R6" s="84" t="s">
        <v>48</v>
      </c>
      <c r="S6" s="84" t="s">
        <v>49</v>
      </c>
      <c r="T6" s="85" t="s">
        <v>27</v>
      </c>
      <c r="W6" s="192">
        <v>2</v>
      </c>
      <c r="X6" s="202" t="s">
        <v>795</v>
      </c>
      <c r="Y6" s="203"/>
      <c r="Z6" s="203"/>
      <c r="AA6" s="203"/>
    </row>
    <row r="7" spans="1:27" s="11" customFormat="1" x14ac:dyDescent="0.2">
      <c r="A7" s="177" t="str">
        <f>'Položky - Stavební'!B7</f>
        <v>3</v>
      </c>
      <c r="B7" s="86" t="str">
        <f>'Položky - Stavební'!C7</f>
        <v>Svislé a kompletní konstrukce</v>
      </c>
      <c r="C7" s="87"/>
      <c r="D7" s="88"/>
      <c r="E7" s="178">
        <f>'Položky - Stavební'!BA30</f>
        <v>0</v>
      </c>
      <c r="F7" s="179">
        <f>'Položky - Stavební'!BB30</f>
        <v>0</v>
      </c>
      <c r="G7" s="179">
        <f>'Položky - Stavební'!BC30</f>
        <v>0</v>
      </c>
      <c r="H7" s="179">
        <f>'Položky - Stavební'!BD30</f>
        <v>0</v>
      </c>
      <c r="I7" s="180">
        <f>'Položky - Stavební'!BE30</f>
        <v>0</v>
      </c>
      <c r="L7" s="86" t="str">
        <f>'Položky - Instalace'!B7</f>
        <v>Bojler</v>
      </c>
      <c r="M7" s="86" t="str">
        <f>'Položky - Instalace'!C7</f>
        <v>TUV</v>
      </c>
      <c r="N7" s="87"/>
      <c r="O7" s="88"/>
      <c r="P7" s="184">
        <f>'Položky - Instalace'!G14</f>
        <v>0</v>
      </c>
      <c r="Q7" s="179">
        <f>[1]Položky!BM14</f>
        <v>0</v>
      </c>
      <c r="R7" s="179">
        <f>[1]Položky!BN14</f>
        <v>0</v>
      </c>
      <c r="S7" s="179">
        <f>[1]Položky!BO14</f>
        <v>0</v>
      </c>
      <c r="T7" s="180">
        <f>[1]Položky!BP14</f>
        <v>0</v>
      </c>
      <c r="W7" s="192">
        <v>3</v>
      </c>
      <c r="X7" s="202" t="s">
        <v>796</v>
      </c>
      <c r="Y7" s="203"/>
      <c r="Z7" s="203"/>
      <c r="AA7" s="203"/>
    </row>
    <row r="8" spans="1:27" s="11" customFormat="1" ht="22.5" x14ac:dyDescent="0.2">
      <c r="A8" s="177" t="str">
        <f>'Položky - Stavební'!B31</f>
        <v>4</v>
      </c>
      <c r="B8" s="86" t="str">
        <f>'Položky - Stavební'!C31</f>
        <v>Vodorovné konstrukce</v>
      </c>
      <c r="C8" s="87"/>
      <c r="D8" s="88"/>
      <c r="E8" s="178">
        <f>'Položky - Stavební'!BA54</f>
        <v>0</v>
      </c>
      <c r="F8" s="179">
        <f>'Položky - Stavební'!BB54</f>
        <v>0</v>
      </c>
      <c r="G8" s="179">
        <f>'Položky - Stavební'!BC54</f>
        <v>0</v>
      </c>
      <c r="H8" s="179">
        <f>'Položky - Stavební'!BD54</f>
        <v>0</v>
      </c>
      <c r="I8" s="180">
        <f>'Položky - Stavební'!BE54</f>
        <v>0</v>
      </c>
      <c r="L8" s="86" t="str">
        <f>'Položky - Instalace'!B15</f>
        <v>Odpady</v>
      </c>
      <c r="M8" s="86" t="str">
        <f>'Položky - Instalace'!C15</f>
        <v>HT</v>
      </c>
      <c r="N8" s="87"/>
      <c r="O8" s="88"/>
      <c r="P8" s="184">
        <f>'Položky - Instalace'!G24</f>
        <v>0</v>
      </c>
      <c r="Q8" s="179">
        <f>[1]Položky!BM24</f>
        <v>0</v>
      </c>
      <c r="R8" s="179">
        <f>[1]Položky!BN24</f>
        <v>0</v>
      </c>
      <c r="S8" s="179">
        <f>[1]Položky!BO24</f>
        <v>0</v>
      </c>
      <c r="T8" s="180">
        <f>[1]Položky!BP24</f>
        <v>0</v>
      </c>
      <c r="W8" s="192">
        <v>4</v>
      </c>
      <c r="X8" s="202" t="s">
        <v>797</v>
      </c>
      <c r="Y8" s="203"/>
      <c r="Z8" s="203"/>
      <c r="AA8" s="203"/>
    </row>
    <row r="9" spans="1:27" s="11" customFormat="1" x14ac:dyDescent="0.2">
      <c r="A9" s="177" t="str">
        <f>'Položky - Stavební'!B55</f>
        <v>61</v>
      </c>
      <c r="B9" s="86" t="str">
        <f>'Položky - Stavební'!C55</f>
        <v>Upravy povrchů vnitřní</v>
      </c>
      <c r="C9" s="87"/>
      <c r="D9" s="88"/>
      <c r="E9" s="178">
        <f>'Položky - Stavební'!BA90</f>
        <v>0</v>
      </c>
      <c r="F9" s="179">
        <f>'Položky - Stavební'!BB90</f>
        <v>0</v>
      </c>
      <c r="G9" s="179">
        <f>'Položky - Stavební'!BC90</f>
        <v>0</v>
      </c>
      <c r="H9" s="179">
        <f>'Položky - Stavební'!BD90</f>
        <v>0</v>
      </c>
      <c r="I9" s="180">
        <f>'Položky - Stavební'!BE90</f>
        <v>0</v>
      </c>
      <c r="L9" s="86" t="str">
        <f>'Položky - Instalace'!B25</f>
        <v>Sanita</v>
      </c>
      <c r="M9" s="86" t="str">
        <f>'Položky - Instalace'!C25</f>
        <v>Zařizovací předměty</v>
      </c>
      <c r="N9" s="87"/>
      <c r="O9" s="88"/>
      <c r="P9" s="184">
        <f>'Položky - Instalace'!G38</f>
        <v>0</v>
      </c>
      <c r="Q9" s="179">
        <f>[1]Položky!BM38</f>
        <v>0</v>
      </c>
      <c r="R9" s="179">
        <f>[1]Položky!BN38</f>
        <v>0</v>
      </c>
      <c r="S9" s="179">
        <f>[1]Položky!BO38</f>
        <v>0</v>
      </c>
      <c r="T9" s="180">
        <f>[1]Položky!BP38</f>
        <v>0</v>
      </c>
      <c r="W9" s="192">
        <v>5</v>
      </c>
      <c r="X9" s="202" t="s">
        <v>798</v>
      </c>
      <c r="Y9" s="203"/>
      <c r="Z9" s="203"/>
      <c r="AA9" s="203"/>
    </row>
    <row r="10" spans="1:27" s="11" customFormat="1" ht="13.5" thickBot="1" x14ac:dyDescent="0.25">
      <c r="A10" s="177" t="str">
        <f>'Položky - Stavební'!B91</f>
        <v>63</v>
      </c>
      <c r="B10" s="86" t="str">
        <f>'Položky - Stavební'!C91</f>
        <v>Podlahy a podlahové konstrukce</v>
      </c>
      <c r="C10" s="87"/>
      <c r="D10" s="88"/>
      <c r="E10" s="178">
        <f>'Položky - Stavební'!BA99</f>
        <v>0</v>
      </c>
      <c r="F10" s="179">
        <f>'Položky - Stavební'!BB99</f>
        <v>0</v>
      </c>
      <c r="G10" s="179">
        <f>'Položky - Stavební'!BC99</f>
        <v>0</v>
      </c>
      <c r="H10" s="179">
        <f>'Položky - Stavební'!BD99</f>
        <v>0</v>
      </c>
      <c r="I10" s="180">
        <f>'Položky - Stavební'!BE99</f>
        <v>0</v>
      </c>
      <c r="L10" s="86" t="str">
        <f>'Položky - Instalace'!B39</f>
        <v>Vodovod</v>
      </c>
      <c r="M10" s="86" t="str">
        <f>'Položky - Instalace'!C39</f>
        <v>PPR</v>
      </c>
      <c r="N10" s="87"/>
      <c r="O10" s="88"/>
      <c r="P10" s="184">
        <f>'Položky - Instalace'!G45</f>
        <v>0</v>
      </c>
      <c r="Q10" s="179">
        <f>[1]Položky!BM45</f>
        <v>0</v>
      </c>
      <c r="R10" s="179">
        <f>[1]Položky!BN45</f>
        <v>0</v>
      </c>
      <c r="S10" s="179">
        <f>[1]Položky!BO45</f>
        <v>0</v>
      </c>
      <c r="T10" s="180">
        <f>[1]Položky!BP45</f>
        <v>0</v>
      </c>
      <c r="W10" s="192">
        <v>6</v>
      </c>
      <c r="X10" s="202" t="s">
        <v>796</v>
      </c>
      <c r="Y10" s="203"/>
      <c r="Z10" s="203"/>
      <c r="AA10" s="203"/>
    </row>
    <row r="11" spans="1:27" s="11" customFormat="1" ht="13.5" thickBot="1" x14ac:dyDescent="0.25">
      <c r="A11" s="177" t="str">
        <f>'Položky - Stavební'!B100</f>
        <v>64</v>
      </c>
      <c r="B11" s="86" t="str">
        <f>'Položky - Stavební'!C100</f>
        <v>Výplně otvorů</v>
      </c>
      <c r="C11" s="87"/>
      <c r="D11" s="88"/>
      <c r="E11" s="178">
        <f>'Položky - Stavební'!BA106</f>
        <v>0</v>
      </c>
      <c r="F11" s="179">
        <f>'Položky - Stavební'!BB106</f>
        <v>0</v>
      </c>
      <c r="G11" s="179">
        <f>'Položky - Stavební'!BC106</f>
        <v>0</v>
      </c>
      <c r="H11" s="179">
        <f>'Položky - Stavební'!BD106</f>
        <v>0</v>
      </c>
      <c r="I11" s="180">
        <f>'Položky - Stavební'!BE106</f>
        <v>0</v>
      </c>
      <c r="L11" s="89"/>
      <c r="M11" s="81" t="s">
        <v>50</v>
      </c>
      <c r="N11" s="81"/>
      <c r="O11" s="90"/>
      <c r="P11" s="91">
        <f>SUM(P7:P10)</f>
        <v>0</v>
      </c>
      <c r="Q11" s="92">
        <f>SUM(Q7:Q10)</f>
        <v>0</v>
      </c>
      <c r="R11" s="92">
        <f>SUM(R7:R10)</f>
        <v>0</v>
      </c>
      <c r="S11" s="92">
        <f>SUM(S7:S10)</f>
        <v>0</v>
      </c>
      <c r="T11" s="93">
        <f>SUM(T7:T10)</f>
        <v>0</v>
      </c>
      <c r="W11" s="204"/>
      <c r="X11" s="205" t="s">
        <v>799</v>
      </c>
      <c r="Y11" s="206"/>
      <c r="Z11" s="206"/>
      <c r="AA11" s="206"/>
    </row>
    <row r="12" spans="1:27" s="11" customFormat="1" x14ac:dyDescent="0.2">
      <c r="A12" s="177" t="str">
        <f>'Položky - Stavební'!B107</f>
        <v>711</v>
      </c>
      <c r="B12" s="86" t="str">
        <f>'Položky - Stavební'!C107</f>
        <v>Izolace proti vodě</v>
      </c>
      <c r="C12" s="87"/>
      <c r="D12" s="88"/>
      <c r="E12" s="178">
        <f>'Položky - Stavební'!BA116</f>
        <v>0</v>
      </c>
      <c r="F12" s="179">
        <f>'Položky - Stavební'!BB116</f>
        <v>0</v>
      </c>
      <c r="G12" s="179">
        <f>'Položky - Stavební'!BC116</f>
        <v>0</v>
      </c>
      <c r="H12" s="179">
        <f>'Položky - Stavební'!BD116</f>
        <v>0</v>
      </c>
      <c r="I12" s="180">
        <f>'Položky - Stavební'!BE116</f>
        <v>0</v>
      </c>
      <c r="L12" s="87"/>
      <c r="M12" s="87"/>
      <c r="N12" s="87"/>
      <c r="O12" s="87"/>
      <c r="P12" s="87"/>
      <c r="Q12" s="87"/>
      <c r="R12" s="87"/>
      <c r="S12" s="87"/>
      <c r="T12" s="87"/>
      <c r="W12" s="192"/>
      <c r="X12" s="202"/>
      <c r="Y12" s="203"/>
      <c r="Z12" s="203"/>
      <c r="AA12" s="203"/>
    </row>
    <row r="13" spans="1:27" s="11" customFormat="1" ht="18" x14ac:dyDescent="0.25">
      <c r="A13" s="177" t="str">
        <f>'Položky - Stavební'!B117</f>
        <v>725</v>
      </c>
      <c r="B13" s="86" t="str">
        <f>'Položky - Stavební'!C117</f>
        <v>Zařizovací předměty 1PP</v>
      </c>
      <c r="C13" s="87"/>
      <c r="D13" s="88"/>
      <c r="E13" s="178">
        <f>'Položky - Stavební'!BA129</f>
        <v>0</v>
      </c>
      <c r="F13" s="179">
        <f>'Položky - Stavební'!BB129</f>
        <v>0</v>
      </c>
      <c r="G13" s="179">
        <f>'Položky - Stavební'!BC129</f>
        <v>0</v>
      </c>
      <c r="H13" s="179">
        <f>'Položky - Stavební'!BD129</f>
        <v>0</v>
      </c>
      <c r="I13" s="180">
        <f>'Položky - Stavební'!BE129</f>
        <v>0</v>
      </c>
      <c r="L13" s="95" t="s">
        <v>51</v>
      </c>
      <c r="M13" s="95"/>
      <c r="N13" s="95"/>
      <c r="O13" s="95"/>
      <c r="P13" s="95"/>
      <c r="Q13" s="95"/>
      <c r="R13" s="96"/>
      <c r="S13" s="95"/>
      <c r="T13" s="95"/>
      <c r="W13" s="199" t="s">
        <v>800</v>
      </c>
      <c r="X13" s="200" t="s">
        <v>27</v>
      </c>
      <c r="Y13" s="201"/>
      <c r="Z13" s="201"/>
      <c r="AA13" s="201"/>
    </row>
    <row r="14" spans="1:27" s="11" customFormat="1" ht="13.5" thickBot="1" x14ac:dyDescent="0.25">
      <c r="A14" s="177" t="str">
        <f>'Položky - Stavební'!B130</f>
        <v>725 a</v>
      </c>
      <c r="B14" s="86" t="str">
        <f>'Položky - Stavební'!C130</f>
        <v>Zařizovací předměty 1NP</v>
      </c>
      <c r="C14" s="87"/>
      <c r="D14" s="88"/>
      <c r="E14" s="178">
        <f>'Položky - Stavební'!BA136</f>
        <v>0</v>
      </c>
      <c r="F14" s="179">
        <f>'Položky - Stavební'!BB136</f>
        <v>0</v>
      </c>
      <c r="G14" s="179">
        <f>'Položky - Stavební'!BC136</f>
        <v>0</v>
      </c>
      <c r="H14" s="179">
        <f>'Položky - Stavební'!BD136</f>
        <v>0</v>
      </c>
      <c r="I14" s="180">
        <f>'Položky - Stavební'!BE136</f>
        <v>0</v>
      </c>
      <c r="L14" s="182"/>
      <c r="M14" s="182"/>
      <c r="N14" s="182"/>
      <c r="O14" s="182"/>
      <c r="P14" s="182"/>
      <c r="Q14" s="182"/>
      <c r="R14" s="182"/>
      <c r="S14" s="182"/>
      <c r="T14" s="182"/>
      <c r="W14" s="192">
        <v>7</v>
      </c>
      <c r="X14" s="202" t="s">
        <v>801</v>
      </c>
      <c r="Y14" s="203"/>
      <c r="Z14" s="203"/>
      <c r="AA14" s="203"/>
    </row>
    <row r="15" spans="1:27" s="11" customFormat="1" x14ac:dyDescent="0.2">
      <c r="A15" s="177" t="str">
        <f>'Položky - Stavební'!B137</f>
        <v>726</v>
      </c>
      <c r="B15" s="86" t="str">
        <f>'Položky - Stavební'!C137</f>
        <v>Instalační prefabrikáty</v>
      </c>
      <c r="C15" s="87"/>
      <c r="D15" s="88"/>
      <c r="E15" s="178">
        <f>'Položky - Stavební'!BA139</f>
        <v>0</v>
      </c>
      <c r="F15" s="179">
        <f>'Položky - Stavební'!BB139</f>
        <v>0</v>
      </c>
      <c r="G15" s="179">
        <f>'Položky - Stavební'!BC139</f>
        <v>0</v>
      </c>
      <c r="H15" s="179">
        <f>'Položky - Stavební'!BD139</f>
        <v>0</v>
      </c>
      <c r="I15" s="180">
        <f>'Položky - Stavební'!BE139</f>
        <v>0</v>
      </c>
      <c r="L15" s="98" t="s">
        <v>52</v>
      </c>
      <c r="M15" s="99"/>
      <c r="N15" s="99"/>
      <c r="O15" s="100"/>
      <c r="P15" s="101" t="s">
        <v>53</v>
      </c>
      <c r="Q15" s="102" t="s">
        <v>54</v>
      </c>
      <c r="R15" s="103" t="s">
        <v>55</v>
      </c>
      <c r="S15" s="104"/>
      <c r="T15" s="105" t="s">
        <v>53</v>
      </c>
      <c r="W15" s="204"/>
      <c r="X15" s="205" t="s">
        <v>802</v>
      </c>
      <c r="Y15" s="206"/>
      <c r="Z15" s="206"/>
      <c r="AA15" s="206"/>
    </row>
    <row r="16" spans="1:27" s="11" customFormat="1" x14ac:dyDescent="0.2">
      <c r="A16" s="177" t="str">
        <f>'Položky - Stavební'!B140</f>
        <v>728</v>
      </c>
      <c r="B16" s="86" t="str">
        <f>'Položky - Stavební'!C140</f>
        <v>Vzduchotechnika</v>
      </c>
      <c r="C16" s="87"/>
      <c r="D16" s="88"/>
      <c r="E16" s="178">
        <f>'Položky - Stavební'!BA151</f>
        <v>0</v>
      </c>
      <c r="F16" s="179">
        <f>'Položky - Stavební'!BB151</f>
        <v>0</v>
      </c>
      <c r="G16" s="179">
        <f>'Položky - Stavební'!BC151</f>
        <v>0</v>
      </c>
      <c r="H16" s="179">
        <f>'Položky - Stavební'!BD151</f>
        <v>0</v>
      </c>
      <c r="I16" s="180">
        <f>'Položky - Stavební'!BE151</f>
        <v>0</v>
      </c>
      <c r="L16" s="106"/>
      <c r="M16" s="107"/>
      <c r="N16" s="107"/>
      <c r="O16" s="108"/>
      <c r="P16" s="109"/>
      <c r="Q16" s="110"/>
      <c r="R16" s="111">
        <v>0</v>
      </c>
      <c r="S16" s="112"/>
      <c r="T16" s="113">
        <f>P16+Q16*R16/100</f>
        <v>0</v>
      </c>
      <c r="W16" s="192"/>
      <c r="X16" s="202"/>
      <c r="Y16" s="203"/>
      <c r="Z16" s="203"/>
      <c r="AA16" s="203"/>
    </row>
    <row r="17" spans="1:48" s="11" customFormat="1" ht="13.5" thickBot="1" x14ac:dyDescent="0.25">
      <c r="A17" s="177" t="str">
        <f>'Položky - Stavební'!B152</f>
        <v>735</v>
      </c>
      <c r="B17" s="86" t="str">
        <f>'Položky - Stavební'!C152</f>
        <v>Otopná tělesa</v>
      </c>
      <c r="C17" s="87"/>
      <c r="D17" s="88"/>
      <c r="E17" s="178">
        <f>'Položky - Stavební'!BA158</f>
        <v>0</v>
      </c>
      <c r="F17" s="179">
        <f>'Položky - Stavební'!BB158</f>
        <v>0</v>
      </c>
      <c r="G17" s="179">
        <f>'Položky - Stavební'!BC158</f>
        <v>0</v>
      </c>
      <c r="H17" s="179">
        <f>'Položky - Stavební'!BD158</f>
        <v>0</v>
      </c>
      <c r="I17" s="180">
        <f>'Položky - Stavební'!BE158</f>
        <v>0</v>
      </c>
      <c r="L17" s="114"/>
      <c r="M17" s="115" t="s">
        <v>56</v>
      </c>
      <c r="N17" s="116"/>
      <c r="O17" s="117"/>
      <c r="P17" s="118"/>
      <c r="Q17" s="119"/>
      <c r="R17" s="119"/>
      <c r="S17" s="227">
        <f>SUM(S16:S16)</f>
        <v>0</v>
      </c>
      <c r="T17" s="228"/>
      <c r="W17" s="199" t="s">
        <v>803</v>
      </c>
      <c r="X17" s="200" t="s">
        <v>804</v>
      </c>
      <c r="Y17" s="201"/>
      <c r="Z17" s="201"/>
      <c r="AA17" s="201"/>
    </row>
    <row r="18" spans="1:48" s="11" customFormat="1" x14ac:dyDescent="0.2">
      <c r="A18" s="177" t="str">
        <f>'Položky - Stavební'!B159</f>
        <v>766</v>
      </c>
      <c r="B18" s="86" t="str">
        <f>'Položky - Stavební'!C159</f>
        <v>Konstrukce truhlářské</v>
      </c>
      <c r="C18" s="87"/>
      <c r="D18" s="88"/>
      <c r="E18" s="178">
        <f>'Položky - Stavební'!BA206</f>
        <v>0</v>
      </c>
      <c r="F18" s="179">
        <f>'Položky - Stavební'!BB206</f>
        <v>0</v>
      </c>
      <c r="G18" s="179">
        <f>'Položky - Stavební'!BC206</f>
        <v>0</v>
      </c>
      <c r="H18" s="179">
        <f>'Položky - Stavební'!BD206</f>
        <v>0</v>
      </c>
      <c r="I18" s="180">
        <f>'Položky - Stavební'!BE206</f>
        <v>0</v>
      </c>
      <c r="W18" s="192">
        <v>8</v>
      </c>
      <c r="X18" s="202" t="s">
        <v>805</v>
      </c>
      <c r="Y18" s="203"/>
      <c r="Z18" s="203"/>
      <c r="AA18" s="203"/>
    </row>
    <row r="19" spans="1:48" s="11" customFormat="1" x14ac:dyDescent="0.2">
      <c r="A19" s="177" t="str">
        <f>'Položky - Stavební'!B207</f>
        <v>771</v>
      </c>
      <c r="B19" s="86" t="str">
        <f>'Položky - Stavební'!C207</f>
        <v>Podlahy z dlaždic a obklady</v>
      </c>
      <c r="C19" s="87"/>
      <c r="D19" s="88"/>
      <c r="E19" s="178">
        <f>'Položky - Stavební'!BA230</f>
        <v>0</v>
      </c>
      <c r="F19" s="179">
        <f>'Položky - Stavební'!BB230</f>
        <v>0</v>
      </c>
      <c r="G19" s="179">
        <f>'Položky - Stavební'!BC230</f>
        <v>0</v>
      </c>
      <c r="H19" s="179">
        <f>'Položky - Stavební'!BD230</f>
        <v>0</v>
      </c>
      <c r="I19" s="180">
        <f>'Položky - Stavební'!BE230</f>
        <v>0</v>
      </c>
      <c r="W19" s="204"/>
      <c r="X19" s="205" t="s">
        <v>806</v>
      </c>
      <c r="Y19" s="206"/>
      <c r="Z19" s="206"/>
      <c r="AA19" s="206"/>
    </row>
    <row r="20" spans="1:48" s="11" customFormat="1" x14ac:dyDescent="0.2">
      <c r="A20" s="177" t="str">
        <f>'Položky - Stavební'!B231</f>
        <v>776</v>
      </c>
      <c r="B20" s="86" t="str">
        <f>'Položky - Stavební'!C231</f>
        <v>Podlahy povlakové</v>
      </c>
      <c r="C20" s="87"/>
      <c r="D20" s="88"/>
      <c r="E20" s="178">
        <f>'Položky - Stavební'!BA240</f>
        <v>0</v>
      </c>
      <c r="F20" s="179">
        <f>'Položky - Stavební'!BB240</f>
        <v>0</v>
      </c>
      <c r="G20" s="179">
        <f>'Položky - Stavební'!BC240</f>
        <v>0</v>
      </c>
      <c r="H20" s="179">
        <f>'Položky - Stavební'!BD240</f>
        <v>0</v>
      </c>
      <c r="I20" s="180">
        <f>'Položky - Stavební'!BE240</f>
        <v>0</v>
      </c>
      <c r="W20" s="192"/>
      <c r="X20" s="202"/>
      <c r="Y20" s="203"/>
      <c r="Z20" s="203"/>
      <c r="AA20" s="203"/>
    </row>
    <row r="21" spans="1:48" s="11" customFormat="1" x14ac:dyDescent="0.2">
      <c r="A21" s="177" t="str">
        <f>'Položky - Stavební'!B241</f>
        <v>781</v>
      </c>
      <c r="B21" s="86" t="str">
        <f>'Položky - Stavební'!C241</f>
        <v>Obklady keramické</v>
      </c>
      <c r="C21" s="87"/>
      <c r="D21" s="88"/>
      <c r="E21" s="178">
        <f>'Položky - Stavební'!BA278</f>
        <v>0</v>
      </c>
      <c r="F21" s="179">
        <f>'Položky - Stavební'!BB278</f>
        <v>0</v>
      </c>
      <c r="G21" s="179">
        <f>'Položky - Stavební'!BC278</f>
        <v>0</v>
      </c>
      <c r="H21" s="179">
        <f>'Položky - Stavební'!BD278</f>
        <v>0</v>
      </c>
      <c r="I21" s="180">
        <f>'Položky - Stavební'!BE278</f>
        <v>0</v>
      </c>
      <c r="W21" s="199" t="s">
        <v>807</v>
      </c>
      <c r="X21" s="200" t="s">
        <v>808</v>
      </c>
      <c r="Y21" s="201"/>
      <c r="Z21" s="201"/>
      <c r="AA21" s="201"/>
    </row>
    <row r="22" spans="1:48" s="11" customFormat="1" x14ac:dyDescent="0.2">
      <c r="A22" s="177" t="str">
        <f>'Položky - Stavební'!B279</f>
        <v>783</v>
      </c>
      <c r="B22" s="86" t="str">
        <f>'Položky - Stavební'!C279</f>
        <v>Nátěry</v>
      </c>
      <c r="C22" s="87"/>
      <c r="D22" s="88"/>
      <c r="E22" s="178">
        <f>'Položky - Stavební'!BA284</f>
        <v>0</v>
      </c>
      <c r="F22" s="179">
        <f>'Položky - Stavební'!BB284</f>
        <v>0</v>
      </c>
      <c r="G22" s="179">
        <f>'Položky - Stavební'!BC284</f>
        <v>0</v>
      </c>
      <c r="H22" s="179">
        <f>'Položky - Stavební'!BD284</f>
        <v>0</v>
      </c>
      <c r="I22" s="180">
        <f>'Položky - Stavební'!BE284</f>
        <v>0</v>
      </c>
      <c r="W22" s="192">
        <v>9</v>
      </c>
      <c r="X22" s="202" t="s">
        <v>546</v>
      </c>
      <c r="Y22" s="203"/>
      <c r="Z22" s="203"/>
      <c r="AA22" s="203"/>
    </row>
    <row r="23" spans="1:48" s="11" customFormat="1" x14ac:dyDescent="0.2">
      <c r="A23" s="177" t="str">
        <f>'Položky - Stavební'!B285</f>
        <v>784</v>
      </c>
      <c r="B23" s="86" t="str">
        <f>'Položky - Stavební'!C285</f>
        <v>Malby</v>
      </c>
      <c r="C23" s="87"/>
      <c r="D23" s="88"/>
      <c r="E23" s="178">
        <f>'Položky - Stavební'!BA303</f>
        <v>0</v>
      </c>
      <c r="F23" s="179">
        <f>'Položky - Stavební'!BB303</f>
        <v>0</v>
      </c>
      <c r="G23" s="179">
        <f>'Položky - Stavební'!BC303</f>
        <v>0</v>
      </c>
      <c r="H23" s="179">
        <f>'Položky - Stavební'!BD303</f>
        <v>0</v>
      </c>
      <c r="I23" s="180">
        <f>'Položky - Stavební'!BE303</f>
        <v>0</v>
      </c>
      <c r="W23" s="204"/>
      <c r="X23" s="205" t="s">
        <v>56</v>
      </c>
      <c r="Y23" s="206"/>
      <c r="Z23" s="206"/>
      <c r="AA23" s="206"/>
    </row>
    <row r="24" spans="1:48" s="11" customFormat="1" ht="13.5" thickBot="1" x14ac:dyDescent="0.25">
      <c r="A24" s="177" t="str">
        <f>'Položky - Stavební'!B304</f>
        <v>791</v>
      </c>
      <c r="B24" s="86" t="str">
        <f>'Položky - Stavební'!C304</f>
        <v>Montáž zařízení velkokuchyní</v>
      </c>
      <c r="C24" s="87"/>
      <c r="D24" s="88"/>
      <c r="E24" s="178">
        <f>'Položky - Stavební'!BA324</f>
        <v>0</v>
      </c>
      <c r="F24" s="179">
        <f>'Položky - Stavební'!BB324</f>
        <v>0</v>
      </c>
      <c r="G24" s="179">
        <f>'Položky - Stavební'!BC324</f>
        <v>0</v>
      </c>
      <c r="H24" s="179">
        <f>'Položky - Stavební'!BD324</f>
        <v>0</v>
      </c>
      <c r="I24" s="180">
        <f>'Položky - Stavební'!BE324</f>
        <v>0</v>
      </c>
      <c r="W24" s="192"/>
      <c r="X24" s="202"/>
      <c r="Y24" s="203"/>
      <c r="Z24" s="203"/>
      <c r="AA24" s="203"/>
    </row>
    <row r="25" spans="1:48" s="11" customFormat="1" ht="13.5" thickTop="1" x14ac:dyDescent="0.2">
      <c r="A25" s="177" t="str">
        <f>'Položky - Stavební'!B325</f>
        <v>95</v>
      </c>
      <c r="B25" s="86" t="str">
        <f>'Položky - Stavební'!C325</f>
        <v>Dokončovací kce na pozem.stav.</v>
      </c>
      <c r="C25" s="87"/>
      <c r="D25" s="88"/>
      <c r="E25" s="178">
        <f>'Položky - Stavební'!BA328</f>
        <v>0</v>
      </c>
      <c r="F25" s="179">
        <f>'Položky - Stavební'!BB328</f>
        <v>0</v>
      </c>
      <c r="G25" s="179">
        <f>'Položky - Stavební'!BC328</f>
        <v>0</v>
      </c>
      <c r="H25" s="179">
        <f>'Položky - Stavební'!BD328</f>
        <v>0</v>
      </c>
      <c r="I25" s="180">
        <f>'Položky - Stavební'!BE328</f>
        <v>0</v>
      </c>
      <c r="W25" s="207"/>
      <c r="X25" s="208" t="s">
        <v>809</v>
      </c>
      <c r="Y25" s="209"/>
      <c r="Z25" s="209"/>
      <c r="AA25" s="209">
        <v>0</v>
      </c>
    </row>
    <row r="26" spans="1:48" s="11" customFormat="1" x14ac:dyDescent="0.2">
      <c r="A26" s="177" t="str">
        <f>'Položky - Stavební'!B329</f>
        <v>96</v>
      </c>
      <c r="B26" s="86" t="str">
        <f>'Položky - Stavební'!C329</f>
        <v>Bourání konstrukcí</v>
      </c>
      <c r="C26" s="87"/>
      <c r="D26" s="88"/>
      <c r="E26" s="178">
        <f>'Položky - Stavební'!BA372</f>
        <v>0</v>
      </c>
      <c r="F26" s="179">
        <f>'Položky - Stavební'!BB372</f>
        <v>0</v>
      </c>
      <c r="G26" s="179">
        <f>'Položky - Stavební'!BC372</f>
        <v>0</v>
      </c>
      <c r="H26" s="179">
        <f>'Položky - Stavební'!BD372</f>
        <v>0</v>
      </c>
      <c r="I26" s="180">
        <f>'Položky - Stavební'!BE372</f>
        <v>0</v>
      </c>
      <c r="W26" s="185"/>
      <c r="X26" s="185"/>
      <c r="Y26" s="185"/>
      <c r="Z26" s="185"/>
      <c r="AA26" s="185"/>
    </row>
    <row r="27" spans="1:48" s="11" customFormat="1" x14ac:dyDescent="0.2">
      <c r="A27" s="177" t="str">
        <f>'Položky - Stavební'!B373</f>
        <v>97</v>
      </c>
      <c r="B27" s="86" t="str">
        <f>'Položky - Stavební'!C373</f>
        <v>Prorážení otvorů</v>
      </c>
      <c r="C27" s="87"/>
      <c r="D27" s="88"/>
      <c r="E27" s="178">
        <f>'Položky - Stavební'!BA376</f>
        <v>0</v>
      </c>
      <c r="F27" s="179">
        <f>'Položky - Stavební'!BB376</f>
        <v>0</v>
      </c>
      <c r="G27" s="179">
        <f>'Položky - Stavební'!BC376</f>
        <v>0</v>
      </c>
      <c r="H27" s="179">
        <f>'Položky - Stavební'!BD376</f>
        <v>0</v>
      </c>
      <c r="I27" s="180">
        <f>'Položky - Stavební'!BE376</f>
        <v>0</v>
      </c>
      <c r="K27" s="183"/>
      <c r="W27" s="185"/>
      <c r="X27" s="185"/>
      <c r="Y27" s="185"/>
      <c r="Z27" s="185"/>
      <c r="AA27" s="185"/>
    </row>
    <row r="28" spans="1:48" s="11" customFormat="1" x14ac:dyDescent="0.2">
      <c r="A28" s="177" t="str">
        <f>'Položky - Stavební'!B377</f>
        <v>979</v>
      </c>
      <c r="B28" s="86" t="str">
        <f>'Položky - Stavební'!C377</f>
        <v>Likvidace suti</v>
      </c>
      <c r="C28" s="87"/>
      <c r="D28" s="88"/>
      <c r="E28" s="178">
        <f>'Položky - Stavební'!BA386</f>
        <v>0</v>
      </c>
      <c r="F28" s="179">
        <f>'Položky - Stavební'!BB386</f>
        <v>0</v>
      </c>
      <c r="G28" s="179">
        <f>'Položky - Stavební'!BC386</f>
        <v>0</v>
      </c>
      <c r="H28" s="179">
        <f>'Položky - Stavební'!BD386</f>
        <v>0</v>
      </c>
      <c r="I28" s="180">
        <f>'Položky - Stavební'!BE386</f>
        <v>0</v>
      </c>
      <c r="W28" s="185"/>
      <c r="X28" s="210"/>
      <c r="Y28" s="185"/>
      <c r="Z28" s="211" t="s">
        <v>790</v>
      </c>
      <c r="AA28" s="185"/>
    </row>
    <row r="29" spans="1:48" s="11" customFormat="1" ht="13.5" thickBot="1" x14ac:dyDescent="0.25">
      <c r="A29" s="177" t="str">
        <f>'Položky - Stavební'!B387</f>
        <v>99</v>
      </c>
      <c r="B29" s="86" t="str">
        <f>'Položky - Stavební'!C387</f>
        <v>Staveništní přesun hmot</v>
      </c>
      <c r="C29" s="87"/>
      <c r="D29" s="88"/>
      <c r="E29" s="178">
        <f>'Položky - Stavební'!BA389</f>
        <v>0</v>
      </c>
      <c r="F29" s="179">
        <f>'Položky - Stavební'!BB389</f>
        <v>0</v>
      </c>
      <c r="G29" s="179">
        <f>'Položky - Stavební'!BC389</f>
        <v>0</v>
      </c>
      <c r="H29" s="179">
        <f>'Položky - Stavební'!BD389</f>
        <v>0</v>
      </c>
      <c r="I29" s="180">
        <f>'Položky - Stavební'!BE389</f>
        <v>0</v>
      </c>
      <c r="W29" s="185"/>
      <c r="X29" s="210" t="s">
        <v>810</v>
      </c>
      <c r="Y29" s="185"/>
      <c r="Z29" s="212"/>
      <c r="AA29" s="185"/>
    </row>
    <row r="30" spans="1:48" s="94" customFormat="1" ht="13.5" thickBot="1" x14ac:dyDescent="0.25">
      <c r="A30" s="89"/>
      <c r="B30" s="81" t="s">
        <v>50</v>
      </c>
      <c r="C30" s="81"/>
      <c r="D30" s="90"/>
      <c r="E30" s="91">
        <f>SUM(E7:E29)</f>
        <v>0</v>
      </c>
      <c r="F30" s="92">
        <f>SUM(F7:F29)</f>
        <v>0</v>
      </c>
      <c r="G30" s="92">
        <f>SUM(G7:G29)</f>
        <v>0</v>
      </c>
      <c r="H30" s="92">
        <f>SUM(H7:H29)</f>
        <v>0</v>
      </c>
      <c r="I30" s="93">
        <f>SUM(I7:I29)</f>
        <v>0</v>
      </c>
      <c r="W30" s="185"/>
      <c r="X30" s="210" t="s">
        <v>811</v>
      </c>
      <c r="Y30" s="185"/>
      <c r="Z30" s="212"/>
      <c r="AA30" s="185"/>
    </row>
    <row r="31" spans="1:48" x14ac:dyDescent="0.2">
      <c r="A31" s="87"/>
      <c r="B31" s="87"/>
      <c r="C31" s="87"/>
      <c r="D31" s="87"/>
      <c r="E31" s="87"/>
      <c r="F31" s="87"/>
      <c r="G31" s="87"/>
      <c r="H31" s="87"/>
      <c r="I31" s="87"/>
      <c r="W31" s="185"/>
      <c r="X31" s="210" t="s">
        <v>812</v>
      </c>
      <c r="Y31" s="185"/>
      <c r="Z31" s="212"/>
      <c r="AA31" s="185"/>
    </row>
    <row r="32" spans="1:48" ht="19.5" customHeight="1" x14ac:dyDescent="0.25">
      <c r="A32" s="95" t="s">
        <v>51</v>
      </c>
      <c r="B32" s="95"/>
      <c r="C32" s="95"/>
      <c r="D32" s="95"/>
      <c r="E32" s="95"/>
      <c r="F32" s="95"/>
      <c r="G32" s="96"/>
      <c r="H32" s="95"/>
      <c r="I32" s="95"/>
      <c r="AR32" s="30"/>
      <c r="AS32" s="30"/>
      <c r="AT32" s="30"/>
      <c r="AU32" s="30"/>
      <c r="AV32" s="30"/>
    </row>
    <row r="33" spans="1:44" ht="13.5" thickBot="1" x14ac:dyDescent="0.25">
      <c r="A33" s="97"/>
      <c r="B33" s="97"/>
      <c r="C33" s="97"/>
      <c r="D33" s="97"/>
      <c r="E33" s="97"/>
      <c r="F33" s="97"/>
      <c r="G33" s="97"/>
      <c r="H33" s="97"/>
      <c r="I33" s="97"/>
    </row>
    <row r="34" spans="1:44" x14ac:dyDescent="0.2">
      <c r="A34" s="98" t="s">
        <v>52</v>
      </c>
      <c r="B34" s="99"/>
      <c r="C34" s="99"/>
      <c r="D34" s="100"/>
      <c r="E34" s="101" t="s">
        <v>53</v>
      </c>
      <c r="F34" s="102" t="s">
        <v>54</v>
      </c>
      <c r="G34" s="103" t="s">
        <v>55</v>
      </c>
      <c r="H34" s="104"/>
      <c r="I34" s="105" t="s">
        <v>53</v>
      </c>
    </row>
    <row r="35" spans="1:44" x14ac:dyDescent="0.2">
      <c r="A35" s="106" t="s">
        <v>546</v>
      </c>
      <c r="B35" s="107"/>
      <c r="C35" s="107"/>
      <c r="D35" s="108"/>
      <c r="E35" s="109"/>
      <c r="F35" s="110">
        <v>0</v>
      </c>
      <c r="G35" s="111">
        <f>CHOOSE(AR35+1,HSV+PSV,HSV+PSV+Mont,HSV+PSV+Dodavka+Mont,HSV,PSV,Mont,Dodavka,Mont+Dodavka,0)</f>
        <v>0</v>
      </c>
      <c r="H35" s="112"/>
      <c r="I35" s="113">
        <f>E35+F35*G35/100</f>
        <v>0</v>
      </c>
      <c r="AR35">
        <v>0</v>
      </c>
    </row>
    <row r="36" spans="1:44" x14ac:dyDescent="0.2">
      <c r="A36" s="106" t="s">
        <v>547</v>
      </c>
      <c r="B36" s="107"/>
      <c r="C36" s="107"/>
      <c r="D36" s="108"/>
      <c r="E36" s="109" t="s">
        <v>548</v>
      </c>
      <c r="F36" s="110">
        <v>0</v>
      </c>
      <c r="G36" s="111">
        <f>CHOOSE(AR36+1,HSV+PSV,HSV+PSV+Mont,HSV+PSV+Dodavka+Mont,HSV,PSV,Mont,Dodavka,Mont+Dodavka,0)</f>
        <v>0</v>
      </c>
      <c r="H36" s="112"/>
      <c r="I36" s="113">
        <f>E36+F36*G36/100</f>
        <v>0</v>
      </c>
      <c r="AR36">
        <v>0</v>
      </c>
    </row>
    <row r="37" spans="1:44" x14ac:dyDescent="0.2">
      <c r="A37" s="106" t="s">
        <v>549</v>
      </c>
      <c r="B37" s="107"/>
      <c r="C37" s="107"/>
      <c r="D37" s="108"/>
      <c r="E37" s="109"/>
      <c r="F37" s="110">
        <v>0</v>
      </c>
      <c r="G37" s="111">
        <f>CHOOSE(AR37+1,HSV+PSV,HSV+PSV+Mont,HSV+PSV+Dodavka+Mont,HSV,PSV,Mont,Dodavka,Mont+Dodavka,0)</f>
        <v>0</v>
      </c>
      <c r="H37" s="112"/>
      <c r="I37" s="113">
        <f>E37+F37*G37/100</f>
        <v>0</v>
      </c>
      <c r="AR37">
        <v>0</v>
      </c>
    </row>
    <row r="38" spans="1:44" ht="13.5" thickBot="1" x14ac:dyDescent="0.25">
      <c r="A38" s="114"/>
      <c r="B38" s="115" t="s">
        <v>56</v>
      </c>
      <c r="C38" s="116"/>
      <c r="D38" s="117"/>
      <c r="E38" s="118"/>
      <c r="F38" s="119"/>
      <c r="G38" s="119"/>
      <c r="H38" s="227">
        <f>SUM(I35:I37)</f>
        <v>0</v>
      </c>
      <c r="I38" s="228"/>
    </row>
    <row r="39" spans="1:44" x14ac:dyDescent="0.2">
      <c r="A39" s="97"/>
      <c r="B39" s="97"/>
      <c r="C39" s="97"/>
      <c r="D39" s="97"/>
      <c r="E39" s="97"/>
      <c r="F39" s="97"/>
      <c r="G39" s="97"/>
      <c r="H39" s="97"/>
      <c r="I39" s="97"/>
    </row>
    <row r="40" spans="1:44" x14ac:dyDescent="0.2">
      <c r="B40" s="94"/>
      <c r="F40" s="120"/>
      <c r="G40" s="121"/>
      <c r="H40" s="121"/>
      <c r="I40" s="122"/>
    </row>
    <row r="41" spans="1:44" x14ac:dyDescent="0.2">
      <c r="F41" s="120"/>
      <c r="G41" s="121"/>
      <c r="H41" s="121"/>
      <c r="I41" s="122"/>
    </row>
    <row r="67" spans="6:9" x14ac:dyDescent="0.2">
      <c r="F67" s="120"/>
      <c r="G67" s="121"/>
      <c r="H67" s="121"/>
      <c r="I67" s="122"/>
    </row>
    <row r="68" spans="6:9" x14ac:dyDescent="0.2">
      <c r="F68" s="120"/>
      <c r="G68" s="121"/>
      <c r="H68" s="121"/>
      <c r="I68" s="122"/>
    </row>
    <row r="69" spans="6:9" x14ac:dyDescent="0.2">
      <c r="F69" s="120"/>
      <c r="G69" s="121"/>
      <c r="H69" s="121"/>
      <c r="I69" s="122"/>
    </row>
    <row r="70" spans="6:9" x14ac:dyDescent="0.2">
      <c r="F70" s="120"/>
      <c r="G70" s="121"/>
      <c r="H70" s="121"/>
      <c r="I70" s="122"/>
    </row>
    <row r="71" spans="6:9" x14ac:dyDescent="0.2">
      <c r="F71" s="120"/>
      <c r="G71" s="121"/>
      <c r="H71" s="121"/>
      <c r="I71" s="122"/>
    </row>
    <row r="72" spans="6:9" x14ac:dyDescent="0.2">
      <c r="F72" s="120"/>
      <c r="G72" s="121"/>
      <c r="H72" s="121"/>
      <c r="I72" s="122"/>
    </row>
    <row r="73" spans="6:9" x14ac:dyDescent="0.2">
      <c r="F73" s="120"/>
      <c r="G73" s="121"/>
      <c r="H73" s="121"/>
      <c r="I73" s="122"/>
    </row>
    <row r="74" spans="6:9" x14ac:dyDescent="0.2">
      <c r="F74" s="120"/>
      <c r="G74" s="121"/>
      <c r="H74" s="121"/>
      <c r="I74" s="122"/>
    </row>
    <row r="75" spans="6:9" x14ac:dyDescent="0.2">
      <c r="F75" s="120"/>
      <c r="G75" s="121"/>
      <c r="H75" s="121"/>
      <c r="I75" s="122"/>
    </row>
    <row r="76" spans="6:9" x14ac:dyDescent="0.2">
      <c r="F76" s="120"/>
      <c r="G76" s="121"/>
      <c r="H76" s="121"/>
      <c r="I76" s="122"/>
    </row>
    <row r="77" spans="6:9" x14ac:dyDescent="0.2">
      <c r="F77" s="120"/>
      <c r="G77" s="121"/>
      <c r="H77" s="121"/>
      <c r="I77" s="122"/>
    </row>
    <row r="78" spans="6:9" x14ac:dyDescent="0.2">
      <c r="F78" s="120"/>
      <c r="G78" s="121"/>
      <c r="H78" s="121"/>
      <c r="I78" s="122"/>
    </row>
    <row r="79" spans="6:9" x14ac:dyDescent="0.2">
      <c r="F79" s="120"/>
      <c r="G79" s="121"/>
      <c r="H79" s="121"/>
      <c r="I79" s="122"/>
    </row>
    <row r="80" spans="6:9" x14ac:dyDescent="0.2">
      <c r="F80" s="120"/>
      <c r="G80" s="121"/>
      <c r="H80" s="121"/>
      <c r="I80" s="122"/>
    </row>
    <row r="81" spans="6:9" x14ac:dyDescent="0.2">
      <c r="F81" s="120"/>
      <c r="G81" s="121"/>
      <c r="H81" s="121"/>
      <c r="I81" s="122"/>
    </row>
    <row r="82" spans="6:9" x14ac:dyDescent="0.2">
      <c r="F82" s="120"/>
      <c r="G82" s="121"/>
      <c r="H82" s="121"/>
      <c r="I82" s="122"/>
    </row>
    <row r="83" spans="6:9" x14ac:dyDescent="0.2">
      <c r="F83" s="120"/>
      <c r="G83" s="121"/>
      <c r="H83" s="121"/>
      <c r="I83" s="122"/>
    </row>
    <row r="84" spans="6:9" x14ac:dyDescent="0.2">
      <c r="F84" s="120"/>
      <c r="G84" s="121"/>
      <c r="H84" s="121"/>
      <c r="I84" s="122"/>
    </row>
    <row r="85" spans="6:9" x14ac:dyDescent="0.2">
      <c r="F85" s="120"/>
      <c r="G85" s="121"/>
      <c r="H85" s="121"/>
      <c r="I85" s="122"/>
    </row>
    <row r="86" spans="6:9" x14ac:dyDescent="0.2">
      <c r="F86" s="120"/>
      <c r="G86" s="121"/>
      <c r="H86" s="121"/>
      <c r="I86" s="122"/>
    </row>
    <row r="87" spans="6:9" x14ac:dyDescent="0.2">
      <c r="F87" s="120"/>
      <c r="G87" s="121"/>
      <c r="H87" s="121"/>
      <c r="I87" s="122"/>
    </row>
    <row r="88" spans="6:9" x14ac:dyDescent="0.2">
      <c r="F88" s="120"/>
      <c r="G88" s="121"/>
      <c r="H88" s="121"/>
      <c r="I88" s="122"/>
    </row>
    <row r="89" spans="6:9" x14ac:dyDescent="0.2">
      <c r="F89" s="120"/>
      <c r="G89" s="121"/>
      <c r="H89" s="121"/>
      <c r="I89" s="122"/>
    </row>
  </sheetData>
  <mergeCells count="9">
    <mergeCell ref="W1:AA1"/>
    <mergeCell ref="A1:B1"/>
    <mergeCell ref="A2:B2"/>
    <mergeCell ref="G2:I2"/>
    <mergeCell ref="H38:I38"/>
    <mergeCell ref="L1:M1"/>
    <mergeCell ref="L2:M2"/>
    <mergeCell ref="R2:T2"/>
    <mergeCell ref="S17:T17"/>
  </mergeCells>
  <pageMargins left="0.59055118110236227" right="0.39370078740157483" top="0.98425196850393704" bottom="0.98425196850393704" header="0.51181102362204722" footer="0.51181102362204722"/>
  <pageSetup paperSize="9" scale="86" orientation="portrait" horizontalDpi="300" verticalDpi="300" r:id="rId1"/>
  <headerFooter alignWithMargins="0">
    <oddFooter>Strana &amp;P</oddFooter>
  </headerFooter>
  <colBreaks count="2" manualBreakCount="2">
    <brk id="10" max="38" man="1"/>
    <brk id="21" max="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0070C0"/>
  </sheetPr>
  <dimension ref="A1:CZ462"/>
  <sheetViews>
    <sheetView showGridLines="0" showZeros="0" view="pageBreakPreview" topLeftCell="A233" zoomScale="90" zoomScaleNormal="100" zoomScaleSheetLayoutView="90" workbookViewId="0">
      <selection activeCell="I254" sqref="I254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31" t="s">
        <v>57</v>
      </c>
      <c r="B1" s="231"/>
      <c r="C1" s="231"/>
      <c r="D1" s="231"/>
      <c r="E1" s="231"/>
      <c r="F1" s="231"/>
      <c r="G1" s="23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32" t="s">
        <v>5</v>
      </c>
      <c r="B3" s="233"/>
      <c r="C3" s="128" t="str">
        <f>CONCATENATE(cislostavby," ",nazevstavby)</f>
        <v xml:space="preserve"> Vnitřní úpravy výdejny a jídelny MŠ Konská</v>
      </c>
      <c r="D3" s="129"/>
      <c r="E3" s="130"/>
      <c r="F3" s="131">
        <f>Rekapitulace!H1</f>
        <v>0</v>
      </c>
      <c r="G3" s="132"/>
    </row>
    <row r="4" spans="1:104" ht="13.5" thickBot="1" x14ac:dyDescent="0.25">
      <c r="A4" s="234" t="s">
        <v>1</v>
      </c>
      <c r="B4" s="235"/>
      <c r="C4" s="133" t="str">
        <f>CONCATENATE(cisloobjektu," ",nazevobjektu)</f>
        <v xml:space="preserve"> MŠ Třinec-Konská</v>
      </c>
      <c r="D4" s="134"/>
      <c r="E4" s="236"/>
      <c r="F4" s="236"/>
      <c r="G4" s="237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 ht="22.5" x14ac:dyDescent="0.2">
      <c r="A8" s="151">
        <v>1</v>
      </c>
      <c r="B8" s="152" t="s">
        <v>71</v>
      </c>
      <c r="C8" s="153" t="s">
        <v>72</v>
      </c>
      <c r="D8" s="154" t="s">
        <v>73</v>
      </c>
      <c r="E8" s="155">
        <v>0.315</v>
      </c>
      <c r="F8" s="155"/>
      <c r="G8" s="156">
        <f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0.66488000000000003</v>
      </c>
    </row>
    <row r="9" spans="1:104" x14ac:dyDescent="0.2">
      <c r="A9" s="157"/>
      <c r="B9" s="158"/>
      <c r="C9" s="238" t="s">
        <v>74</v>
      </c>
      <c r="D9" s="239"/>
      <c r="E9" s="239"/>
      <c r="F9" s="239"/>
      <c r="G9" s="240"/>
      <c r="O9" s="150">
        <v>3</v>
      </c>
    </row>
    <row r="10" spans="1:104" x14ac:dyDescent="0.2">
      <c r="A10" s="157"/>
      <c r="B10" s="158"/>
      <c r="C10" s="229" t="s">
        <v>75</v>
      </c>
      <c r="D10" s="230"/>
      <c r="E10" s="159">
        <v>0.315</v>
      </c>
      <c r="F10" s="160"/>
      <c r="G10" s="161"/>
      <c r="M10" s="162" t="s">
        <v>75</v>
      </c>
      <c r="O10" s="150"/>
    </row>
    <row r="11" spans="1:104" x14ac:dyDescent="0.2">
      <c r="A11" s="151">
        <v>2</v>
      </c>
      <c r="B11" s="152" t="s">
        <v>76</v>
      </c>
      <c r="C11" s="153" t="s">
        <v>77</v>
      </c>
      <c r="D11" s="154" t="s">
        <v>78</v>
      </c>
      <c r="E11" s="155">
        <v>13.0525</v>
      </c>
      <c r="F11" s="155"/>
      <c r="G11" s="156">
        <f>E11*F11</f>
        <v>0</v>
      </c>
      <c r="O11" s="150">
        <v>2</v>
      </c>
      <c r="AA11" s="123">
        <v>12</v>
      </c>
      <c r="AB11" s="123">
        <v>0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7.0599999999999996E-2</v>
      </c>
    </row>
    <row r="12" spans="1:104" x14ac:dyDescent="0.2">
      <c r="A12" s="157"/>
      <c r="B12" s="158"/>
      <c r="C12" s="229" t="s">
        <v>79</v>
      </c>
      <c r="D12" s="230"/>
      <c r="E12" s="159">
        <v>0</v>
      </c>
      <c r="F12" s="160"/>
      <c r="G12" s="161"/>
      <c r="M12" s="162" t="s">
        <v>79</v>
      </c>
      <c r="O12" s="150"/>
    </row>
    <row r="13" spans="1:104" x14ac:dyDescent="0.2">
      <c r="A13" s="157"/>
      <c r="B13" s="158"/>
      <c r="C13" s="229" t="s">
        <v>80</v>
      </c>
      <c r="D13" s="230"/>
      <c r="E13" s="159">
        <v>10.0725</v>
      </c>
      <c r="F13" s="160"/>
      <c r="G13" s="161"/>
      <c r="M13" s="162" t="s">
        <v>80</v>
      </c>
      <c r="O13" s="150"/>
    </row>
    <row r="14" spans="1:104" x14ac:dyDescent="0.2">
      <c r="A14" s="157"/>
      <c r="B14" s="158"/>
      <c r="C14" s="229" t="s">
        <v>81</v>
      </c>
      <c r="D14" s="230"/>
      <c r="E14" s="159">
        <v>-2.73</v>
      </c>
      <c r="F14" s="160"/>
      <c r="G14" s="161"/>
      <c r="M14" s="162" t="s">
        <v>81</v>
      </c>
      <c r="O14" s="150"/>
    </row>
    <row r="15" spans="1:104" x14ac:dyDescent="0.2">
      <c r="A15" s="157"/>
      <c r="B15" s="158"/>
      <c r="C15" s="229" t="s">
        <v>82</v>
      </c>
      <c r="D15" s="230"/>
      <c r="E15" s="159">
        <v>0</v>
      </c>
      <c r="F15" s="160"/>
      <c r="G15" s="161"/>
      <c r="M15" s="162" t="s">
        <v>82</v>
      </c>
      <c r="O15" s="150"/>
    </row>
    <row r="16" spans="1:104" x14ac:dyDescent="0.2">
      <c r="A16" s="157"/>
      <c r="B16" s="158"/>
      <c r="C16" s="229" t="s">
        <v>83</v>
      </c>
      <c r="D16" s="230"/>
      <c r="E16" s="159">
        <v>2.5062000000000002</v>
      </c>
      <c r="F16" s="160"/>
      <c r="G16" s="161"/>
      <c r="M16" s="162" t="s">
        <v>83</v>
      </c>
      <c r="O16" s="150"/>
    </row>
    <row r="17" spans="1:104" x14ac:dyDescent="0.2">
      <c r="A17" s="157"/>
      <c r="B17" s="158"/>
      <c r="C17" s="229" t="s">
        <v>84</v>
      </c>
      <c r="D17" s="230"/>
      <c r="E17" s="159">
        <v>3.2038000000000002</v>
      </c>
      <c r="F17" s="160"/>
      <c r="G17" s="161"/>
      <c r="M17" s="162" t="s">
        <v>84</v>
      </c>
      <c r="O17" s="150"/>
    </row>
    <row r="18" spans="1:104" x14ac:dyDescent="0.2">
      <c r="A18" s="151">
        <v>3</v>
      </c>
      <c r="B18" s="152" t="s">
        <v>85</v>
      </c>
      <c r="C18" s="153" t="s">
        <v>86</v>
      </c>
      <c r="D18" s="154" t="s">
        <v>78</v>
      </c>
      <c r="E18" s="155">
        <v>2.7450000000000001</v>
      </c>
      <c r="F18" s="155"/>
      <c r="G18" s="156">
        <f>E18*F18</f>
        <v>0</v>
      </c>
      <c r="O18" s="150">
        <v>2</v>
      </c>
      <c r="AA18" s="123">
        <v>12</v>
      </c>
      <c r="AB18" s="123">
        <v>0</v>
      </c>
      <c r="AC18" s="123">
        <v>3</v>
      </c>
      <c r="AZ18" s="123">
        <v>1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5.2409999999999998E-2</v>
      </c>
    </row>
    <row r="19" spans="1:104" x14ac:dyDescent="0.2">
      <c r="A19" s="157"/>
      <c r="B19" s="158"/>
      <c r="C19" s="229" t="s">
        <v>87</v>
      </c>
      <c r="D19" s="230"/>
      <c r="E19" s="159">
        <v>1.35</v>
      </c>
      <c r="F19" s="160"/>
      <c r="G19" s="161"/>
      <c r="M19" s="162" t="s">
        <v>87</v>
      </c>
      <c r="O19" s="150"/>
    </row>
    <row r="20" spans="1:104" x14ac:dyDescent="0.2">
      <c r="A20" s="157"/>
      <c r="B20" s="158"/>
      <c r="C20" s="229" t="s">
        <v>88</v>
      </c>
      <c r="D20" s="230"/>
      <c r="E20" s="159">
        <v>1.395</v>
      </c>
      <c r="F20" s="160"/>
      <c r="G20" s="161"/>
      <c r="M20" s="162" t="s">
        <v>88</v>
      </c>
      <c r="O20" s="150"/>
    </row>
    <row r="21" spans="1:104" x14ac:dyDescent="0.2">
      <c r="A21" s="151">
        <v>4</v>
      </c>
      <c r="B21" s="152" t="s">
        <v>89</v>
      </c>
      <c r="C21" s="153" t="s">
        <v>90</v>
      </c>
      <c r="D21" s="154" t="s">
        <v>78</v>
      </c>
      <c r="E21" s="155">
        <v>9.5385000000000009</v>
      </c>
      <c r="F21" s="155"/>
      <c r="G21" s="156">
        <f>E21*F21</f>
        <v>0</v>
      </c>
      <c r="O21" s="150">
        <v>2</v>
      </c>
      <c r="AA21" s="123">
        <v>12</v>
      </c>
      <c r="AB21" s="123">
        <v>0</v>
      </c>
      <c r="AC21" s="123">
        <v>4</v>
      </c>
      <c r="AZ21" s="123">
        <v>1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 x14ac:dyDescent="0.2">
      <c r="A22" s="157"/>
      <c r="B22" s="158"/>
      <c r="C22" s="229" t="s">
        <v>91</v>
      </c>
      <c r="D22" s="230"/>
      <c r="E22" s="159">
        <v>0</v>
      </c>
      <c r="F22" s="160"/>
      <c r="G22" s="161"/>
      <c r="M22" s="162" t="s">
        <v>91</v>
      </c>
      <c r="O22" s="150"/>
    </row>
    <row r="23" spans="1:104" x14ac:dyDescent="0.2">
      <c r="A23" s="157"/>
      <c r="B23" s="158"/>
      <c r="C23" s="229" t="s">
        <v>92</v>
      </c>
      <c r="D23" s="230"/>
      <c r="E23" s="159">
        <v>2.262</v>
      </c>
      <c r="F23" s="160"/>
      <c r="G23" s="161"/>
      <c r="M23" s="162" t="s">
        <v>92</v>
      </c>
      <c r="O23" s="150"/>
    </row>
    <row r="24" spans="1:104" x14ac:dyDescent="0.2">
      <c r="A24" s="157"/>
      <c r="B24" s="158"/>
      <c r="C24" s="229" t="s">
        <v>93</v>
      </c>
      <c r="D24" s="230"/>
      <c r="E24" s="159">
        <v>0</v>
      </c>
      <c r="F24" s="160"/>
      <c r="G24" s="161"/>
      <c r="M24" s="162" t="s">
        <v>93</v>
      </c>
      <c r="O24" s="150"/>
    </row>
    <row r="25" spans="1:104" x14ac:dyDescent="0.2">
      <c r="A25" s="157"/>
      <c r="B25" s="158"/>
      <c r="C25" s="229" t="s">
        <v>94</v>
      </c>
      <c r="D25" s="230"/>
      <c r="E25" s="159">
        <v>4.2765000000000004</v>
      </c>
      <c r="F25" s="160"/>
      <c r="G25" s="161"/>
      <c r="M25" s="162" t="s">
        <v>94</v>
      </c>
      <c r="O25" s="150"/>
    </row>
    <row r="26" spans="1:104" x14ac:dyDescent="0.2">
      <c r="A26" s="157"/>
      <c r="B26" s="158"/>
      <c r="C26" s="229" t="s">
        <v>95</v>
      </c>
      <c r="D26" s="230"/>
      <c r="E26" s="159">
        <v>1.0920000000000001</v>
      </c>
      <c r="F26" s="160"/>
      <c r="G26" s="161"/>
      <c r="M26" s="162" t="s">
        <v>95</v>
      </c>
      <c r="O26" s="150"/>
    </row>
    <row r="27" spans="1:104" x14ac:dyDescent="0.2">
      <c r="A27" s="157"/>
      <c r="B27" s="158"/>
      <c r="C27" s="229" t="s">
        <v>96</v>
      </c>
      <c r="D27" s="230"/>
      <c r="E27" s="159">
        <v>0.48</v>
      </c>
      <c r="F27" s="160"/>
      <c r="G27" s="161"/>
      <c r="M27" s="162" t="s">
        <v>96</v>
      </c>
      <c r="O27" s="150"/>
    </row>
    <row r="28" spans="1:104" x14ac:dyDescent="0.2">
      <c r="A28" s="157"/>
      <c r="B28" s="158"/>
      <c r="C28" s="229" t="s">
        <v>97</v>
      </c>
      <c r="D28" s="230"/>
      <c r="E28" s="159">
        <v>0</v>
      </c>
      <c r="F28" s="160"/>
      <c r="G28" s="161"/>
      <c r="M28" s="162" t="s">
        <v>97</v>
      </c>
      <c r="O28" s="150"/>
    </row>
    <row r="29" spans="1:104" x14ac:dyDescent="0.2">
      <c r="A29" s="157"/>
      <c r="B29" s="158"/>
      <c r="C29" s="229" t="s">
        <v>98</v>
      </c>
      <c r="D29" s="230"/>
      <c r="E29" s="159">
        <v>1.4279999999999999</v>
      </c>
      <c r="F29" s="160"/>
      <c r="G29" s="161"/>
      <c r="M29" s="162" t="s">
        <v>98</v>
      </c>
      <c r="O29" s="150"/>
    </row>
    <row r="30" spans="1:104" x14ac:dyDescent="0.2">
      <c r="A30" s="163"/>
      <c r="B30" s="164" t="s">
        <v>67</v>
      </c>
      <c r="C30" s="165" t="str">
        <f>CONCATENATE(B7," ",C7)</f>
        <v>3 Svislé a kompletní konstrukce</v>
      </c>
      <c r="D30" s="163"/>
      <c r="E30" s="166"/>
      <c r="F30" s="166"/>
      <c r="G30" s="167">
        <f>SUM(G7:G29)</f>
        <v>0</v>
      </c>
      <c r="O30" s="150">
        <v>4</v>
      </c>
      <c r="BA30" s="168">
        <f>SUM(BA7:BA29)</f>
        <v>0</v>
      </c>
      <c r="BB30" s="168">
        <f>SUM(BB7:BB29)</f>
        <v>0</v>
      </c>
      <c r="BC30" s="168">
        <f>SUM(BC7:BC29)</f>
        <v>0</v>
      </c>
      <c r="BD30" s="168">
        <f>SUM(BD7:BD29)</f>
        <v>0</v>
      </c>
      <c r="BE30" s="168">
        <f>SUM(BE7:BE29)</f>
        <v>0</v>
      </c>
    </row>
    <row r="31" spans="1:104" x14ac:dyDescent="0.2">
      <c r="A31" s="143" t="s">
        <v>65</v>
      </c>
      <c r="B31" s="144" t="s">
        <v>99</v>
      </c>
      <c r="C31" s="145" t="s">
        <v>100</v>
      </c>
      <c r="D31" s="146"/>
      <c r="E31" s="147"/>
      <c r="F31" s="147"/>
      <c r="G31" s="148"/>
      <c r="H31" s="149"/>
      <c r="I31" s="149"/>
      <c r="O31" s="150">
        <v>1</v>
      </c>
    </row>
    <row r="32" spans="1:104" x14ac:dyDescent="0.2">
      <c r="A32" s="151">
        <v>5</v>
      </c>
      <c r="B32" s="152" t="s">
        <v>101</v>
      </c>
      <c r="C32" s="153" t="s">
        <v>102</v>
      </c>
      <c r="D32" s="154" t="s">
        <v>78</v>
      </c>
      <c r="E32" s="155">
        <v>1.1000000000000001</v>
      </c>
      <c r="F32" s="155"/>
      <c r="G32" s="156">
        <f>E32*F32</f>
        <v>0</v>
      </c>
      <c r="O32" s="150">
        <v>2</v>
      </c>
      <c r="AA32" s="123">
        <v>12</v>
      </c>
      <c r="AB32" s="123">
        <v>0</v>
      </c>
      <c r="AC32" s="123">
        <v>5</v>
      </c>
      <c r="AZ32" s="123">
        <v>1</v>
      </c>
      <c r="BA32" s="123">
        <f>IF(AZ32=1,G32,0)</f>
        <v>0</v>
      </c>
      <c r="BB32" s="123">
        <f>IF(AZ32=2,G32,0)</f>
        <v>0</v>
      </c>
      <c r="BC32" s="123">
        <f>IF(AZ32=3,G32,0)</f>
        <v>0</v>
      </c>
      <c r="BD32" s="123">
        <f>IF(AZ32=4,G32,0)</f>
        <v>0</v>
      </c>
      <c r="BE32" s="123">
        <f>IF(AZ32=5,G32,0)</f>
        <v>0</v>
      </c>
      <c r="CZ32" s="123">
        <v>4.2999999999999997E-2</v>
      </c>
    </row>
    <row r="33" spans="1:104" x14ac:dyDescent="0.2">
      <c r="A33" s="157"/>
      <c r="B33" s="158"/>
      <c r="C33" s="229" t="s">
        <v>103</v>
      </c>
      <c r="D33" s="230"/>
      <c r="E33" s="159">
        <v>1.1000000000000001</v>
      </c>
      <c r="F33" s="160"/>
      <c r="G33" s="161"/>
      <c r="M33" s="162" t="s">
        <v>103</v>
      </c>
      <c r="O33" s="150"/>
    </row>
    <row r="34" spans="1:104" x14ac:dyDescent="0.2">
      <c r="A34" s="151">
        <v>6</v>
      </c>
      <c r="B34" s="152" t="s">
        <v>104</v>
      </c>
      <c r="C34" s="153" t="s">
        <v>105</v>
      </c>
      <c r="D34" s="154" t="s">
        <v>78</v>
      </c>
      <c r="E34" s="155">
        <v>1.1000000000000001</v>
      </c>
      <c r="F34" s="155"/>
      <c r="G34" s="156">
        <f>E34*F34</f>
        <v>0</v>
      </c>
      <c r="O34" s="150">
        <v>2</v>
      </c>
      <c r="AA34" s="123">
        <v>12</v>
      </c>
      <c r="AB34" s="123">
        <v>0</v>
      </c>
      <c r="AC34" s="123">
        <v>6</v>
      </c>
      <c r="AZ34" s="123">
        <v>1</v>
      </c>
      <c r="BA34" s="123">
        <f>IF(AZ34=1,G34,0)</f>
        <v>0</v>
      </c>
      <c r="BB34" s="123">
        <f>IF(AZ34=2,G34,0)</f>
        <v>0</v>
      </c>
      <c r="BC34" s="123">
        <f>IF(AZ34=3,G34,0)</f>
        <v>0</v>
      </c>
      <c r="BD34" s="123">
        <f>IF(AZ34=4,G34,0)</f>
        <v>0</v>
      </c>
      <c r="BE34" s="123">
        <f>IF(AZ34=5,G34,0)</f>
        <v>0</v>
      </c>
      <c r="CZ34" s="123">
        <v>0</v>
      </c>
    </row>
    <row r="35" spans="1:104" x14ac:dyDescent="0.2">
      <c r="A35" s="151">
        <v>7</v>
      </c>
      <c r="B35" s="152" t="s">
        <v>106</v>
      </c>
      <c r="C35" s="153" t="s">
        <v>107</v>
      </c>
      <c r="D35" s="154" t="s">
        <v>73</v>
      </c>
      <c r="E35" s="155">
        <v>0.2712</v>
      </c>
      <c r="F35" s="155"/>
      <c r="G35" s="156">
        <f>E35*F35</f>
        <v>0</v>
      </c>
      <c r="O35" s="150">
        <v>2</v>
      </c>
      <c r="AA35" s="123">
        <v>12</v>
      </c>
      <c r="AB35" s="123">
        <v>0</v>
      </c>
      <c r="AC35" s="123">
        <v>7</v>
      </c>
      <c r="AZ35" s="123">
        <v>1</v>
      </c>
      <c r="BA35" s="123">
        <f>IF(AZ35=1,G35,0)</f>
        <v>0</v>
      </c>
      <c r="BB35" s="123">
        <f>IF(AZ35=2,G35,0)</f>
        <v>0</v>
      </c>
      <c r="BC35" s="123">
        <f>IF(AZ35=3,G35,0)</f>
        <v>0</v>
      </c>
      <c r="BD35" s="123">
        <f>IF(AZ35=4,G35,0)</f>
        <v>0</v>
      </c>
      <c r="BE35" s="123">
        <f>IF(AZ35=5,G35,0)</f>
        <v>0</v>
      </c>
      <c r="CZ35" s="123">
        <v>2.52522</v>
      </c>
    </row>
    <row r="36" spans="1:104" x14ac:dyDescent="0.2">
      <c r="A36" s="157"/>
      <c r="B36" s="158"/>
      <c r="C36" s="229" t="s">
        <v>108</v>
      </c>
      <c r="D36" s="230"/>
      <c r="E36" s="159">
        <v>0.2712</v>
      </c>
      <c r="F36" s="160"/>
      <c r="G36" s="161"/>
      <c r="M36" s="162" t="s">
        <v>108</v>
      </c>
      <c r="O36" s="150"/>
    </row>
    <row r="37" spans="1:104" ht="22.5" x14ac:dyDescent="0.2">
      <c r="A37" s="151">
        <v>8</v>
      </c>
      <c r="B37" s="152" t="s">
        <v>109</v>
      </c>
      <c r="C37" s="153" t="s">
        <v>110</v>
      </c>
      <c r="D37" s="154" t="s">
        <v>111</v>
      </c>
      <c r="E37" s="155">
        <v>6.6E-3</v>
      </c>
      <c r="F37" s="155"/>
      <c r="G37" s="156">
        <f>E37*F37</f>
        <v>0</v>
      </c>
      <c r="O37" s="150">
        <v>2</v>
      </c>
      <c r="AA37" s="123">
        <v>12</v>
      </c>
      <c r="AB37" s="123">
        <v>0</v>
      </c>
      <c r="AC37" s="123">
        <v>8</v>
      </c>
      <c r="AZ37" s="123">
        <v>1</v>
      </c>
      <c r="BA37" s="123">
        <f>IF(AZ37=1,G37,0)</f>
        <v>0</v>
      </c>
      <c r="BB37" s="123">
        <f>IF(AZ37=2,G37,0)</f>
        <v>0</v>
      </c>
      <c r="BC37" s="123">
        <f>IF(AZ37=3,G37,0)</f>
        <v>0</v>
      </c>
      <c r="BD37" s="123">
        <f>IF(AZ37=4,G37,0)</f>
        <v>0</v>
      </c>
      <c r="BE37" s="123">
        <f>IF(AZ37=5,G37,0)</f>
        <v>0</v>
      </c>
      <c r="CZ37" s="123">
        <v>1.0554399999999999</v>
      </c>
    </row>
    <row r="38" spans="1:104" x14ac:dyDescent="0.2">
      <c r="A38" s="157"/>
      <c r="B38" s="158"/>
      <c r="C38" s="229" t="s">
        <v>112</v>
      </c>
      <c r="D38" s="230"/>
      <c r="E38" s="159">
        <v>6.6E-3</v>
      </c>
      <c r="F38" s="160"/>
      <c r="G38" s="161"/>
      <c r="M38" s="162" t="s">
        <v>112</v>
      </c>
      <c r="O38" s="150"/>
    </row>
    <row r="39" spans="1:104" x14ac:dyDescent="0.2">
      <c r="A39" s="151">
        <v>9</v>
      </c>
      <c r="B39" s="152" t="s">
        <v>113</v>
      </c>
      <c r="C39" s="153" t="s">
        <v>114</v>
      </c>
      <c r="D39" s="154" t="s">
        <v>115</v>
      </c>
      <c r="E39" s="155">
        <v>3.05</v>
      </c>
      <c r="F39" s="155"/>
      <c r="G39" s="156">
        <f>E39*F39</f>
        <v>0</v>
      </c>
      <c r="O39" s="150">
        <v>2</v>
      </c>
      <c r="AA39" s="123">
        <v>12</v>
      </c>
      <c r="AB39" s="123">
        <v>0</v>
      </c>
      <c r="AC39" s="123">
        <v>9</v>
      </c>
      <c r="AZ39" s="123">
        <v>1</v>
      </c>
      <c r="BA39" s="123">
        <f>IF(AZ39=1,G39,0)</f>
        <v>0</v>
      </c>
      <c r="BB39" s="123">
        <f>IF(AZ39=2,G39,0)</f>
        <v>0</v>
      </c>
      <c r="BC39" s="123">
        <f>IF(AZ39=3,G39,0)</f>
        <v>0</v>
      </c>
      <c r="BD39" s="123">
        <f>IF(AZ39=4,G39,0)</f>
        <v>0</v>
      </c>
      <c r="BE39" s="123">
        <f>IF(AZ39=5,G39,0)</f>
        <v>0</v>
      </c>
      <c r="CZ39" s="123">
        <v>4.8999999999999998E-4</v>
      </c>
    </row>
    <row r="40" spans="1:104" x14ac:dyDescent="0.2">
      <c r="A40" s="157"/>
      <c r="B40" s="158"/>
      <c r="C40" s="238" t="s">
        <v>116</v>
      </c>
      <c r="D40" s="239"/>
      <c r="E40" s="239"/>
      <c r="F40" s="239"/>
      <c r="G40" s="240"/>
      <c r="O40" s="150">
        <v>3</v>
      </c>
    </row>
    <row r="41" spans="1:104" x14ac:dyDescent="0.2">
      <c r="A41" s="157"/>
      <c r="B41" s="158"/>
      <c r="C41" s="229" t="s">
        <v>117</v>
      </c>
      <c r="D41" s="230"/>
      <c r="E41" s="159">
        <v>3.05</v>
      </c>
      <c r="F41" s="160"/>
      <c r="G41" s="161"/>
      <c r="M41" s="162" t="s">
        <v>117</v>
      </c>
      <c r="O41" s="150"/>
    </row>
    <row r="42" spans="1:104" x14ac:dyDescent="0.2">
      <c r="A42" s="151">
        <v>10</v>
      </c>
      <c r="B42" s="152" t="s">
        <v>118</v>
      </c>
      <c r="C42" s="153" t="s">
        <v>119</v>
      </c>
      <c r="D42" s="154" t="s">
        <v>120</v>
      </c>
      <c r="E42" s="155">
        <v>31</v>
      </c>
      <c r="F42" s="155"/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10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x14ac:dyDescent="0.2">
      <c r="A43" s="157"/>
      <c r="B43" s="158"/>
      <c r="C43" s="238" t="s">
        <v>121</v>
      </c>
      <c r="D43" s="239"/>
      <c r="E43" s="239"/>
      <c r="F43" s="239"/>
      <c r="G43" s="240"/>
      <c r="O43" s="150">
        <v>3</v>
      </c>
    </row>
    <row r="44" spans="1:104" x14ac:dyDescent="0.2">
      <c r="A44" s="157"/>
      <c r="B44" s="158"/>
      <c r="C44" s="229" t="s">
        <v>122</v>
      </c>
      <c r="D44" s="230"/>
      <c r="E44" s="159">
        <v>30.5</v>
      </c>
      <c r="F44" s="160"/>
      <c r="G44" s="161"/>
      <c r="M44" s="162" t="s">
        <v>122</v>
      </c>
      <c r="O44" s="150"/>
    </row>
    <row r="45" spans="1:104" x14ac:dyDescent="0.2">
      <c r="A45" s="157"/>
      <c r="B45" s="158"/>
      <c r="C45" s="229" t="s">
        <v>123</v>
      </c>
      <c r="D45" s="230"/>
      <c r="E45" s="159">
        <v>0.5</v>
      </c>
      <c r="F45" s="160"/>
      <c r="G45" s="161"/>
      <c r="M45" s="162" t="s">
        <v>123</v>
      </c>
      <c r="O45" s="150"/>
    </row>
    <row r="46" spans="1:104" x14ac:dyDescent="0.2">
      <c r="A46" s="151">
        <v>11</v>
      </c>
      <c r="B46" s="152" t="s">
        <v>124</v>
      </c>
      <c r="C46" s="153" t="s">
        <v>125</v>
      </c>
      <c r="D46" s="154" t="s">
        <v>126</v>
      </c>
      <c r="E46" s="155">
        <v>1</v>
      </c>
      <c r="F46" s="155"/>
      <c r="G46" s="156">
        <f>E46*F46</f>
        <v>0</v>
      </c>
      <c r="O46" s="150">
        <v>2</v>
      </c>
      <c r="AA46" s="123">
        <v>12</v>
      </c>
      <c r="AB46" s="123">
        <v>1</v>
      </c>
      <c r="AC46" s="123">
        <v>11</v>
      </c>
      <c r="AZ46" s="123">
        <v>1</v>
      </c>
      <c r="BA46" s="123">
        <f>IF(AZ46=1,G46,0)</f>
        <v>0</v>
      </c>
      <c r="BB46" s="123">
        <f>IF(AZ46=2,G46,0)</f>
        <v>0</v>
      </c>
      <c r="BC46" s="123">
        <f>IF(AZ46=3,G46,0)</f>
        <v>0</v>
      </c>
      <c r="BD46" s="123">
        <f>IF(AZ46=4,G46,0)</f>
        <v>0</v>
      </c>
      <c r="BE46" s="123">
        <f>IF(AZ46=5,G46,0)</f>
        <v>0</v>
      </c>
      <c r="CZ46" s="123">
        <v>0</v>
      </c>
    </row>
    <row r="47" spans="1:104" x14ac:dyDescent="0.2">
      <c r="A47" s="151">
        <v>12</v>
      </c>
      <c r="B47" s="152" t="s">
        <v>127</v>
      </c>
      <c r="C47" s="153" t="s">
        <v>128</v>
      </c>
      <c r="D47" s="154" t="s">
        <v>129</v>
      </c>
      <c r="E47" s="155">
        <v>8.0999999999999996E-3</v>
      </c>
      <c r="F47" s="155"/>
      <c r="G47" s="156">
        <f>E47*F47</f>
        <v>0</v>
      </c>
      <c r="O47" s="150">
        <v>2</v>
      </c>
      <c r="AA47" s="123">
        <v>12</v>
      </c>
      <c r="AB47" s="123">
        <v>1</v>
      </c>
      <c r="AC47" s="123">
        <v>12</v>
      </c>
      <c r="AZ47" s="123">
        <v>1</v>
      </c>
      <c r="BA47" s="123">
        <f>IF(AZ47=1,G47,0)</f>
        <v>0</v>
      </c>
      <c r="BB47" s="123">
        <f>IF(AZ47=2,G47,0)</f>
        <v>0</v>
      </c>
      <c r="BC47" s="123">
        <f>IF(AZ47=3,G47,0)</f>
        <v>0</v>
      </c>
      <c r="BD47" s="123">
        <f>IF(AZ47=4,G47,0)</f>
        <v>0</v>
      </c>
      <c r="BE47" s="123">
        <f>IF(AZ47=5,G47,0)</f>
        <v>0</v>
      </c>
      <c r="CZ47" s="123">
        <v>1</v>
      </c>
    </row>
    <row r="48" spans="1:104" x14ac:dyDescent="0.2">
      <c r="A48" s="157"/>
      <c r="B48" s="158"/>
      <c r="C48" s="229" t="s">
        <v>130</v>
      </c>
      <c r="D48" s="230"/>
      <c r="E48" s="159">
        <v>8.0999999999999996E-3</v>
      </c>
      <c r="F48" s="160"/>
      <c r="G48" s="161"/>
      <c r="M48" s="162" t="s">
        <v>130</v>
      </c>
      <c r="O48" s="150"/>
    </row>
    <row r="49" spans="1:104" x14ac:dyDescent="0.2">
      <c r="A49" s="151">
        <v>13</v>
      </c>
      <c r="B49" s="152" t="s">
        <v>131</v>
      </c>
      <c r="C49" s="153" t="s">
        <v>132</v>
      </c>
      <c r="D49" s="154" t="s">
        <v>78</v>
      </c>
      <c r="E49" s="155">
        <v>3.0870000000000002</v>
      </c>
      <c r="F49" s="155"/>
      <c r="G49" s="156">
        <f>E49*F49</f>
        <v>0</v>
      </c>
      <c r="O49" s="150">
        <v>2</v>
      </c>
      <c r="AA49" s="123">
        <v>12</v>
      </c>
      <c r="AB49" s="123">
        <v>0</v>
      </c>
      <c r="AC49" s="123">
        <v>13</v>
      </c>
      <c r="AZ49" s="123">
        <v>1</v>
      </c>
      <c r="BA49" s="123">
        <f>IF(AZ49=1,G49,0)</f>
        <v>0</v>
      </c>
      <c r="BB49" s="123">
        <f>IF(AZ49=2,G49,0)</f>
        <v>0</v>
      </c>
      <c r="BC49" s="123">
        <f>IF(AZ49=3,G49,0)</f>
        <v>0</v>
      </c>
      <c r="BD49" s="123">
        <f>IF(AZ49=4,G49,0)</f>
        <v>0</v>
      </c>
      <c r="BE49" s="123">
        <f>IF(AZ49=5,G49,0)</f>
        <v>0</v>
      </c>
      <c r="CZ49" s="123">
        <v>3.2399999999999998E-2</v>
      </c>
    </row>
    <row r="50" spans="1:104" x14ac:dyDescent="0.2">
      <c r="A50" s="157"/>
      <c r="B50" s="158"/>
      <c r="C50" s="229" t="s">
        <v>133</v>
      </c>
      <c r="D50" s="230"/>
      <c r="E50" s="159">
        <v>3.0870000000000002</v>
      </c>
      <c r="F50" s="160"/>
      <c r="G50" s="161"/>
      <c r="M50" s="162" t="s">
        <v>133</v>
      </c>
      <c r="O50" s="150"/>
    </row>
    <row r="51" spans="1:104" x14ac:dyDescent="0.2">
      <c r="A51" s="151">
        <v>14</v>
      </c>
      <c r="B51" s="152" t="s">
        <v>134</v>
      </c>
      <c r="C51" s="153" t="s">
        <v>135</v>
      </c>
      <c r="D51" s="154" t="s">
        <v>78</v>
      </c>
      <c r="E51" s="155">
        <v>3.0870000000000002</v>
      </c>
      <c r="F51" s="155"/>
      <c r="G51" s="156">
        <f>E51*F51</f>
        <v>0</v>
      </c>
      <c r="O51" s="150">
        <v>2</v>
      </c>
      <c r="AA51" s="123">
        <v>12</v>
      </c>
      <c r="AB51" s="123">
        <v>0</v>
      </c>
      <c r="AC51" s="123">
        <v>14</v>
      </c>
      <c r="AZ51" s="123">
        <v>1</v>
      </c>
      <c r="BA51" s="123">
        <f>IF(AZ51=1,G51,0)</f>
        <v>0</v>
      </c>
      <c r="BB51" s="123">
        <f>IF(AZ51=2,G51,0)</f>
        <v>0</v>
      </c>
      <c r="BC51" s="123">
        <f>IF(AZ51=3,G51,0)</f>
        <v>0</v>
      </c>
      <c r="BD51" s="123">
        <f>IF(AZ51=4,G51,0)</f>
        <v>0</v>
      </c>
      <c r="BE51" s="123">
        <f>IF(AZ51=5,G51,0)</f>
        <v>0</v>
      </c>
      <c r="CZ51" s="123">
        <v>0</v>
      </c>
    </row>
    <row r="52" spans="1:104" ht="22.5" x14ac:dyDescent="0.2">
      <c r="A52" s="151">
        <v>15</v>
      </c>
      <c r="B52" s="152" t="s">
        <v>136</v>
      </c>
      <c r="C52" s="153" t="s">
        <v>137</v>
      </c>
      <c r="D52" s="154" t="s">
        <v>115</v>
      </c>
      <c r="E52" s="155">
        <v>2.66</v>
      </c>
      <c r="F52" s="155"/>
      <c r="G52" s="156">
        <f>E52*F52</f>
        <v>0</v>
      </c>
      <c r="O52" s="150">
        <v>2</v>
      </c>
      <c r="AA52" s="123">
        <v>12</v>
      </c>
      <c r="AB52" s="123">
        <v>0</v>
      </c>
      <c r="AC52" s="123">
        <v>15</v>
      </c>
      <c r="AZ52" s="123">
        <v>1</v>
      </c>
      <c r="BA52" s="123">
        <f>IF(AZ52=1,G52,0)</f>
        <v>0</v>
      </c>
      <c r="BB52" s="123">
        <f>IF(AZ52=2,G52,0)</f>
        <v>0</v>
      </c>
      <c r="BC52" s="123">
        <f>IF(AZ52=3,G52,0)</f>
        <v>0</v>
      </c>
      <c r="BD52" s="123">
        <f>IF(AZ52=4,G52,0)</f>
        <v>0</v>
      </c>
      <c r="BE52" s="123">
        <f>IF(AZ52=5,G52,0)</f>
        <v>0</v>
      </c>
      <c r="CZ52" s="123">
        <v>3.8640000000000001E-2</v>
      </c>
    </row>
    <row r="53" spans="1:104" x14ac:dyDescent="0.2">
      <c r="A53" s="157"/>
      <c r="B53" s="158"/>
      <c r="C53" s="229" t="s">
        <v>138</v>
      </c>
      <c r="D53" s="230"/>
      <c r="E53" s="159">
        <v>2.66</v>
      </c>
      <c r="F53" s="160"/>
      <c r="G53" s="161"/>
      <c r="M53" s="162" t="s">
        <v>138</v>
      </c>
      <c r="O53" s="150"/>
    </row>
    <row r="54" spans="1:104" x14ac:dyDescent="0.2">
      <c r="A54" s="163"/>
      <c r="B54" s="164" t="s">
        <v>67</v>
      </c>
      <c r="C54" s="165" t="str">
        <f>CONCATENATE(B31," ",C31)</f>
        <v>4 Vodorovné konstrukce</v>
      </c>
      <c r="D54" s="163"/>
      <c r="E54" s="166"/>
      <c r="F54" s="166"/>
      <c r="G54" s="167">
        <f>SUM(G31:G53)</f>
        <v>0</v>
      </c>
      <c r="O54" s="150">
        <v>4</v>
      </c>
      <c r="BA54" s="168">
        <f>SUM(BA31:BA53)</f>
        <v>0</v>
      </c>
      <c r="BB54" s="168">
        <f>SUM(BB31:BB53)</f>
        <v>0</v>
      </c>
      <c r="BC54" s="168">
        <f>SUM(BC31:BC53)</f>
        <v>0</v>
      </c>
      <c r="BD54" s="168">
        <f>SUM(BD31:BD53)</f>
        <v>0</v>
      </c>
      <c r="BE54" s="168">
        <f>SUM(BE31:BE53)</f>
        <v>0</v>
      </c>
    </row>
    <row r="55" spans="1:104" x14ac:dyDescent="0.2">
      <c r="A55" s="143" t="s">
        <v>65</v>
      </c>
      <c r="B55" s="144" t="s">
        <v>139</v>
      </c>
      <c r="C55" s="145" t="s">
        <v>140</v>
      </c>
      <c r="D55" s="146"/>
      <c r="E55" s="147"/>
      <c r="F55" s="147"/>
      <c r="G55" s="148"/>
      <c r="H55" s="149"/>
      <c r="I55" s="149"/>
      <c r="O55" s="150">
        <v>1</v>
      </c>
    </row>
    <row r="56" spans="1:104" x14ac:dyDescent="0.2">
      <c r="A56" s="151">
        <v>16</v>
      </c>
      <c r="B56" s="152" t="s">
        <v>141</v>
      </c>
      <c r="C56" s="153" t="s">
        <v>142</v>
      </c>
      <c r="D56" s="154" t="s">
        <v>78</v>
      </c>
      <c r="E56" s="155">
        <v>9.8437999999999999</v>
      </c>
      <c r="F56" s="155"/>
      <c r="G56" s="156">
        <f>E56*F56</f>
        <v>0</v>
      </c>
      <c r="O56" s="150">
        <v>2</v>
      </c>
      <c r="AA56" s="123">
        <v>12</v>
      </c>
      <c r="AB56" s="123">
        <v>0</v>
      </c>
      <c r="AC56" s="123">
        <v>16</v>
      </c>
      <c r="AZ56" s="123">
        <v>1</v>
      </c>
      <c r="BA56" s="123">
        <f>IF(AZ56=1,G56,0)</f>
        <v>0</v>
      </c>
      <c r="BB56" s="123">
        <f>IF(AZ56=2,G56,0)</f>
        <v>0</v>
      </c>
      <c r="BC56" s="123">
        <f>IF(AZ56=3,G56,0)</f>
        <v>0</v>
      </c>
      <c r="BD56" s="123">
        <f>IF(AZ56=4,G56,0)</f>
        <v>0</v>
      </c>
      <c r="BE56" s="123">
        <f>IF(AZ56=5,G56,0)</f>
        <v>0</v>
      </c>
      <c r="CZ56" s="123">
        <v>4.8059999999999999E-2</v>
      </c>
    </row>
    <row r="57" spans="1:104" x14ac:dyDescent="0.2">
      <c r="A57" s="157"/>
      <c r="B57" s="158"/>
      <c r="C57" s="238" t="s">
        <v>143</v>
      </c>
      <c r="D57" s="239"/>
      <c r="E57" s="239"/>
      <c r="F57" s="239"/>
      <c r="G57" s="240"/>
      <c r="O57" s="150">
        <v>3</v>
      </c>
    </row>
    <row r="58" spans="1:104" x14ac:dyDescent="0.2">
      <c r="A58" s="157"/>
      <c r="B58" s="158"/>
      <c r="C58" s="229" t="s">
        <v>144</v>
      </c>
      <c r="D58" s="230"/>
      <c r="E58" s="159">
        <v>0</v>
      </c>
      <c r="F58" s="160"/>
      <c r="G58" s="161"/>
      <c r="M58" s="162" t="s">
        <v>144</v>
      </c>
      <c r="O58" s="150"/>
    </row>
    <row r="59" spans="1:104" x14ac:dyDescent="0.2">
      <c r="A59" s="157"/>
      <c r="B59" s="158"/>
      <c r="C59" s="229" t="s">
        <v>145</v>
      </c>
      <c r="D59" s="230"/>
      <c r="E59" s="159">
        <v>6.64</v>
      </c>
      <c r="F59" s="160"/>
      <c r="G59" s="161"/>
      <c r="M59" s="162" t="s">
        <v>145</v>
      </c>
      <c r="O59" s="150"/>
    </row>
    <row r="60" spans="1:104" x14ac:dyDescent="0.2">
      <c r="A60" s="157"/>
      <c r="B60" s="158"/>
      <c r="C60" s="229" t="s">
        <v>146</v>
      </c>
      <c r="D60" s="230"/>
      <c r="E60" s="159">
        <v>3.2038000000000002</v>
      </c>
      <c r="F60" s="160"/>
      <c r="G60" s="161"/>
      <c r="M60" s="162" t="s">
        <v>146</v>
      </c>
      <c r="O60" s="150"/>
    </row>
    <row r="61" spans="1:104" x14ac:dyDescent="0.2">
      <c r="A61" s="151">
        <v>17</v>
      </c>
      <c r="B61" s="152" t="s">
        <v>147</v>
      </c>
      <c r="C61" s="153" t="s">
        <v>148</v>
      </c>
      <c r="D61" s="154" t="s">
        <v>78</v>
      </c>
      <c r="E61" s="155">
        <v>13.5525</v>
      </c>
      <c r="F61" s="155"/>
      <c r="G61" s="156">
        <f>E61*F61</f>
        <v>0</v>
      </c>
      <c r="O61" s="150">
        <v>2</v>
      </c>
      <c r="AA61" s="123">
        <v>12</v>
      </c>
      <c r="AB61" s="123">
        <v>0</v>
      </c>
      <c r="AC61" s="123">
        <v>17</v>
      </c>
      <c r="AZ61" s="123">
        <v>1</v>
      </c>
      <c r="BA61" s="123">
        <f>IF(AZ61=1,G61,0)</f>
        <v>0</v>
      </c>
      <c r="BB61" s="123">
        <f>IF(AZ61=2,G61,0)</f>
        <v>0</v>
      </c>
      <c r="BC61" s="123">
        <f>IF(AZ61=3,G61,0)</f>
        <v>0</v>
      </c>
      <c r="BD61" s="123">
        <f>IF(AZ61=4,G61,0)</f>
        <v>0</v>
      </c>
      <c r="BE61" s="123">
        <f>IF(AZ61=5,G61,0)</f>
        <v>0</v>
      </c>
      <c r="CZ61" s="123">
        <v>5.1229999999999998E-2</v>
      </c>
    </row>
    <row r="62" spans="1:104" x14ac:dyDescent="0.2">
      <c r="A62" s="157"/>
      <c r="B62" s="158"/>
      <c r="C62" s="238" t="s">
        <v>143</v>
      </c>
      <c r="D62" s="239"/>
      <c r="E62" s="239"/>
      <c r="F62" s="239"/>
      <c r="G62" s="240"/>
      <c r="O62" s="150">
        <v>3</v>
      </c>
    </row>
    <row r="63" spans="1:104" x14ac:dyDescent="0.2">
      <c r="A63" s="157"/>
      <c r="B63" s="158"/>
      <c r="C63" s="229" t="s">
        <v>149</v>
      </c>
      <c r="D63" s="230"/>
      <c r="E63" s="159">
        <v>0</v>
      </c>
      <c r="F63" s="160"/>
      <c r="G63" s="161"/>
      <c r="M63" s="162" t="s">
        <v>149</v>
      </c>
      <c r="O63" s="150"/>
    </row>
    <row r="64" spans="1:104" x14ac:dyDescent="0.2">
      <c r="A64" s="157"/>
      <c r="B64" s="158"/>
      <c r="C64" s="229" t="s">
        <v>150</v>
      </c>
      <c r="D64" s="230"/>
      <c r="E64" s="159">
        <v>3.1425000000000001</v>
      </c>
      <c r="F64" s="160"/>
      <c r="G64" s="161"/>
      <c r="M64" s="162" t="s">
        <v>150</v>
      </c>
      <c r="O64" s="150"/>
    </row>
    <row r="65" spans="1:104" x14ac:dyDescent="0.2">
      <c r="A65" s="157"/>
      <c r="B65" s="158"/>
      <c r="C65" s="229" t="s">
        <v>151</v>
      </c>
      <c r="D65" s="230"/>
      <c r="E65" s="159">
        <v>1.52</v>
      </c>
      <c r="F65" s="160"/>
      <c r="G65" s="161"/>
      <c r="M65" s="162" t="s">
        <v>151</v>
      </c>
      <c r="O65" s="150"/>
    </row>
    <row r="66" spans="1:104" x14ac:dyDescent="0.2">
      <c r="A66" s="157"/>
      <c r="B66" s="158"/>
      <c r="C66" s="229" t="s">
        <v>152</v>
      </c>
      <c r="D66" s="230"/>
      <c r="E66" s="159">
        <v>0</v>
      </c>
      <c r="F66" s="160"/>
      <c r="G66" s="161"/>
      <c r="M66" s="162" t="s">
        <v>152</v>
      </c>
      <c r="O66" s="150"/>
    </row>
    <row r="67" spans="1:104" x14ac:dyDescent="0.2">
      <c r="A67" s="157"/>
      <c r="B67" s="158"/>
      <c r="C67" s="229" t="s">
        <v>153</v>
      </c>
      <c r="D67" s="230"/>
      <c r="E67" s="159">
        <v>8.89</v>
      </c>
      <c r="F67" s="160"/>
      <c r="G67" s="161"/>
      <c r="M67" s="162" t="s">
        <v>153</v>
      </c>
      <c r="O67" s="150"/>
    </row>
    <row r="68" spans="1:104" x14ac:dyDescent="0.2">
      <c r="A68" s="151">
        <v>18</v>
      </c>
      <c r="B68" s="152" t="s">
        <v>154</v>
      </c>
      <c r="C68" s="153" t="s">
        <v>155</v>
      </c>
      <c r="D68" s="154" t="s">
        <v>78</v>
      </c>
      <c r="E68" s="155">
        <v>84.871799999999993</v>
      </c>
      <c r="F68" s="155"/>
      <c r="G68" s="156">
        <f>E68*F68</f>
        <v>0</v>
      </c>
      <c r="O68" s="150">
        <v>2</v>
      </c>
      <c r="AA68" s="123">
        <v>12</v>
      </c>
      <c r="AB68" s="123">
        <v>0</v>
      </c>
      <c r="AC68" s="123">
        <v>18</v>
      </c>
      <c r="AZ68" s="123">
        <v>1</v>
      </c>
      <c r="BA68" s="123">
        <f>IF(AZ68=1,G68,0)</f>
        <v>0</v>
      </c>
      <c r="BB68" s="123">
        <f>IF(AZ68=2,G68,0)</f>
        <v>0</v>
      </c>
      <c r="BC68" s="123">
        <f>IF(AZ68=3,G68,0)</f>
        <v>0</v>
      </c>
      <c r="BD68" s="123">
        <f>IF(AZ68=4,G68,0)</f>
        <v>0</v>
      </c>
      <c r="BE68" s="123">
        <f>IF(AZ68=5,G68,0)</f>
        <v>0</v>
      </c>
      <c r="CZ68" s="123">
        <v>3.9609999999999999E-2</v>
      </c>
    </row>
    <row r="69" spans="1:104" x14ac:dyDescent="0.2">
      <c r="A69" s="157"/>
      <c r="B69" s="158"/>
      <c r="C69" s="229" t="s">
        <v>156</v>
      </c>
      <c r="D69" s="230"/>
      <c r="E69" s="159">
        <v>0</v>
      </c>
      <c r="F69" s="160"/>
      <c r="G69" s="161"/>
      <c r="M69" s="162" t="s">
        <v>156</v>
      </c>
      <c r="O69" s="150"/>
    </row>
    <row r="70" spans="1:104" x14ac:dyDescent="0.2">
      <c r="A70" s="157"/>
      <c r="B70" s="158"/>
      <c r="C70" s="229" t="s">
        <v>157</v>
      </c>
      <c r="D70" s="230"/>
      <c r="E70" s="159">
        <v>0</v>
      </c>
      <c r="F70" s="160"/>
      <c r="G70" s="161"/>
      <c r="M70" s="162" t="s">
        <v>157</v>
      </c>
      <c r="O70" s="150"/>
    </row>
    <row r="71" spans="1:104" x14ac:dyDescent="0.2">
      <c r="A71" s="157"/>
      <c r="B71" s="158"/>
      <c r="C71" s="229" t="s">
        <v>158</v>
      </c>
      <c r="D71" s="230"/>
      <c r="E71" s="159">
        <v>17.893000000000001</v>
      </c>
      <c r="F71" s="160"/>
      <c r="G71" s="161"/>
      <c r="M71" s="162" t="s">
        <v>158</v>
      </c>
      <c r="O71" s="150"/>
    </row>
    <row r="72" spans="1:104" x14ac:dyDescent="0.2">
      <c r="A72" s="157"/>
      <c r="B72" s="158"/>
      <c r="C72" s="229" t="s">
        <v>159</v>
      </c>
      <c r="D72" s="230"/>
      <c r="E72" s="159">
        <v>0</v>
      </c>
      <c r="F72" s="160"/>
      <c r="G72" s="161"/>
      <c r="M72" s="162" t="s">
        <v>159</v>
      </c>
      <c r="O72" s="150"/>
    </row>
    <row r="73" spans="1:104" x14ac:dyDescent="0.2">
      <c r="A73" s="157"/>
      <c r="B73" s="158"/>
      <c r="C73" s="229" t="s">
        <v>160</v>
      </c>
      <c r="D73" s="230"/>
      <c r="E73" s="159">
        <v>44.36</v>
      </c>
      <c r="F73" s="160"/>
      <c r="G73" s="161"/>
      <c r="M73" s="162" t="s">
        <v>160</v>
      </c>
      <c r="O73" s="150"/>
    </row>
    <row r="74" spans="1:104" x14ac:dyDescent="0.2">
      <c r="A74" s="157"/>
      <c r="B74" s="158"/>
      <c r="C74" s="229" t="s">
        <v>161</v>
      </c>
      <c r="D74" s="230"/>
      <c r="E74" s="159">
        <v>10.53</v>
      </c>
      <c r="F74" s="160"/>
      <c r="G74" s="161"/>
      <c r="M74" s="162" t="s">
        <v>161</v>
      </c>
      <c r="O74" s="150"/>
    </row>
    <row r="75" spans="1:104" x14ac:dyDescent="0.2">
      <c r="A75" s="157"/>
      <c r="B75" s="158"/>
      <c r="C75" s="229" t="s">
        <v>162</v>
      </c>
      <c r="D75" s="230"/>
      <c r="E75" s="159">
        <v>0</v>
      </c>
      <c r="F75" s="160"/>
      <c r="G75" s="161"/>
      <c r="M75" s="162" t="s">
        <v>162</v>
      </c>
      <c r="O75" s="150"/>
    </row>
    <row r="76" spans="1:104" x14ac:dyDescent="0.2">
      <c r="A76" s="157"/>
      <c r="B76" s="158"/>
      <c r="C76" s="229" t="s">
        <v>157</v>
      </c>
      <c r="D76" s="230"/>
      <c r="E76" s="159">
        <v>0</v>
      </c>
      <c r="F76" s="160"/>
      <c r="G76" s="161"/>
      <c r="M76" s="162" t="s">
        <v>157</v>
      </c>
      <c r="O76" s="150"/>
    </row>
    <row r="77" spans="1:104" x14ac:dyDescent="0.2">
      <c r="A77" s="157"/>
      <c r="B77" s="158"/>
      <c r="C77" s="229" t="s">
        <v>163</v>
      </c>
      <c r="D77" s="230"/>
      <c r="E77" s="159">
        <v>12.088800000000001</v>
      </c>
      <c r="F77" s="160"/>
      <c r="G77" s="161"/>
      <c r="M77" s="162" t="s">
        <v>163</v>
      </c>
      <c r="O77" s="150"/>
    </row>
    <row r="78" spans="1:104" x14ac:dyDescent="0.2">
      <c r="A78" s="151">
        <v>19</v>
      </c>
      <c r="B78" s="152" t="s">
        <v>164</v>
      </c>
      <c r="C78" s="153" t="s">
        <v>165</v>
      </c>
      <c r="D78" s="154" t="s">
        <v>78</v>
      </c>
      <c r="E78" s="155">
        <v>6.1239999999999997</v>
      </c>
      <c r="F78" s="155"/>
      <c r="G78" s="156">
        <f>E78*F78</f>
        <v>0</v>
      </c>
      <c r="O78" s="150">
        <v>2</v>
      </c>
      <c r="AA78" s="123">
        <v>12</v>
      </c>
      <c r="AB78" s="123">
        <v>0</v>
      </c>
      <c r="AC78" s="123">
        <v>19</v>
      </c>
      <c r="AZ78" s="123">
        <v>1</v>
      </c>
      <c r="BA78" s="123">
        <f>IF(AZ78=1,G78,0)</f>
        <v>0</v>
      </c>
      <c r="BB78" s="123">
        <f>IF(AZ78=2,G78,0)</f>
        <v>0</v>
      </c>
      <c r="BC78" s="123">
        <f>IF(AZ78=3,G78,0)</f>
        <v>0</v>
      </c>
      <c r="BD78" s="123">
        <f>IF(AZ78=4,G78,0)</f>
        <v>0</v>
      </c>
      <c r="BE78" s="123">
        <f>IF(AZ78=5,G78,0)</f>
        <v>0</v>
      </c>
      <c r="CZ78" s="123">
        <v>1.6000000000000001E-3</v>
      </c>
    </row>
    <row r="79" spans="1:104" x14ac:dyDescent="0.2">
      <c r="A79" s="157"/>
      <c r="B79" s="158"/>
      <c r="C79" s="238" t="s">
        <v>166</v>
      </c>
      <c r="D79" s="239"/>
      <c r="E79" s="239"/>
      <c r="F79" s="239"/>
      <c r="G79" s="240"/>
      <c r="O79" s="150">
        <v>3</v>
      </c>
    </row>
    <row r="80" spans="1:104" x14ac:dyDescent="0.2">
      <c r="A80" s="157"/>
      <c r="B80" s="158"/>
      <c r="C80" s="229" t="s">
        <v>167</v>
      </c>
      <c r="D80" s="230"/>
      <c r="E80" s="159">
        <v>3.0870000000000002</v>
      </c>
      <c r="F80" s="160"/>
      <c r="G80" s="161"/>
      <c r="M80" s="162" t="s">
        <v>167</v>
      </c>
      <c r="O80" s="150"/>
    </row>
    <row r="81" spans="1:104" x14ac:dyDescent="0.2">
      <c r="A81" s="157"/>
      <c r="B81" s="158"/>
      <c r="C81" s="229" t="s">
        <v>168</v>
      </c>
      <c r="D81" s="230"/>
      <c r="E81" s="159">
        <v>3.0369999999999999</v>
      </c>
      <c r="F81" s="160"/>
      <c r="G81" s="161"/>
      <c r="M81" s="162" t="s">
        <v>168</v>
      </c>
      <c r="O81" s="150"/>
    </row>
    <row r="82" spans="1:104" x14ac:dyDescent="0.2">
      <c r="A82" s="151">
        <v>20</v>
      </c>
      <c r="B82" s="152" t="s">
        <v>169</v>
      </c>
      <c r="C82" s="153" t="s">
        <v>170</v>
      </c>
      <c r="D82" s="154" t="s">
        <v>78</v>
      </c>
      <c r="E82" s="155">
        <v>6.1239999999999997</v>
      </c>
      <c r="F82" s="155"/>
      <c r="G82" s="156">
        <f>E82*F82</f>
        <v>0</v>
      </c>
      <c r="O82" s="150">
        <v>2</v>
      </c>
      <c r="AA82" s="123">
        <v>12</v>
      </c>
      <c r="AB82" s="123">
        <v>0</v>
      </c>
      <c r="AC82" s="123">
        <v>20</v>
      </c>
      <c r="AZ82" s="123">
        <v>1</v>
      </c>
      <c r="BA82" s="123">
        <f>IF(AZ82=1,G82,0)</f>
        <v>0</v>
      </c>
      <c r="BB82" s="123">
        <f>IF(AZ82=2,G82,0)</f>
        <v>0</v>
      </c>
      <c r="BC82" s="123">
        <f>IF(AZ82=3,G82,0)</f>
        <v>0</v>
      </c>
      <c r="BD82" s="123">
        <f>IF(AZ82=4,G82,0)</f>
        <v>0</v>
      </c>
      <c r="BE82" s="123">
        <f>IF(AZ82=5,G82,0)</f>
        <v>0</v>
      </c>
      <c r="CZ82" s="123">
        <v>3.3300000000000003E-2</v>
      </c>
    </row>
    <row r="83" spans="1:104" x14ac:dyDescent="0.2">
      <c r="A83" s="157"/>
      <c r="B83" s="158"/>
      <c r="C83" s="238" t="s">
        <v>166</v>
      </c>
      <c r="D83" s="239"/>
      <c r="E83" s="239"/>
      <c r="F83" s="239"/>
      <c r="G83" s="240"/>
      <c r="O83" s="150">
        <v>3</v>
      </c>
    </row>
    <row r="84" spans="1:104" ht="22.5" x14ac:dyDescent="0.2">
      <c r="A84" s="151">
        <v>21</v>
      </c>
      <c r="B84" s="152" t="s">
        <v>171</v>
      </c>
      <c r="C84" s="153" t="s">
        <v>172</v>
      </c>
      <c r="D84" s="154" t="s">
        <v>78</v>
      </c>
      <c r="E84" s="155">
        <v>9.6317000000000004</v>
      </c>
      <c r="F84" s="155"/>
      <c r="G84" s="156">
        <f>E84*F84</f>
        <v>0</v>
      </c>
      <c r="O84" s="150">
        <v>2</v>
      </c>
      <c r="AA84" s="123">
        <v>12</v>
      </c>
      <c r="AB84" s="123">
        <v>0</v>
      </c>
      <c r="AC84" s="123">
        <v>21</v>
      </c>
      <c r="AZ84" s="123">
        <v>1</v>
      </c>
      <c r="BA84" s="123">
        <f>IF(AZ84=1,G84,0)</f>
        <v>0</v>
      </c>
      <c r="BB84" s="123">
        <f>IF(AZ84=2,G84,0)</f>
        <v>0</v>
      </c>
      <c r="BC84" s="123">
        <f>IF(AZ84=3,G84,0)</f>
        <v>0</v>
      </c>
      <c r="BD84" s="123">
        <f>IF(AZ84=4,G84,0)</f>
        <v>0</v>
      </c>
      <c r="BE84" s="123">
        <f>IF(AZ84=5,G84,0)</f>
        <v>0</v>
      </c>
      <c r="CZ84" s="123">
        <v>3.6099999999999999E-3</v>
      </c>
    </row>
    <row r="85" spans="1:104" x14ac:dyDescent="0.2">
      <c r="A85" s="157"/>
      <c r="B85" s="158"/>
      <c r="C85" s="229" t="s">
        <v>173</v>
      </c>
      <c r="D85" s="230"/>
      <c r="E85" s="159">
        <v>0</v>
      </c>
      <c r="F85" s="160"/>
      <c r="G85" s="161"/>
      <c r="M85" s="162" t="s">
        <v>173</v>
      </c>
      <c r="O85" s="150"/>
    </row>
    <row r="86" spans="1:104" x14ac:dyDescent="0.2">
      <c r="A86" s="157"/>
      <c r="B86" s="158"/>
      <c r="C86" s="229" t="s">
        <v>174</v>
      </c>
      <c r="D86" s="230"/>
      <c r="E86" s="159">
        <v>3.0337000000000001</v>
      </c>
      <c r="F86" s="160"/>
      <c r="G86" s="161"/>
      <c r="M86" s="162" t="s">
        <v>174</v>
      </c>
      <c r="O86" s="150"/>
    </row>
    <row r="87" spans="1:104" x14ac:dyDescent="0.2">
      <c r="A87" s="157"/>
      <c r="B87" s="158"/>
      <c r="C87" s="229" t="s">
        <v>175</v>
      </c>
      <c r="D87" s="230"/>
      <c r="E87" s="159">
        <v>0</v>
      </c>
      <c r="F87" s="160"/>
      <c r="G87" s="161"/>
      <c r="M87" s="162" t="s">
        <v>175</v>
      </c>
      <c r="O87" s="150"/>
    </row>
    <row r="88" spans="1:104" x14ac:dyDescent="0.2">
      <c r="A88" s="157"/>
      <c r="B88" s="158"/>
      <c r="C88" s="229" t="s">
        <v>176</v>
      </c>
      <c r="D88" s="230"/>
      <c r="E88" s="159">
        <v>5.3380000000000001</v>
      </c>
      <c r="F88" s="160"/>
      <c r="G88" s="161"/>
      <c r="M88" s="162" t="s">
        <v>176</v>
      </c>
      <c r="O88" s="150"/>
    </row>
    <row r="89" spans="1:104" x14ac:dyDescent="0.2">
      <c r="A89" s="157"/>
      <c r="B89" s="158"/>
      <c r="C89" s="229" t="s">
        <v>177</v>
      </c>
      <c r="D89" s="230"/>
      <c r="E89" s="159">
        <v>1.26</v>
      </c>
      <c r="F89" s="160"/>
      <c r="G89" s="161"/>
      <c r="M89" s="162" t="s">
        <v>177</v>
      </c>
      <c r="O89" s="150"/>
    </row>
    <row r="90" spans="1:104" x14ac:dyDescent="0.2">
      <c r="A90" s="163"/>
      <c r="B90" s="164" t="s">
        <v>67</v>
      </c>
      <c r="C90" s="165" t="str">
        <f>CONCATENATE(B55," ",C55)</f>
        <v>61 Upravy povrchů vnitřní</v>
      </c>
      <c r="D90" s="163"/>
      <c r="E90" s="166"/>
      <c r="F90" s="166"/>
      <c r="G90" s="167">
        <f>SUM(G55:G89)</f>
        <v>0</v>
      </c>
      <c r="O90" s="150">
        <v>4</v>
      </c>
      <c r="BA90" s="168">
        <f>SUM(BA55:BA89)</f>
        <v>0</v>
      </c>
      <c r="BB90" s="168">
        <f>SUM(BB55:BB89)</f>
        <v>0</v>
      </c>
      <c r="BC90" s="168">
        <f>SUM(BC55:BC89)</f>
        <v>0</v>
      </c>
      <c r="BD90" s="168">
        <f>SUM(BD55:BD89)</f>
        <v>0</v>
      </c>
      <c r="BE90" s="168">
        <f>SUM(BE55:BE89)</f>
        <v>0</v>
      </c>
    </row>
    <row r="91" spans="1:104" x14ac:dyDescent="0.2">
      <c r="A91" s="143" t="s">
        <v>65</v>
      </c>
      <c r="B91" s="144" t="s">
        <v>178</v>
      </c>
      <c r="C91" s="145" t="s">
        <v>179</v>
      </c>
      <c r="D91" s="146"/>
      <c r="E91" s="147"/>
      <c r="F91" s="147"/>
      <c r="G91" s="148"/>
      <c r="H91" s="149"/>
      <c r="I91" s="149"/>
      <c r="O91" s="150">
        <v>1</v>
      </c>
    </row>
    <row r="92" spans="1:104" x14ac:dyDescent="0.2">
      <c r="A92" s="151">
        <v>22</v>
      </c>
      <c r="B92" s="152" t="s">
        <v>180</v>
      </c>
      <c r="C92" s="153" t="s">
        <v>181</v>
      </c>
      <c r="D92" s="154" t="s">
        <v>78</v>
      </c>
      <c r="E92" s="155">
        <v>8.89</v>
      </c>
      <c r="F92" s="155"/>
      <c r="G92" s="156">
        <f>E92*F92</f>
        <v>0</v>
      </c>
      <c r="O92" s="150">
        <v>2</v>
      </c>
      <c r="AA92" s="123">
        <v>12</v>
      </c>
      <c r="AB92" s="123">
        <v>0</v>
      </c>
      <c r="AC92" s="123">
        <v>22</v>
      </c>
      <c r="AZ92" s="123">
        <v>1</v>
      </c>
      <c r="BA92" s="123">
        <f>IF(AZ92=1,G92,0)</f>
        <v>0</v>
      </c>
      <c r="BB92" s="123">
        <f>IF(AZ92=2,G92,0)</f>
        <v>0</v>
      </c>
      <c r="BC92" s="123">
        <f>IF(AZ92=3,G92,0)</f>
        <v>0</v>
      </c>
      <c r="BD92" s="123">
        <f>IF(AZ92=4,G92,0)</f>
        <v>0</v>
      </c>
      <c r="BE92" s="123">
        <f>IF(AZ92=5,G92,0)</f>
        <v>0</v>
      </c>
      <c r="CZ92" s="123">
        <v>9.5000000000000001E-2</v>
      </c>
    </row>
    <row r="93" spans="1:104" x14ac:dyDescent="0.2">
      <c r="A93" s="157"/>
      <c r="B93" s="158"/>
      <c r="C93" s="238" t="s">
        <v>182</v>
      </c>
      <c r="D93" s="239"/>
      <c r="E93" s="239"/>
      <c r="F93" s="239"/>
      <c r="G93" s="240"/>
      <c r="O93" s="150">
        <v>3</v>
      </c>
    </row>
    <row r="94" spans="1:104" x14ac:dyDescent="0.2">
      <c r="A94" s="157"/>
      <c r="B94" s="158"/>
      <c r="C94" s="229" t="s">
        <v>183</v>
      </c>
      <c r="D94" s="230"/>
      <c r="E94" s="159">
        <v>8.89</v>
      </c>
      <c r="F94" s="160"/>
      <c r="G94" s="161"/>
      <c r="M94" s="162" t="s">
        <v>183</v>
      </c>
      <c r="O94" s="150"/>
    </row>
    <row r="95" spans="1:104" ht="22.5" x14ac:dyDescent="0.2">
      <c r="A95" s="151">
        <v>23</v>
      </c>
      <c r="B95" s="152" t="s">
        <v>184</v>
      </c>
      <c r="C95" s="153" t="s">
        <v>185</v>
      </c>
      <c r="D95" s="154" t="s">
        <v>111</v>
      </c>
      <c r="E95" s="155">
        <v>2.53E-2</v>
      </c>
      <c r="F95" s="155"/>
      <c r="G95" s="156">
        <f>E95*F95</f>
        <v>0</v>
      </c>
      <c r="O95" s="150">
        <v>2</v>
      </c>
      <c r="AA95" s="123">
        <v>12</v>
      </c>
      <c r="AB95" s="123">
        <v>0</v>
      </c>
      <c r="AC95" s="123">
        <v>23</v>
      </c>
      <c r="AZ95" s="123">
        <v>1</v>
      </c>
      <c r="BA95" s="123">
        <f>IF(AZ95=1,G95,0)</f>
        <v>0</v>
      </c>
      <c r="BB95" s="123">
        <f>IF(AZ95=2,G95,0)</f>
        <v>0</v>
      </c>
      <c r="BC95" s="123">
        <f>IF(AZ95=3,G95,0)</f>
        <v>0</v>
      </c>
      <c r="BD95" s="123">
        <f>IF(AZ95=4,G95,0)</f>
        <v>0</v>
      </c>
      <c r="BE95" s="123">
        <f>IF(AZ95=5,G95,0)</f>
        <v>0</v>
      </c>
      <c r="CZ95" s="123">
        <v>1.0662499999999999</v>
      </c>
    </row>
    <row r="96" spans="1:104" x14ac:dyDescent="0.2">
      <c r="A96" s="157"/>
      <c r="B96" s="158"/>
      <c r="C96" s="229" t="s">
        <v>186</v>
      </c>
      <c r="D96" s="230"/>
      <c r="E96" s="159">
        <v>2.53E-2</v>
      </c>
      <c r="F96" s="160"/>
      <c r="G96" s="161"/>
      <c r="M96" s="162" t="s">
        <v>186</v>
      </c>
      <c r="O96" s="150"/>
    </row>
    <row r="97" spans="1:104" ht="22.5" x14ac:dyDescent="0.2">
      <c r="A97" s="151">
        <v>24</v>
      </c>
      <c r="B97" s="152" t="s">
        <v>187</v>
      </c>
      <c r="C97" s="153" t="s">
        <v>188</v>
      </c>
      <c r="D97" s="154" t="s">
        <v>78</v>
      </c>
      <c r="E97" s="155">
        <v>90.26</v>
      </c>
      <c r="F97" s="155"/>
      <c r="G97" s="156">
        <f>E97*F97</f>
        <v>0</v>
      </c>
      <c r="O97" s="150">
        <v>2</v>
      </c>
      <c r="AA97" s="123">
        <v>12</v>
      </c>
      <c r="AB97" s="123">
        <v>0</v>
      </c>
      <c r="AC97" s="123">
        <v>24</v>
      </c>
      <c r="AZ97" s="123">
        <v>1</v>
      </c>
      <c r="BA97" s="123">
        <f>IF(AZ97=1,G97,0)</f>
        <v>0</v>
      </c>
      <c r="BB97" s="123">
        <f>IF(AZ97=2,G97,0)</f>
        <v>0</v>
      </c>
      <c r="BC97" s="123">
        <f>IF(AZ97=3,G97,0)</f>
        <v>0</v>
      </c>
      <c r="BD97" s="123">
        <f>IF(AZ97=4,G97,0)</f>
        <v>0</v>
      </c>
      <c r="BE97" s="123">
        <f>IF(AZ97=5,G97,0)</f>
        <v>0</v>
      </c>
      <c r="CZ97" s="123">
        <v>3.1660000000000001E-2</v>
      </c>
    </row>
    <row r="98" spans="1:104" x14ac:dyDescent="0.2">
      <c r="A98" s="157"/>
      <c r="B98" s="158"/>
      <c r="C98" s="229" t="s">
        <v>189</v>
      </c>
      <c r="D98" s="230"/>
      <c r="E98" s="159">
        <v>90.26</v>
      </c>
      <c r="F98" s="160"/>
      <c r="G98" s="161"/>
      <c r="M98" s="162" t="s">
        <v>189</v>
      </c>
      <c r="O98" s="150"/>
    </row>
    <row r="99" spans="1:104" x14ac:dyDescent="0.2">
      <c r="A99" s="163"/>
      <c r="B99" s="164" t="s">
        <v>67</v>
      </c>
      <c r="C99" s="165" t="str">
        <f>CONCATENATE(B91," ",C91)</f>
        <v>63 Podlahy a podlahové konstrukce</v>
      </c>
      <c r="D99" s="163"/>
      <c r="E99" s="166"/>
      <c r="F99" s="166"/>
      <c r="G99" s="167">
        <f>SUM(G91:G98)</f>
        <v>0</v>
      </c>
      <c r="O99" s="150">
        <v>4</v>
      </c>
      <c r="BA99" s="168">
        <f>SUM(BA91:BA98)</f>
        <v>0</v>
      </c>
      <c r="BB99" s="168">
        <f>SUM(BB91:BB98)</f>
        <v>0</v>
      </c>
      <c r="BC99" s="168">
        <f>SUM(BC91:BC98)</f>
        <v>0</v>
      </c>
      <c r="BD99" s="168">
        <f>SUM(BD91:BD98)</f>
        <v>0</v>
      </c>
      <c r="BE99" s="168">
        <f>SUM(BE91:BE98)</f>
        <v>0</v>
      </c>
    </row>
    <row r="100" spans="1:104" x14ac:dyDescent="0.2">
      <c r="A100" s="143" t="s">
        <v>65</v>
      </c>
      <c r="B100" s="144" t="s">
        <v>190</v>
      </c>
      <c r="C100" s="145" t="s">
        <v>191</v>
      </c>
      <c r="D100" s="146"/>
      <c r="E100" s="147"/>
      <c r="F100" s="147"/>
      <c r="G100" s="148"/>
      <c r="H100" s="149"/>
      <c r="I100" s="149"/>
      <c r="O100" s="150">
        <v>1</v>
      </c>
    </row>
    <row r="101" spans="1:104" ht="22.5" x14ac:dyDescent="0.2">
      <c r="A101" s="151">
        <v>25</v>
      </c>
      <c r="B101" s="152" t="s">
        <v>192</v>
      </c>
      <c r="C101" s="153" t="s">
        <v>193</v>
      </c>
      <c r="D101" s="154" t="s">
        <v>120</v>
      </c>
      <c r="E101" s="155">
        <v>2</v>
      </c>
      <c r="F101" s="155"/>
      <c r="G101" s="156">
        <f>E101*F101</f>
        <v>0</v>
      </c>
      <c r="O101" s="150">
        <v>2</v>
      </c>
      <c r="AA101" s="123">
        <v>12</v>
      </c>
      <c r="AB101" s="123">
        <v>0</v>
      </c>
      <c r="AC101" s="123">
        <v>25</v>
      </c>
      <c r="AZ101" s="123">
        <v>1</v>
      </c>
      <c r="BA101" s="123">
        <f>IF(AZ101=1,G101,0)</f>
        <v>0</v>
      </c>
      <c r="BB101" s="123">
        <f>IF(AZ101=2,G101,0)</f>
        <v>0</v>
      </c>
      <c r="BC101" s="123">
        <f>IF(AZ101=3,G101,0)</f>
        <v>0</v>
      </c>
      <c r="BD101" s="123">
        <f>IF(AZ101=4,G101,0)</f>
        <v>0</v>
      </c>
      <c r="BE101" s="123">
        <f>IF(AZ101=5,G101,0)</f>
        <v>0</v>
      </c>
      <c r="CZ101" s="123">
        <v>3.083E-2</v>
      </c>
    </row>
    <row r="102" spans="1:104" ht="22.5" x14ac:dyDescent="0.2">
      <c r="A102" s="151">
        <v>26</v>
      </c>
      <c r="B102" s="152" t="s">
        <v>194</v>
      </c>
      <c r="C102" s="153" t="s">
        <v>195</v>
      </c>
      <c r="D102" s="154" t="s">
        <v>120</v>
      </c>
      <c r="E102" s="155">
        <v>1</v>
      </c>
      <c r="F102" s="155"/>
      <c r="G102" s="156">
        <f>E102*F102</f>
        <v>0</v>
      </c>
      <c r="O102" s="150">
        <v>2</v>
      </c>
      <c r="AA102" s="123">
        <v>12</v>
      </c>
      <c r="AB102" s="123">
        <v>0</v>
      </c>
      <c r="AC102" s="123">
        <v>26</v>
      </c>
      <c r="AZ102" s="123">
        <v>1</v>
      </c>
      <c r="BA102" s="123">
        <f>IF(AZ102=1,G102,0)</f>
        <v>0</v>
      </c>
      <c r="BB102" s="123">
        <f>IF(AZ102=2,G102,0)</f>
        <v>0</v>
      </c>
      <c r="BC102" s="123">
        <f>IF(AZ102=3,G102,0)</f>
        <v>0</v>
      </c>
      <c r="BD102" s="123">
        <f>IF(AZ102=4,G102,0)</f>
        <v>0</v>
      </c>
      <c r="BE102" s="123">
        <f>IF(AZ102=5,G102,0)</f>
        <v>0</v>
      </c>
      <c r="CZ102" s="123">
        <v>3.083E-2</v>
      </c>
    </row>
    <row r="103" spans="1:104" ht="22.5" x14ac:dyDescent="0.2">
      <c r="A103" s="151">
        <v>27</v>
      </c>
      <c r="B103" s="152" t="s">
        <v>196</v>
      </c>
      <c r="C103" s="153" t="s">
        <v>197</v>
      </c>
      <c r="D103" s="154" t="s">
        <v>120</v>
      </c>
      <c r="E103" s="155">
        <v>2</v>
      </c>
      <c r="F103" s="155"/>
      <c r="G103" s="156">
        <f>E103*F103</f>
        <v>0</v>
      </c>
      <c r="O103" s="150">
        <v>2</v>
      </c>
      <c r="AA103" s="123">
        <v>12</v>
      </c>
      <c r="AB103" s="123">
        <v>0</v>
      </c>
      <c r="AC103" s="123">
        <v>27</v>
      </c>
      <c r="AZ103" s="123">
        <v>1</v>
      </c>
      <c r="BA103" s="123">
        <f>IF(AZ103=1,G103,0)</f>
        <v>0</v>
      </c>
      <c r="BB103" s="123">
        <f>IF(AZ103=2,G103,0)</f>
        <v>0</v>
      </c>
      <c r="BC103" s="123">
        <f>IF(AZ103=3,G103,0)</f>
        <v>0</v>
      </c>
      <c r="BD103" s="123">
        <f>IF(AZ103=4,G103,0)</f>
        <v>0</v>
      </c>
      <c r="BE103" s="123">
        <f>IF(AZ103=5,G103,0)</f>
        <v>0</v>
      </c>
      <c r="CZ103" s="123">
        <v>3.0550000000000001E-2</v>
      </c>
    </row>
    <row r="104" spans="1:104" ht="22.5" x14ac:dyDescent="0.2">
      <c r="A104" s="151">
        <v>28</v>
      </c>
      <c r="B104" s="152" t="s">
        <v>198</v>
      </c>
      <c r="C104" s="153" t="s">
        <v>199</v>
      </c>
      <c r="D104" s="154" t="s">
        <v>120</v>
      </c>
      <c r="E104" s="155">
        <v>1</v>
      </c>
      <c r="F104" s="155"/>
      <c r="G104" s="156">
        <f>E104*F104</f>
        <v>0</v>
      </c>
      <c r="O104" s="150">
        <v>2</v>
      </c>
      <c r="AA104" s="123">
        <v>12</v>
      </c>
      <c r="AB104" s="123">
        <v>0</v>
      </c>
      <c r="AC104" s="123">
        <v>28</v>
      </c>
      <c r="AZ104" s="123">
        <v>1</v>
      </c>
      <c r="BA104" s="123">
        <f>IF(AZ104=1,G104,0)</f>
        <v>0</v>
      </c>
      <c r="BB104" s="123">
        <f>IF(AZ104=2,G104,0)</f>
        <v>0</v>
      </c>
      <c r="BC104" s="123">
        <f>IF(AZ104=3,G104,0)</f>
        <v>0</v>
      </c>
      <c r="BD104" s="123">
        <f>IF(AZ104=4,G104,0)</f>
        <v>0</v>
      </c>
      <c r="BE104" s="123">
        <f>IF(AZ104=5,G104,0)</f>
        <v>0</v>
      </c>
      <c r="CZ104" s="123">
        <v>3.3309999999999999E-2</v>
      </c>
    </row>
    <row r="105" spans="1:104" x14ac:dyDescent="0.2">
      <c r="A105" s="157"/>
      <c r="B105" s="158"/>
      <c r="C105" s="238" t="s">
        <v>552</v>
      </c>
      <c r="D105" s="239"/>
      <c r="E105" s="239"/>
      <c r="F105" s="239"/>
      <c r="G105" s="240"/>
      <c r="O105" s="150">
        <v>3</v>
      </c>
    </row>
    <row r="106" spans="1:104" x14ac:dyDescent="0.2">
      <c r="A106" s="163"/>
      <c r="B106" s="164" t="s">
        <v>67</v>
      </c>
      <c r="C106" s="165" t="str">
        <f>CONCATENATE(B100," ",C100)</f>
        <v>64 Výplně otvorů</v>
      </c>
      <c r="D106" s="163"/>
      <c r="E106" s="166"/>
      <c r="F106" s="166"/>
      <c r="G106" s="167">
        <f>SUM(G100:G105)</f>
        <v>0</v>
      </c>
      <c r="O106" s="150">
        <v>4</v>
      </c>
      <c r="BA106" s="168">
        <f>SUM(BA100:BA105)</f>
        <v>0</v>
      </c>
      <c r="BB106" s="168">
        <f>SUM(BB100:BB105)</f>
        <v>0</v>
      </c>
      <c r="BC106" s="168">
        <f>SUM(BC100:BC105)</f>
        <v>0</v>
      </c>
      <c r="BD106" s="168">
        <f>SUM(BD100:BD105)</f>
        <v>0</v>
      </c>
      <c r="BE106" s="168">
        <f>SUM(BE100:BE105)</f>
        <v>0</v>
      </c>
    </row>
    <row r="107" spans="1:104" x14ac:dyDescent="0.2">
      <c r="A107" s="143" t="s">
        <v>65</v>
      </c>
      <c r="B107" s="144" t="s">
        <v>200</v>
      </c>
      <c r="C107" s="145" t="s">
        <v>201</v>
      </c>
      <c r="D107" s="146"/>
      <c r="E107" s="147"/>
      <c r="F107" s="147"/>
      <c r="G107" s="148"/>
      <c r="H107" s="149"/>
      <c r="I107" s="149"/>
      <c r="O107" s="150">
        <v>1</v>
      </c>
    </row>
    <row r="108" spans="1:104" x14ac:dyDescent="0.2">
      <c r="A108" s="151">
        <v>29</v>
      </c>
      <c r="B108" s="152" t="s">
        <v>202</v>
      </c>
      <c r="C108" s="153" t="s">
        <v>203</v>
      </c>
      <c r="D108" s="154" t="s">
        <v>78</v>
      </c>
      <c r="E108" s="155">
        <v>25.905000000000001</v>
      </c>
      <c r="F108" s="155"/>
      <c r="G108" s="156">
        <f>E108*F108</f>
        <v>0</v>
      </c>
      <c r="O108" s="150">
        <v>2</v>
      </c>
      <c r="AA108" s="123">
        <v>12</v>
      </c>
      <c r="AB108" s="123">
        <v>0</v>
      </c>
      <c r="AC108" s="123">
        <v>29</v>
      </c>
      <c r="AZ108" s="123">
        <v>2</v>
      </c>
      <c r="BA108" s="123">
        <f>IF(AZ108=1,G108,0)</f>
        <v>0</v>
      </c>
      <c r="BB108" s="123">
        <f>IF(AZ108=2,G108,0)</f>
        <v>0</v>
      </c>
      <c r="BC108" s="123">
        <f>IF(AZ108=3,G108,0)</f>
        <v>0</v>
      </c>
      <c r="BD108" s="123">
        <f>IF(AZ108=4,G108,0)</f>
        <v>0</v>
      </c>
      <c r="BE108" s="123">
        <f>IF(AZ108=5,G108,0)</f>
        <v>0</v>
      </c>
      <c r="CZ108" s="123">
        <v>3.7799999999999999E-3</v>
      </c>
    </row>
    <row r="109" spans="1:104" x14ac:dyDescent="0.2">
      <c r="A109" s="157"/>
      <c r="B109" s="158"/>
      <c r="C109" s="229" t="s">
        <v>157</v>
      </c>
      <c r="D109" s="230"/>
      <c r="E109" s="159">
        <v>0</v>
      </c>
      <c r="F109" s="160"/>
      <c r="G109" s="161"/>
      <c r="M109" s="162" t="s">
        <v>157</v>
      </c>
      <c r="O109" s="150"/>
    </row>
    <row r="110" spans="1:104" x14ac:dyDescent="0.2">
      <c r="A110" s="157"/>
      <c r="B110" s="158"/>
      <c r="C110" s="229" t="s">
        <v>204</v>
      </c>
      <c r="D110" s="230"/>
      <c r="E110" s="159">
        <v>8.89</v>
      </c>
      <c r="F110" s="160"/>
      <c r="G110" s="161"/>
      <c r="M110" s="162" t="s">
        <v>204</v>
      </c>
      <c r="O110" s="150"/>
    </row>
    <row r="111" spans="1:104" x14ac:dyDescent="0.2">
      <c r="A111" s="157"/>
      <c r="B111" s="158"/>
      <c r="C111" s="229" t="s">
        <v>205</v>
      </c>
      <c r="D111" s="230"/>
      <c r="E111" s="159">
        <v>8.4149999999999991</v>
      </c>
      <c r="F111" s="160"/>
      <c r="G111" s="161"/>
      <c r="M111" s="162" t="s">
        <v>205</v>
      </c>
      <c r="O111" s="150"/>
    </row>
    <row r="112" spans="1:104" x14ac:dyDescent="0.2">
      <c r="A112" s="157"/>
      <c r="B112" s="158"/>
      <c r="C112" s="229" t="s">
        <v>206</v>
      </c>
      <c r="D112" s="230"/>
      <c r="E112" s="159">
        <v>1.5</v>
      </c>
      <c r="F112" s="160"/>
      <c r="G112" s="161"/>
      <c r="M112" s="162" t="s">
        <v>206</v>
      </c>
      <c r="O112" s="150"/>
    </row>
    <row r="113" spans="1:104" x14ac:dyDescent="0.2">
      <c r="A113" s="157"/>
      <c r="B113" s="158"/>
      <c r="C113" s="229" t="s">
        <v>159</v>
      </c>
      <c r="D113" s="230"/>
      <c r="E113" s="159">
        <v>0</v>
      </c>
      <c r="F113" s="160"/>
      <c r="G113" s="161"/>
      <c r="M113" s="162" t="s">
        <v>159</v>
      </c>
      <c r="O113" s="150"/>
    </row>
    <row r="114" spans="1:104" x14ac:dyDescent="0.2">
      <c r="A114" s="157"/>
      <c r="B114" s="158"/>
      <c r="C114" s="229" t="s">
        <v>207</v>
      </c>
      <c r="D114" s="230"/>
      <c r="E114" s="159">
        <v>3.5</v>
      </c>
      <c r="F114" s="160"/>
      <c r="G114" s="161"/>
      <c r="M114" s="162" t="s">
        <v>207</v>
      </c>
      <c r="O114" s="150"/>
    </row>
    <row r="115" spans="1:104" x14ac:dyDescent="0.2">
      <c r="A115" s="157"/>
      <c r="B115" s="158"/>
      <c r="C115" s="229" t="s">
        <v>208</v>
      </c>
      <c r="D115" s="230"/>
      <c r="E115" s="159">
        <v>3.6</v>
      </c>
      <c r="F115" s="160"/>
      <c r="G115" s="161"/>
      <c r="M115" s="162" t="s">
        <v>208</v>
      </c>
      <c r="O115" s="150"/>
    </row>
    <row r="116" spans="1:104" x14ac:dyDescent="0.2">
      <c r="A116" s="163"/>
      <c r="B116" s="164" t="s">
        <v>67</v>
      </c>
      <c r="C116" s="165" t="str">
        <f>CONCATENATE(B107," ",C107)</f>
        <v>711 Izolace proti vodě</v>
      </c>
      <c r="D116" s="163"/>
      <c r="E116" s="166"/>
      <c r="F116" s="166"/>
      <c r="G116" s="167">
        <f>SUM(G107:G115)</f>
        <v>0</v>
      </c>
      <c r="O116" s="150">
        <v>4</v>
      </c>
      <c r="BA116" s="168">
        <f>SUM(BA107:BA115)</f>
        <v>0</v>
      </c>
      <c r="BB116" s="168">
        <f>SUM(BB107:BB115)</f>
        <v>0</v>
      </c>
      <c r="BC116" s="168">
        <f>SUM(BC107:BC115)</f>
        <v>0</v>
      </c>
      <c r="BD116" s="168">
        <f>SUM(BD107:BD115)</f>
        <v>0</v>
      </c>
      <c r="BE116" s="168">
        <f>SUM(BE107:BE115)</f>
        <v>0</v>
      </c>
    </row>
    <row r="117" spans="1:104" x14ac:dyDescent="0.2">
      <c r="A117" s="143" t="s">
        <v>65</v>
      </c>
      <c r="B117" s="144" t="s">
        <v>209</v>
      </c>
      <c r="C117" s="145" t="s">
        <v>210</v>
      </c>
      <c r="D117" s="146"/>
      <c r="E117" s="147"/>
      <c r="F117" s="147"/>
      <c r="G117" s="148"/>
      <c r="H117" s="149"/>
      <c r="I117" s="149"/>
      <c r="O117" s="150">
        <v>1</v>
      </c>
    </row>
    <row r="118" spans="1:104" ht="22.5" x14ac:dyDescent="0.2">
      <c r="A118" s="151">
        <v>30</v>
      </c>
      <c r="B118" s="152" t="s">
        <v>211</v>
      </c>
      <c r="C118" s="153" t="s">
        <v>212</v>
      </c>
      <c r="D118" s="154" t="s">
        <v>213</v>
      </c>
      <c r="E118" s="155">
        <v>1</v>
      </c>
      <c r="F118" s="155"/>
      <c r="G118" s="156">
        <f t="shared" ref="G118:G128" si="0">E118*F118</f>
        <v>0</v>
      </c>
      <c r="O118" s="150">
        <v>2</v>
      </c>
      <c r="AA118" s="123">
        <v>12</v>
      </c>
      <c r="AB118" s="123">
        <v>0</v>
      </c>
      <c r="AC118" s="123">
        <v>30</v>
      </c>
      <c r="AZ118" s="123">
        <v>2</v>
      </c>
      <c r="BA118" s="123">
        <f t="shared" ref="BA118:BA128" si="1">IF(AZ118=1,G118,0)</f>
        <v>0</v>
      </c>
      <c r="BB118" s="123">
        <f t="shared" ref="BB118:BB128" si="2">IF(AZ118=2,G118,0)</f>
        <v>0</v>
      </c>
      <c r="BC118" s="123">
        <f t="shared" ref="BC118:BC128" si="3">IF(AZ118=3,G118,0)</f>
        <v>0</v>
      </c>
      <c r="BD118" s="123">
        <f t="shared" ref="BD118:BD128" si="4">IF(AZ118=4,G118,0)</f>
        <v>0</v>
      </c>
      <c r="BE118" s="123">
        <f t="shared" ref="BE118:BE128" si="5">IF(AZ118=5,G118,0)</f>
        <v>0</v>
      </c>
      <c r="CZ118" s="123">
        <v>1.421E-2</v>
      </c>
    </row>
    <row r="119" spans="1:104" ht="22.5" x14ac:dyDescent="0.2">
      <c r="A119" s="151">
        <v>31</v>
      </c>
      <c r="B119" s="152" t="s">
        <v>214</v>
      </c>
      <c r="C119" s="153" t="s">
        <v>215</v>
      </c>
      <c r="D119" s="154" t="s">
        <v>213</v>
      </c>
      <c r="E119" s="155">
        <v>1</v>
      </c>
      <c r="F119" s="155"/>
      <c r="G119" s="156">
        <f t="shared" si="0"/>
        <v>0</v>
      </c>
      <c r="O119" s="150">
        <v>2</v>
      </c>
      <c r="AA119" s="123">
        <v>12</v>
      </c>
      <c r="AB119" s="123">
        <v>0</v>
      </c>
      <c r="AC119" s="123">
        <v>31</v>
      </c>
      <c r="AZ119" s="123">
        <v>2</v>
      </c>
      <c r="BA119" s="123">
        <f t="shared" si="1"/>
        <v>0</v>
      </c>
      <c r="BB119" s="123">
        <f t="shared" si="2"/>
        <v>0</v>
      </c>
      <c r="BC119" s="123">
        <f t="shared" si="3"/>
        <v>0</v>
      </c>
      <c r="BD119" s="123">
        <f t="shared" si="4"/>
        <v>0</v>
      </c>
      <c r="BE119" s="123">
        <f t="shared" si="5"/>
        <v>0</v>
      </c>
      <c r="CZ119" s="123">
        <v>1.7590000000000001E-2</v>
      </c>
    </row>
    <row r="120" spans="1:104" x14ac:dyDescent="0.2">
      <c r="A120" s="151">
        <v>32</v>
      </c>
      <c r="B120" s="152" t="s">
        <v>216</v>
      </c>
      <c r="C120" s="153" t="s">
        <v>217</v>
      </c>
      <c r="D120" s="154" t="s">
        <v>120</v>
      </c>
      <c r="E120" s="155">
        <v>1</v>
      </c>
      <c r="F120" s="155"/>
      <c r="G120" s="156">
        <f t="shared" si="0"/>
        <v>0</v>
      </c>
      <c r="O120" s="150">
        <v>2</v>
      </c>
      <c r="AA120" s="123">
        <v>12</v>
      </c>
      <c r="AB120" s="123">
        <v>1</v>
      </c>
      <c r="AC120" s="123">
        <v>32</v>
      </c>
      <c r="AZ120" s="123">
        <v>2</v>
      </c>
      <c r="BA120" s="123">
        <f t="shared" si="1"/>
        <v>0</v>
      </c>
      <c r="BB120" s="123">
        <f t="shared" si="2"/>
        <v>0</v>
      </c>
      <c r="BC120" s="123">
        <f t="shared" si="3"/>
        <v>0</v>
      </c>
      <c r="BD120" s="123">
        <f t="shared" si="4"/>
        <v>0</v>
      </c>
      <c r="BE120" s="123">
        <f t="shared" si="5"/>
        <v>0</v>
      </c>
      <c r="CZ120" s="123">
        <v>3.2000000000000003E-4</v>
      </c>
    </row>
    <row r="121" spans="1:104" x14ac:dyDescent="0.2">
      <c r="A121" s="151">
        <v>33</v>
      </c>
      <c r="B121" s="152" t="s">
        <v>218</v>
      </c>
      <c r="C121" s="153" t="s">
        <v>219</v>
      </c>
      <c r="D121" s="154" t="s">
        <v>213</v>
      </c>
      <c r="E121" s="155">
        <v>1</v>
      </c>
      <c r="F121" s="155"/>
      <c r="G121" s="156">
        <f t="shared" si="0"/>
        <v>0</v>
      </c>
      <c r="O121" s="150">
        <v>2</v>
      </c>
      <c r="AA121" s="123">
        <v>12</v>
      </c>
      <c r="AB121" s="123">
        <v>0</v>
      </c>
      <c r="AC121" s="123">
        <v>33</v>
      </c>
      <c r="AZ121" s="123">
        <v>2</v>
      </c>
      <c r="BA121" s="123">
        <f t="shared" si="1"/>
        <v>0</v>
      </c>
      <c r="BB121" s="123">
        <f t="shared" si="2"/>
        <v>0</v>
      </c>
      <c r="BC121" s="123">
        <f t="shared" si="3"/>
        <v>0</v>
      </c>
      <c r="BD121" s="123">
        <f t="shared" si="4"/>
        <v>0</v>
      </c>
      <c r="BE121" s="123">
        <f t="shared" si="5"/>
        <v>0</v>
      </c>
      <c r="CZ121" s="123">
        <v>6.2E-4</v>
      </c>
    </row>
    <row r="122" spans="1:104" ht="22.5" x14ac:dyDescent="0.2">
      <c r="A122" s="151">
        <v>34</v>
      </c>
      <c r="B122" s="152" t="s">
        <v>220</v>
      </c>
      <c r="C122" s="153" t="s">
        <v>221</v>
      </c>
      <c r="D122" s="154" t="s">
        <v>120</v>
      </c>
      <c r="E122" s="155">
        <v>1</v>
      </c>
      <c r="F122" s="155"/>
      <c r="G122" s="156">
        <f t="shared" si="0"/>
        <v>0</v>
      </c>
      <c r="O122" s="150">
        <v>2</v>
      </c>
      <c r="AA122" s="123">
        <v>12</v>
      </c>
      <c r="AB122" s="123">
        <v>0</v>
      </c>
      <c r="AC122" s="123">
        <v>34</v>
      </c>
      <c r="AZ122" s="123">
        <v>2</v>
      </c>
      <c r="BA122" s="123">
        <f t="shared" si="1"/>
        <v>0</v>
      </c>
      <c r="BB122" s="123">
        <f t="shared" si="2"/>
        <v>0</v>
      </c>
      <c r="BC122" s="123">
        <f t="shared" si="3"/>
        <v>0</v>
      </c>
      <c r="BD122" s="123">
        <f t="shared" si="4"/>
        <v>0</v>
      </c>
      <c r="BE122" s="123">
        <f t="shared" si="5"/>
        <v>0</v>
      </c>
      <c r="CZ122" s="123">
        <v>1.5200000000000001E-3</v>
      </c>
    </row>
    <row r="123" spans="1:104" ht="22.5" x14ac:dyDescent="0.2">
      <c r="A123" s="151">
        <v>35</v>
      </c>
      <c r="B123" s="152" t="s">
        <v>222</v>
      </c>
      <c r="C123" s="153" t="s">
        <v>223</v>
      </c>
      <c r="D123" s="154" t="s">
        <v>120</v>
      </c>
      <c r="E123" s="155">
        <v>1</v>
      </c>
      <c r="F123" s="155"/>
      <c r="G123" s="156">
        <f t="shared" si="0"/>
        <v>0</v>
      </c>
      <c r="O123" s="150">
        <v>2</v>
      </c>
      <c r="AA123" s="123">
        <v>12</v>
      </c>
      <c r="AB123" s="123">
        <v>0</v>
      </c>
      <c r="AC123" s="123">
        <v>35</v>
      </c>
      <c r="AZ123" s="123">
        <v>2</v>
      </c>
      <c r="BA123" s="123">
        <f t="shared" si="1"/>
        <v>0</v>
      </c>
      <c r="BB123" s="123">
        <f t="shared" si="2"/>
        <v>0</v>
      </c>
      <c r="BC123" s="123">
        <f t="shared" si="3"/>
        <v>0</v>
      </c>
      <c r="BD123" s="123">
        <f t="shared" si="4"/>
        <v>0</v>
      </c>
      <c r="BE123" s="123">
        <f t="shared" si="5"/>
        <v>0</v>
      </c>
      <c r="CZ123" s="123">
        <v>8.4999999999999995E-4</v>
      </c>
    </row>
    <row r="124" spans="1:104" x14ac:dyDescent="0.2">
      <c r="A124" s="151">
        <v>36</v>
      </c>
      <c r="B124" s="152" t="s">
        <v>224</v>
      </c>
      <c r="C124" s="153" t="s">
        <v>225</v>
      </c>
      <c r="D124" s="154" t="s">
        <v>213</v>
      </c>
      <c r="E124" s="155">
        <v>1</v>
      </c>
      <c r="F124" s="155"/>
      <c r="G124" s="156">
        <f t="shared" si="0"/>
        <v>0</v>
      </c>
      <c r="O124" s="150">
        <v>2</v>
      </c>
      <c r="AA124" s="123">
        <v>12</v>
      </c>
      <c r="AB124" s="123">
        <v>0</v>
      </c>
      <c r="AC124" s="123">
        <v>36</v>
      </c>
      <c r="AZ124" s="123">
        <v>2</v>
      </c>
      <c r="BA124" s="123">
        <f t="shared" si="1"/>
        <v>0</v>
      </c>
      <c r="BB124" s="123">
        <f t="shared" si="2"/>
        <v>0</v>
      </c>
      <c r="BC124" s="123">
        <f t="shared" si="3"/>
        <v>0</v>
      </c>
      <c r="BD124" s="123">
        <f t="shared" si="4"/>
        <v>0</v>
      </c>
      <c r="BE124" s="123">
        <f t="shared" si="5"/>
        <v>0</v>
      </c>
      <c r="CZ124" s="123">
        <v>1.7000000000000001E-4</v>
      </c>
    </row>
    <row r="125" spans="1:104" ht="22.5" x14ac:dyDescent="0.2">
      <c r="A125" s="151">
        <v>37</v>
      </c>
      <c r="B125" s="152" t="s">
        <v>226</v>
      </c>
      <c r="C125" s="153" t="s">
        <v>227</v>
      </c>
      <c r="D125" s="154" t="s">
        <v>213</v>
      </c>
      <c r="E125" s="155">
        <v>1</v>
      </c>
      <c r="F125" s="155"/>
      <c r="G125" s="156">
        <f t="shared" si="0"/>
        <v>0</v>
      </c>
      <c r="O125" s="150">
        <v>2</v>
      </c>
      <c r="AA125" s="123">
        <v>12</v>
      </c>
      <c r="AB125" s="123">
        <v>0</v>
      </c>
      <c r="AC125" s="123">
        <v>37</v>
      </c>
      <c r="AZ125" s="123">
        <v>2</v>
      </c>
      <c r="BA125" s="123">
        <f t="shared" si="1"/>
        <v>0</v>
      </c>
      <c r="BB125" s="123">
        <f t="shared" si="2"/>
        <v>0</v>
      </c>
      <c r="BC125" s="123">
        <f t="shared" si="3"/>
        <v>0</v>
      </c>
      <c r="BD125" s="123">
        <f t="shared" si="4"/>
        <v>0</v>
      </c>
      <c r="BE125" s="123">
        <f t="shared" si="5"/>
        <v>0</v>
      </c>
      <c r="CZ125" s="123">
        <v>1.7000000000000001E-4</v>
      </c>
    </row>
    <row r="126" spans="1:104" x14ac:dyDescent="0.2">
      <c r="A126" s="151">
        <v>38</v>
      </c>
      <c r="B126" s="152" t="s">
        <v>228</v>
      </c>
      <c r="C126" s="153" t="s">
        <v>229</v>
      </c>
      <c r="D126" s="154" t="s">
        <v>120</v>
      </c>
      <c r="E126" s="155">
        <v>3</v>
      </c>
      <c r="F126" s="155"/>
      <c r="G126" s="156">
        <f t="shared" si="0"/>
        <v>0</v>
      </c>
      <c r="O126" s="150">
        <v>2</v>
      </c>
      <c r="AA126" s="123">
        <v>12</v>
      </c>
      <c r="AB126" s="123">
        <v>0</v>
      </c>
      <c r="AC126" s="123">
        <v>38</v>
      </c>
      <c r="AZ126" s="123">
        <v>2</v>
      </c>
      <c r="BA126" s="123">
        <f t="shared" si="1"/>
        <v>0</v>
      </c>
      <c r="BB126" s="123">
        <f t="shared" si="2"/>
        <v>0</v>
      </c>
      <c r="BC126" s="123">
        <f t="shared" si="3"/>
        <v>0</v>
      </c>
      <c r="BD126" s="123">
        <f t="shared" si="4"/>
        <v>0</v>
      </c>
      <c r="BE126" s="123">
        <f t="shared" si="5"/>
        <v>0</v>
      </c>
      <c r="CZ126" s="123">
        <v>1.9000000000000001E-4</v>
      </c>
    </row>
    <row r="127" spans="1:104" x14ac:dyDescent="0.2">
      <c r="A127" s="151">
        <v>39</v>
      </c>
      <c r="B127" s="152" t="s">
        <v>230</v>
      </c>
      <c r="C127" s="153" t="s">
        <v>231</v>
      </c>
      <c r="D127" s="154" t="s">
        <v>120</v>
      </c>
      <c r="E127" s="155">
        <v>1</v>
      </c>
      <c r="F127" s="155"/>
      <c r="G127" s="156">
        <f t="shared" si="0"/>
        <v>0</v>
      </c>
      <c r="O127" s="150">
        <v>2</v>
      </c>
      <c r="AA127" s="123">
        <v>12</v>
      </c>
      <c r="AB127" s="123">
        <v>0</v>
      </c>
      <c r="AC127" s="123">
        <v>39</v>
      </c>
      <c r="AZ127" s="123">
        <v>2</v>
      </c>
      <c r="BA127" s="123">
        <f t="shared" si="1"/>
        <v>0</v>
      </c>
      <c r="BB127" s="123">
        <f t="shared" si="2"/>
        <v>0</v>
      </c>
      <c r="BC127" s="123">
        <f t="shared" si="3"/>
        <v>0</v>
      </c>
      <c r="BD127" s="123">
        <f t="shared" si="4"/>
        <v>0</v>
      </c>
      <c r="BE127" s="123">
        <f t="shared" si="5"/>
        <v>0</v>
      </c>
      <c r="CZ127" s="123">
        <v>1.9000000000000001E-4</v>
      </c>
    </row>
    <row r="128" spans="1:104" x14ac:dyDescent="0.2">
      <c r="A128" s="151">
        <v>40</v>
      </c>
      <c r="B128" s="152" t="s">
        <v>232</v>
      </c>
      <c r="C128" s="153" t="s">
        <v>233</v>
      </c>
      <c r="D128" s="154" t="s">
        <v>54</v>
      </c>
      <c r="E128" s="155">
        <v>0.28000000000000003</v>
      </c>
      <c r="F128" s="155"/>
      <c r="G128" s="156">
        <f t="shared" si="0"/>
        <v>0</v>
      </c>
      <c r="O128" s="150">
        <v>2</v>
      </c>
      <c r="AA128" s="123">
        <v>12</v>
      </c>
      <c r="AB128" s="123">
        <v>0</v>
      </c>
      <c r="AC128" s="123">
        <v>40</v>
      </c>
      <c r="AZ128" s="123">
        <v>2</v>
      </c>
      <c r="BA128" s="123">
        <f t="shared" si="1"/>
        <v>0</v>
      </c>
      <c r="BB128" s="123">
        <f t="shared" si="2"/>
        <v>0</v>
      </c>
      <c r="BC128" s="123">
        <f t="shared" si="3"/>
        <v>0</v>
      </c>
      <c r="BD128" s="123">
        <f t="shared" si="4"/>
        <v>0</v>
      </c>
      <c r="BE128" s="123">
        <f t="shared" si="5"/>
        <v>0</v>
      </c>
      <c r="CZ128" s="123">
        <v>0</v>
      </c>
    </row>
    <row r="129" spans="1:104" x14ac:dyDescent="0.2">
      <c r="A129" s="163"/>
      <c r="B129" s="164" t="s">
        <v>67</v>
      </c>
      <c r="C129" s="165" t="str">
        <f>CONCATENATE(B117," ",C117)</f>
        <v>725 Zařizovací předměty 1PP</v>
      </c>
      <c r="D129" s="163"/>
      <c r="E129" s="166"/>
      <c r="F129" s="166"/>
      <c r="G129" s="167">
        <f>SUM(G117:G128)</f>
        <v>0</v>
      </c>
      <c r="O129" s="150">
        <v>4</v>
      </c>
      <c r="BA129" s="168">
        <f>SUM(BA117:BA128)</f>
        <v>0</v>
      </c>
      <c r="BB129" s="168">
        <f>SUM(BB117:BB128)</f>
        <v>0</v>
      </c>
      <c r="BC129" s="168">
        <f>SUM(BC117:BC128)</f>
        <v>0</v>
      </c>
      <c r="BD129" s="168">
        <f>SUM(BD117:BD128)</f>
        <v>0</v>
      </c>
      <c r="BE129" s="168">
        <f>SUM(BE117:BE128)</f>
        <v>0</v>
      </c>
    </row>
    <row r="130" spans="1:104" x14ac:dyDescent="0.2">
      <c r="A130" s="143" t="s">
        <v>65</v>
      </c>
      <c r="B130" s="144" t="s">
        <v>234</v>
      </c>
      <c r="C130" s="145" t="s">
        <v>235</v>
      </c>
      <c r="D130" s="146"/>
      <c r="E130" s="147"/>
      <c r="F130" s="147"/>
      <c r="G130" s="148"/>
      <c r="H130" s="149"/>
      <c r="I130" s="149"/>
      <c r="O130" s="150">
        <v>1</v>
      </c>
    </row>
    <row r="131" spans="1:104" x14ac:dyDescent="0.2">
      <c r="A131" s="151">
        <v>41</v>
      </c>
      <c r="B131" s="152" t="s">
        <v>236</v>
      </c>
      <c r="C131" s="153" t="s">
        <v>237</v>
      </c>
      <c r="D131" s="154" t="s">
        <v>213</v>
      </c>
      <c r="E131" s="155">
        <v>1</v>
      </c>
      <c r="F131" s="155"/>
      <c r="G131" s="156">
        <f>E131*F131</f>
        <v>0</v>
      </c>
      <c r="O131" s="150">
        <v>2</v>
      </c>
      <c r="AA131" s="123">
        <v>12</v>
      </c>
      <c r="AB131" s="123">
        <v>0</v>
      </c>
      <c r="AC131" s="123">
        <v>41</v>
      </c>
      <c r="AZ131" s="123">
        <v>1</v>
      </c>
      <c r="BA131" s="123">
        <f>IF(AZ131=1,G131,0)</f>
        <v>0</v>
      </c>
      <c r="BB131" s="123">
        <f>IF(AZ131=2,G131,0)</f>
        <v>0</v>
      </c>
      <c r="BC131" s="123">
        <f>IF(AZ131=3,G131,0)</f>
        <v>0</v>
      </c>
      <c r="BD131" s="123">
        <f>IF(AZ131=4,G131,0)</f>
        <v>0</v>
      </c>
      <c r="BE131" s="123">
        <f>IF(AZ131=5,G131,0)</f>
        <v>0</v>
      </c>
      <c r="CZ131" s="123">
        <v>1.09E-2</v>
      </c>
    </row>
    <row r="132" spans="1:104" x14ac:dyDescent="0.2">
      <c r="A132" s="151">
        <v>42</v>
      </c>
      <c r="B132" s="152" t="s">
        <v>238</v>
      </c>
      <c r="C132" s="153" t="s">
        <v>239</v>
      </c>
      <c r="D132" s="154" t="s">
        <v>213</v>
      </c>
      <c r="E132" s="155">
        <v>3</v>
      </c>
      <c r="F132" s="155"/>
      <c r="G132" s="156">
        <f>E132*F132</f>
        <v>0</v>
      </c>
      <c r="O132" s="150">
        <v>2</v>
      </c>
      <c r="AA132" s="123">
        <v>12</v>
      </c>
      <c r="AB132" s="123">
        <v>0</v>
      </c>
      <c r="AC132" s="123">
        <v>42</v>
      </c>
      <c r="AZ132" s="123">
        <v>1</v>
      </c>
      <c r="BA132" s="123">
        <f>IF(AZ132=1,G132,0)</f>
        <v>0</v>
      </c>
      <c r="BB132" s="123">
        <f>IF(AZ132=2,G132,0)</f>
        <v>0</v>
      </c>
      <c r="BC132" s="123">
        <f>IF(AZ132=3,G132,0)</f>
        <v>0</v>
      </c>
      <c r="BD132" s="123">
        <f>IF(AZ132=4,G132,0)</f>
        <v>0</v>
      </c>
      <c r="BE132" s="123">
        <f>IF(AZ132=5,G132,0)</f>
        <v>0</v>
      </c>
      <c r="CZ132" s="123">
        <v>1.34E-3</v>
      </c>
    </row>
    <row r="133" spans="1:104" ht="22.5" x14ac:dyDescent="0.2">
      <c r="A133" s="151">
        <v>43</v>
      </c>
      <c r="B133" s="152" t="s">
        <v>211</v>
      </c>
      <c r="C133" s="153" t="s">
        <v>212</v>
      </c>
      <c r="D133" s="154" t="s">
        <v>213</v>
      </c>
      <c r="E133" s="155">
        <v>2</v>
      </c>
      <c r="F133" s="155"/>
      <c r="G133" s="156">
        <f>E133*F133</f>
        <v>0</v>
      </c>
      <c r="O133" s="150">
        <v>2</v>
      </c>
      <c r="AA133" s="123">
        <v>12</v>
      </c>
      <c r="AB133" s="123">
        <v>0</v>
      </c>
      <c r="AC133" s="123">
        <v>43</v>
      </c>
      <c r="AZ133" s="123">
        <v>1</v>
      </c>
      <c r="BA133" s="123">
        <f>IF(AZ133=1,G133,0)</f>
        <v>0</v>
      </c>
      <c r="BB133" s="123">
        <f>IF(AZ133=2,G133,0)</f>
        <v>0</v>
      </c>
      <c r="BC133" s="123">
        <f>IF(AZ133=3,G133,0)</f>
        <v>0</v>
      </c>
      <c r="BD133" s="123">
        <f>IF(AZ133=4,G133,0)</f>
        <v>0</v>
      </c>
      <c r="BE133" s="123">
        <f>IF(AZ133=5,G133,0)</f>
        <v>0</v>
      </c>
      <c r="CZ133" s="123">
        <v>1.421E-2</v>
      </c>
    </row>
    <row r="134" spans="1:104" ht="22.5" x14ac:dyDescent="0.2">
      <c r="A134" s="151">
        <v>44</v>
      </c>
      <c r="B134" s="152" t="s">
        <v>222</v>
      </c>
      <c r="C134" s="153" t="s">
        <v>223</v>
      </c>
      <c r="D134" s="154" t="s">
        <v>120</v>
      </c>
      <c r="E134" s="155">
        <v>1</v>
      </c>
      <c r="F134" s="155"/>
      <c r="G134" s="156">
        <f>E134*F134</f>
        <v>0</v>
      </c>
      <c r="O134" s="150">
        <v>2</v>
      </c>
      <c r="AA134" s="123">
        <v>12</v>
      </c>
      <c r="AB134" s="123">
        <v>0</v>
      </c>
      <c r="AC134" s="123">
        <v>44</v>
      </c>
      <c r="AZ134" s="123">
        <v>1</v>
      </c>
      <c r="BA134" s="123">
        <f>IF(AZ134=1,G134,0)</f>
        <v>0</v>
      </c>
      <c r="BB134" s="123">
        <f>IF(AZ134=2,G134,0)</f>
        <v>0</v>
      </c>
      <c r="BC134" s="123">
        <f>IF(AZ134=3,G134,0)</f>
        <v>0</v>
      </c>
      <c r="BD134" s="123">
        <f>IF(AZ134=4,G134,0)</f>
        <v>0</v>
      </c>
      <c r="BE134" s="123">
        <f>IF(AZ134=5,G134,0)</f>
        <v>0</v>
      </c>
      <c r="CZ134" s="123">
        <v>8.4999999999999995E-4</v>
      </c>
    </row>
    <row r="135" spans="1:104" x14ac:dyDescent="0.2">
      <c r="A135" s="151">
        <v>45</v>
      </c>
      <c r="B135" s="152" t="s">
        <v>232</v>
      </c>
      <c r="C135" s="153" t="s">
        <v>233</v>
      </c>
      <c r="D135" s="154" t="s">
        <v>54</v>
      </c>
      <c r="E135" s="155">
        <v>0.28000000000000003</v>
      </c>
      <c r="F135" s="155"/>
      <c r="G135" s="156">
        <f>E135*F135</f>
        <v>0</v>
      </c>
      <c r="O135" s="150">
        <v>2</v>
      </c>
      <c r="AA135" s="123">
        <v>12</v>
      </c>
      <c r="AB135" s="123">
        <v>0</v>
      </c>
      <c r="AC135" s="123">
        <v>45</v>
      </c>
      <c r="AZ135" s="123">
        <v>1</v>
      </c>
      <c r="BA135" s="123">
        <f>IF(AZ135=1,G135,0)</f>
        <v>0</v>
      </c>
      <c r="BB135" s="123">
        <f>IF(AZ135=2,G135,0)</f>
        <v>0</v>
      </c>
      <c r="BC135" s="123">
        <f>IF(AZ135=3,G135,0)</f>
        <v>0</v>
      </c>
      <c r="BD135" s="123">
        <f>IF(AZ135=4,G135,0)</f>
        <v>0</v>
      </c>
      <c r="BE135" s="123">
        <f>IF(AZ135=5,G135,0)</f>
        <v>0</v>
      </c>
      <c r="CZ135" s="123">
        <v>0</v>
      </c>
    </row>
    <row r="136" spans="1:104" x14ac:dyDescent="0.2">
      <c r="A136" s="163"/>
      <c r="B136" s="164" t="s">
        <v>67</v>
      </c>
      <c r="C136" s="165" t="str">
        <f>CONCATENATE(B130," ",C130)</f>
        <v>725 a Zařizovací předměty 1NP</v>
      </c>
      <c r="D136" s="163"/>
      <c r="E136" s="166"/>
      <c r="F136" s="166"/>
      <c r="G136" s="167">
        <f>SUM(G130:G135)</f>
        <v>0</v>
      </c>
      <c r="O136" s="150">
        <v>4</v>
      </c>
      <c r="BA136" s="168">
        <f>SUM(BA130:BA135)</f>
        <v>0</v>
      </c>
      <c r="BB136" s="168">
        <f>SUM(BB130:BB135)</f>
        <v>0</v>
      </c>
      <c r="BC136" s="168">
        <f>SUM(BC130:BC135)</f>
        <v>0</v>
      </c>
      <c r="BD136" s="168">
        <f>SUM(BD130:BD135)</f>
        <v>0</v>
      </c>
      <c r="BE136" s="168">
        <f>SUM(BE130:BE135)</f>
        <v>0</v>
      </c>
    </row>
    <row r="137" spans="1:104" x14ac:dyDescent="0.2">
      <c r="A137" s="143" t="s">
        <v>65</v>
      </c>
      <c r="B137" s="144" t="s">
        <v>240</v>
      </c>
      <c r="C137" s="145" t="s">
        <v>241</v>
      </c>
      <c r="D137" s="146"/>
      <c r="E137" s="147"/>
      <c r="F137" s="147"/>
      <c r="G137" s="148"/>
      <c r="H137" s="149"/>
      <c r="I137" s="149"/>
      <c r="O137" s="150">
        <v>1</v>
      </c>
    </row>
    <row r="138" spans="1:104" x14ac:dyDescent="0.2">
      <c r="A138" s="151">
        <v>46</v>
      </c>
      <c r="B138" s="152" t="s">
        <v>242</v>
      </c>
      <c r="C138" s="153" t="s">
        <v>243</v>
      </c>
      <c r="D138" s="154" t="s">
        <v>213</v>
      </c>
      <c r="E138" s="155">
        <v>1</v>
      </c>
      <c r="F138" s="155"/>
      <c r="G138" s="156">
        <f>E138*F138</f>
        <v>0</v>
      </c>
      <c r="O138" s="150">
        <v>2</v>
      </c>
      <c r="AA138" s="123">
        <v>12</v>
      </c>
      <c r="AB138" s="123">
        <v>0</v>
      </c>
      <c r="AC138" s="123">
        <v>46</v>
      </c>
      <c r="AZ138" s="123">
        <v>2</v>
      </c>
      <c r="BA138" s="123">
        <f>IF(AZ138=1,G138,0)</f>
        <v>0</v>
      </c>
      <c r="BB138" s="123">
        <f>IF(AZ138=2,G138,0)</f>
        <v>0</v>
      </c>
      <c r="BC138" s="123">
        <f>IF(AZ138=3,G138,0)</f>
        <v>0</v>
      </c>
      <c r="BD138" s="123">
        <f>IF(AZ138=4,G138,0)</f>
        <v>0</v>
      </c>
      <c r="BE138" s="123">
        <f>IF(AZ138=5,G138,0)</f>
        <v>0</v>
      </c>
      <c r="CZ138" s="123">
        <v>8.9999999999999993E-3</v>
      </c>
    </row>
    <row r="139" spans="1:104" x14ac:dyDescent="0.2">
      <c r="A139" s="163"/>
      <c r="B139" s="164" t="s">
        <v>67</v>
      </c>
      <c r="C139" s="165" t="str">
        <f>CONCATENATE(B137," ",C137)</f>
        <v>726 Instalační prefabrikáty</v>
      </c>
      <c r="D139" s="163"/>
      <c r="E139" s="166"/>
      <c r="F139" s="166"/>
      <c r="G139" s="167">
        <f>SUM(G137:G138)</f>
        <v>0</v>
      </c>
      <c r="O139" s="150">
        <v>4</v>
      </c>
      <c r="BA139" s="168">
        <f>SUM(BA137:BA138)</f>
        <v>0</v>
      </c>
      <c r="BB139" s="168">
        <f>SUM(BB137:BB138)</f>
        <v>0</v>
      </c>
      <c r="BC139" s="168">
        <f>SUM(BC137:BC138)</f>
        <v>0</v>
      </c>
      <c r="BD139" s="168">
        <f>SUM(BD137:BD138)</f>
        <v>0</v>
      </c>
      <c r="BE139" s="168">
        <f>SUM(BE137:BE138)</f>
        <v>0</v>
      </c>
    </row>
    <row r="140" spans="1:104" x14ac:dyDescent="0.2">
      <c r="A140" s="143" t="s">
        <v>65</v>
      </c>
      <c r="B140" s="144" t="s">
        <v>244</v>
      </c>
      <c r="C140" s="145" t="s">
        <v>245</v>
      </c>
      <c r="D140" s="146"/>
      <c r="E140" s="147"/>
      <c r="F140" s="147"/>
      <c r="G140" s="148"/>
      <c r="H140" s="149"/>
      <c r="I140" s="149"/>
      <c r="O140" s="150">
        <v>1</v>
      </c>
    </row>
    <row r="141" spans="1:104" x14ac:dyDescent="0.2">
      <c r="A141" s="151">
        <v>47</v>
      </c>
      <c r="B141" s="152" t="s">
        <v>246</v>
      </c>
      <c r="C141" s="153" t="s">
        <v>247</v>
      </c>
      <c r="D141" s="154" t="s">
        <v>213</v>
      </c>
      <c r="E141" s="155">
        <v>1</v>
      </c>
      <c r="F141" s="155"/>
      <c r="G141" s="156">
        <f>E141*F141</f>
        <v>0</v>
      </c>
      <c r="O141" s="150">
        <v>2</v>
      </c>
      <c r="AA141" s="123">
        <v>12</v>
      </c>
      <c r="AB141" s="123">
        <v>0</v>
      </c>
      <c r="AC141" s="123">
        <v>47</v>
      </c>
      <c r="AZ141" s="123">
        <v>2</v>
      </c>
      <c r="BA141" s="123">
        <f>IF(AZ141=1,G141,0)</f>
        <v>0</v>
      </c>
      <c r="BB141" s="123">
        <f>IF(AZ141=2,G141,0)</f>
        <v>0</v>
      </c>
      <c r="BC141" s="123">
        <f>IF(AZ141=3,G141,0)</f>
        <v>0</v>
      </c>
      <c r="BD141" s="123">
        <f>IF(AZ141=4,G141,0)</f>
        <v>0</v>
      </c>
      <c r="BE141" s="123">
        <f>IF(AZ141=5,G141,0)</f>
        <v>0</v>
      </c>
      <c r="CZ141" s="123">
        <v>0</v>
      </c>
    </row>
    <row r="142" spans="1:104" x14ac:dyDescent="0.2">
      <c r="A142" s="157"/>
      <c r="B142" s="158"/>
      <c r="C142" s="238" t="s">
        <v>248</v>
      </c>
      <c r="D142" s="239"/>
      <c r="E142" s="239"/>
      <c r="F142" s="239"/>
      <c r="G142" s="240"/>
      <c r="O142" s="150">
        <v>3</v>
      </c>
    </row>
    <row r="143" spans="1:104" x14ac:dyDescent="0.2">
      <c r="A143" s="151">
        <v>48</v>
      </c>
      <c r="B143" s="152" t="s">
        <v>249</v>
      </c>
      <c r="C143" s="153" t="s">
        <v>250</v>
      </c>
      <c r="D143" s="154" t="s">
        <v>115</v>
      </c>
      <c r="E143" s="155">
        <v>13</v>
      </c>
      <c r="F143" s="155"/>
      <c r="G143" s="156">
        <f>E143*F143</f>
        <v>0</v>
      </c>
      <c r="O143" s="150">
        <v>2</v>
      </c>
      <c r="AA143" s="123">
        <v>12</v>
      </c>
      <c r="AB143" s="123">
        <v>0</v>
      </c>
      <c r="AC143" s="123">
        <v>48</v>
      </c>
      <c r="AZ143" s="123">
        <v>2</v>
      </c>
      <c r="BA143" s="123">
        <f>IF(AZ143=1,G143,0)</f>
        <v>0</v>
      </c>
      <c r="BB143" s="123">
        <f>IF(AZ143=2,G143,0)</f>
        <v>0</v>
      </c>
      <c r="BC143" s="123">
        <f>IF(AZ143=3,G143,0)</f>
        <v>0</v>
      </c>
      <c r="BD143" s="123">
        <f>IF(AZ143=4,G143,0)</f>
        <v>0</v>
      </c>
      <c r="BE143" s="123">
        <f>IF(AZ143=5,G143,0)</f>
        <v>0</v>
      </c>
      <c r="CZ143" s="123">
        <v>0</v>
      </c>
    </row>
    <row r="144" spans="1:104" x14ac:dyDescent="0.2">
      <c r="A144" s="157"/>
      <c r="B144" s="158"/>
      <c r="C144" s="238" t="s">
        <v>251</v>
      </c>
      <c r="D144" s="239"/>
      <c r="E144" s="239"/>
      <c r="F144" s="239"/>
      <c r="G144" s="240"/>
      <c r="O144" s="150">
        <v>3</v>
      </c>
    </row>
    <row r="145" spans="1:104" x14ac:dyDescent="0.2">
      <c r="A145" s="157"/>
      <c r="B145" s="158"/>
      <c r="C145" s="229" t="s">
        <v>252</v>
      </c>
      <c r="D145" s="230"/>
      <c r="E145" s="159">
        <v>13</v>
      </c>
      <c r="F145" s="160"/>
      <c r="G145" s="161"/>
      <c r="M145" s="162" t="s">
        <v>252</v>
      </c>
      <c r="O145" s="150"/>
    </row>
    <row r="146" spans="1:104" x14ac:dyDescent="0.2">
      <c r="A146" s="151">
        <v>49</v>
      </c>
      <c r="B146" s="152" t="s">
        <v>253</v>
      </c>
      <c r="C146" s="153" t="s">
        <v>254</v>
      </c>
      <c r="D146" s="154" t="s">
        <v>213</v>
      </c>
      <c r="E146" s="155">
        <v>1</v>
      </c>
      <c r="F146" s="155"/>
      <c r="G146" s="156">
        <f>E146*F146</f>
        <v>0</v>
      </c>
      <c r="O146" s="150">
        <v>2</v>
      </c>
      <c r="AA146" s="123">
        <v>12</v>
      </c>
      <c r="AB146" s="123">
        <v>0</v>
      </c>
      <c r="AC146" s="123">
        <v>49</v>
      </c>
      <c r="AZ146" s="123">
        <v>2</v>
      </c>
      <c r="BA146" s="123">
        <f>IF(AZ146=1,G146,0)</f>
        <v>0</v>
      </c>
      <c r="BB146" s="123">
        <f>IF(AZ146=2,G146,0)</f>
        <v>0</v>
      </c>
      <c r="BC146" s="123">
        <f>IF(AZ146=3,G146,0)</f>
        <v>0</v>
      </c>
      <c r="BD146" s="123">
        <f>IF(AZ146=4,G146,0)</f>
        <v>0</v>
      </c>
      <c r="BE146" s="123">
        <f>IF(AZ146=5,G146,0)</f>
        <v>0</v>
      </c>
      <c r="CZ146" s="123">
        <v>0</v>
      </c>
    </row>
    <row r="147" spans="1:104" x14ac:dyDescent="0.2">
      <c r="A147" s="157"/>
      <c r="B147" s="158"/>
      <c r="C147" s="238" t="s">
        <v>255</v>
      </c>
      <c r="D147" s="239"/>
      <c r="E147" s="239"/>
      <c r="F147" s="239"/>
      <c r="G147" s="240"/>
      <c r="O147" s="150">
        <v>3</v>
      </c>
    </row>
    <row r="148" spans="1:104" x14ac:dyDescent="0.2">
      <c r="A148" s="157"/>
      <c r="B148" s="158"/>
      <c r="C148" s="238" t="s">
        <v>256</v>
      </c>
      <c r="D148" s="239"/>
      <c r="E148" s="239"/>
      <c r="F148" s="239"/>
      <c r="G148" s="240"/>
      <c r="O148" s="150">
        <v>3</v>
      </c>
    </row>
    <row r="149" spans="1:104" x14ac:dyDescent="0.2">
      <c r="A149" s="157"/>
      <c r="B149" s="158"/>
      <c r="C149" s="238" t="s">
        <v>257</v>
      </c>
      <c r="D149" s="239"/>
      <c r="E149" s="239"/>
      <c r="F149" s="239"/>
      <c r="G149" s="240"/>
      <c r="O149" s="150">
        <v>3</v>
      </c>
    </row>
    <row r="150" spans="1:104" x14ac:dyDescent="0.2">
      <c r="A150" s="151">
        <v>50</v>
      </c>
      <c r="B150" s="152" t="s">
        <v>258</v>
      </c>
      <c r="C150" s="153" t="s">
        <v>259</v>
      </c>
      <c r="D150" s="154" t="s">
        <v>54</v>
      </c>
      <c r="E150" s="155">
        <v>0.5</v>
      </c>
      <c r="F150" s="155"/>
      <c r="G150" s="156">
        <f>E150*F150</f>
        <v>0</v>
      </c>
      <c r="O150" s="150">
        <v>2</v>
      </c>
      <c r="AA150" s="123">
        <v>12</v>
      </c>
      <c r="AB150" s="123">
        <v>0</v>
      </c>
      <c r="AC150" s="123">
        <v>50</v>
      </c>
      <c r="AZ150" s="123">
        <v>2</v>
      </c>
      <c r="BA150" s="123">
        <f>IF(AZ150=1,G150,0)</f>
        <v>0</v>
      </c>
      <c r="BB150" s="123">
        <f>IF(AZ150=2,G150,0)</f>
        <v>0</v>
      </c>
      <c r="BC150" s="123">
        <f>IF(AZ150=3,G150,0)</f>
        <v>0</v>
      </c>
      <c r="BD150" s="123">
        <f>IF(AZ150=4,G150,0)</f>
        <v>0</v>
      </c>
      <c r="BE150" s="123">
        <f>IF(AZ150=5,G150,0)</f>
        <v>0</v>
      </c>
      <c r="CZ150" s="123">
        <v>0</v>
      </c>
    </row>
    <row r="151" spans="1:104" x14ac:dyDescent="0.2">
      <c r="A151" s="163"/>
      <c r="B151" s="164" t="s">
        <v>67</v>
      </c>
      <c r="C151" s="165" t="str">
        <f>CONCATENATE(B140," ",C140)</f>
        <v>728 Vzduchotechnika</v>
      </c>
      <c r="D151" s="163"/>
      <c r="E151" s="166"/>
      <c r="F151" s="166"/>
      <c r="G151" s="167">
        <f>SUM(G140:G150)</f>
        <v>0</v>
      </c>
      <c r="O151" s="150">
        <v>4</v>
      </c>
      <c r="BA151" s="168">
        <f>SUM(BA140:BA150)</f>
        <v>0</v>
      </c>
      <c r="BB151" s="168">
        <f>SUM(BB140:BB150)</f>
        <v>0</v>
      </c>
      <c r="BC151" s="168">
        <f>SUM(BC140:BC150)</f>
        <v>0</v>
      </c>
      <c r="BD151" s="168">
        <f>SUM(BD140:BD150)</f>
        <v>0</v>
      </c>
      <c r="BE151" s="168">
        <f>SUM(BE140:BE150)</f>
        <v>0</v>
      </c>
    </row>
    <row r="152" spans="1:104" x14ac:dyDescent="0.2">
      <c r="A152" s="143" t="s">
        <v>65</v>
      </c>
      <c r="B152" s="144" t="s">
        <v>260</v>
      </c>
      <c r="C152" s="145" t="s">
        <v>261</v>
      </c>
      <c r="D152" s="146"/>
      <c r="E152" s="147"/>
      <c r="F152" s="147"/>
      <c r="G152" s="148"/>
      <c r="H152" s="149"/>
      <c r="I152" s="149"/>
      <c r="O152" s="150">
        <v>1</v>
      </c>
    </row>
    <row r="153" spans="1:104" x14ac:dyDescent="0.2">
      <c r="A153" s="151">
        <v>51</v>
      </c>
      <c r="B153" s="152" t="s">
        <v>262</v>
      </c>
      <c r="C153" s="153" t="s">
        <v>263</v>
      </c>
      <c r="D153" s="154" t="s">
        <v>120</v>
      </c>
      <c r="E153" s="155">
        <v>1</v>
      </c>
      <c r="F153" s="155"/>
      <c r="G153" s="156">
        <f>E153*F153</f>
        <v>0</v>
      </c>
      <c r="O153" s="150">
        <v>2</v>
      </c>
      <c r="AA153" s="123">
        <v>12</v>
      </c>
      <c r="AB153" s="123">
        <v>0</v>
      </c>
      <c r="AC153" s="123">
        <v>51</v>
      </c>
      <c r="AZ153" s="123">
        <v>2</v>
      </c>
      <c r="BA153" s="123">
        <f>IF(AZ153=1,G153,0)</f>
        <v>0</v>
      </c>
      <c r="BB153" s="123">
        <f>IF(AZ153=2,G153,0)</f>
        <v>0</v>
      </c>
      <c r="BC153" s="123">
        <f>IF(AZ153=3,G153,0)</f>
        <v>0</v>
      </c>
      <c r="BD153" s="123">
        <f>IF(AZ153=4,G153,0)</f>
        <v>0</v>
      </c>
      <c r="BE153" s="123">
        <f>IF(AZ153=5,G153,0)</f>
        <v>0</v>
      </c>
      <c r="CZ153" s="123">
        <v>8.0000000000000007E-5</v>
      </c>
    </row>
    <row r="154" spans="1:104" x14ac:dyDescent="0.2">
      <c r="A154" s="151">
        <v>52</v>
      </c>
      <c r="B154" s="152" t="s">
        <v>264</v>
      </c>
      <c r="C154" s="153" t="s">
        <v>265</v>
      </c>
      <c r="D154" s="154" t="s">
        <v>213</v>
      </c>
      <c r="E154" s="155">
        <v>1</v>
      </c>
      <c r="F154" s="155"/>
      <c r="G154" s="156">
        <f>E154*F154</f>
        <v>0</v>
      </c>
      <c r="O154" s="150">
        <v>2</v>
      </c>
      <c r="AA154" s="123">
        <v>12</v>
      </c>
      <c r="AB154" s="123">
        <v>0</v>
      </c>
      <c r="AC154" s="123">
        <v>52</v>
      </c>
      <c r="AZ154" s="123">
        <v>2</v>
      </c>
      <c r="BA154" s="123">
        <f>IF(AZ154=1,G154,0)</f>
        <v>0</v>
      </c>
      <c r="BB154" s="123">
        <f>IF(AZ154=2,G154,0)</f>
        <v>0</v>
      </c>
      <c r="BC154" s="123">
        <f>IF(AZ154=3,G154,0)</f>
        <v>0</v>
      </c>
      <c r="BD154" s="123">
        <f>IF(AZ154=4,G154,0)</f>
        <v>0</v>
      </c>
      <c r="BE154" s="123">
        <f>IF(AZ154=5,G154,0)</f>
        <v>0</v>
      </c>
      <c r="CZ154" s="123">
        <v>2.0000000000000002E-5</v>
      </c>
    </row>
    <row r="155" spans="1:104" x14ac:dyDescent="0.2">
      <c r="A155" s="151">
        <v>53</v>
      </c>
      <c r="B155" s="152" t="s">
        <v>266</v>
      </c>
      <c r="C155" s="153" t="s">
        <v>267</v>
      </c>
      <c r="D155" s="154" t="s">
        <v>120</v>
      </c>
      <c r="E155" s="155">
        <v>1</v>
      </c>
      <c r="F155" s="155"/>
      <c r="G155" s="156">
        <f>E155*F155</f>
        <v>0</v>
      </c>
      <c r="O155" s="150">
        <v>2</v>
      </c>
      <c r="AA155" s="123">
        <v>12</v>
      </c>
      <c r="AB155" s="123">
        <v>0</v>
      </c>
      <c r="AC155" s="123">
        <v>53</v>
      </c>
      <c r="AZ155" s="123">
        <v>2</v>
      </c>
      <c r="BA155" s="123">
        <f>IF(AZ155=1,G155,0)</f>
        <v>0</v>
      </c>
      <c r="BB155" s="123">
        <f>IF(AZ155=2,G155,0)</f>
        <v>0</v>
      </c>
      <c r="BC155" s="123">
        <f>IF(AZ155=3,G155,0)</f>
        <v>0</v>
      </c>
      <c r="BD155" s="123">
        <f>IF(AZ155=4,G155,0)</f>
        <v>0</v>
      </c>
      <c r="BE155" s="123">
        <f>IF(AZ155=5,G155,0)</f>
        <v>0</v>
      </c>
      <c r="CZ155" s="123">
        <v>2.0000000000000002E-5</v>
      </c>
    </row>
    <row r="156" spans="1:104" x14ac:dyDescent="0.2">
      <c r="A156" s="151">
        <v>54</v>
      </c>
      <c r="B156" s="152" t="s">
        <v>268</v>
      </c>
      <c r="C156" s="153" t="s">
        <v>269</v>
      </c>
      <c r="D156" s="154" t="s">
        <v>120</v>
      </c>
      <c r="E156" s="155">
        <v>1</v>
      </c>
      <c r="F156" s="155"/>
      <c r="G156" s="156">
        <f>E156*F156</f>
        <v>0</v>
      </c>
      <c r="O156" s="150">
        <v>2</v>
      </c>
      <c r="AA156" s="123">
        <v>12</v>
      </c>
      <c r="AB156" s="123">
        <v>1</v>
      </c>
      <c r="AC156" s="123">
        <v>54</v>
      </c>
      <c r="AZ156" s="123">
        <v>2</v>
      </c>
      <c r="BA156" s="123">
        <f>IF(AZ156=1,G156,0)</f>
        <v>0</v>
      </c>
      <c r="BB156" s="123">
        <f>IF(AZ156=2,G156,0)</f>
        <v>0</v>
      </c>
      <c r="BC156" s="123">
        <f>IF(AZ156=3,G156,0)</f>
        <v>0</v>
      </c>
      <c r="BD156" s="123">
        <f>IF(AZ156=4,G156,0)</f>
        <v>0</v>
      </c>
      <c r="BE156" s="123">
        <f>IF(AZ156=5,G156,0)</f>
        <v>0</v>
      </c>
      <c r="CZ156" s="123">
        <v>2.334E-2</v>
      </c>
    </row>
    <row r="157" spans="1:104" x14ac:dyDescent="0.2">
      <c r="A157" s="151">
        <v>55</v>
      </c>
      <c r="B157" s="152" t="s">
        <v>270</v>
      </c>
      <c r="C157" s="153" t="s">
        <v>271</v>
      </c>
      <c r="D157" s="154" t="s">
        <v>54</v>
      </c>
      <c r="E157" s="155">
        <v>2.75</v>
      </c>
      <c r="F157" s="155"/>
      <c r="G157" s="156">
        <f>E157*F157</f>
        <v>0</v>
      </c>
      <c r="O157" s="150">
        <v>2</v>
      </c>
      <c r="AA157" s="123">
        <v>12</v>
      </c>
      <c r="AB157" s="123">
        <v>0</v>
      </c>
      <c r="AC157" s="123">
        <v>55</v>
      </c>
      <c r="AZ157" s="123">
        <v>2</v>
      </c>
      <c r="BA157" s="123">
        <f>IF(AZ157=1,G157,0)</f>
        <v>0</v>
      </c>
      <c r="BB157" s="123">
        <f>IF(AZ157=2,G157,0)</f>
        <v>0</v>
      </c>
      <c r="BC157" s="123">
        <f>IF(AZ157=3,G157,0)</f>
        <v>0</v>
      </c>
      <c r="BD157" s="123">
        <f>IF(AZ157=4,G157,0)</f>
        <v>0</v>
      </c>
      <c r="BE157" s="123">
        <f>IF(AZ157=5,G157,0)</f>
        <v>0</v>
      </c>
      <c r="CZ157" s="123">
        <v>0</v>
      </c>
    </row>
    <row r="158" spans="1:104" x14ac:dyDescent="0.2">
      <c r="A158" s="163"/>
      <c r="B158" s="164" t="s">
        <v>67</v>
      </c>
      <c r="C158" s="165" t="str">
        <f>CONCATENATE(B152," ",C152)</f>
        <v>735 Otopná tělesa</v>
      </c>
      <c r="D158" s="163"/>
      <c r="E158" s="166"/>
      <c r="F158" s="166"/>
      <c r="G158" s="167">
        <f>SUM(G152:G157)</f>
        <v>0</v>
      </c>
      <c r="O158" s="150">
        <v>4</v>
      </c>
      <c r="BA158" s="168">
        <f>SUM(BA152:BA157)</f>
        <v>0</v>
      </c>
      <c r="BB158" s="168">
        <f>SUM(BB152:BB157)</f>
        <v>0</v>
      </c>
      <c r="BC158" s="168">
        <f>SUM(BC152:BC157)</f>
        <v>0</v>
      </c>
      <c r="BD158" s="168">
        <f>SUM(BD152:BD157)</f>
        <v>0</v>
      </c>
      <c r="BE158" s="168">
        <f>SUM(BE152:BE157)</f>
        <v>0</v>
      </c>
    </row>
    <row r="159" spans="1:104" x14ac:dyDescent="0.2">
      <c r="A159" s="143" t="s">
        <v>65</v>
      </c>
      <c r="B159" s="144" t="s">
        <v>272</v>
      </c>
      <c r="C159" s="145" t="s">
        <v>273</v>
      </c>
      <c r="D159" s="146"/>
      <c r="E159" s="147"/>
      <c r="F159" s="147"/>
      <c r="G159" s="148"/>
      <c r="H159" s="149"/>
      <c r="I159" s="149"/>
      <c r="O159" s="150">
        <v>1</v>
      </c>
    </row>
    <row r="160" spans="1:104" x14ac:dyDescent="0.2">
      <c r="A160" s="151">
        <v>56</v>
      </c>
      <c r="B160" s="152" t="s">
        <v>274</v>
      </c>
      <c r="C160" s="153" t="s">
        <v>275</v>
      </c>
      <c r="D160" s="154" t="s">
        <v>120</v>
      </c>
      <c r="E160" s="155">
        <v>2</v>
      </c>
      <c r="F160" s="155"/>
      <c r="G160" s="156">
        <f>E160*F160</f>
        <v>0</v>
      </c>
      <c r="O160" s="150">
        <v>2</v>
      </c>
      <c r="AA160" s="123">
        <v>12</v>
      </c>
      <c r="AB160" s="123">
        <v>0</v>
      </c>
      <c r="AC160" s="123">
        <v>56</v>
      </c>
      <c r="AZ160" s="123">
        <v>2</v>
      </c>
      <c r="BA160" s="123">
        <f>IF(AZ160=1,G160,0)</f>
        <v>0</v>
      </c>
      <c r="BB160" s="123">
        <f>IF(AZ160=2,G160,0)</f>
        <v>0</v>
      </c>
      <c r="BC160" s="123">
        <f>IF(AZ160=3,G160,0)</f>
        <v>0</v>
      </c>
      <c r="BD160" s="123">
        <f>IF(AZ160=4,G160,0)</f>
        <v>0</v>
      </c>
      <c r="BE160" s="123">
        <f>IF(AZ160=5,G160,0)</f>
        <v>0</v>
      </c>
      <c r="CZ160" s="123">
        <v>1.42E-3</v>
      </c>
    </row>
    <row r="161" spans="1:104" x14ac:dyDescent="0.2">
      <c r="A161" s="151">
        <v>57</v>
      </c>
      <c r="B161" s="152" t="s">
        <v>276</v>
      </c>
      <c r="C161" s="153" t="s">
        <v>277</v>
      </c>
      <c r="D161" s="154" t="s">
        <v>120</v>
      </c>
      <c r="E161" s="155">
        <v>4</v>
      </c>
      <c r="F161" s="155"/>
      <c r="G161" s="156">
        <f>E161*F161</f>
        <v>0</v>
      </c>
      <c r="O161" s="150">
        <v>2</v>
      </c>
      <c r="AA161" s="123">
        <v>12</v>
      </c>
      <c r="AB161" s="123">
        <v>0</v>
      </c>
      <c r="AC161" s="123">
        <v>57</v>
      </c>
      <c r="AZ161" s="123">
        <v>2</v>
      </c>
      <c r="BA161" s="123">
        <f>IF(AZ161=1,G161,0)</f>
        <v>0</v>
      </c>
      <c r="BB161" s="123">
        <f>IF(AZ161=2,G161,0)</f>
        <v>0</v>
      </c>
      <c r="BC161" s="123">
        <f>IF(AZ161=3,G161,0)</f>
        <v>0</v>
      </c>
      <c r="BD161" s="123">
        <f>IF(AZ161=4,G161,0)</f>
        <v>0</v>
      </c>
      <c r="BE161" s="123">
        <f>IF(AZ161=5,G161,0)</f>
        <v>0</v>
      </c>
      <c r="CZ161" s="123">
        <v>1.6199999999999999E-3</v>
      </c>
    </row>
    <row r="162" spans="1:104" x14ac:dyDescent="0.2">
      <c r="A162" s="151">
        <v>58</v>
      </c>
      <c r="B162" s="152" t="s">
        <v>278</v>
      </c>
      <c r="C162" s="153" t="s">
        <v>279</v>
      </c>
      <c r="D162" s="154" t="s">
        <v>120</v>
      </c>
      <c r="E162" s="155">
        <v>2</v>
      </c>
      <c r="F162" s="155"/>
      <c r="G162" s="156">
        <f>E162*F162</f>
        <v>0</v>
      </c>
      <c r="O162" s="150">
        <v>2</v>
      </c>
      <c r="AA162" s="123">
        <v>12</v>
      </c>
      <c r="AB162" s="123">
        <v>0</v>
      </c>
      <c r="AC162" s="123">
        <v>58</v>
      </c>
      <c r="AZ162" s="123">
        <v>2</v>
      </c>
      <c r="BA162" s="123">
        <f>IF(AZ162=1,G162,0)</f>
        <v>0</v>
      </c>
      <c r="BB162" s="123">
        <f>IF(AZ162=2,G162,0)</f>
        <v>0</v>
      </c>
      <c r="BC162" s="123">
        <f>IF(AZ162=3,G162,0)</f>
        <v>0</v>
      </c>
      <c r="BD162" s="123">
        <f>IF(AZ162=4,G162,0)</f>
        <v>0</v>
      </c>
      <c r="BE162" s="123">
        <f>IF(AZ162=5,G162,0)</f>
        <v>0</v>
      </c>
      <c r="CZ162" s="123">
        <v>2.2799999999999999E-3</v>
      </c>
    </row>
    <row r="163" spans="1:104" x14ac:dyDescent="0.2">
      <c r="A163" s="151">
        <v>59</v>
      </c>
      <c r="B163" s="152" t="s">
        <v>280</v>
      </c>
      <c r="C163" s="153" t="s">
        <v>281</v>
      </c>
      <c r="D163" s="154" t="s">
        <v>120</v>
      </c>
      <c r="E163" s="155">
        <v>1</v>
      </c>
      <c r="F163" s="155"/>
      <c r="G163" s="156">
        <f>E163*F163</f>
        <v>0</v>
      </c>
      <c r="O163" s="150">
        <v>2</v>
      </c>
      <c r="AA163" s="123">
        <v>12</v>
      </c>
      <c r="AB163" s="123">
        <v>1</v>
      </c>
      <c r="AC163" s="123">
        <v>59</v>
      </c>
      <c r="AZ163" s="123">
        <v>2</v>
      </c>
      <c r="BA163" s="123">
        <f>IF(AZ163=1,G163,0)</f>
        <v>0</v>
      </c>
      <c r="BB163" s="123">
        <f>IF(AZ163=2,G163,0)</f>
        <v>0</v>
      </c>
      <c r="BC163" s="123">
        <f>IF(AZ163=3,G163,0)</f>
        <v>0</v>
      </c>
      <c r="BD163" s="123">
        <f>IF(AZ163=4,G163,0)</f>
        <v>0</v>
      </c>
      <c r="BE163" s="123">
        <f>IF(AZ163=5,G163,0)</f>
        <v>0</v>
      </c>
      <c r="CZ163" s="123">
        <v>1.7000000000000001E-2</v>
      </c>
    </row>
    <row r="164" spans="1:104" x14ac:dyDescent="0.2">
      <c r="A164" s="157"/>
      <c r="B164" s="158"/>
      <c r="C164" s="238" t="s">
        <v>553</v>
      </c>
      <c r="D164" s="239"/>
      <c r="E164" s="239"/>
      <c r="F164" s="239"/>
      <c r="G164" s="240"/>
      <c r="O164" s="150">
        <v>3</v>
      </c>
    </row>
    <row r="165" spans="1:104" x14ac:dyDescent="0.2">
      <c r="A165" s="151">
        <v>60</v>
      </c>
      <c r="B165" s="152" t="s">
        <v>282</v>
      </c>
      <c r="C165" s="153" t="s">
        <v>283</v>
      </c>
      <c r="D165" s="154" t="s">
        <v>120</v>
      </c>
      <c r="E165" s="155">
        <v>2</v>
      </c>
      <c r="F165" s="155"/>
      <c r="G165" s="156">
        <f>E165*F165</f>
        <v>0</v>
      </c>
      <c r="O165" s="150">
        <v>2</v>
      </c>
      <c r="AA165" s="123">
        <v>12</v>
      </c>
      <c r="AB165" s="123">
        <v>1</v>
      </c>
      <c r="AC165" s="123">
        <v>60</v>
      </c>
      <c r="AZ165" s="123">
        <v>2</v>
      </c>
      <c r="BA165" s="123">
        <f>IF(AZ165=1,G165,0)</f>
        <v>0</v>
      </c>
      <c r="BB165" s="123">
        <f>IF(AZ165=2,G165,0)</f>
        <v>0</v>
      </c>
      <c r="BC165" s="123">
        <f>IF(AZ165=3,G165,0)</f>
        <v>0</v>
      </c>
      <c r="BD165" s="123">
        <f>IF(AZ165=4,G165,0)</f>
        <v>0</v>
      </c>
      <c r="BE165" s="123">
        <f>IF(AZ165=5,G165,0)</f>
        <v>0</v>
      </c>
      <c r="CZ165" s="123">
        <v>1.7000000000000001E-2</v>
      </c>
    </row>
    <row r="166" spans="1:104" x14ac:dyDescent="0.2">
      <c r="A166" s="157"/>
      <c r="B166" s="158"/>
      <c r="C166" s="238" t="s">
        <v>554</v>
      </c>
      <c r="D166" s="239"/>
      <c r="E166" s="239"/>
      <c r="F166" s="239"/>
      <c r="G166" s="240"/>
      <c r="O166" s="150">
        <v>3</v>
      </c>
    </row>
    <row r="167" spans="1:104" ht="22.5" x14ac:dyDescent="0.2">
      <c r="A167" s="151">
        <v>61</v>
      </c>
      <c r="B167" s="152" t="s">
        <v>284</v>
      </c>
      <c r="C167" s="153" t="s">
        <v>285</v>
      </c>
      <c r="D167" s="154" t="s">
        <v>120</v>
      </c>
      <c r="E167" s="155">
        <v>1</v>
      </c>
      <c r="F167" s="155"/>
      <c r="G167" s="156">
        <f>E167*F167</f>
        <v>0</v>
      </c>
      <c r="O167" s="150">
        <v>2</v>
      </c>
      <c r="AA167" s="123">
        <v>12</v>
      </c>
      <c r="AB167" s="123">
        <v>1</v>
      </c>
      <c r="AC167" s="123">
        <v>61</v>
      </c>
      <c r="AZ167" s="123">
        <v>2</v>
      </c>
      <c r="BA167" s="123">
        <f>IF(AZ167=1,G167,0)</f>
        <v>0</v>
      </c>
      <c r="BB167" s="123">
        <f>IF(AZ167=2,G167,0)</f>
        <v>0</v>
      </c>
      <c r="BC167" s="123">
        <f>IF(AZ167=3,G167,0)</f>
        <v>0</v>
      </c>
      <c r="BD167" s="123">
        <f>IF(AZ167=4,G167,0)</f>
        <v>0</v>
      </c>
      <c r="BE167" s="123">
        <f>IF(AZ167=5,G167,0)</f>
        <v>0</v>
      </c>
      <c r="CZ167" s="123">
        <v>1.7000000000000001E-2</v>
      </c>
    </row>
    <row r="168" spans="1:104" x14ac:dyDescent="0.2">
      <c r="A168" s="157"/>
      <c r="B168" s="158"/>
      <c r="C168" s="238" t="s">
        <v>555</v>
      </c>
      <c r="D168" s="239"/>
      <c r="E168" s="239"/>
      <c r="F168" s="239"/>
      <c r="G168" s="240"/>
      <c r="O168" s="150">
        <v>3</v>
      </c>
    </row>
    <row r="169" spans="1:104" x14ac:dyDescent="0.2">
      <c r="A169" s="151">
        <v>62</v>
      </c>
      <c r="B169" s="152" t="s">
        <v>286</v>
      </c>
      <c r="C169" s="153" t="s">
        <v>283</v>
      </c>
      <c r="D169" s="154" t="s">
        <v>120</v>
      </c>
      <c r="E169" s="155">
        <v>1</v>
      </c>
      <c r="F169" s="155"/>
      <c r="G169" s="156">
        <f>E169*F169</f>
        <v>0</v>
      </c>
      <c r="O169" s="150">
        <v>2</v>
      </c>
      <c r="AA169" s="123">
        <v>12</v>
      </c>
      <c r="AB169" s="123">
        <v>1</v>
      </c>
      <c r="AC169" s="123">
        <v>62</v>
      </c>
      <c r="AZ169" s="123">
        <v>2</v>
      </c>
      <c r="BA169" s="123">
        <f>IF(AZ169=1,G169,0)</f>
        <v>0</v>
      </c>
      <c r="BB169" s="123">
        <f>IF(AZ169=2,G169,0)</f>
        <v>0</v>
      </c>
      <c r="BC169" s="123">
        <f>IF(AZ169=3,G169,0)</f>
        <v>0</v>
      </c>
      <c r="BD169" s="123">
        <f>IF(AZ169=4,G169,0)</f>
        <v>0</v>
      </c>
      <c r="BE169" s="123">
        <f>IF(AZ169=5,G169,0)</f>
        <v>0</v>
      </c>
      <c r="CZ169" s="123">
        <v>1.7000000000000001E-2</v>
      </c>
    </row>
    <row r="170" spans="1:104" x14ac:dyDescent="0.2">
      <c r="A170" s="157"/>
      <c r="B170" s="158"/>
      <c r="C170" s="238" t="s">
        <v>556</v>
      </c>
      <c r="D170" s="239"/>
      <c r="E170" s="239"/>
      <c r="F170" s="239"/>
      <c r="G170" s="240"/>
      <c r="O170" s="150">
        <v>3</v>
      </c>
    </row>
    <row r="171" spans="1:104" x14ac:dyDescent="0.2">
      <c r="A171" s="151">
        <v>63</v>
      </c>
      <c r="B171" s="152" t="s">
        <v>287</v>
      </c>
      <c r="C171" s="153" t="s">
        <v>288</v>
      </c>
      <c r="D171" s="154" t="s">
        <v>120</v>
      </c>
      <c r="E171" s="155">
        <v>2</v>
      </c>
      <c r="F171" s="155"/>
      <c r="G171" s="156">
        <f>E171*F171</f>
        <v>0</v>
      </c>
      <c r="O171" s="150">
        <v>2</v>
      </c>
      <c r="AA171" s="123">
        <v>12</v>
      </c>
      <c r="AB171" s="123">
        <v>1</v>
      </c>
      <c r="AC171" s="123">
        <v>63</v>
      </c>
      <c r="AZ171" s="123">
        <v>2</v>
      </c>
      <c r="BA171" s="123">
        <f>IF(AZ171=1,G171,0)</f>
        <v>0</v>
      </c>
      <c r="BB171" s="123">
        <f>IF(AZ171=2,G171,0)</f>
        <v>0</v>
      </c>
      <c r="BC171" s="123">
        <f>IF(AZ171=3,G171,0)</f>
        <v>0</v>
      </c>
      <c r="BD171" s="123">
        <f>IF(AZ171=4,G171,0)</f>
        <v>0</v>
      </c>
      <c r="BE171" s="123">
        <f>IF(AZ171=5,G171,0)</f>
        <v>0</v>
      </c>
      <c r="CZ171" s="123">
        <v>1.7000000000000001E-2</v>
      </c>
    </row>
    <row r="172" spans="1:104" x14ac:dyDescent="0.2">
      <c r="A172" s="157"/>
      <c r="B172" s="158"/>
      <c r="C172" s="238" t="s">
        <v>557</v>
      </c>
      <c r="D172" s="239"/>
      <c r="E172" s="239"/>
      <c r="F172" s="239"/>
      <c r="G172" s="240"/>
      <c r="O172" s="150">
        <v>3</v>
      </c>
    </row>
    <row r="173" spans="1:104" x14ac:dyDescent="0.2">
      <c r="A173" s="151">
        <v>64</v>
      </c>
      <c r="B173" s="152" t="s">
        <v>289</v>
      </c>
      <c r="C173" s="153" t="s">
        <v>290</v>
      </c>
      <c r="D173" s="154" t="s">
        <v>120</v>
      </c>
      <c r="E173" s="155">
        <v>1</v>
      </c>
      <c r="F173" s="155"/>
      <c r="G173" s="156">
        <f>E173*F173</f>
        <v>0</v>
      </c>
      <c r="O173" s="150">
        <v>2</v>
      </c>
      <c r="AA173" s="123">
        <v>12</v>
      </c>
      <c r="AB173" s="123">
        <v>1</v>
      </c>
      <c r="AC173" s="123">
        <v>64</v>
      </c>
      <c r="AZ173" s="123">
        <v>2</v>
      </c>
      <c r="BA173" s="123">
        <f>IF(AZ173=1,G173,0)</f>
        <v>0</v>
      </c>
      <c r="BB173" s="123">
        <f>IF(AZ173=2,G173,0)</f>
        <v>0</v>
      </c>
      <c r="BC173" s="123">
        <f>IF(AZ173=3,G173,0)</f>
        <v>0</v>
      </c>
      <c r="BD173" s="123">
        <f>IF(AZ173=4,G173,0)</f>
        <v>0</v>
      </c>
      <c r="BE173" s="123">
        <f>IF(AZ173=5,G173,0)</f>
        <v>0</v>
      </c>
      <c r="CZ173" s="123">
        <v>1.7000000000000001E-2</v>
      </c>
    </row>
    <row r="174" spans="1:104" x14ac:dyDescent="0.2">
      <c r="A174" s="157"/>
      <c r="B174" s="158"/>
      <c r="C174" s="238" t="s">
        <v>558</v>
      </c>
      <c r="D174" s="239"/>
      <c r="E174" s="239"/>
      <c r="F174" s="239"/>
      <c r="G174" s="240"/>
      <c r="O174" s="150">
        <v>3</v>
      </c>
    </row>
    <row r="175" spans="1:104" x14ac:dyDescent="0.2">
      <c r="A175" s="151">
        <v>65</v>
      </c>
      <c r="B175" s="152" t="s">
        <v>291</v>
      </c>
      <c r="C175" s="153" t="s">
        <v>292</v>
      </c>
      <c r="D175" s="154" t="s">
        <v>120</v>
      </c>
      <c r="E175" s="155">
        <v>2</v>
      </c>
      <c r="F175" s="155"/>
      <c r="G175" s="156">
        <f>E175*F175</f>
        <v>0</v>
      </c>
      <c r="O175" s="150">
        <v>2</v>
      </c>
      <c r="AA175" s="123">
        <v>12</v>
      </c>
      <c r="AB175" s="123">
        <v>0</v>
      </c>
      <c r="AC175" s="123">
        <v>65</v>
      </c>
      <c r="AZ175" s="123">
        <v>2</v>
      </c>
      <c r="BA175" s="123">
        <f>IF(AZ175=1,G175,0)</f>
        <v>0</v>
      </c>
      <c r="BB175" s="123">
        <f>IF(AZ175=2,G175,0)</f>
        <v>0</v>
      </c>
      <c r="BC175" s="123">
        <f>IF(AZ175=3,G175,0)</f>
        <v>0</v>
      </c>
      <c r="BD175" s="123">
        <f>IF(AZ175=4,G175,0)</f>
        <v>0</v>
      </c>
      <c r="BE175" s="123">
        <f>IF(AZ175=5,G175,0)</f>
        <v>0</v>
      </c>
      <c r="CZ175" s="123">
        <v>6.8100000000000001E-3</v>
      </c>
    </row>
    <row r="176" spans="1:104" x14ac:dyDescent="0.2">
      <c r="A176" s="151">
        <v>66</v>
      </c>
      <c r="B176" s="152" t="s">
        <v>293</v>
      </c>
      <c r="C176" s="153" t="s">
        <v>294</v>
      </c>
      <c r="D176" s="154" t="s">
        <v>120</v>
      </c>
      <c r="E176" s="155">
        <v>1</v>
      </c>
      <c r="F176" s="155"/>
      <c r="G176" s="156">
        <f>E176*F176</f>
        <v>0</v>
      </c>
      <c r="O176" s="150">
        <v>2</v>
      </c>
      <c r="AA176" s="123">
        <v>12</v>
      </c>
      <c r="AB176" s="123">
        <v>1</v>
      </c>
      <c r="AC176" s="123">
        <v>66</v>
      </c>
      <c r="AZ176" s="123">
        <v>2</v>
      </c>
      <c r="BA176" s="123">
        <f>IF(AZ176=1,G176,0)</f>
        <v>0</v>
      </c>
      <c r="BB176" s="123">
        <f>IF(AZ176=2,G176,0)</f>
        <v>0</v>
      </c>
      <c r="BC176" s="123">
        <f>IF(AZ176=3,G176,0)</f>
        <v>0</v>
      </c>
      <c r="BD176" s="123">
        <f>IF(AZ176=4,G176,0)</f>
        <v>0</v>
      </c>
      <c r="BE176" s="123">
        <f>IF(AZ176=5,G176,0)</f>
        <v>0</v>
      </c>
      <c r="CZ176" s="123">
        <v>1.7000000000000001E-2</v>
      </c>
    </row>
    <row r="177" spans="1:104" x14ac:dyDescent="0.2">
      <c r="A177" s="157"/>
      <c r="B177" s="158"/>
      <c r="C177" s="238" t="s">
        <v>295</v>
      </c>
      <c r="D177" s="239"/>
      <c r="E177" s="239"/>
      <c r="F177" s="239"/>
      <c r="G177" s="240"/>
      <c r="O177" s="150">
        <v>3</v>
      </c>
    </row>
    <row r="178" spans="1:104" x14ac:dyDescent="0.2">
      <c r="A178" s="151">
        <v>67</v>
      </c>
      <c r="B178" s="152" t="s">
        <v>296</v>
      </c>
      <c r="C178" s="153" t="s">
        <v>297</v>
      </c>
      <c r="D178" s="154" t="s">
        <v>120</v>
      </c>
      <c r="E178" s="155">
        <v>1</v>
      </c>
      <c r="F178" s="155"/>
      <c r="G178" s="156">
        <f>E178*F178</f>
        <v>0</v>
      </c>
      <c r="O178" s="150">
        <v>2</v>
      </c>
      <c r="AA178" s="123">
        <v>12</v>
      </c>
      <c r="AB178" s="123">
        <v>1</v>
      </c>
      <c r="AC178" s="123">
        <v>67</v>
      </c>
      <c r="AZ178" s="123">
        <v>2</v>
      </c>
      <c r="BA178" s="123">
        <f>IF(AZ178=1,G178,0)</f>
        <v>0</v>
      </c>
      <c r="BB178" s="123">
        <f>IF(AZ178=2,G178,0)</f>
        <v>0</v>
      </c>
      <c r="BC178" s="123">
        <f>IF(AZ178=3,G178,0)</f>
        <v>0</v>
      </c>
      <c r="BD178" s="123">
        <f>IF(AZ178=4,G178,0)</f>
        <v>0</v>
      </c>
      <c r="BE178" s="123">
        <f>IF(AZ178=5,G178,0)</f>
        <v>0</v>
      </c>
      <c r="CZ178" s="123">
        <v>1.7000000000000001E-2</v>
      </c>
    </row>
    <row r="179" spans="1:104" x14ac:dyDescent="0.2">
      <c r="A179" s="157"/>
      <c r="B179" s="158"/>
      <c r="C179" s="238" t="s">
        <v>298</v>
      </c>
      <c r="D179" s="239"/>
      <c r="E179" s="239"/>
      <c r="F179" s="239"/>
      <c r="G179" s="240"/>
      <c r="O179" s="150">
        <v>3</v>
      </c>
    </row>
    <row r="180" spans="1:104" ht="22.5" x14ac:dyDescent="0.2">
      <c r="A180" s="151">
        <v>68</v>
      </c>
      <c r="B180" s="152" t="s">
        <v>299</v>
      </c>
      <c r="C180" s="153" t="s">
        <v>300</v>
      </c>
      <c r="D180" s="154" t="s">
        <v>66</v>
      </c>
      <c r="E180" s="155">
        <v>1</v>
      </c>
      <c r="F180" s="155"/>
      <c r="G180" s="156">
        <f>E180*F180</f>
        <v>0</v>
      </c>
      <c r="O180" s="150">
        <v>2</v>
      </c>
      <c r="AA180" s="123">
        <v>12</v>
      </c>
      <c r="AB180" s="123">
        <v>0</v>
      </c>
      <c r="AC180" s="123">
        <v>68</v>
      </c>
      <c r="AZ180" s="123">
        <v>2</v>
      </c>
      <c r="BA180" s="123">
        <f>IF(AZ180=1,G180,0)</f>
        <v>0</v>
      </c>
      <c r="BB180" s="123">
        <f>IF(AZ180=2,G180,0)</f>
        <v>0</v>
      </c>
      <c r="BC180" s="123">
        <f>IF(AZ180=3,G180,0)</f>
        <v>0</v>
      </c>
      <c r="BD180" s="123">
        <f>IF(AZ180=4,G180,0)</f>
        <v>0</v>
      </c>
      <c r="BE180" s="123">
        <f>IF(AZ180=5,G180,0)</f>
        <v>0</v>
      </c>
      <c r="CZ180" s="123">
        <v>1.6000000000000001E-4</v>
      </c>
    </row>
    <row r="181" spans="1:104" x14ac:dyDescent="0.2">
      <c r="A181" s="157"/>
      <c r="B181" s="158"/>
      <c r="C181" s="238" t="s">
        <v>301</v>
      </c>
      <c r="D181" s="239"/>
      <c r="E181" s="239"/>
      <c r="F181" s="239"/>
      <c r="G181" s="240"/>
      <c r="O181" s="150">
        <v>3</v>
      </c>
    </row>
    <row r="182" spans="1:104" ht="22.5" x14ac:dyDescent="0.2">
      <c r="A182" s="151">
        <v>69</v>
      </c>
      <c r="B182" s="152" t="s">
        <v>302</v>
      </c>
      <c r="C182" s="153" t="s">
        <v>303</v>
      </c>
      <c r="D182" s="154" t="s">
        <v>66</v>
      </c>
      <c r="E182" s="155">
        <v>1</v>
      </c>
      <c r="F182" s="155"/>
      <c r="G182" s="156">
        <f>E182*F182</f>
        <v>0</v>
      </c>
      <c r="O182" s="150">
        <v>2</v>
      </c>
      <c r="AA182" s="123">
        <v>12</v>
      </c>
      <c r="AB182" s="123">
        <v>0</v>
      </c>
      <c r="AC182" s="123">
        <v>69</v>
      </c>
      <c r="AZ182" s="123">
        <v>2</v>
      </c>
      <c r="BA182" s="123">
        <f>IF(AZ182=1,G182,0)</f>
        <v>0</v>
      </c>
      <c r="BB182" s="123">
        <f>IF(AZ182=2,G182,0)</f>
        <v>0</v>
      </c>
      <c r="BC182" s="123">
        <f>IF(AZ182=3,G182,0)</f>
        <v>0</v>
      </c>
      <c r="BD182" s="123">
        <f>IF(AZ182=4,G182,0)</f>
        <v>0</v>
      </c>
      <c r="BE182" s="123">
        <f>IF(AZ182=5,G182,0)</f>
        <v>0</v>
      </c>
      <c r="CZ182" s="123">
        <v>1.6000000000000001E-4</v>
      </c>
    </row>
    <row r="183" spans="1:104" x14ac:dyDescent="0.2">
      <c r="A183" s="157"/>
      <c r="B183" s="158"/>
      <c r="C183" s="238" t="s">
        <v>301</v>
      </c>
      <c r="D183" s="239"/>
      <c r="E183" s="239"/>
      <c r="F183" s="239"/>
      <c r="G183" s="240"/>
      <c r="O183" s="150">
        <v>3</v>
      </c>
    </row>
    <row r="184" spans="1:104" x14ac:dyDescent="0.2">
      <c r="A184" s="151">
        <v>70</v>
      </c>
      <c r="B184" s="152" t="s">
        <v>304</v>
      </c>
      <c r="C184" s="153" t="s">
        <v>305</v>
      </c>
      <c r="D184" s="154" t="s">
        <v>66</v>
      </c>
      <c r="E184" s="155">
        <v>1</v>
      </c>
      <c r="F184" s="155"/>
      <c r="G184" s="156">
        <f>E184*F184</f>
        <v>0</v>
      </c>
      <c r="O184" s="150">
        <v>2</v>
      </c>
      <c r="AA184" s="123">
        <v>12</v>
      </c>
      <c r="AB184" s="123">
        <v>0</v>
      </c>
      <c r="AC184" s="123">
        <v>70</v>
      </c>
      <c r="AZ184" s="123">
        <v>2</v>
      </c>
      <c r="BA184" s="123">
        <f>IF(AZ184=1,G184,0)</f>
        <v>0</v>
      </c>
      <c r="BB184" s="123">
        <f>IF(AZ184=2,G184,0)</f>
        <v>0</v>
      </c>
      <c r="BC184" s="123">
        <f>IF(AZ184=3,G184,0)</f>
        <v>0</v>
      </c>
      <c r="BD184" s="123">
        <f>IF(AZ184=4,G184,0)</f>
        <v>0</v>
      </c>
      <c r="BE184" s="123">
        <f>IF(AZ184=5,G184,0)</f>
        <v>0</v>
      </c>
      <c r="CZ184" s="123">
        <v>1.6000000000000001E-4</v>
      </c>
    </row>
    <row r="185" spans="1:104" x14ac:dyDescent="0.2">
      <c r="A185" s="157"/>
      <c r="B185" s="158"/>
      <c r="C185" s="238" t="s">
        <v>301</v>
      </c>
      <c r="D185" s="239"/>
      <c r="E185" s="239"/>
      <c r="F185" s="239"/>
      <c r="G185" s="240"/>
      <c r="O185" s="150">
        <v>3</v>
      </c>
    </row>
    <row r="186" spans="1:104" x14ac:dyDescent="0.2">
      <c r="A186" s="151">
        <v>71</v>
      </c>
      <c r="B186" s="152" t="s">
        <v>306</v>
      </c>
      <c r="C186" s="153" t="s">
        <v>307</v>
      </c>
      <c r="D186" s="154" t="s">
        <v>66</v>
      </c>
      <c r="E186" s="155">
        <v>1</v>
      </c>
      <c r="F186" s="155"/>
      <c r="G186" s="156">
        <f>E186*F186</f>
        <v>0</v>
      </c>
      <c r="O186" s="150">
        <v>2</v>
      </c>
      <c r="AA186" s="123">
        <v>12</v>
      </c>
      <c r="AB186" s="123">
        <v>0</v>
      </c>
      <c r="AC186" s="123">
        <v>71</v>
      </c>
      <c r="AZ186" s="123">
        <v>2</v>
      </c>
      <c r="BA186" s="123">
        <f>IF(AZ186=1,G186,0)</f>
        <v>0</v>
      </c>
      <c r="BB186" s="123">
        <f>IF(AZ186=2,G186,0)</f>
        <v>0</v>
      </c>
      <c r="BC186" s="123">
        <f>IF(AZ186=3,G186,0)</f>
        <v>0</v>
      </c>
      <c r="BD186" s="123">
        <f>IF(AZ186=4,G186,0)</f>
        <v>0</v>
      </c>
      <c r="BE186" s="123">
        <f>IF(AZ186=5,G186,0)</f>
        <v>0</v>
      </c>
      <c r="CZ186" s="123">
        <v>1.6000000000000001E-4</v>
      </c>
    </row>
    <row r="187" spans="1:104" x14ac:dyDescent="0.2">
      <c r="A187" s="157"/>
      <c r="B187" s="158"/>
      <c r="C187" s="238" t="s">
        <v>301</v>
      </c>
      <c r="D187" s="239"/>
      <c r="E187" s="239"/>
      <c r="F187" s="239"/>
      <c r="G187" s="240"/>
      <c r="O187" s="150">
        <v>3</v>
      </c>
    </row>
    <row r="188" spans="1:104" x14ac:dyDescent="0.2">
      <c r="A188" s="151">
        <v>72</v>
      </c>
      <c r="B188" s="152" t="s">
        <v>308</v>
      </c>
      <c r="C188" s="153" t="s">
        <v>309</v>
      </c>
      <c r="D188" s="154" t="s">
        <v>66</v>
      </c>
      <c r="E188" s="155">
        <v>4</v>
      </c>
      <c r="F188" s="155"/>
      <c r="G188" s="156">
        <f>E188*F188</f>
        <v>0</v>
      </c>
      <c r="O188" s="150">
        <v>2</v>
      </c>
      <c r="AA188" s="123">
        <v>12</v>
      </c>
      <c r="AB188" s="123">
        <v>0</v>
      </c>
      <c r="AC188" s="123">
        <v>72</v>
      </c>
      <c r="AZ188" s="123">
        <v>2</v>
      </c>
      <c r="BA188" s="123">
        <f>IF(AZ188=1,G188,0)</f>
        <v>0</v>
      </c>
      <c r="BB188" s="123">
        <f>IF(AZ188=2,G188,0)</f>
        <v>0</v>
      </c>
      <c r="BC188" s="123">
        <f>IF(AZ188=3,G188,0)</f>
        <v>0</v>
      </c>
      <c r="BD188" s="123">
        <f>IF(AZ188=4,G188,0)</f>
        <v>0</v>
      </c>
      <c r="BE188" s="123">
        <f>IF(AZ188=5,G188,0)</f>
        <v>0</v>
      </c>
      <c r="CZ188" s="123">
        <v>1.6000000000000001E-4</v>
      </c>
    </row>
    <row r="189" spans="1:104" x14ac:dyDescent="0.2">
      <c r="A189" s="157"/>
      <c r="B189" s="158"/>
      <c r="C189" s="238" t="s">
        <v>310</v>
      </c>
      <c r="D189" s="239"/>
      <c r="E189" s="239"/>
      <c r="F189" s="239"/>
      <c r="G189" s="240"/>
      <c r="O189" s="150">
        <v>3</v>
      </c>
    </row>
    <row r="190" spans="1:104" x14ac:dyDescent="0.2">
      <c r="A190" s="151">
        <v>73</v>
      </c>
      <c r="B190" s="152" t="s">
        <v>308</v>
      </c>
      <c r="C190" s="153" t="s">
        <v>311</v>
      </c>
      <c r="D190" s="154" t="s">
        <v>213</v>
      </c>
      <c r="E190" s="155">
        <v>1</v>
      </c>
      <c r="F190" s="155"/>
      <c r="G190" s="156">
        <f>E190*F190</f>
        <v>0</v>
      </c>
      <c r="O190" s="150">
        <v>2</v>
      </c>
      <c r="AA190" s="123">
        <v>12</v>
      </c>
      <c r="AB190" s="123">
        <v>0</v>
      </c>
      <c r="AC190" s="123">
        <v>73</v>
      </c>
      <c r="AZ190" s="123">
        <v>2</v>
      </c>
      <c r="BA190" s="123">
        <f>IF(AZ190=1,G190,0)</f>
        <v>0</v>
      </c>
      <c r="BB190" s="123">
        <f>IF(AZ190=2,G190,0)</f>
        <v>0</v>
      </c>
      <c r="BC190" s="123">
        <f>IF(AZ190=3,G190,0)</f>
        <v>0</v>
      </c>
      <c r="BD190" s="123">
        <f>IF(AZ190=4,G190,0)</f>
        <v>0</v>
      </c>
      <c r="BE190" s="123">
        <f>IF(AZ190=5,G190,0)</f>
        <v>0</v>
      </c>
      <c r="CZ190" s="123">
        <v>1.6000000000000001E-4</v>
      </c>
    </row>
    <row r="191" spans="1:104" x14ac:dyDescent="0.2">
      <c r="A191" s="157"/>
      <c r="B191" s="158"/>
      <c r="C191" s="238" t="s">
        <v>312</v>
      </c>
      <c r="D191" s="239"/>
      <c r="E191" s="239"/>
      <c r="F191" s="239"/>
      <c r="G191" s="240"/>
      <c r="O191" s="150">
        <v>3</v>
      </c>
    </row>
    <row r="192" spans="1:104" x14ac:dyDescent="0.2">
      <c r="A192" s="157"/>
      <c r="B192" s="158"/>
      <c r="C192" s="238" t="s">
        <v>310</v>
      </c>
      <c r="D192" s="239"/>
      <c r="E192" s="239"/>
      <c r="F192" s="239"/>
      <c r="G192" s="240"/>
      <c r="O192" s="150">
        <v>3</v>
      </c>
    </row>
    <row r="193" spans="1:104" x14ac:dyDescent="0.2">
      <c r="A193" s="151">
        <v>74</v>
      </c>
      <c r="B193" s="152" t="s">
        <v>313</v>
      </c>
      <c r="C193" s="153" t="s">
        <v>314</v>
      </c>
      <c r="D193" s="154" t="s">
        <v>66</v>
      </c>
      <c r="E193" s="155">
        <v>8</v>
      </c>
      <c r="F193" s="155"/>
      <c r="G193" s="156">
        <f>E193*F193</f>
        <v>0</v>
      </c>
      <c r="O193" s="150">
        <v>2</v>
      </c>
      <c r="AA193" s="123">
        <v>12</v>
      </c>
      <c r="AB193" s="123">
        <v>0</v>
      </c>
      <c r="AC193" s="123">
        <v>74</v>
      </c>
      <c r="AZ193" s="123">
        <v>2</v>
      </c>
      <c r="BA193" s="123">
        <f>IF(AZ193=1,G193,0)</f>
        <v>0</v>
      </c>
      <c r="BB193" s="123">
        <f>IF(AZ193=2,G193,0)</f>
        <v>0</v>
      </c>
      <c r="BC193" s="123">
        <f>IF(AZ193=3,G193,0)</f>
        <v>0</v>
      </c>
      <c r="BD193" s="123">
        <f>IF(AZ193=4,G193,0)</f>
        <v>0</v>
      </c>
      <c r="BE193" s="123">
        <f>IF(AZ193=5,G193,0)</f>
        <v>0</v>
      </c>
      <c r="CZ193" s="123">
        <v>1.6000000000000001E-4</v>
      </c>
    </row>
    <row r="194" spans="1:104" x14ac:dyDescent="0.2">
      <c r="A194" s="157"/>
      <c r="B194" s="158"/>
      <c r="C194" s="238" t="s">
        <v>315</v>
      </c>
      <c r="D194" s="239"/>
      <c r="E194" s="239"/>
      <c r="F194" s="239"/>
      <c r="G194" s="240"/>
      <c r="O194" s="150">
        <v>3</v>
      </c>
    </row>
    <row r="195" spans="1:104" x14ac:dyDescent="0.2">
      <c r="A195" s="151">
        <v>75</v>
      </c>
      <c r="B195" s="152" t="s">
        <v>316</v>
      </c>
      <c r="C195" s="153" t="s">
        <v>317</v>
      </c>
      <c r="D195" s="154" t="s">
        <v>66</v>
      </c>
      <c r="E195" s="155">
        <v>1</v>
      </c>
      <c r="F195" s="155"/>
      <c r="G195" s="156">
        <f>E195*F195</f>
        <v>0</v>
      </c>
      <c r="O195" s="150">
        <v>2</v>
      </c>
      <c r="AA195" s="123">
        <v>12</v>
      </c>
      <c r="AB195" s="123">
        <v>0</v>
      </c>
      <c r="AC195" s="123">
        <v>75</v>
      </c>
      <c r="AZ195" s="123">
        <v>2</v>
      </c>
      <c r="BA195" s="123">
        <f>IF(AZ195=1,G195,0)</f>
        <v>0</v>
      </c>
      <c r="BB195" s="123">
        <f>IF(AZ195=2,G195,0)</f>
        <v>0</v>
      </c>
      <c r="BC195" s="123">
        <f>IF(AZ195=3,G195,0)</f>
        <v>0</v>
      </c>
      <c r="BD195" s="123">
        <f>IF(AZ195=4,G195,0)</f>
        <v>0</v>
      </c>
      <c r="BE195" s="123">
        <f>IF(AZ195=5,G195,0)</f>
        <v>0</v>
      </c>
      <c r="CZ195" s="123">
        <v>1.6000000000000001E-4</v>
      </c>
    </row>
    <row r="196" spans="1:104" x14ac:dyDescent="0.2">
      <c r="A196" s="157"/>
      <c r="B196" s="158"/>
      <c r="C196" s="238" t="s">
        <v>315</v>
      </c>
      <c r="D196" s="239"/>
      <c r="E196" s="239"/>
      <c r="F196" s="239"/>
      <c r="G196" s="240"/>
      <c r="O196" s="150">
        <v>3</v>
      </c>
    </row>
    <row r="197" spans="1:104" x14ac:dyDescent="0.2">
      <c r="A197" s="151">
        <v>76</v>
      </c>
      <c r="B197" s="152" t="s">
        <v>318</v>
      </c>
      <c r="C197" s="153" t="s">
        <v>319</v>
      </c>
      <c r="D197" s="154" t="s">
        <v>66</v>
      </c>
      <c r="E197" s="155">
        <v>37</v>
      </c>
      <c r="F197" s="155"/>
      <c r="G197" s="156">
        <f>E197*F197</f>
        <v>0</v>
      </c>
      <c r="O197" s="150">
        <v>2</v>
      </c>
      <c r="AA197" s="123">
        <v>12</v>
      </c>
      <c r="AB197" s="123">
        <v>0</v>
      </c>
      <c r="AC197" s="123">
        <v>76</v>
      </c>
      <c r="AZ197" s="123">
        <v>2</v>
      </c>
      <c r="BA197" s="123">
        <f>IF(AZ197=1,G197,0)</f>
        <v>0</v>
      </c>
      <c r="BB197" s="123">
        <f>IF(AZ197=2,G197,0)</f>
        <v>0</v>
      </c>
      <c r="BC197" s="123">
        <f>IF(AZ197=3,G197,0)</f>
        <v>0</v>
      </c>
      <c r="BD197" s="123">
        <f>IF(AZ197=4,G197,0)</f>
        <v>0</v>
      </c>
      <c r="BE197" s="123">
        <f>IF(AZ197=5,G197,0)</f>
        <v>0</v>
      </c>
      <c r="CZ197" s="123">
        <v>1.6000000000000001E-4</v>
      </c>
    </row>
    <row r="198" spans="1:104" x14ac:dyDescent="0.2">
      <c r="A198" s="157"/>
      <c r="B198" s="158"/>
      <c r="C198" s="238" t="s">
        <v>315</v>
      </c>
      <c r="D198" s="239"/>
      <c r="E198" s="239"/>
      <c r="F198" s="239"/>
      <c r="G198" s="240"/>
      <c r="O198" s="150">
        <v>3</v>
      </c>
    </row>
    <row r="199" spans="1:104" x14ac:dyDescent="0.2">
      <c r="A199" s="151">
        <v>77</v>
      </c>
      <c r="B199" s="152" t="s">
        <v>320</v>
      </c>
      <c r="C199" s="153" t="s">
        <v>321</v>
      </c>
      <c r="D199" s="154" t="s">
        <v>66</v>
      </c>
      <c r="E199" s="155">
        <v>4</v>
      </c>
      <c r="F199" s="155"/>
      <c r="G199" s="156">
        <f>E199*F199</f>
        <v>0</v>
      </c>
      <c r="O199" s="150">
        <v>2</v>
      </c>
      <c r="AA199" s="123">
        <v>12</v>
      </c>
      <c r="AB199" s="123">
        <v>0</v>
      </c>
      <c r="AC199" s="123">
        <v>77</v>
      </c>
      <c r="AZ199" s="123">
        <v>2</v>
      </c>
      <c r="BA199" s="123">
        <f>IF(AZ199=1,G199,0)</f>
        <v>0</v>
      </c>
      <c r="BB199" s="123">
        <f>IF(AZ199=2,G199,0)</f>
        <v>0</v>
      </c>
      <c r="BC199" s="123">
        <f>IF(AZ199=3,G199,0)</f>
        <v>0</v>
      </c>
      <c r="BD199" s="123">
        <f>IF(AZ199=4,G199,0)</f>
        <v>0</v>
      </c>
      <c r="BE199" s="123">
        <f>IF(AZ199=5,G199,0)</f>
        <v>0</v>
      </c>
      <c r="CZ199" s="123">
        <v>1.6000000000000001E-4</v>
      </c>
    </row>
    <row r="200" spans="1:104" x14ac:dyDescent="0.2">
      <c r="A200" s="157"/>
      <c r="B200" s="158"/>
      <c r="C200" s="238" t="s">
        <v>315</v>
      </c>
      <c r="D200" s="239"/>
      <c r="E200" s="239"/>
      <c r="F200" s="239"/>
      <c r="G200" s="240"/>
      <c r="O200" s="150">
        <v>3</v>
      </c>
    </row>
    <row r="201" spans="1:104" x14ac:dyDescent="0.2">
      <c r="A201" s="151">
        <v>78</v>
      </c>
      <c r="B201" s="152" t="s">
        <v>322</v>
      </c>
      <c r="C201" s="153" t="s">
        <v>323</v>
      </c>
      <c r="D201" s="154" t="s">
        <v>78</v>
      </c>
      <c r="E201" s="155">
        <v>4.7</v>
      </c>
      <c r="F201" s="155"/>
      <c r="G201" s="156">
        <f>E201*F201</f>
        <v>0</v>
      </c>
      <c r="O201" s="150">
        <v>2</v>
      </c>
      <c r="AA201" s="123">
        <v>12</v>
      </c>
      <c r="AB201" s="123">
        <v>0</v>
      </c>
      <c r="AC201" s="123">
        <v>78</v>
      </c>
      <c r="AZ201" s="123">
        <v>2</v>
      </c>
      <c r="BA201" s="123">
        <f>IF(AZ201=1,G201,0)</f>
        <v>0</v>
      </c>
      <c r="BB201" s="123">
        <f>IF(AZ201=2,G201,0)</f>
        <v>0</v>
      </c>
      <c r="BC201" s="123">
        <f>IF(AZ201=3,G201,0)</f>
        <v>0</v>
      </c>
      <c r="BD201" s="123">
        <f>IF(AZ201=4,G201,0)</f>
        <v>0</v>
      </c>
      <c r="BE201" s="123">
        <f>IF(AZ201=5,G201,0)</f>
        <v>0</v>
      </c>
      <c r="CZ201" s="123">
        <v>1.9000000000000001E-4</v>
      </c>
    </row>
    <row r="202" spans="1:104" ht="22.5" x14ac:dyDescent="0.2">
      <c r="A202" s="151">
        <v>79</v>
      </c>
      <c r="B202" s="152" t="s">
        <v>324</v>
      </c>
      <c r="C202" s="153" t="s">
        <v>325</v>
      </c>
      <c r="D202" s="154" t="s">
        <v>120</v>
      </c>
      <c r="E202" s="155">
        <v>1</v>
      </c>
      <c r="F202" s="155"/>
      <c r="G202" s="156">
        <f>E202*F202</f>
        <v>0</v>
      </c>
      <c r="O202" s="150">
        <v>2</v>
      </c>
      <c r="AA202" s="123">
        <v>12</v>
      </c>
      <c r="AB202" s="123">
        <v>1</v>
      </c>
      <c r="AC202" s="123">
        <v>79</v>
      </c>
      <c r="AZ202" s="123">
        <v>2</v>
      </c>
      <c r="BA202" s="123">
        <f>IF(AZ202=1,G202,0)</f>
        <v>0</v>
      </c>
      <c r="BB202" s="123">
        <f>IF(AZ202=2,G202,0)</f>
        <v>0</v>
      </c>
      <c r="BC202" s="123">
        <f>IF(AZ202=3,G202,0)</f>
        <v>0</v>
      </c>
      <c r="BD202" s="123">
        <f>IF(AZ202=4,G202,0)</f>
        <v>0</v>
      </c>
      <c r="BE202" s="123">
        <f>IF(AZ202=5,G202,0)</f>
        <v>0</v>
      </c>
      <c r="CZ202" s="123">
        <v>1.7000000000000001E-2</v>
      </c>
    </row>
    <row r="203" spans="1:104" x14ac:dyDescent="0.2">
      <c r="A203" s="157"/>
      <c r="B203" s="158"/>
      <c r="C203" s="238" t="s">
        <v>559</v>
      </c>
      <c r="D203" s="239"/>
      <c r="E203" s="239"/>
      <c r="F203" s="239"/>
      <c r="G203" s="240"/>
      <c r="O203" s="150">
        <v>3</v>
      </c>
    </row>
    <row r="204" spans="1:104" x14ac:dyDescent="0.2">
      <c r="A204" s="157"/>
      <c r="B204" s="158"/>
      <c r="C204" s="238" t="s">
        <v>326</v>
      </c>
      <c r="D204" s="239"/>
      <c r="E204" s="239"/>
      <c r="F204" s="239"/>
      <c r="G204" s="240"/>
      <c r="O204" s="150">
        <v>3</v>
      </c>
    </row>
    <row r="205" spans="1:104" x14ac:dyDescent="0.2">
      <c r="A205" s="151">
        <v>80</v>
      </c>
      <c r="B205" s="152" t="s">
        <v>327</v>
      </c>
      <c r="C205" s="153" t="s">
        <v>328</v>
      </c>
      <c r="D205" s="154" t="s">
        <v>54</v>
      </c>
      <c r="E205" s="155">
        <v>0.99</v>
      </c>
      <c r="F205" s="155"/>
      <c r="G205" s="156">
        <f>E205*F205</f>
        <v>0</v>
      </c>
      <c r="O205" s="150">
        <v>2</v>
      </c>
      <c r="AA205" s="123">
        <v>12</v>
      </c>
      <c r="AB205" s="123">
        <v>0</v>
      </c>
      <c r="AC205" s="123">
        <v>80</v>
      </c>
      <c r="AZ205" s="123">
        <v>2</v>
      </c>
      <c r="BA205" s="123">
        <f>IF(AZ205=1,G205,0)</f>
        <v>0</v>
      </c>
      <c r="BB205" s="123">
        <f>IF(AZ205=2,G205,0)</f>
        <v>0</v>
      </c>
      <c r="BC205" s="123">
        <f>IF(AZ205=3,G205,0)</f>
        <v>0</v>
      </c>
      <c r="BD205" s="123">
        <f>IF(AZ205=4,G205,0)</f>
        <v>0</v>
      </c>
      <c r="BE205" s="123">
        <f>IF(AZ205=5,G205,0)</f>
        <v>0</v>
      </c>
      <c r="CZ205" s="123">
        <v>0</v>
      </c>
    </row>
    <row r="206" spans="1:104" x14ac:dyDescent="0.2">
      <c r="A206" s="163"/>
      <c r="B206" s="164" t="s">
        <v>67</v>
      </c>
      <c r="C206" s="165" t="str">
        <f>CONCATENATE(B159," ",C159)</f>
        <v>766 Konstrukce truhlářské</v>
      </c>
      <c r="D206" s="163"/>
      <c r="E206" s="166"/>
      <c r="F206" s="166"/>
      <c r="G206" s="167">
        <f>SUM(G159:G205)</f>
        <v>0</v>
      </c>
      <c r="O206" s="150">
        <v>4</v>
      </c>
      <c r="BA206" s="168">
        <f>SUM(BA159:BA205)</f>
        <v>0</v>
      </c>
      <c r="BB206" s="168">
        <f>SUM(BB159:BB205)</f>
        <v>0</v>
      </c>
      <c r="BC206" s="168">
        <f>SUM(BC159:BC205)</f>
        <v>0</v>
      </c>
      <c r="BD206" s="168">
        <f>SUM(BD159:BD205)</f>
        <v>0</v>
      </c>
      <c r="BE206" s="168">
        <f>SUM(BE159:BE205)</f>
        <v>0</v>
      </c>
    </row>
    <row r="207" spans="1:104" x14ac:dyDescent="0.2">
      <c r="A207" s="143" t="s">
        <v>65</v>
      </c>
      <c r="B207" s="144" t="s">
        <v>329</v>
      </c>
      <c r="C207" s="145" t="s">
        <v>330</v>
      </c>
      <c r="D207" s="146"/>
      <c r="E207" s="147"/>
      <c r="F207" s="147"/>
      <c r="G207" s="148"/>
      <c r="H207" s="149"/>
      <c r="I207" s="149"/>
      <c r="O207" s="150">
        <v>1</v>
      </c>
    </row>
    <row r="208" spans="1:104" x14ac:dyDescent="0.2">
      <c r="A208" s="151">
        <v>81</v>
      </c>
      <c r="B208" s="152" t="s">
        <v>331</v>
      </c>
      <c r="C208" s="153" t="s">
        <v>332</v>
      </c>
      <c r="D208" s="154" t="s">
        <v>78</v>
      </c>
      <c r="E208" s="155">
        <v>55.24</v>
      </c>
      <c r="F208" s="155"/>
      <c r="G208" s="156">
        <f>E208*F208</f>
        <v>0</v>
      </c>
      <c r="O208" s="150">
        <v>2</v>
      </c>
      <c r="AA208" s="123">
        <v>12</v>
      </c>
      <c r="AB208" s="123">
        <v>0</v>
      </c>
      <c r="AC208" s="123">
        <v>81</v>
      </c>
      <c r="AZ208" s="123">
        <v>2</v>
      </c>
      <c r="BA208" s="123">
        <f>IF(AZ208=1,G208,0)</f>
        <v>0</v>
      </c>
      <c r="BB208" s="123">
        <f>IF(AZ208=2,G208,0)</f>
        <v>0</v>
      </c>
      <c r="BC208" s="123">
        <f>IF(AZ208=3,G208,0)</f>
        <v>0</v>
      </c>
      <c r="BD208" s="123">
        <f>IF(AZ208=4,G208,0)</f>
        <v>0</v>
      </c>
      <c r="BE208" s="123">
        <f>IF(AZ208=5,G208,0)</f>
        <v>0</v>
      </c>
      <c r="CZ208" s="123">
        <v>0</v>
      </c>
    </row>
    <row r="209" spans="1:104" x14ac:dyDescent="0.2">
      <c r="A209" s="151">
        <v>82</v>
      </c>
      <c r="B209" s="152" t="s">
        <v>333</v>
      </c>
      <c r="C209" s="153" t="s">
        <v>334</v>
      </c>
      <c r="D209" s="154" t="s">
        <v>78</v>
      </c>
      <c r="E209" s="155">
        <v>31.13</v>
      </c>
      <c r="F209" s="155"/>
      <c r="G209" s="156">
        <f>E209*F209</f>
        <v>0</v>
      </c>
      <c r="O209" s="150">
        <v>2</v>
      </c>
      <c r="AA209" s="123">
        <v>12</v>
      </c>
      <c r="AB209" s="123">
        <v>0</v>
      </c>
      <c r="AC209" s="123">
        <v>82</v>
      </c>
      <c r="AZ209" s="123">
        <v>2</v>
      </c>
      <c r="BA209" s="123">
        <f>IF(AZ209=1,G209,0)</f>
        <v>0</v>
      </c>
      <c r="BB209" s="123">
        <f>IF(AZ209=2,G209,0)</f>
        <v>0</v>
      </c>
      <c r="BC209" s="123">
        <f>IF(AZ209=3,G209,0)</f>
        <v>0</v>
      </c>
      <c r="BD209" s="123">
        <f>IF(AZ209=4,G209,0)</f>
        <v>0</v>
      </c>
      <c r="BE209" s="123">
        <f>IF(AZ209=5,G209,0)</f>
        <v>0</v>
      </c>
      <c r="CZ209" s="123">
        <v>2.1000000000000001E-4</v>
      </c>
    </row>
    <row r="210" spans="1:104" x14ac:dyDescent="0.2">
      <c r="A210" s="157"/>
      <c r="B210" s="158"/>
      <c r="C210" s="229" t="s">
        <v>335</v>
      </c>
      <c r="D210" s="230"/>
      <c r="E210" s="159">
        <v>31.13</v>
      </c>
      <c r="F210" s="160"/>
      <c r="G210" s="161"/>
      <c r="M210" s="162" t="s">
        <v>335</v>
      </c>
      <c r="O210" s="150"/>
    </row>
    <row r="211" spans="1:104" x14ac:dyDescent="0.2">
      <c r="A211" s="151">
        <v>83</v>
      </c>
      <c r="B211" s="152" t="s">
        <v>336</v>
      </c>
      <c r="C211" s="153" t="s">
        <v>337</v>
      </c>
      <c r="D211" s="154" t="s">
        <v>78</v>
      </c>
      <c r="E211" s="155">
        <v>43.52</v>
      </c>
      <c r="F211" s="155"/>
      <c r="G211" s="156">
        <f>E211*F211</f>
        <v>0</v>
      </c>
      <c r="O211" s="150">
        <v>2</v>
      </c>
      <c r="AA211" s="123">
        <v>12</v>
      </c>
      <c r="AB211" s="123">
        <v>0</v>
      </c>
      <c r="AC211" s="123">
        <v>83</v>
      </c>
      <c r="AZ211" s="123">
        <v>2</v>
      </c>
      <c r="BA211" s="123">
        <f>IF(AZ211=1,G211,0)</f>
        <v>0</v>
      </c>
      <c r="BB211" s="123">
        <f>IF(AZ211=2,G211,0)</f>
        <v>0</v>
      </c>
      <c r="BC211" s="123">
        <f>IF(AZ211=3,G211,0)</f>
        <v>0</v>
      </c>
      <c r="BD211" s="123">
        <f>IF(AZ211=4,G211,0)</f>
        <v>0</v>
      </c>
      <c r="BE211" s="123">
        <f>IF(AZ211=5,G211,0)</f>
        <v>0</v>
      </c>
      <c r="CZ211" s="123">
        <v>6.7200000000000003E-3</v>
      </c>
    </row>
    <row r="212" spans="1:104" x14ac:dyDescent="0.2">
      <c r="A212" s="157"/>
      <c r="B212" s="158"/>
      <c r="C212" s="229" t="s">
        <v>338</v>
      </c>
      <c r="D212" s="230"/>
      <c r="E212" s="159">
        <v>8.89</v>
      </c>
      <c r="F212" s="160"/>
      <c r="G212" s="161"/>
      <c r="M212" s="162" t="s">
        <v>338</v>
      </c>
      <c r="O212" s="150"/>
    </row>
    <row r="213" spans="1:104" x14ac:dyDescent="0.2">
      <c r="A213" s="157"/>
      <c r="B213" s="158"/>
      <c r="C213" s="229" t="s">
        <v>339</v>
      </c>
      <c r="D213" s="230"/>
      <c r="E213" s="159">
        <v>34.630000000000003</v>
      </c>
      <c r="F213" s="160"/>
      <c r="G213" s="161"/>
      <c r="M213" s="162" t="s">
        <v>339</v>
      </c>
      <c r="O213" s="150"/>
    </row>
    <row r="214" spans="1:104" x14ac:dyDescent="0.2">
      <c r="A214" s="151">
        <v>84</v>
      </c>
      <c r="B214" s="152" t="s">
        <v>340</v>
      </c>
      <c r="C214" s="153" t="s">
        <v>341</v>
      </c>
      <c r="D214" s="154" t="s">
        <v>78</v>
      </c>
      <c r="E214" s="155">
        <v>10.667999999999999</v>
      </c>
      <c r="F214" s="155"/>
      <c r="G214" s="156">
        <f>E214*F214</f>
        <v>0</v>
      </c>
      <c r="O214" s="150">
        <v>2</v>
      </c>
      <c r="AA214" s="123">
        <v>12</v>
      </c>
      <c r="AB214" s="123">
        <v>1</v>
      </c>
      <c r="AC214" s="123">
        <v>84</v>
      </c>
      <c r="AZ214" s="123">
        <v>2</v>
      </c>
      <c r="BA214" s="123">
        <f>IF(AZ214=1,G214,0)</f>
        <v>0</v>
      </c>
      <c r="BB214" s="123">
        <f>IF(AZ214=2,G214,0)</f>
        <v>0</v>
      </c>
      <c r="BC214" s="123">
        <f>IF(AZ214=3,G214,0)</f>
        <v>0</v>
      </c>
      <c r="BD214" s="123">
        <f>IF(AZ214=4,G214,0)</f>
        <v>0</v>
      </c>
      <c r="BE214" s="123">
        <f>IF(AZ214=5,G214,0)</f>
        <v>0</v>
      </c>
      <c r="CZ214" s="123">
        <v>1.9199999999999998E-2</v>
      </c>
    </row>
    <row r="215" spans="1:104" x14ac:dyDescent="0.2">
      <c r="A215" s="157"/>
      <c r="B215" s="158"/>
      <c r="C215" s="229" t="s">
        <v>342</v>
      </c>
      <c r="D215" s="230"/>
      <c r="E215" s="159">
        <v>10.667999999999999</v>
      </c>
      <c r="F215" s="160"/>
      <c r="G215" s="161"/>
      <c r="M215" s="162" t="s">
        <v>342</v>
      </c>
      <c r="O215" s="150"/>
    </row>
    <row r="216" spans="1:104" ht="22.5" x14ac:dyDescent="0.2">
      <c r="A216" s="151">
        <v>85</v>
      </c>
      <c r="B216" s="152" t="s">
        <v>343</v>
      </c>
      <c r="C216" s="153" t="s">
        <v>344</v>
      </c>
      <c r="D216" s="154" t="s">
        <v>78</v>
      </c>
      <c r="E216" s="155">
        <v>41.555999999999997</v>
      </c>
      <c r="F216" s="155"/>
      <c r="G216" s="156">
        <f>E216*F216</f>
        <v>0</v>
      </c>
      <c r="O216" s="150">
        <v>2</v>
      </c>
      <c r="AA216" s="123">
        <v>12</v>
      </c>
      <c r="AB216" s="123">
        <v>1</v>
      </c>
      <c r="AC216" s="123">
        <v>85</v>
      </c>
      <c r="AZ216" s="123">
        <v>2</v>
      </c>
      <c r="BA216" s="123">
        <f>IF(AZ216=1,G216,0)</f>
        <v>0</v>
      </c>
      <c r="BB216" s="123">
        <f>IF(AZ216=2,G216,0)</f>
        <v>0</v>
      </c>
      <c r="BC216" s="123">
        <f>IF(AZ216=3,G216,0)</f>
        <v>0</v>
      </c>
      <c r="BD216" s="123">
        <f>IF(AZ216=4,G216,0)</f>
        <v>0</v>
      </c>
      <c r="BE216" s="123">
        <f>IF(AZ216=5,G216,0)</f>
        <v>0</v>
      </c>
      <c r="CZ216" s="123">
        <v>1.9199999999999998E-2</v>
      </c>
    </row>
    <row r="217" spans="1:104" x14ac:dyDescent="0.2">
      <c r="A217" s="157"/>
      <c r="B217" s="158"/>
      <c r="C217" s="229" t="s">
        <v>345</v>
      </c>
      <c r="D217" s="230"/>
      <c r="E217" s="159">
        <v>41.555999999999997</v>
      </c>
      <c r="F217" s="160"/>
      <c r="G217" s="161"/>
      <c r="M217" s="162" t="s">
        <v>345</v>
      </c>
      <c r="O217" s="150"/>
    </row>
    <row r="218" spans="1:104" ht="22.5" x14ac:dyDescent="0.2">
      <c r="A218" s="151">
        <v>86</v>
      </c>
      <c r="B218" s="152" t="s">
        <v>346</v>
      </c>
      <c r="C218" s="153" t="s">
        <v>347</v>
      </c>
      <c r="D218" s="154" t="s">
        <v>115</v>
      </c>
      <c r="E218" s="155">
        <v>9.82</v>
      </c>
      <c r="F218" s="155"/>
      <c r="G218" s="156">
        <f>E218*F218</f>
        <v>0</v>
      </c>
      <c r="O218" s="150">
        <v>2</v>
      </c>
      <c r="AA218" s="123">
        <v>12</v>
      </c>
      <c r="AB218" s="123">
        <v>0</v>
      </c>
      <c r="AC218" s="123">
        <v>86</v>
      </c>
      <c r="AZ218" s="123">
        <v>2</v>
      </c>
      <c r="BA218" s="123">
        <f>IF(AZ218=1,G218,0)</f>
        <v>0</v>
      </c>
      <c r="BB218" s="123">
        <f>IF(AZ218=2,G218,0)</f>
        <v>0</v>
      </c>
      <c r="BC218" s="123">
        <f>IF(AZ218=3,G218,0)</f>
        <v>0</v>
      </c>
      <c r="BD218" s="123">
        <f>IF(AZ218=4,G218,0)</f>
        <v>0</v>
      </c>
      <c r="BE218" s="123">
        <f>IF(AZ218=5,G218,0)</f>
        <v>0</v>
      </c>
      <c r="CZ218" s="123">
        <v>3.4000000000000002E-4</v>
      </c>
    </row>
    <row r="219" spans="1:104" x14ac:dyDescent="0.2">
      <c r="A219" s="157"/>
      <c r="B219" s="158"/>
      <c r="C219" s="229" t="s">
        <v>348</v>
      </c>
      <c r="D219" s="230"/>
      <c r="E219" s="159">
        <v>6.5</v>
      </c>
      <c r="F219" s="160"/>
      <c r="G219" s="161"/>
      <c r="M219" s="162" t="s">
        <v>348</v>
      </c>
      <c r="O219" s="150"/>
    </row>
    <row r="220" spans="1:104" x14ac:dyDescent="0.2">
      <c r="A220" s="157"/>
      <c r="B220" s="158"/>
      <c r="C220" s="229" t="s">
        <v>349</v>
      </c>
      <c r="D220" s="230"/>
      <c r="E220" s="159">
        <v>3.32</v>
      </c>
      <c r="F220" s="160"/>
      <c r="G220" s="161"/>
      <c r="M220" s="162" t="s">
        <v>349</v>
      </c>
      <c r="O220" s="150"/>
    </row>
    <row r="221" spans="1:104" x14ac:dyDescent="0.2">
      <c r="A221" s="151">
        <v>87</v>
      </c>
      <c r="B221" s="152" t="s">
        <v>350</v>
      </c>
      <c r="C221" s="153" t="s">
        <v>351</v>
      </c>
      <c r="D221" s="154" t="s">
        <v>115</v>
      </c>
      <c r="E221" s="155">
        <v>11.784000000000001</v>
      </c>
      <c r="F221" s="155"/>
      <c r="G221" s="156">
        <f>E221*F221</f>
        <v>0</v>
      </c>
      <c r="O221" s="150">
        <v>2</v>
      </c>
      <c r="AA221" s="123">
        <v>12</v>
      </c>
      <c r="AB221" s="123">
        <v>1</v>
      </c>
      <c r="AC221" s="123">
        <v>87</v>
      </c>
      <c r="AZ221" s="123">
        <v>2</v>
      </c>
      <c r="BA221" s="123">
        <f>IF(AZ221=1,G221,0)</f>
        <v>0</v>
      </c>
      <c r="BB221" s="123">
        <f>IF(AZ221=2,G221,0)</f>
        <v>0</v>
      </c>
      <c r="BC221" s="123">
        <f>IF(AZ221=3,G221,0)</f>
        <v>0</v>
      </c>
      <c r="BD221" s="123">
        <f>IF(AZ221=4,G221,0)</f>
        <v>0</v>
      </c>
      <c r="BE221" s="123">
        <f>IF(AZ221=5,G221,0)</f>
        <v>0</v>
      </c>
      <c r="CZ221" s="123">
        <v>1.9199999999999998E-2</v>
      </c>
    </row>
    <row r="222" spans="1:104" x14ac:dyDescent="0.2">
      <c r="A222" s="157"/>
      <c r="B222" s="158"/>
      <c r="C222" s="229" t="s">
        <v>352</v>
      </c>
      <c r="D222" s="230"/>
      <c r="E222" s="159">
        <v>11.784000000000001</v>
      </c>
      <c r="F222" s="160"/>
      <c r="G222" s="161"/>
      <c r="M222" s="162" t="s">
        <v>352</v>
      </c>
      <c r="O222" s="150"/>
    </row>
    <row r="223" spans="1:104" x14ac:dyDescent="0.2">
      <c r="A223" s="151">
        <v>88</v>
      </c>
      <c r="B223" s="152" t="s">
        <v>353</v>
      </c>
      <c r="C223" s="153" t="s">
        <v>354</v>
      </c>
      <c r="D223" s="154" t="s">
        <v>115</v>
      </c>
      <c r="E223" s="155">
        <v>2.58</v>
      </c>
      <c r="F223" s="155"/>
      <c r="G223" s="156">
        <f>E223*F223</f>
        <v>0</v>
      </c>
      <c r="O223" s="150">
        <v>2</v>
      </c>
      <c r="AA223" s="123">
        <v>12</v>
      </c>
      <c r="AB223" s="123">
        <v>0</v>
      </c>
      <c r="AC223" s="123">
        <v>88</v>
      </c>
      <c r="AZ223" s="123">
        <v>2</v>
      </c>
      <c r="BA223" s="123">
        <f>IF(AZ223=1,G223,0)</f>
        <v>0</v>
      </c>
      <c r="BB223" s="123">
        <f>IF(AZ223=2,G223,0)</f>
        <v>0</v>
      </c>
      <c r="BC223" s="123">
        <f>IF(AZ223=3,G223,0)</f>
        <v>0</v>
      </c>
      <c r="BD223" s="123">
        <f>IF(AZ223=4,G223,0)</f>
        <v>0</v>
      </c>
      <c r="BE223" s="123">
        <f>IF(AZ223=5,G223,0)</f>
        <v>0</v>
      </c>
      <c r="CZ223" s="123">
        <v>0</v>
      </c>
    </row>
    <row r="224" spans="1:104" x14ac:dyDescent="0.2">
      <c r="A224" s="157"/>
      <c r="B224" s="158"/>
      <c r="C224" s="229" t="s">
        <v>355</v>
      </c>
      <c r="D224" s="230"/>
      <c r="E224" s="159">
        <v>0.8</v>
      </c>
      <c r="F224" s="160"/>
      <c r="G224" s="161"/>
      <c r="M224" s="162" t="s">
        <v>355</v>
      </c>
      <c r="O224" s="150"/>
    </row>
    <row r="225" spans="1:104" x14ac:dyDescent="0.2">
      <c r="A225" s="157"/>
      <c r="B225" s="158"/>
      <c r="C225" s="229" t="s">
        <v>356</v>
      </c>
      <c r="D225" s="230"/>
      <c r="E225" s="159">
        <v>1.78</v>
      </c>
      <c r="F225" s="160"/>
      <c r="G225" s="161"/>
      <c r="M225" s="162" t="s">
        <v>356</v>
      </c>
      <c r="O225" s="150"/>
    </row>
    <row r="226" spans="1:104" x14ac:dyDescent="0.2">
      <c r="A226" s="151">
        <v>89</v>
      </c>
      <c r="B226" s="152" t="s">
        <v>357</v>
      </c>
      <c r="C226" s="153" t="s">
        <v>358</v>
      </c>
      <c r="D226" s="154" t="s">
        <v>120</v>
      </c>
      <c r="E226" s="155">
        <v>3</v>
      </c>
      <c r="F226" s="155"/>
      <c r="G226" s="156">
        <f>E226*F226</f>
        <v>0</v>
      </c>
      <c r="O226" s="150">
        <v>2</v>
      </c>
      <c r="AA226" s="123">
        <v>12</v>
      </c>
      <c r="AB226" s="123">
        <v>1</v>
      </c>
      <c r="AC226" s="123">
        <v>89</v>
      </c>
      <c r="AZ226" s="123">
        <v>2</v>
      </c>
      <c r="BA226" s="123">
        <f>IF(AZ226=1,G226,0)</f>
        <v>0</v>
      </c>
      <c r="BB226" s="123">
        <f>IF(AZ226=2,G226,0)</f>
        <v>0</v>
      </c>
      <c r="BC226" s="123">
        <f>IF(AZ226=3,G226,0)</f>
        <v>0</v>
      </c>
      <c r="BD226" s="123">
        <f>IF(AZ226=4,G226,0)</f>
        <v>0</v>
      </c>
      <c r="BE226" s="123">
        <f>IF(AZ226=5,G226,0)</f>
        <v>0</v>
      </c>
      <c r="CZ226" s="123">
        <v>1.3999999999999999E-4</v>
      </c>
    </row>
    <row r="227" spans="1:104" x14ac:dyDescent="0.2">
      <c r="A227" s="157"/>
      <c r="B227" s="158"/>
      <c r="C227" s="229" t="s">
        <v>359</v>
      </c>
      <c r="D227" s="230"/>
      <c r="E227" s="159">
        <v>1</v>
      </c>
      <c r="F227" s="160"/>
      <c r="G227" s="161"/>
      <c r="M227" s="162" t="s">
        <v>359</v>
      </c>
      <c r="O227" s="150"/>
    </row>
    <row r="228" spans="1:104" x14ac:dyDescent="0.2">
      <c r="A228" s="157"/>
      <c r="B228" s="158"/>
      <c r="C228" s="229" t="s">
        <v>360</v>
      </c>
      <c r="D228" s="230"/>
      <c r="E228" s="159">
        <v>2</v>
      </c>
      <c r="F228" s="160"/>
      <c r="G228" s="161"/>
      <c r="M228" s="162" t="s">
        <v>360</v>
      </c>
      <c r="O228" s="150"/>
    </row>
    <row r="229" spans="1:104" x14ac:dyDescent="0.2">
      <c r="A229" s="151">
        <v>90</v>
      </c>
      <c r="B229" s="152" t="s">
        <v>361</v>
      </c>
      <c r="C229" s="153" t="s">
        <v>362</v>
      </c>
      <c r="D229" s="154" t="s">
        <v>54</v>
      </c>
      <c r="E229" s="155">
        <v>6</v>
      </c>
      <c r="F229" s="155"/>
      <c r="G229" s="156">
        <f>E229*F229</f>
        <v>0</v>
      </c>
      <c r="O229" s="150">
        <v>2</v>
      </c>
      <c r="AA229" s="123">
        <v>12</v>
      </c>
      <c r="AB229" s="123">
        <v>0</v>
      </c>
      <c r="AC229" s="123">
        <v>90</v>
      </c>
      <c r="AZ229" s="123">
        <v>2</v>
      </c>
      <c r="BA229" s="123">
        <f>IF(AZ229=1,G229,0)</f>
        <v>0</v>
      </c>
      <c r="BB229" s="123">
        <f>IF(AZ229=2,G229,0)</f>
        <v>0</v>
      </c>
      <c r="BC229" s="123">
        <f>IF(AZ229=3,G229,0)</f>
        <v>0</v>
      </c>
      <c r="BD229" s="123">
        <f>IF(AZ229=4,G229,0)</f>
        <v>0</v>
      </c>
      <c r="BE229" s="123">
        <f>IF(AZ229=5,G229,0)</f>
        <v>0</v>
      </c>
      <c r="CZ229" s="123">
        <v>0</v>
      </c>
    </row>
    <row r="230" spans="1:104" x14ac:dyDescent="0.2">
      <c r="A230" s="163"/>
      <c r="B230" s="164" t="s">
        <v>67</v>
      </c>
      <c r="C230" s="165" t="str">
        <f>CONCATENATE(B207," ",C207)</f>
        <v>771 Podlahy z dlaždic a obklady</v>
      </c>
      <c r="D230" s="163"/>
      <c r="E230" s="166"/>
      <c r="F230" s="166"/>
      <c r="G230" s="167">
        <f>SUM(G207:G229)</f>
        <v>0</v>
      </c>
      <c r="O230" s="150">
        <v>4</v>
      </c>
      <c r="BA230" s="168">
        <f>SUM(BA207:BA229)</f>
        <v>0</v>
      </c>
      <c r="BB230" s="168">
        <f>SUM(BB207:BB229)</f>
        <v>0</v>
      </c>
      <c r="BC230" s="168">
        <f>SUM(BC207:BC229)</f>
        <v>0</v>
      </c>
      <c r="BD230" s="168">
        <f>SUM(BD207:BD229)</f>
        <v>0</v>
      </c>
      <c r="BE230" s="168">
        <f>SUM(BE207:BE229)</f>
        <v>0</v>
      </c>
    </row>
    <row r="231" spans="1:104" x14ac:dyDescent="0.2">
      <c r="A231" s="143" t="s">
        <v>65</v>
      </c>
      <c r="B231" s="144" t="s">
        <v>363</v>
      </c>
      <c r="C231" s="145" t="s">
        <v>364</v>
      </c>
      <c r="D231" s="146"/>
      <c r="E231" s="147"/>
      <c r="F231" s="147"/>
      <c r="G231" s="148"/>
      <c r="H231" s="149"/>
      <c r="I231" s="149"/>
      <c r="O231" s="150">
        <v>1</v>
      </c>
    </row>
    <row r="232" spans="1:104" x14ac:dyDescent="0.2">
      <c r="A232" s="151">
        <v>91</v>
      </c>
      <c r="B232" s="152" t="s">
        <v>365</v>
      </c>
      <c r="C232" s="153" t="s">
        <v>366</v>
      </c>
      <c r="D232" s="154" t="s">
        <v>78</v>
      </c>
      <c r="E232" s="155">
        <v>40.53</v>
      </c>
      <c r="F232" s="155"/>
      <c r="G232" s="156">
        <f>E232*F232</f>
        <v>0</v>
      </c>
      <c r="O232" s="150">
        <v>2</v>
      </c>
      <c r="AA232" s="123">
        <v>12</v>
      </c>
      <c r="AB232" s="123">
        <v>0</v>
      </c>
      <c r="AC232" s="123">
        <v>91</v>
      </c>
      <c r="AZ232" s="123">
        <v>2</v>
      </c>
      <c r="BA232" s="123">
        <f>IF(AZ232=1,G232,0)</f>
        <v>0</v>
      </c>
      <c r="BB232" s="123">
        <f>IF(AZ232=2,G232,0)</f>
        <v>0</v>
      </c>
      <c r="BC232" s="123">
        <f>IF(AZ232=3,G232,0)</f>
        <v>0</v>
      </c>
      <c r="BD232" s="123">
        <f>IF(AZ232=4,G232,0)</f>
        <v>0</v>
      </c>
      <c r="BE232" s="123">
        <f>IF(AZ232=5,G232,0)</f>
        <v>0</v>
      </c>
      <c r="CZ232" s="123">
        <v>0</v>
      </c>
    </row>
    <row r="233" spans="1:104" ht="22.5" x14ac:dyDescent="0.2">
      <c r="A233" s="151">
        <v>92</v>
      </c>
      <c r="B233" s="152" t="s">
        <v>367</v>
      </c>
      <c r="C233" s="153" t="s">
        <v>368</v>
      </c>
      <c r="D233" s="154" t="s">
        <v>78</v>
      </c>
      <c r="E233" s="155">
        <v>55.63</v>
      </c>
      <c r="F233" s="155"/>
      <c r="G233" s="156">
        <f>E233*F233</f>
        <v>0</v>
      </c>
      <c r="O233" s="150">
        <v>2</v>
      </c>
      <c r="AA233" s="123">
        <v>12</v>
      </c>
      <c r="AB233" s="123">
        <v>0</v>
      </c>
      <c r="AC233" s="123">
        <v>92</v>
      </c>
      <c r="AZ233" s="123">
        <v>2</v>
      </c>
      <c r="BA233" s="123">
        <f>IF(AZ233=1,G233,0)</f>
        <v>0</v>
      </c>
      <c r="BB233" s="123">
        <f>IF(AZ233=2,G233,0)</f>
        <v>0</v>
      </c>
      <c r="BC233" s="123">
        <f>IF(AZ233=3,G233,0)</f>
        <v>0</v>
      </c>
      <c r="BD233" s="123">
        <f>IF(AZ233=4,G233,0)</f>
        <v>0</v>
      </c>
      <c r="BE233" s="123">
        <f>IF(AZ233=5,G233,0)</f>
        <v>0</v>
      </c>
      <c r="CZ233" s="123">
        <v>3.6000000000000002E-4</v>
      </c>
    </row>
    <row r="234" spans="1:104" ht="22.5" x14ac:dyDescent="0.2">
      <c r="A234" s="151">
        <v>93</v>
      </c>
      <c r="B234" s="152" t="s">
        <v>369</v>
      </c>
      <c r="C234" s="153" t="s">
        <v>370</v>
      </c>
      <c r="D234" s="154" t="s">
        <v>78</v>
      </c>
      <c r="E234" s="155">
        <v>63.974499999999999</v>
      </c>
      <c r="F234" s="155"/>
      <c r="G234" s="156">
        <f>E234*F234</f>
        <v>0</v>
      </c>
      <c r="O234" s="150">
        <v>2</v>
      </c>
      <c r="AA234" s="123">
        <v>12</v>
      </c>
      <c r="AB234" s="123">
        <v>1</v>
      </c>
      <c r="AC234" s="123">
        <v>93</v>
      </c>
      <c r="AZ234" s="123">
        <v>2</v>
      </c>
      <c r="BA234" s="123">
        <f>IF(AZ234=1,G234,0)</f>
        <v>0</v>
      </c>
      <c r="BB234" s="123">
        <f>IF(AZ234=2,G234,0)</f>
        <v>0</v>
      </c>
      <c r="BC234" s="123">
        <f>IF(AZ234=3,G234,0)</f>
        <v>0</v>
      </c>
      <c r="BD234" s="123">
        <f>IF(AZ234=4,G234,0)</f>
        <v>0</v>
      </c>
      <c r="BE234" s="123">
        <f>IF(AZ234=5,G234,0)</f>
        <v>0</v>
      </c>
      <c r="CZ234" s="123">
        <v>3.7000000000000002E-3</v>
      </c>
    </row>
    <row r="235" spans="1:104" x14ac:dyDescent="0.2">
      <c r="A235" s="157"/>
      <c r="B235" s="158"/>
      <c r="C235" s="238" t="s">
        <v>315</v>
      </c>
      <c r="D235" s="239"/>
      <c r="E235" s="239"/>
      <c r="F235" s="239"/>
      <c r="G235" s="240"/>
      <c r="O235" s="150">
        <v>3</v>
      </c>
    </row>
    <row r="236" spans="1:104" x14ac:dyDescent="0.2">
      <c r="A236" s="157"/>
      <c r="B236" s="158"/>
      <c r="C236" s="229" t="s">
        <v>371</v>
      </c>
      <c r="D236" s="230"/>
      <c r="E236" s="159">
        <v>63.974499999999999</v>
      </c>
      <c r="F236" s="160"/>
      <c r="G236" s="161"/>
      <c r="M236" s="162" t="s">
        <v>371</v>
      </c>
      <c r="O236" s="150"/>
    </row>
    <row r="237" spans="1:104" ht="22.5" x14ac:dyDescent="0.2">
      <c r="A237" s="151">
        <v>94</v>
      </c>
      <c r="B237" s="152" t="s">
        <v>372</v>
      </c>
      <c r="C237" s="153" t="s">
        <v>373</v>
      </c>
      <c r="D237" s="154" t="s">
        <v>115</v>
      </c>
      <c r="E237" s="155">
        <v>27.69</v>
      </c>
      <c r="F237" s="155"/>
      <c r="G237" s="156">
        <f>E237*F237</f>
        <v>0</v>
      </c>
      <c r="O237" s="150">
        <v>2</v>
      </c>
      <c r="AA237" s="123">
        <v>12</v>
      </c>
      <c r="AB237" s="123">
        <v>0</v>
      </c>
      <c r="AC237" s="123">
        <v>94</v>
      </c>
      <c r="AZ237" s="123">
        <v>2</v>
      </c>
      <c r="BA237" s="123">
        <f>IF(AZ237=1,G237,0)</f>
        <v>0</v>
      </c>
      <c r="BB237" s="123">
        <f>IF(AZ237=2,G237,0)</f>
        <v>0</v>
      </c>
      <c r="BC237" s="123">
        <f>IF(AZ237=3,G237,0)</f>
        <v>0</v>
      </c>
      <c r="BD237" s="123">
        <f>IF(AZ237=4,G237,0)</f>
        <v>0</v>
      </c>
      <c r="BE237" s="123">
        <f>IF(AZ237=5,G237,0)</f>
        <v>0</v>
      </c>
      <c r="CZ237" s="123">
        <v>5.9000000000000003E-4</v>
      </c>
    </row>
    <row r="238" spans="1:104" x14ac:dyDescent="0.2">
      <c r="A238" s="157"/>
      <c r="B238" s="158"/>
      <c r="C238" s="229" t="s">
        <v>374</v>
      </c>
      <c r="D238" s="230"/>
      <c r="E238" s="159">
        <v>27.69</v>
      </c>
      <c r="F238" s="160"/>
      <c r="G238" s="161"/>
      <c r="M238" s="162" t="s">
        <v>374</v>
      </c>
      <c r="O238" s="150"/>
    </row>
    <row r="239" spans="1:104" x14ac:dyDescent="0.2">
      <c r="A239" s="151">
        <v>95</v>
      </c>
      <c r="B239" s="152" t="s">
        <v>375</v>
      </c>
      <c r="C239" s="153" t="s">
        <v>376</v>
      </c>
      <c r="D239" s="154" t="s">
        <v>54</v>
      </c>
      <c r="E239" s="155">
        <v>0.77</v>
      </c>
      <c r="F239" s="155"/>
      <c r="G239" s="156">
        <f>E239*F239</f>
        <v>0</v>
      </c>
      <c r="O239" s="150">
        <v>2</v>
      </c>
      <c r="AA239" s="123">
        <v>12</v>
      </c>
      <c r="AB239" s="123">
        <v>0</v>
      </c>
      <c r="AC239" s="123">
        <v>95</v>
      </c>
      <c r="AZ239" s="123">
        <v>2</v>
      </c>
      <c r="BA239" s="123">
        <f>IF(AZ239=1,G239,0)</f>
        <v>0</v>
      </c>
      <c r="BB239" s="123">
        <f>IF(AZ239=2,G239,0)</f>
        <v>0</v>
      </c>
      <c r="BC239" s="123">
        <f>IF(AZ239=3,G239,0)</f>
        <v>0</v>
      </c>
      <c r="BD239" s="123">
        <f>IF(AZ239=4,G239,0)</f>
        <v>0</v>
      </c>
      <c r="BE239" s="123">
        <f>IF(AZ239=5,G239,0)</f>
        <v>0</v>
      </c>
      <c r="CZ239" s="123">
        <v>0</v>
      </c>
    </row>
    <row r="240" spans="1:104" x14ac:dyDescent="0.2">
      <c r="A240" s="163"/>
      <c r="B240" s="164" t="s">
        <v>67</v>
      </c>
      <c r="C240" s="165" t="str">
        <f>CONCATENATE(B231," ",C231)</f>
        <v>776 Podlahy povlakové</v>
      </c>
      <c r="D240" s="163"/>
      <c r="E240" s="166"/>
      <c r="F240" s="166"/>
      <c r="G240" s="167">
        <f>SUM(G231:G239)</f>
        <v>0</v>
      </c>
      <c r="O240" s="150">
        <v>4</v>
      </c>
      <c r="BA240" s="168">
        <f>SUM(BA231:BA239)</f>
        <v>0</v>
      </c>
      <c r="BB240" s="168">
        <f>SUM(BB231:BB239)</f>
        <v>0</v>
      </c>
      <c r="BC240" s="168">
        <f>SUM(BC231:BC239)</f>
        <v>0</v>
      </c>
      <c r="BD240" s="168">
        <f>SUM(BD231:BD239)</f>
        <v>0</v>
      </c>
      <c r="BE240" s="168">
        <f>SUM(BE231:BE239)</f>
        <v>0</v>
      </c>
    </row>
    <row r="241" spans="1:104" x14ac:dyDescent="0.2">
      <c r="A241" s="143" t="s">
        <v>65</v>
      </c>
      <c r="B241" s="144" t="s">
        <v>377</v>
      </c>
      <c r="C241" s="145" t="s">
        <v>378</v>
      </c>
      <c r="D241" s="146"/>
      <c r="E241" s="147"/>
      <c r="F241" s="147"/>
      <c r="G241" s="148"/>
      <c r="H241" s="149"/>
      <c r="I241" s="149"/>
      <c r="O241" s="150">
        <v>1</v>
      </c>
    </row>
    <row r="242" spans="1:104" x14ac:dyDescent="0.2">
      <c r="A242" s="151">
        <v>96</v>
      </c>
      <c r="B242" s="152" t="s">
        <v>379</v>
      </c>
      <c r="C242" s="153" t="s">
        <v>380</v>
      </c>
      <c r="D242" s="154" t="s">
        <v>78</v>
      </c>
      <c r="E242" s="155">
        <v>80.051699999999997</v>
      </c>
      <c r="F242" s="155"/>
      <c r="G242" s="156">
        <f>E242*F242</f>
        <v>0</v>
      </c>
      <c r="O242" s="150">
        <v>2</v>
      </c>
      <c r="AA242" s="123">
        <v>12</v>
      </c>
      <c r="AB242" s="123">
        <v>0</v>
      </c>
      <c r="AC242" s="123">
        <v>96</v>
      </c>
      <c r="AZ242" s="123">
        <v>2</v>
      </c>
      <c r="BA242" s="123">
        <f>IF(AZ242=1,G242,0)</f>
        <v>0</v>
      </c>
      <c r="BB242" s="123">
        <f>IF(AZ242=2,G242,0)</f>
        <v>0</v>
      </c>
      <c r="BC242" s="123">
        <f>IF(AZ242=3,G242,0)</f>
        <v>0</v>
      </c>
      <c r="BD242" s="123">
        <f>IF(AZ242=4,G242,0)</f>
        <v>0</v>
      </c>
      <c r="BE242" s="123">
        <f>IF(AZ242=5,G242,0)</f>
        <v>0</v>
      </c>
      <c r="CZ242" s="123">
        <v>2.1000000000000001E-4</v>
      </c>
    </row>
    <row r="243" spans="1:104" ht="22.5" x14ac:dyDescent="0.2">
      <c r="A243" s="151">
        <v>97</v>
      </c>
      <c r="B243" s="152" t="s">
        <v>381</v>
      </c>
      <c r="C243" s="153" t="s">
        <v>382</v>
      </c>
      <c r="D243" s="154" t="s">
        <v>78</v>
      </c>
      <c r="E243" s="155">
        <v>80.051699999999997</v>
      </c>
      <c r="F243" s="155"/>
      <c r="G243" s="156">
        <f>E243*F243</f>
        <v>0</v>
      </c>
      <c r="O243" s="150">
        <v>2</v>
      </c>
      <c r="AA243" s="123">
        <v>12</v>
      </c>
      <c r="AB243" s="123">
        <v>0</v>
      </c>
      <c r="AC243" s="123">
        <v>97</v>
      </c>
      <c r="AZ243" s="123">
        <v>2</v>
      </c>
      <c r="BA243" s="123">
        <f>IF(AZ243=1,G243,0)</f>
        <v>0</v>
      </c>
      <c r="BB243" s="123">
        <f>IF(AZ243=2,G243,0)</f>
        <v>0</v>
      </c>
      <c r="BC243" s="123">
        <f>IF(AZ243=3,G243,0)</f>
        <v>0</v>
      </c>
      <c r="BD243" s="123">
        <f>IF(AZ243=4,G243,0)</f>
        <v>0</v>
      </c>
      <c r="BE243" s="123">
        <f>IF(AZ243=5,G243,0)</f>
        <v>0</v>
      </c>
      <c r="CZ243" s="123">
        <v>4.9500000000000004E-3</v>
      </c>
    </row>
    <row r="244" spans="1:104" x14ac:dyDescent="0.2">
      <c r="A244" s="157"/>
      <c r="B244" s="158"/>
      <c r="C244" s="229" t="s">
        <v>383</v>
      </c>
      <c r="D244" s="230"/>
      <c r="E244" s="159">
        <v>0</v>
      </c>
      <c r="F244" s="160"/>
      <c r="G244" s="161"/>
      <c r="M244" s="162" t="s">
        <v>383</v>
      </c>
      <c r="O244" s="150"/>
    </row>
    <row r="245" spans="1:104" x14ac:dyDescent="0.2">
      <c r="A245" s="157"/>
      <c r="B245" s="158"/>
      <c r="C245" s="241" t="s">
        <v>157</v>
      </c>
      <c r="D245" s="230"/>
      <c r="E245" s="181">
        <v>0</v>
      </c>
      <c r="F245" s="160"/>
      <c r="G245" s="161"/>
      <c r="M245" s="162" t="s">
        <v>157</v>
      </c>
      <c r="O245" s="150"/>
    </row>
    <row r="246" spans="1:104" x14ac:dyDescent="0.2">
      <c r="A246" s="157"/>
      <c r="B246" s="158"/>
      <c r="C246" s="241" t="s">
        <v>384</v>
      </c>
      <c r="D246" s="230"/>
      <c r="E246" s="181">
        <v>13.074199999999999</v>
      </c>
      <c r="F246" s="160"/>
      <c r="G246" s="161"/>
      <c r="M246" s="162" t="s">
        <v>384</v>
      </c>
      <c r="O246" s="150"/>
    </row>
    <row r="247" spans="1:104" x14ac:dyDescent="0.2">
      <c r="A247" s="157"/>
      <c r="B247" s="158"/>
      <c r="C247" s="241" t="s">
        <v>385</v>
      </c>
      <c r="D247" s="230"/>
      <c r="E247" s="181">
        <v>14.779500000000001</v>
      </c>
      <c r="F247" s="160"/>
      <c r="G247" s="161"/>
      <c r="M247" s="162" t="s">
        <v>385</v>
      </c>
      <c r="O247" s="150"/>
    </row>
    <row r="248" spans="1:104" x14ac:dyDescent="0.2">
      <c r="A248" s="157"/>
      <c r="B248" s="158"/>
      <c r="C248" s="241" t="s">
        <v>386</v>
      </c>
      <c r="D248" s="230"/>
      <c r="E248" s="181">
        <v>0.5</v>
      </c>
      <c r="F248" s="160"/>
      <c r="G248" s="161"/>
      <c r="M248" s="162" t="s">
        <v>386</v>
      </c>
      <c r="O248" s="150"/>
    </row>
    <row r="249" spans="1:104" x14ac:dyDescent="0.2">
      <c r="A249" s="157"/>
      <c r="B249" s="158"/>
      <c r="C249" s="229" t="s">
        <v>387</v>
      </c>
      <c r="D249" s="230"/>
      <c r="E249" s="159">
        <v>28.3537</v>
      </c>
      <c r="F249" s="160"/>
      <c r="G249" s="161"/>
      <c r="M249" s="162" t="s">
        <v>387</v>
      </c>
      <c r="O249" s="150"/>
    </row>
    <row r="250" spans="1:104" x14ac:dyDescent="0.2">
      <c r="A250" s="157"/>
      <c r="B250" s="158"/>
      <c r="C250" s="229" t="s">
        <v>383</v>
      </c>
      <c r="D250" s="230"/>
      <c r="E250" s="159">
        <v>0</v>
      </c>
      <c r="F250" s="160"/>
      <c r="G250" s="161"/>
      <c r="M250" s="162" t="s">
        <v>383</v>
      </c>
      <c r="O250" s="150"/>
    </row>
    <row r="251" spans="1:104" x14ac:dyDescent="0.2">
      <c r="A251" s="157"/>
      <c r="B251" s="158"/>
      <c r="C251" s="241" t="s">
        <v>159</v>
      </c>
      <c r="D251" s="230"/>
      <c r="E251" s="181">
        <v>0</v>
      </c>
      <c r="F251" s="160"/>
      <c r="G251" s="161"/>
      <c r="M251" s="162" t="s">
        <v>159</v>
      </c>
      <c r="O251" s="150"/>
    </row>
    <row r="252" spans="1:104" x14ac:dyDescent="0.2">
      <c r="A252" s="157"/>
      <c r="B252" s="158"/>
      <c r="C252" s="241" t="s">
        <v>388</v>
      </c>
      <c r="D252" s="230"/>
      <c r="E252" s="181">
        <v>7.7</v>
      </c>
      <c r="F252" s="160"/>
      <c r="G252" s="161"/>
      <c r="M252" s="162" t="s">
        <v>388</v>
      </c>
      <c r="O252" s="150"/>
    </row>
    <row r="253" spans="1:104" x14ac:dyDescent="0.2">
      <c r="A253" s="157"/>
      <c r="B253" s="158"/>
      <c r="C253" s="241" t="s">
        <v>389</v>
      </c>
      <c r="D253" s="230"/>
      <c r="E253" s="181">
        <v>9.6</v>
      </c>
      <c r="F253" s="160"/>
      <c r="G253" s="161"/>
      <c r="M253" s="162" t="s">
        <v>389</v>
      </c>
      <c r="O253" s="150"/>
    </row>
    <row r="254" spans="1:104" x14ac:dyDescent="0.2">
      <c r="A254" s="157"/>
      <c r="B254" s="158"/>
      <c r="C254" s="241" t="s">
        <v>390</v>
      </c>
      <c r="D254" s="230"/>
      <c r="E254" s="181">
        <v>8.9499999999999993</v>
      </c>
      <c r="F254" s="160"/>
      <c r="G254" s="161"/>
      <c r="M254" s="162" t="s">
        <v>390</v>
      </c>
      <c r="O254" s="150"/>
    </row>
    <row r="255" spans="1:104" x14ac:dyDescent="0.2">
      <c r="A255" s="157"/>
      <c r="B255" s="158"/>
      <c r="C255" s="241" t="s">
        <v>391</v>
      </c>
      <c r="D255" s="230"/>
      <c r="E255" s="181">
        <v>10.199999999999999</v>
      </c>
      <c r="F255" s="160"/>
      <c r="G255" s="161"/>
      <c r="M255" s="162" t="s">
        <v>391</v>
      </c>
      <c r="O255" s="150"/>
    </row>
    <row r="256" spans="1:104" x14ac:dyDescent="0.2">
      <c r="A256" s="157"/>
      <c r="B256" s="158"/>
      <c r="C256" s="241" t="s">
        <v>392</v>
      </c>
      <c r="D256" s="230"/>
      <c r="E256" s="181">
        <v>5.2130000000000001</v>
      </c>
      <c r="F256" s="160"/>
      <c r="G256" s="161"/>
      <c r="M256" s="162" t="s">
        <v>392</v>
      </c>
      <c r="O256" s="150"/>
    </row>
    <row r="257" spans="1:104" x14ac:dyDescent="0.2">
      <c r="A257" s="157"/>
      <c r="B257" s="158"/>
      <c r="C257" s="241" t="s">
        <v>393</v>
      </c>
      <c r="D257" s="230"/>
      <c r="E257" s="181">
        <v>10.035</v>
      </c>
      <c r="F257" s="160"/>
      <c r="G257" s="161"/>
      <c r="M257" s="162" t="s">
        <v>393</v>
      </c>
      <c r="O257" s="150"/>
    </row>
    <row r="258" spans="1:104" x14ac:dyDescent="0.2">
      <c r="A258" s="157"/>
      <c r="B258" s="158"/>
      <c r="C258" s="229" t="s">
        <v>387</v>
      </c>
      <c r="D258" s="230"/>
      <c r="E258" s="159">
        <v>51.698000000000008</v>
      </c>
      <c r="F258" s="160"/>
      <c r="G258" s="161"/>
      <c r="M258" s="162" t="s">
        <v>387</v>
      </c>
      <c r="O258" s="150"/>
    </row>
    <row r="259" spans="1:104" x14ac:dyDescent="0.2">
      <c r="A259" s="157"/>
      <c r="B259" s="158"/>
      <c r="C259" s="229"/>
      <c r="D259" s="230"/>
      <c r="E259" s="159">
        <v>0</v>
      </c>
      <c r="F259" s="160"/>
      <c r="G259" s="161"/>
      <c r="M259" s="162"/>
      <c r="O259" s="150"/>
    </row>
    <row r="260" spans="1:104" x14ac:dyDescent="0.2">
      <c r="A260" s="157"/>
      <c r="B260" s="158"/>
      <c r="C260" s="229" t="s">
        <v>394</v>
      </c>
      <c r="D260" s="230"/>
      <c r="E260" s="159">
        <v>28.3537</v>
      </c>
      <c r="F260" s="160"/>
      <c r="G260" s="161"/>
      <c r="M260" s="162" t="s">
        <v>394</v>
      </c>
      <c r="O260" s="150"/>
    </row>
    <row r="261" spans="1:104" x14ac:dyDescent="0.2">
      <c r="A261" s="157"/>
      <c r="B261" s="158"/>
      <c r="C261" s="229" t="s">
        <v>395</v>
      </c>
      <c r="D261" s="230"/>
      <c r="E261" s="159">
        <v>51.698</v>
      </c>
      <c r="F261" s="160"/>
      <c r="G261" s="161"/>
      <c r="M261" s="162" t="s">
        <v>395</v>
      </c>
      <c r="O261" s="150"/>
    </row>
    <row r="262" spans="1:104" ht="22.5" x14ac:dyDescent="0.2">
      <c r="A262" s="151">
        <v>98</v>
      </c>
      <c r="B262" s="152" t="s">
        <v>396</v>
      </c>
      <c r="C262" s="153" t="s">
        <v>397</v>
      </c>
      <c r="D262" s="154" t="s">
        <v>78</v>
      </c>
      <c r="E262" s="155">
        <v>34.0244</v>
      </c>
      <c r="F262" s="155"/>
      <c r="G262" s="156">
        <f>E262*F262</f>
        <v>0</v>
      </c>
      <c r="O262" s="150">
        <v>2</v>
      </c>
      <c r="AA262" s="123">
        <v>12</v>
      </c>
      <c r="AB262" s="123">
        <v>1</v>
      </c>
      <c r="AC262" s="123">
        <v>98</v>
      </c>
      <c r="AZ262" s="123">
        <v>2</v>
      </c>
      <c r="BA262" s="123">
        <f>IF(AZ262=1,G262,0)</f>
        <v>0</v>
      </c>
      <c r="BB262" s="123">
        <f>IF(AZ262=2,G262,0)</f>
        <v>0</v>
      </c>
      <c r="BC262" s="123">
        <f>IF(AZ262=3,G262,0)</f>
        <v>0</v>
      </c>
      <c r="BD262" s="123">
        <f>IF(AZ262=4,G262,0)</f>
        <v>0</v>
      </c>
      <c r="BE262" s="123">
        <f>IF(AZ262=5,G262,0)</f>
        <v>0</v>
      </c>
      <c r="CZ262" s="123">
        <v>1.7600000000000001E-2</v>
      </c>
    </row>
    <row r="263" spans="1:104" x14ac:dyDescent="0.2">
      <c r="A263" s="157"/>
      <c r="B263" s="158"/>
      <c r="C263" s="229" t="s">
        <v>398</v>
      </c>
      <c r="D263" s="230"/>
      <c r="E263" s="159">
        <v>34.0244</v>
      </c>
      <c r="F263" s="160"/>
      <c r="G263" s="161"/>
      <c r="M263" s="162" t="s">
        <v>398</v>
      </c>
      <c r="O263" s="150"/>
    </row>
    <row r="264" spans="1:104" ht="22.5" x14ac:dyDescent="0.2">
      <c r="A264" s="151">
        <v>99</v>
      </c>
      <c r="B264" s="152" t="s">
        <v>399</v>
      </c>
      <c r="C264" s="153" t="s">
        <v>400</v>
      </c>
      <c r="D264" s="154" t="s">
        <v>78</v>
      </c>
      <c r="E264" s="155">
        <v>62.037599999999998</v>
      </c>
      <c r="F264" s="155"/>
      <c r="G264" s="156">
        <f>E264*F264</f>
        <v>0</v>
      </c>
      <c r="O264" s="150">
        <v>2</v>
      </c>
      <c r="AA264" s="123">
        <v>12</v>
      </c>
      <c r="AB264" s="123">
        <v>1</v>
      </c>
      <c r="AC264" s="123">
        <v>99</v>
      </c>
      <c r="AZ264" s="123">
        <v>2</v>
      </c>
      <c r="BA264" s="123">
        <f>IF(AZ264=1,G264,0)</f>
        <v>0</v>
      </c>
      <c r="BB264" s="123">
        <f>IF(AZ264=2,G264,0)</f>
        <v>0</v>
      </c>
      <c r="BC264" s="123">
        <f>IF(AZ264=3,G264,0)</f>
        <v>0</v>
      </c>
      <c r="BD264" s="123">
        <f>IF(AZ264=4,G264,0)</f>
        <v>0</v>
      </c>
      <c r="BE264" s="123">
        <f>IF(AZ264=5,G264,0)</f>
        <v>0</v>
      </c>
      <c r="CZ264" s="123">
        <v>1.7600000000000001E-2</v>
      </c>
    </row>
    <row r="265" spans="1:104" x14ac:dyDescent="0.2">
      <c r="A265" s="157"/>
      <c r="B265" s="158"/>
      <c r="C265" s="229" t="s">
        <v>401</v>
      </c>
      <c r="D265" s="230"/>
      <c r="E265" s="159">
        <v>62.037599999999998</v>
      </c>
      <c r="F265" s="160"/>
      <c r="G265" s="161"/>
      <c r="M265" s="162" t="s">
        <v>401</v>
      </c>
      <c r="O265" s="150"/>
    </row>
    <row r="266" spans="1:104" x14ac:dyDescent="0.2">
      <c r="A266" s="151">
        <v>100</v>
      </c>
      <c r="B266" s="152" t="s">
        <v>402</v>
      </c>
      <c r="C266" s="153" t="s">
        <v>403</v>
      </c>
      <c r="D266" s="154" t="s">
        <v>115</v>
      </c>
      <c r="E266" s="155">
        <v>65.45</v>
      </c>
      <c r="F266" s="155"/>
      <c r="G266" s="156">
        <f>E266*F266</f>
        <v>0</v>
      </c>
      <c r="O266" s="150">
        <v>2</v>
      </c>
      <c r="AA266" s="123">
        <v>12</v>
      </c>
      <c r="AB266" s="123">
        <v>0</v>
      </c>
      <c r="AC266" s="123">
        <v>100</v>
      </c>
      <c r="AZ266" s="123">
        <v>2</v>
      </c>
      <c r="BA266" s="123">
        <f>IF(AZ266=1,G266,0)</f>
        <v>0</v>
      </c>
      <c r="BB266" s="123">
        <f>IF(AZ266=2,G266,0)</f>
        <v>0</v>
      </c>
      <c r="BC266" s="123">
        <f>IF(AZ266=3,G266,0)</f>
        <v>0</v>
      </c>
      <c r="BD266" s="123">
        <f>IF(AZ266=4,G266,0)</f>
        <v>0</v>
      </c>
      <c r="BE266" s="123">
        <f>IF(AZ266=5,G266,0)</f>
        <v>0</v>
      </c>
      <c r="CZ266" s="123">
        <v>1E-4</v>
      </c>
    </row>
    <row r="267" spans="1:104" x14ac:dyDescent="0.2">
      <c r="A267" s="157"/>
      <c r="B267" s="158"/>
      <c r="C267" s="229" t="s">
        <v>157</v>
      </c>
      <c r="D267" s="230"/>
      <c r="E267" s="159">
        <v>0</v>
      </c>
      <c r="F267" s="160"/>
      <c r="G267" s="161"/>
      <c r="M267" s="162" t="s">
        <v>157</v>
      </c>
      <c r="O267" s="150"/>
    </row>
    <row r="268" spans="1:104" x14ac:dyDescent="0.2">
      <c r="A268" s="157"/>
      <c r="B268" s="158"/>
      <c r="C268" s="229" t="s">
        <v>404</v>
      </c>
      <c r="D268" s="230"/>
      <c r="E268" s="159">
        <v>9.48</v>
      </c>
      <c r="F268" s="160"/>
      <c r="G268" s="161"/>
      <c r="M268" s="162" t="s">
        <v>404</v>
      </c>
      <c r="O268" s="150"/>
    </row>
    <row r="269" spans="1:104" x14ac:dyDescent="0.2">
      <c r="A269" s="157"/>
      <c r="B269" s="158"/>
      <c r="C269" s="229" t="s">
        <v>405</v>
      </c>
      <c r="D269" s="230"/>
      <c r="E269" s="159">
        <v>18.399999999999999</v>
      </c>
      <c r="F269" s="160"/>
      <c r="G269" s="161"/>
      <c r="M269" s="162" t="s">
        <v>405</v>
      </c>
      <c r="O269" s="150"/>
    </row>
    <row r="270" spans="1:104" x14ac:dyDescent="0.2">
      <c r="A270" s="157"/>
      <c r="B270" s="158"/>
      <c r="C270" s="229" t="s">
        <v>159</v>
      </c>
      <c r="D270" s="230"/>
      <c r="E270" s="159">
        <v>0</v>
      </c>
      <c r="F270" s="160"/>
      <c r="G270" s="161"/>
      <c r="M270" s="162" t="s">
        <v>159</v>
      </c>
      <c r="O270" s="150"/>
    </row>
    <row r="271" spans="1:104" x14ac:dyDescent="0.2">
      <c r="A271" s="157"/>
      <c r="B271" s="158"/>
      <c r="C271" s="229" t="s">
        <v>406</v>
      </c>
      <c r="D271" s="230"/>
      <c r="E271" s="159">
        <v>6.64</v>
      </c>
      <c r="F271" s="160"/>
      <c r="G271" s="161"/>
      <c r="M271" s="162" t="s">
        <v>406</v>
      </c>
      <c r="O271" s="150"/>
    </row>
    <row r="272" spans="1:104" x14ac:dyDescent="0.2">
      <c r="A272" s="157"/>
      <c r="B272" s="158"/>
      <c r="C272" s="229" t="s">
        <v>407</v>
      </c>
      <c r="D272" s="230"/>
      <c r="E272" s="159">
        <v>6.61</v>
      </c>
      <c r="F272" s="160"/>
      <c r="G272" s="161"/>
      <c r="M272" s="162" t="s">
        <v>407</v>
      </c>
      <c r="O272" s="150"/>
    </row>
    <row r="273" spans="1:104" x14ac:dyDescent="0.2">
      <c r="A273" s="157"/>
      <c r="B273" s="158"/>
      <c r="C273" s="229" t="s">
        <v>408</v>
      </c>
      <c r="D273" s="230"/>
      <c r="E273" s="159">
        <v>6.9</v>
      </c>
      <c r="F273" s="160"/>
      <c r="G273" s="161"/>
      <c r="M273" s="162" t="s">
        <v>408</v>
      </c>
      <c r="O273" s="150"/>
    </row>
    <row r="274" spans="1:104" x14ac:dyDescent="0.2">
      <c r="A274" s="157"/>
      <c r="B274" s="158"/>
      <c r="C274" s="229" t="s">
        <v>409</v>
      </c>
      <c r="D274" s="230"/>
      <c r="E274" s="159">
        <v>8</v>
      </c>
      <c r="F274" s="160"/>
      <c r="G274" s="161"/>
      <c r="M274" s="162" t="s">
        <v>409</v>
      </c>
      <c r="O274" s="150"/>
    </row>
    <row r="275" spans="1:104" x14ac:dyDescent="0.2">
      <c r="A275" s="157"/>
      <c r="B275" s="158"/>
      <c r="C275" s="229" t="s">
        <v>410</v>
      </c>
      <c r="D275" s="230"/>
      <c r="E275" s="159">
        <v>4</v>
      </c>
      <c r="F275" s="160"/>
      <c r="G275" s="161"/>
      <c r="M275" s="162" t="s">
        <v>410</v>
      </c>
      <c r="O275" s="150"/>
    </row>
    <row r="276" spans="1:104" x14ac:dyDescent="0.2">
      <c r="A276" s="157"/>
      <c r="B276" s="158"/>
      <c r="C276" s="229" t="s">
        <v>411</v>
      </c>
      <c r="D276" s="230"/>
      <c r="E276" s="159">
        <v>5.42</v>
      </c>
      <c r="F276" s="160"/>
      <c r="G276" s="161"/>
      <c r="M276" s="162" t="s">
        <v>411</v>
      </c>
      <c r="O276" s="150"/>
    </row>
    <row r="277" spans="1:104" x14ac:dyDescent="0.2">
      <c r="A277" s="151">
        <v>101</v>
      </c>
      <c r="B277" s="152" t="s">
        <v>412</v>
      </c>
      <c r="C277" s="153" t="s">
        <v>413</v>
      </c>
      <c r="D277" s="154" t="s">
        <v>54</v>
      </c>
      <c r="E277" s="155">
        <v>3.3</v>
      </c>
      <c r="F277" s="155"/>
      <c r="G277" s="156">
        <f>E277*F277</f>
        <v>0</v>
      </c>
      <c r="O277" s="150">
        <v>2</v>
      </c>
      <c r="AA277" s="123">
        <v>12</v>
      </c>
      <c r="AB277" s="123">
        <v>0</v>
      </c>
      <c r="AC277" s="123">
        <v>101</v>
      </c>
      <c r="AZ277" s="123">
        <v>2</v>
      </c>
      <c r="BA277" s="123">
        <f>IF(AZ277=1,G277,0)</f>
        <v>0</v>
      </c>
      <c r="BB277" s="123">
        <f>IF(AZ277=2,G277,0)</f>
        <v>0</v>
      </c>
      <c r="BC277" s="123">
        <f>IF(AZ277=3,G277,0)</f>
        <v>0</v>
      </c>
      <c r="BD277" s="123">
        <f>IF(AZ277=4,G277,0)</f>
        <v>0</v>
      </c>
      <c r="BE277" s="123">
        <f>IF(AZ277=5,G277,0)</f>
        <v>0</v>
      </c>
      <c r="CZ277" s="123">
        <v>0</v>
      </c>
    </row>
    <row r="278" spans="1:104" x14ac:dyDescent="0.2">
      <c r="A278" s="163"/>
      <c r="B278" s="164" t="s">
        <v>67</v>
      </c>
      <c r="C278" s="165" t="str">
        <f>CONCATENATE(B241," ",C241)</f>
        <v>781 Obklady keramické</v>
      </c>
      <c r="D278" s="163"/>
      <c r="E278" s="166"/>
      <c r="F278" s="166"/>
      <c r="G278" s="167">
        <f>SUM(G241:G277)</f>
        <v>0</v>
      </c>
      <c r="O278" s="150">
        <v>4</v>
      </c>
      <c r="BA278" s="168">
        <f>SUM(BA241:BA277)</f>
        <v>0</v>
      </c>
      <c r="BB278" s="168">
        <f>SUM(BB241:BB277)</f>
        <v>0</v>
      </c>
      <c r="BC278" s="168">
        <f>SUM(BC241:BC277)</f>
        <v>0</v>
      </c>
      <c r="BD278" s="168">
        <f>SUM(BD241:BD277)</f>
        <v>0</v>
      </c>
      <c r="BE278" s="168">
        <f>SUM(BE241:BE277)</f>
        <v>0</v>
      </c>
    </row>
    <row r="279" spans="1:104" x14ac:dyDescent="0.2">
      <c r="A279" s="143" t="s">
        <v>65</v>
      </c>
      <c r="B279" s="144" t="s">
        <v>414</v>
      </c>
      <c r="C279" s="145" t="s">
        <v>415</v>
      </c>
      <c r="D279" s="146"/>
      <c r="E279" s="147"/>
      <c r="F279" s="147"/>
      <c r="G279" s="148"/>
      <c r="H279" s="149"/>
      <c r="I279" s="149"/>
      <c r="O279" s="150">
        <v>1</v>
      </c>
    </row>
    <row r="280" spans="1:104" x14ac:dyDescent="0.2">
      <c r="A280" s="151">
        <v>102</v>
      </c>
      <c r="B280" s="152" t="s">
        <v>416</v>
      </c>
      <c r="C280" s="153" t="s">
        <v>417</v>
      </c>
      <c r="D280" s="154" t="s">
        <v>66</v>
      </c>
      <c r="E280" s="155">
        <v>7</v>
      </c>
      <c r="F280" s="155"/>
      <c r="G280" s="156">
        <f>E280*F280</f>
        <v>0</v>
      </c>
      <c r="O280" s="150">
        <v>2</v>
      </c>
      <c r="AA280" s="123">
        <v>12</v>
      </c>
      <c r="AB280" s="123">
        <v>0</v>
      </c>
      <c r="AC280" s="123">
        <v>102</v>
      </c>
      <c r="AZ280" s="123">
        <v>2</v>
      </c>
      <c r="BA280" s="123">
        <f>IF(AZ280=1,G280,0)</f>
        <v>0</v>
      </c>
      <c r="BB280" s="123">
        <f>IF(AZ280=2,G280,0)</f>
        <v>0</v>
      </c>
      <c r="BC280" s="123">
        <f>IF(AZ280=3,G280,0)</f>
        <v>0</v>
      </c>
      <c r="BD280" s="123">
        <f>IF(AZ280=4,G280,0)</f>
        <v>0</v>
      </c>
      <c r="BE280" s="123">
        <f>IF(AZ280=5,G280,0)</f>
        <v>0</v>
      </c>
      <c r="CZ280" s="123">
        <v>1.7000000000000001E-4</v>
      </c>
    </row>
    <row r="281" spans="1:104" x14ac:dyDescent="0.2">
      <c r="A281" s="157"/>
      <c r="B281" s="158"/>
      <c r="C281" s="238" t="s">
        <v>418</v>
      </c>
      <c r="D281" s="239"/>
      <c r="E281" s="239"/>
      <c r="F281" s="239"/>
      <c r="G281" s="240"/>
      <c r="O281" s="150">
        <v>3</v>
      </c>
    </row>
    <row r="282" spans="1:104" x14ac:dyDescent="0.2">
      <c r="A282" s="157"/>
      <c r="B282" s="158"/>
      <c r="C282" s="229" t="s">
        <v>419</v>
      </c>
      <c r="D282" s="230"/>
      <c r="E282" s="159">
        <v>3</v>
      </c>
      <c r="F282" s="160"/>
      <c r="G282" s="161"/>
      <c r="M282" s="162" t="s">
        <v>419</v>
      </c>
      <c r="O282" s="150"/>
    </row>
    <row r="283" spans="1:104" x14ac:dyDescent="0.2">
      <c r="A283" s="157"/>
      <c r="B283" s="158"/>
      <c r="C283" s="229" t="s">
        <v>420</v>
      </c>
      <c r="D283" s="230"/>
      <c r="E283" s="159">
        <v>4</v>
      </c>
      <c r="F283" s="160"/>
      <c r="G283" s="161"/>
      <c r="M283" s="162" t="s">
        <v>420</v>
      </c>
      <c r="O283" s="150"/>
    </row>
    <row r="284" spans="1:104" x14ac:dyDescent="0.2">
      <c r="A284" s="163"/>
      <c r="B284" s="164" t="s">
        <v>67</v>
      </c>
      <c r="C284" s="165" t="str">
        <f>CONCATENATE(B279," ",C279)</f>
        <v>783 Nátěry</v>
      </c>
      <c r="D284" s="163"/>
      <c r="E284" s="166"/>
      <c r="F284" s="166"/>
      <c r="G284" s="167">
        <f>SUM(G279:G283)</f>
        <v>0</v>
      </c>
      <c r="O284" s="150">
        <v>4</v>
      </c>
      <c r="BA284" s="168">
        <f>SUM(BA279:BA283)</f>
        <v>0</v>
      </c>
      <c r="BB284" s="168">
        <f>SUM(BB279:BB283)</f>
        <v>0</v>
      </c>
      <c r="BC284" s="168">
        <f>SUM(BC279:BC283)</f>
        <v>0</v>
      </c>
      <c r="BD284" s="168">
        <f>SUM(BD279:BD283)</f>
        <v>0</v>
      </c>
      <c r="BE284" s="168">
        <f>SUM(BE279:BE283)</f>
        <v>0</v>
      </c>
    </row>
    <row r="285" spans="1:104" x14ac:dyDescent="0.2">
      <c r="A285" s="143" t="s">
        <v>65</v>
      </c>
      <c r="B285" s="144" t="s">
        <v>421</v>
      </c>
      <c r="C285" s="145" t="s">
        <v>422</v>
      </c>
      <c r="D285" s="146"/>
      <c r="E285" s="147"/>
      <c r="F285" s="147"/>
      <c r="G285" s="148"/>
      <c r="H285" s="149"/>
      <c r="I285" s="149"/>
      <c r="O285" s="150">
        <v>1</v>
      </c>
    </row>
    <row r="286" spans="1:104" x14ac:dyDescent="0.2">
      <c r="A286" s="151">
        <v>103</v>
      </c>
      <c r="B286" s="152" t="s">
        <v>423</v>
      </c>
      <c r="C286" s="153" t="s">
        <v>424</v>
      </c>
      <c r="D286" s="154" t="s">
        <v>78</v>
      </c>
      <c r="E286" s="155">
        <v>263.48579999999998</v>
      </c>
      <c r="F286" s="155"/>
      <c r="G286" s="156">
        <f>E286*F286</f>
        <v>0</v>
      </c>
      <c r="O286" s="150">
        <v>2</v>
      </c>
      <c r="AA286" s="123">
        <v>12</v>
      </c>
      <c r="AB286" s="123">
        <v>0</v>
      </c>
      <c r="AC286" s="123">
        <v>103</v>
      </c>
      <c r="AZ286" s="123">
        <v>2</v>
      </c>
      <c r="BA286" s="123">
        <f>IF(AZ286=1,G286,0)</f>
        <v>0</v>
      </c>
      <c r="BB286" s="123">
        <f>IF(AZ286=2,G286,0)</f>
        <v>0</v>
      </c>
      <c r="BC286" s="123">
        <f>IF(AZ286=3,G286,0)</f>
        <v>0</v>
      </c>
      <c r="BD286" s="123">
        <f>IF(AZ286=4,G286,0)</f>
        <v>0</v>
      </c>
      <c r="BE286" s="123">
        <f>IF(AZ286=5,G286,0)</f>
        <v>0</v>
      </c>
      <c r="CZ286" s="123">
        <v>1E-4</v>
      </c>
    </row>
    <row r="287" spans="1:104" x14ac:dyDescent="0.2">
      <c r="A287" s="157"/>
      <c r="B287" s="158"/>
      <c r="C287" s="229" t="s">
        <v>157</v>
      </c>
      <c r="D287" s="230"/>
      <c r="E287" s="159">
        <v>0</v>
      </c>
      <c r="F287" s="160"/>
      <c r="G287" s="161"/>
      <c r="M287" s="162" t="s">
        <v>157</v>
      </c>
      <c r="O287" s="150"/>
    </row>
    <row r="288" spans="1:104" x14ac:dyDescent="0.2">
      <c r="A288" s="157"/>
      <c r="B288" s="158"/>
      <c r="C288" s="229" t="s">
        <v>425</v>
      </c>
      <c r="D288" s="230"/>
      <c r="E288" s="159">
        <v>16.129799999999999</v>
      </c>
      <c r="F288" s="160"/>
      <c r="G288" s="161"/>
      <c r="M288" s="162" t="s">
        <v>425</v>
      </c>
      <c r="O288" s="150"/>
    </row>
    <row r="289" spans="1:104" x14ac:dyDescent="0.2">
      <c r="A289" s="157"/>
      <c r="B289" s="158"/>
      <c r="C289" s="229" t="s">
        <v>426</v>
      </c>
      <c r="D289" s="230"/>
      <c r="E289" s="159">
        <v>9.3149999999999995</v>
      </c>
      <c r="F289" s="160"/>
      <c r="G289" s="161"/>
      <c r="M289" s="162" t="s">
        <v>426</v>
      </c>
      <c r="O289" s="150"/>
    </row>
    <row r="290" spans="1:104" x14ac:dyDescent="0.2">
      <c r="A290" s="157"/>
      <c r="B290" s="158"/>
      <c r="C290" s="229" t="s">
        <v>427</v>
      </c>
      <c r="D290" s="230"/>
      <c r="E290" s="159">
        <v>1.5</v>
      </c>
      <c r="F290" s="160"/>
      <c r="G290" s="161"/>
      <c r="M290" s="162" t="s">
        <v>427</v>
      </c>
      <c r="O290" s="150"/>
    </row>
    <row r="291" spans="1:104" x14ac:dyDescent="0.2">
      <c r="A291" s="157"/>
      <c r="B291" s="158"/>
      <c r="C291" s="229" t="s">
        <v>159</v>
      </c>
      <c r="D291" s="230"/>
      <c r="E291" s="159">
        <v>0</v>
      </c>
      <c r="F291" s="160"/>
      <c r="G291" s="161"/>
      <c r="M291" s="162" t="s">
        <v>159</v>
      </c>
      <c r="O291" s="150"/>
    </row>
    <row r="292" spans="1:104" x14ac:dyDescent="0.2">
      <c r="A292" s="157"/>
      <c r="B292" s="158"/>
      <c r="C292" s="229" t="s">
        <v>428</v>
      </c>
      <c r="D292" s="230"/>
      <c r="E292" s="159">
        <v>151.90199999999999</v>
      </c>
      <c r="F292" s="160"/>
      <c r="G292" s="161"/>
      <c r="M292" s="162" t="s">
        <v>428</v>
      </c>
      <c r="O292" s="150"/>
    </row>
    <row r="293" spans="1:104" x14ac:dyDescent="0.2">
      <c r="A293" s="157"/>
      <c r="B293" s="158"/>
      <c r="C293" s="229" t="s">
        <v>429</v>
      </c>
      <c r="D293" s="230"/>
      <c r="E293" s="159">
        <v>-12.900499999999999</v>
      </c>
      <c r="F293" s="160"/>
      <c r="G293" s="161"/>
      <c r="M293" s="162" t="s">
        <v>429</v>
      </c>
      <c r="O293" s="150"/>
    </row>
    <row r="294" spans="1:104" x14ac:dyDescent="0.2">
      <c r="A294" s="157"/>
      <c r="B294" s="158"/>
      <c r="C294" s="229" t="s">
        <v>430</v>
      </c>
      <c r="D294" s="230"/>
      <c r="E294" s="159">
        <v>0</v>
      </c>
      <c r="F294" s="160"/>
      <c r="G294" s="161"/>
      <c r="M294" s="162" t="s">
        <v>430</v>
      </c>
      <c r="O294" s="150"/>
    </row>
    <row r="295" spans="1:104" x14ac:dyDescent="0.2">
      <c r="A295" s="157"/>
      <c r="B295" s="158"/>
      <c r="C295" s="229" t="s">
        <v>431</v>
      </c>
      <c r="D295" s="230"/>
      <c r="E295" s="159">
        <v>58.3</v>
      </c>
      <c r="F295" s="160"/>
      <c r="G295" s="161"/>
      <c r="M295" s="162" t="s">
        <v>431</v>
      </c>
      <c r="O295" s="150"/>
    </row>
    <row r="296" spans="1:104" x14ac:dyDescent="0.2">
      <c r="A296" s="157"/>
      <c r="B296" s="158"/>
      <c r="C296" s="229" t="s">
        <v>432</v>
      </c>
      <c r="D296" s="230"/>
      <c r="E296" s="159">
        <v>18.167999999999999</v>
      </c>
      <c r="F296" s="160"/>
      <c r="G296" s="161"/>
      <c r="M296" s="162" t="s">
        <v>432</v>
      </c>
      <c r="O296" s="150"/>
    </row>
    <row r="297" spans="1:104" x14ac:dyDescent="0.2">
      <c r="A297" s="157"/>
      <c r="B297" s="158"/>
      <c r="C297" s="229" t="s">
        <v>433</v>
      </c>
      <c r="D297" s="230"/>
      <c r="E297" s="159">
        <v>21.0715</v>
      </c>
      <c r="F297" s="160"/>
      <c r="G297" s="161"/>
      <c r="M297" s="162" t="s">
        <v>433</v>
      </c>
      <c r="O297" s="150"/>
    </row>
    <row r="298" spans="1:104" x14ac:dyDescent="0.2">
      <c r="A298" s="151">
        <v>104</v>
      </c>
      <c r="B298" s="152" t="s">
        <v>434</v>
      </c>
      <c r="C298" s="153" t="s">
        <v>435</v>
      </c>
      <c r="D298" s="154" t="s">
        <v>78</v>
      </c>
      <c r="E298" s="155">
        <v>263.48579999999998</v>
      </c>
      <c r="F298" s="155"/>
      <c r="G298" s="156">
        <f>E298*F298</f>
        <v>0</v>
      </c>
      <c r="O298" s="150">
        <v>2</v>
      </c>
      <c r="AA298" s="123">
        <v>12</v>
      </c>
      <c r="AB298" s="123">
        <v>0</v>
      </c>
      <c r="AC298" s="123">
        <v>104</v>
      </c>
      <c r="AZ298" s="123">
        <v>2</v>
      </c>
      <c r="BA298" s="123">
        <f>IF(AZ298=1,G298,0)</f>
        <v>0</v>
      </c>
      <c r="BB298" s="123">
        <f>IF(AZ298=2,G298,0)</f>
        <v>0</v>
      </c>
      <c r="BC298" s="123">
        <f>IF(AZ298=3,G298,0)</f>
        <v>0</v>
      </c>
      <c r="BD298" s="123">
        <f>IF(AZ298=4,G298,0)</f>
        <v>0</v>
      </c>
      <c r="BE298" s="123">
        <f>IF(AZ298=5,G298,0)</f>
        <v>0</v>
      </c>
      <c r="CZ298" s="123">
        <v>3.1E-4</v>
      </c>
    </row>
    <row r="299" spans="1:104" x14ac:dyDescent="0.2">
      <c r="A299" s="157"/>
      <c r="B299" s="158"/>
      <c r="C299" s="238" t="s">
        <v>436</v>
      </c>
      <c r="D299" s="239"/>
      <c r="E299" s="239"/>
      <c r="F299" s="239"/>
      <c r="G299" s="240"/>
      <c r="O299" s="150">
        <v>3</v>
      </c>
    </row>
    <row r="300" spans="1:104" x14ac:dyDescent="0.2">
      <c r="A300" s="157"/>
      <c r="B300" s="158"/>
      <c r="C300" s="229" t="s">
        <v>437</v>
      </c>
      <c r="D300" s="230"/>
      <c r="E300" s="159">
        <v>263.48579999999998</v>
      </c>
      <c r="F300" s="160"/>
      <c r="G300" s="161"/>
      <c r="M300" s="162" t="s">
        <v>437</v>
      </c>
      <c r="O300" s="150"/>
    </row>
    <row r="301" spans="1:104" ht="22.5" x14ac:dyDescent="0.2">
      <c r="A301" s="151">
        <v>105</v>
      </c>
      <c r="B301" s="152" t="s">
        <v>438</v>
      </c>
      <c r="C301" s="153" t="s">
        <v>439</v>
      </c>
      <c r="D301" s="154" t="s">
        <v>78</v>
      </c>
      <c r="E301" s="155">
        <v>5.9</v>
      </c>
      <c r="F301" s="155"/>
      <c r="G301" s="156">
        <f>E301*F301</f>
        <v>0</v>
      </c>
      <c r="O301" s="150">
        <v>2</v>
      </c>
      <c r="AA301" s="123">
        <v>12</v>
      </c>
      <c r="AB301" s="123">
        <v>0</v>
      </c>
      <c r="AC301" s="123">
        <v>105</v>
      </c>
      <c r="AZ301" s="123">
        <v>2</v>
      </c>
      <c r="BA301" s="123">
        <f>IF(AZ301=1,G301,0)</f>
        <v>0</v>
      </c>
      <c r="BB301" s="123">
        <f>IF(AZ301=2,G301,0)</f>
        <v>0</v>
      </c>
      <c r="BC301" s="123">
        <f>IF(AZ301=3,G301,0)</f>
        <v>0</v>
      </c>
      <c r="BD301" s="123">
        <f>IF(AZ301=4,G301,0)</f>
        <v>0</v>
      </c>
      <c r="BE301" s="123">
        <f>IF(AZ301=5,G301,0)</f>
        <v>0</v>
      </c>
      <c r="CZ301" s="123">
        <v>4.2000000000000002E-4</v>
      </c>
    </row>
    <row r="302" spans="1:104" x14ac:dyDescent="0.2">
      <c r="A302" s="157"/>
      <c r="B302" s="158"/>
      <c r="C302" s="238" t="s">
        <v>440</v>
      </c>
      <c r="D302" s="239"/>
      <c r="E302" s="239"/>
      <c r="F302" s="239"/>
      <c r="G302" s="240"/>
      <c r="O302" s="150">
        <v>3</v>
      </c>
    </row>
    <row r="303" spans="1:104" x14ac:dyDescent="0.2">
      <c r="A303" s="163"/>
      <c r="B303" s="164" t="s">
        <v>67</v>
      </c>
      <c r="C303" s="165" t="str">
        <f>CONCATENATE(B285," ",C285)</f>
        <v>784 Malby</v>
      </c>
      <c r="D303" s="163"/>
      <c r="E303" s="166"/>
      <c r="F303" s="166"/>
      <c r="G303" s="167">
        <f>SUM(G285:G302)</f>
        <v>0</v>
      </c>
      <c r="O303" s="150">
        <v>4</v>
      </c>
      <c r="BA303" s="168">
        <f>SUM(BA285:BA302)</f>
        <v>0</v>
      </c>
      <c r="BB303" s="168">
        <f>SUM(BB285:BB302)</f>
        <v>0</v>
      </c>
      <c r="BC303" s="168">
        <f>SUM(BC285:BC302)</f>
        <v>0</v>
      </c>
      <c r="BD303" s="168">
        <f>SUM(BD285:BD302)</f>
        <v>0</v>
      </c>
      <c r="BE303" s="168">
        <f>SUM(BE285:BE302)</f>
        <v>0</v>
      </c>
    </row>
    <row r="304" spans="1:104" x14ac:dyDescent="0.2">
      <c r="A304" s="143" t="s">
        <v>65</v>
      </c>
      <c r="B304" s="144" t="s">
        <v>441</v>
      </c>
      <c r="C304" s="145" t="s">
        <v>442</v>
      </c>
      <c r="D304" s="146"/>
      <c r="E304" s="147"/>
      <c r="F304" s="147"/>
      <c r="G304" s="148"/>
      <c r="H304" s="149"/>
      <c r="I304" s="149"/>
      <c r="O304" s="150">
        <v>1</v>
      </c>
    </row>
    <row r="305" spans="1:104" x14ac:dyDescent="0.2">
      <c r="A305" s="151">
        <v>106</v>
      </c>
      <c r="B305" s="152" t="s">
        <v>443</v>
      </c>
      <c r="C305" s="153" t="s">
        <v>444</v>
      </c>
      <c r="D305" s="154" t="s">
        <v>120</v>
      </c>
      <c r="E305" s="155">
        <v>1</v>
      </c>
      <c r="F305" s="155"/>
      <c r="G305" s="156">
        <f>E305*F305</f>
        <v>0</v>
      </c>
      <c r="O305" s="150">
        <v>2</v>
      </c>
      <c r="AA305" s="123">
        <v>12</v>
      </c>
      <c r="AB305" s="123">
        <v>0</v>
      </c>
      <c r="AC305" s="123">
        <v>106</v>
      </c>
      <c r="AZ305" s="123">
        <v>2</v>
      </c>
      <c r="BA305" s="123">
        <f>IF(AZ305=1,G305,0)</f>
        <v>0</v>
      </c>
      <c r="BB305" s="123">
        <f>IF(AZ305=2,G305,0)</f>
        <v>0</v>
      </c>
      <c r="BC305" s="123">
        <f>IF(AZ305=3,G305,0)</f>
        <v>0</v>
      </c>
      <c r="BD305" s="123">
        <f>IF(AZ305=4,G305,0)</f>
        <v>0</v>
      </c>
      <c r="BE305" s="123">
        <f>IF(AZ305=5,G305,0)</f>
        <v>0</v>
      </c>
      <c r="CZ305" s="123">
        <v>8.6099999999999996E-3</v>
      </c>
    </row>
    <row r="306" spans="1:104" x14ac:dyDescent="0.2">
      <c r="A306" s="157"/>
      <c r="B306" s="158"/>
      <c r="C306" s="238" t="s">
        <v>445</v>
      </c>
      <c r="D306" s="239"/>
      <c r="E306" s="239"/>
      <c r="F306" s="239"/>
      <c r="G306" s="240"/>
      <c r="O306" s="150">
        <v>3</v>
      </c>
    </row>
    <row r="307" spans="1:104" x14ac:dyDescent="0.2">
      <c r="A307" s="151">
        <v>107</v>
      </c>
      <c r="B307" s="152" t="s">
        <v>446</v>
      </c>
      <c r="C307" s="153" t="s">
        <v>447</v>
      </c>
      <c r="D307" s="154" t="s">
        <v>120</v>
      </c>
      <c r="E307" s="155">
        <v>1</v>
      </c>
      <c r="F307" s="155"/>
      <c r="G307" s="156">
        <f>E307*F307</f>
        <v>0</v>
      </c>
      <c r="O307" s="150">
        <v>2</v>
      </c>
      <c r="AA307" s="123">
        <v>12</v>
      </c>
      <c r="AB307" s="123">
        <v>0</v>
      </c>
      <c r="AC307" s="123">
        <v>107</v>
      </c>
      <c r="AZ307" s="123">
        <v>2</v>
      </c>
      <c r="BA307" s="123">
        <f>IF(AZ307=1,G307,0)</f>
        <v>0</v>
      </c>
      <c r="BB307" s="123">
        <f>IF(AZ307=2,G307,0)</f>
        <v>0</v>
      </c>
      <c r="BC307" s="123">
        <f>IF(AZ307=3,G307,0)</f>
        <v>0</v>
      </c>
      <c r="BD307" s="123">
        <f>IF(AZ307=4,G307,0)</f>
        <v>0</v>
      </c>
      <c r="BE307" s="123">
        <f>IF(AZ307=5,G307,0)</f>
        <v>0</v>
      </c>
      <c r="CZ307" s="123">
        <v>8.6099999999999996E-3</v>
      </c>
    </row>
    <row r="308" spans="1:104" x14ac:dyDescent="0.2">
      <c r="A308" s="157"/>
      <c r="B308" s="158"/>
      <c r="C308" s="238" t="s">
        <v>445</v>
      </c>
      <c r="D308" s="239"/>
      <c r="E308" s="239"/>
      <c r="F308" s="239"/>
      <c r="G308" s="240"/>
      <c r="O308" s="150">
        <v>3</v>
      </c>
    </row>
    <row r="309" spans="1:104" x14ac:dyDescent="0.2">
      <c r="A309" s="151">
        <v>108</v>
      </c>
      <c r="B309" s="152" t="s">
        <v>448</v>
      </c>
      <c r="C309" s="153" t="s">
        <v>449</v>
      </c>
      <c r="D309" s="154" t="s">
        <v>120</v>
      </c>
      <c r="E309" s="155">
        <v>1</v>
      </c>
      <c r="F309" s="155"/>
      <c r="G309" s="156">
        <f>E309*F309</f>
        <v>0</v>
      </c>
      <c r="O309" s="150">
        <v>2</v>
      </c>
      <c r="AA309" s="123">
        <v>12</v>
      </c>
      <c r="AB309" s="123">
        <v>0</v>
      </c>
      <c r="AC309" s="123">
        <v>108</v>
      </c>
      <c r="AZ309" s="123">
        <v>2</v>
      </c>
      <c r="BA309" s="123">
        <f>IF(AZ309=1,G309,0)</f>
        <v>0</v>
      </c>
      <c r="BB309" s="123">
        <f>IF(AZ309=2,G309,0)</f>
        <v>0</v>
      </c>
      <c r="BC309" s="123">
        <f>IF(AZ309=3,G309,0)</f>
        <v>0</v>
      </c>
      <c r="BD309" s="123">
        <f>IF(AZ309=4,G309,0)</f>
        <v>0</v>
      </c>
      <c r="BE309" s="123">
        <f>IF(AZ309=5,G309,0)</f>
        <v>0</v>
      </c>
      <c r="CZ309" s="123">
        <v>8.6099999999999996E-3</v>
      </c>
    </row>
    <row r="310" spans="1:104" x14ac:dyDescent="0.2">
      <c r="A310" s="157"/>
      <c r="B310" s="158"/>
      <c r="C310" s="238" t="s">
        <v>445</v>
      </c>
      <c r="D310" s="239"/>
      <c r="E310" s="239"/>
      <c r="F310" s="239"/>
      <c r="G310" s="240"/>
      <c r="O310" s="150">
        <v>3</v>
      </c>
    </row>
    <row r="311" spans="1:104" x14ac:dyDescent="0.2">
      <c r="A311" s="151">
        <v>109</v>
      </c>
      <c r="B311" s="152" t="s">
        <v>450</v>
      </c>
      <c r="C311" s="153" t="s">
        <v>451</v>
      </c>
      <c r="D311" s="154" t="s">
        <v>120</v>
      </c>
      <c r="E311" s="155">
        <v>1</v>
      </c>
      <c r="F311" s="155"/>
      <c r="G311" s="156">
        <f>E311*F311</f>
        <v>0</v>
      </c>
      <c r="O311" s="150">
        <v>2</v>
      </c>
      <c r="AA311" s="123">
        <v>12</v>
      </c>
      <c r="AB311" s="123">
        <v>0</v>
      </c>
      <c r="AC311" s="123">
        <v>109</v>
      </c>
      <c r="AZ311" s="123">
        <v>2</v>
      </c>
      <c r="BA311" s="123">
        <f>IF(AZ311=1,G311,0)</f>
        <v>0</v>
      </c>
      <c r="BB311" s="123">
        <f>IF(AZ311=2,G311,0)</f>
        <v>0</v>
      </c>
      <c r="BC311" s="123">
        <f>IF(AZ311=3,G311,0)</f>
        <v>0</v>
      </c>
      <c r="BD311" s="123">
        <f>IF(AZ311=4,G311,0)</f>
        <v>0</v>
      </c>
      <c r="BE311" s="123">
        <f>IF(AZ311=5,G311,0)</f>
        <v>0</v>
      </c>
      <c r="CZ311" s="123">
        <v>8.6099999999999996E-3</v>
      </c>
    </row>
    <row r="312" spans="1:104" x14ac:dyDescent="0.2">
      <c r="A312" s="157"/>
      <c r="B312" s="158"/>
      <c r="C312" s="238" t="s">
        <v>445</v>
      </c>
      <c r="D312" s="239"/>
      <c r="E312" s="239"/>
      <c r="F312" s="239"/>
      <c r="G312" s="240"/>
      <c r="O312" s="150">
        <v>3</v>
      </c>
    </row>
    <row r="313" spans="1:104" ht="22.5" x14ac:dyDescent="0.2">
      <c r="A313" s="151">
        <v>110</v>
      </c>
      <c r="B313" s="152" t="s">
        <v>452</v>
      </c>
      <c r="C313" s="153" t="s">
        <v>453</v>
      </c>
      <c r="D313" s="154" t="s">
        <v>120</v>
      </c>
      <c r="E313" s="155">
        <v>2</v>
      </c>
      <c r="F313" s="155"/>
      <c r="G313" s="156">
        <f>E313*F313</f>
        <v>0</v>
      </c>
      <c r="O313" s="150">
        <v>2</v>
      </c>
      <c r="AA313" s="123">
        <v>12</v>
      </c>
      <c r="AB313" s="123">
        <v>0</v>
      </c>
      <c r="AC313" s="123">
        <v>110</v>
      </c>
      <c r="AZ313" s="123">
        <v>2</v>
      </c>
      <c r="BA313" s="123">
        <f>IF(AZ313=1,G313,0)</f>
        <v>0</v>
      </c>
      <c r="BB313" s="123">
        <f>IF(AZ313=2,G313,0)</f>
        <v>0</v>
      </c>
      <c r="BC313" s="123">
        <f>IF(AZ313=3,G313,0)</f>
        <v>0</v>
      </c>
      <c r="BD313" s="123">
        <f>IF(AZ313=4,G313,0)</f>
        <v>0</v>
      </c>
      <c r="BE313" s="123">
        <f>IF(AZ313=5,G313,0)</f>
        <v>0</v>
      </c>
      <c r="CZ313" s="123">
        <v>8.6099999999999996E-3</v>
      </c>
    </row>
    <row r="314" spans="1:104" x14ac:dyDescent="0.2">
      <c r="A314" s="157"/>
      <c r="B314" s="158"/>
      <c r="C314" s="238" t="s">
        <v>445</v>
      </c>
      <c r="D314" s="239"/>
      <c r="E314" s="239"/>
      <c r="F314" s="239"/>
      <c r="G314" s="240"/>
      <c r="O314" s="150">
        <v>3</v>
      </c>
    </row>
    <row r="315" spans="1:104" x14ac:dyDescent="0.2">
      <c r="A315" s="151">
        <v>111</v>
      </c>
      <c r="B315" s="152" t="s">
        <v>454</v>
      </c>
      <c r="C315" s="153" t="s">
        <v>455</v>
      </c>
      <c r="D315" s="154" t="s">
        <v>120</v>
      </c>
      <c r="E315" s="155">
        <v>1</v>
      </c>
      <c r="F315" s="155"/>
      <c r="G315" s="156">
        <f>E315*F315</f>
        <v>0</v>
      </c>
      <c r="O315" s="150">
        <v>2</v>
      </c>
      <c r="AA315" s="123">
        <v>12</v>
      </c>
      <c r="AB315" s="123">
        <v>0</v>
      </c>
      <c r="AC315" s="123">
        <v>111</v>
      </c>
      <c r="AZ315" s="123">
        <v>2</v>
      </c>
      <c r="BA315" s="123">
        <f>IF(AZ315=1,G315,0)</f>
        <v>0</v>
      </c>
      <c r="BB315" s="123">
        <f>IF(AZ315=2,G315,0)</f>
        <v>0</v>
      </c>
      <c r="BC315" s="123">
        <f>IF(AZ315=3,G315,0)</f>
        <v>0</v>
      </c>
      <c r="BD315" s="123">
        <f>IF(AZ315=4,G315,0)</f>
        <v>0</v>
      </c>
      <c r="BE315" s="123">
        <f>IF(AZ315=5,G315,0)</f>
        <v>0</v>
      </c>
      <c r="CZ315" s="123">
        <v>8.6099999999999996E-3</v>
      </c>
    </row>
    <row r="316" spans="1:104" x14ac:dyDescent="0.2">
      <c r="A316" s="157"/>
      <c r="B316" s="158"/>
      <c r="C316" s="238" t="s">
        <v>445</v>
      </c>
      <c r="D316" s="239"/>
      <c r="E316" s="239"/>
      <c r="F316" s="239"/>
      <c r="G316" s="240"/>
      <c r="O316" s="150">
        <v>3</v>
      </c>
    </row>
    <row r="317" spans="1:104" ht="22.5" x14ac:dyDescent="0.2">
      <c r="A317" s="151">
        <v>112</v>
      </c>
      <c r="B317" s="152" t="s">
        <v>456</v>
      </c>
      <c r="C317" s="153" t="s">
        <v>457</v>
      </c>
      <c r="D317" s="154" t="s">
        <v>120</v>
      </c>
      <c r="E317" s="155">
        <v>2</v>
      </c>
      <c r="F317" s="155"/>
      <c r="G317" s="156">
        <f>E317*F317</f>
        <v>0</v>
      </c>
      <c r="O317" s="150">
        <v>2</v>
      </c>
      <c r="AA317" s="123">
        <v>12</v>
      </c>
      <c r="AB317" s="123">
        <v>0</v>
      </c>
      <c r="AC317" s="123">
        <v>112</v>
      </c>
      <c r="AZ317" s="123">
        <v>2</v>
      </c>
      <c r="BA317" s="123">
        <f>IF(AZ317=1,G317,0)</f>
        <v>0</v>
      </c>
      <c r="BB317" s="123">
        <f>IF(AZ317=2,G317,0)</f>
        <v>0</v>
      </c>
      <c r="BC317" s="123">
        <f>IF(AZ317=3,G317,0)</f>
        <v>0</v>
      </c>
      <c r="BD317" s="123">
        <f>IF(AZ317=4,G317,0)</f>
        <v>0</v>
      </c>
      <c r="BE317" s="123">
        <f>IF(AZ317=5,G317,0)</f>
        <v>0</v>
      </c>
      <c r="CZ317" s="123">
        <v>8.6099999999999996E-3</v>
      </c>
    </row>
    <row r="318" spans="1:104" x14ac:dyDescent="0.2">
      <c r="A318" s="157"/>
      <c r="B318" s="158"/>
      <c r="C318" s="238" t="s">
        <v>445</v>
      </c>
      <c r="D318" s="239"/>
      <c r="E318" s="239"/>
      <c r="F318" s="239"/>
      <c r="G318" s="240"/>
      <c r="O318" s="150">
        <v>3</v>
      </c>
    </row>
    <row r="319" spans="1:104" x14ac:dyDescent="0.2">
      <c r="A319" s="151">
        <v>113</v>
      </c>
      <c r="B319" s="152" t="s">
        <v>458</v>
      </c>
      <c r="C319" s="153" t="s">
        <v>459</v>
      </c>
      <c r="D319" s="154" t="s">
        <v>120</v>
      </c>
      <c r="E319" s="155">
        <v>1</v>
      </c>
      <c r="F319" s="155"/>
      <c r="G319" s="156">
        <f>E319*F319</f>
        <v>0</v>
      </c>
      <c r="O319" s="150">
        <v>2</v>
      </c>
      <c r="AA319" s="123">
        <v>12</v>
      </c>
      <c r="AB319" s="123">
        <v>0</v>
      </c>
      <c r="AC319" s="123">
        <v>113</v>
      </c>
      <c r="AZ319" s="123">
        <v>2</v>
      </c>
      <c r="BA319" s="123">
        <f>IF(AZ319=1,G319,0)</f>
        <v>0</v>
      </c>
      <c r="BB319" s="123">
        <f>IF(AZ319=2,G319,0)</f>
        <v>0</v>
      </c>
      <c r="BC319" s="123">
        <f>IF(AZ319=3,G319,0)</f>
        <v>0</v>
      </c>
      <c r="BD319" s="123">
        <f>IF(AZ319=4,G319,0)</f>
        <v>0</v>
      </c>
      <c r="BE319" s="123">
        <f>IF(AZ319=5,G319,0)</f>
        <v>0</v>
      </c>
      <c r="CZ319" s="123">
        <v>8.6099999999999996E-3</v>
      </c>
    </row>
    <row r="320" spans="1:104" x14ac:dyDescent="0.2">
      <c r="A320" s="157"/>
      <c r="B320" s="158"/>
      <c r="C320" s="238" t="s">
        <v>445</v>
      </c>
      <c r="D320" s="239"/>
      <c r="E320" s="239"/>
      <c r="F320" s="239"/>
      <c r="G320" s="240"/>
      <c r="O320" s="150">
        <v>3</v>
      </c>
    </row>
    <row r="321" spans="1:104" ht="22.5" x14ac:dyDescent="0.2">
      <c r="A321" s="151">
        <v>114</v>
      </c>
      <c r="B321" s="152" t="s">
        <v>460</v>
      </c>
      <c r="C321" s="153" t="s">
        <v>461</v>
      </c>
      <c r="D321" s="154" t="s">
        <v>120</v>
      </c>
      <c r="E321" s="155">
        <v>1</v>
      </c>
      <c r="F321" s="155"/>
      <c r="G321" s="156">
        <f>E321*F321</f>
        <v>0</v>
      </c>
      <c r="O321" s="150">
        <v>2</v>
      </c>
      <c r="AA321" s="123">
        <v>12</v>
      </c>
      <c r="AB321" s="123">
        <v>0</v>
      </c>
      <c r="AC321" s="123">
        <v>114</v>
      </c>
      <c r="AZ321" s="123">
        <v>2</v>
      </c>
      <c r="BA321" s="123">
        <f>IF(AZ321=1,G321,0)</f>
        <v>0</v>
      </c>
      <c r="BB321" s="123">
        <f>IF(AZ321=2,G321,0)</f>
        <v>0</v>
      </c>
      <c r="BC321" s="123">
        <f>IF(AZ321=3,G321,0)</f>
        <v>0</v>
      </c>
      <c r="BD321" s="123">
        <f>IF(AZ321=4,G321,0)</f>
        <v>0</v>
      </c>
      <c r="BE321" s="123">
        <f>IF(AZ321=5,G321,0)</f>
        <v>0</v>
      </c>
      <c r="CZ321" s="123">
        <v>8.6099999999999996E-3</v>
      </c>
    </row>
    <row r="322" spans="1:104" x14ac:dyDescent="0.2">
      <c r="A322" s="157"/>
      <c r="B322" s="158"/>
      <c r="C322" s="238" t="s">
        <v>445</v>
      </c>
      <c r="D322" s="239"/>
      <c r="E322" s="239"/>
      <c r="F322" s="239"/>
      <c r="G322" s="240"/>
      <c r="O322" s="150">
        <v>3</v>
      </c>
    </row>
    <row r="323" spans="1:104" x14ac:dyDescent="0.2">
      <c r="A323" s="151">
        <v>115</v>
      </c>
      <c r="B323" s="152" t="s">
        <v>462</v>
      </c>
      <c r="C323" s="153" t="s">
        <v>463</v>
      </c>
      <c r="D323" s="154" t="s">
        <v>54</v>
      </c>
      <c r="E323" s="155">
        <v>1.2</v>
      </c>
      <c r="F323" s="155"/>
      <c r="G323" s="156">
        <f>E323*F323</f>
        <v>0</v>
      </c>
      <c r="O323" s="150">
        <v>2</v>
      </c>
      <c r="AA323" s="123">
        <v>12</v>
      </c>
      <c r="AB323" s="123">
        <v>0</v>
      </c>
      <c r="AC323" s="123">
        <v>115</v>
      </c>
      <c r="AZ323" s="123">
        <v>2</v>
      </c>
      <c r="BA323" s="123">
        <f>IF(AZ323=1,G323,0)</f>
        <v>0</v>
      </c>
      <c r="BB323" s="123">
        <f>IF(AZ323=2,G323,0)</f>
        <v>0</v>
      </c>
      <c r="BC323" s="123">
        <f>IF(AZ323=3,G323,0)</f>
        <v>0</v>
      </c>
      <c r="BD323" s="123">
        <f>IF(AZ323=4,G323,0)</f>
        <v>0</v>
      </c>
      <c r="BE323" s="123">
        <f>IF(AZ323=5,G323,0)</f>
        <v>0</v>
      </c>
      <c r="CZ323" s="123">
        <v>0</v>
      </c>
    </row>
    <row r="324" spans="1:104" x14ac:dyDescent="0.2">
      <c r="A324" s="163"/>
      <c r="B324" s="164" t="s">
        <v>67</v>
      </c>
      <c r="C324" s="165" t="str">
        <f>CONCATENATE(B304," ",C304)</f>
        <v>791 Montáž zařízení velkokuchyní</v>
      </c>
      <c r="D324" s="163"/>
      <c r="E324" s="166"/>
      <c r="F324" s="166"/>
      <c r="G324" s="167">
        <f>SUM(G304:G323)</f>
        <v>0</v>
      </c>
      <c r="O324" s="150">
        <v>4</v>
      </c>
      <c r="BA324" s="168">
        <f>SUM(BA304:BA323)</f>
        <v>0</v>
      </c>
      <c r="BB324" s="168">
        <f>SUM(BB304:BB323)</f>
        <v>0</v>
      </c>
      <c r="BC324" s="168">
        <f>SUM(BC304:BC323)</f>
        <v>0</v>
      </c>
      <c r="BD324" s="168">
        <f>SUM(BD304:BD323)</f>
        <v>0</v>
      </c>
      <c r="BE324" s="168">
        <f>SUM(BE304:BE323)</f>
        <v>0</v>
      </c>
    </row>
    <row r="325" spans="1:104" x14ac:dyDescent="0.2">
      <c r="A325" s="143" t="s">
        <v>65</v>
      </c>
      <c r="B325" s="144" t="s">
        <v>464</v>
      </c>
      <c r="C325" s="145" t="s">
        <v>465</v>
      </c>
      <c r="D325" s="146"/>
      <c r="E325" s="147"/>
      <c r="F325" s="147"/>
      <c r="G325" s="148"/>
      <c r="H325" s="149"/>
      <c r="I325" s="149"/>
      <c r="O325" s="150">
        <v>1</v>
      </c>
    </row>
    <row r="326" spans="1:104" x14ac:dyDescent="0.2">
      <c r="A326" s="151">
        <v>116</v>
      </c>
      <c r="B326" s="152" t="s">
        <v>466</v>
      </c>
      <c r="C326" s="153" t="s">
        <v>467</v>
      </c>
      <c r="D326" s="154" t="s">
        <v>120</v>
      </c>
      <c r="E326" s="155">
        <v>1</v>
      </c>
      <c r="F326" s="155"/>
      <c r="G326" s="156">
        <f>E326*F326</f>
        <v>0</v>
      </c>
      <c r="O326" s="150">
        <v>2</v>
      </c>
      <c r="AA326" s="123">
        <v>12</v>
      </c>
      <c r="AB326" s="123">
        <v>0</v>
      </c>
      <c r="AC326" s="123">
        <v>116</v>
      </c>
      <c r="AZ326" s="123">
        <v>1</v>
      </c>
      <c r="BA326" s="123">
        <f>IF(AZ326=1,G326,0)</f>
        <v>0</v>
      </c>
      <c r="BB326" s="123">
        <f>IF(AZ326=2,G326,0)</f>
        <v>0</v>
      </c>
      <c r="BC326" s="123">
        <f>IF(AZ326=3,G326,0)</f>
        <v>0</v>
      </c>
      <c r="BD326" s="123">
        <f>IF(AZ326=4,G326,0)</f>
        <v>0</v>
      </c>
      <c r="BE326" s="123">
        <f>IF(AZ326=5,G326,0)</f>
        <v>0</v>
      </c>
      <c r="CZ326" s="123">
        <v>9.3600000000000003E-3</v>
      </c>
    </row>
    <row r="327" spans="1:104" x14ac:dyDescent="0.2">
      <c r="A327" s="151">
        <v>117</v>
      </c>
      <c r="B327" s="152" t="s">
        <v>468</v>
      </c>
      <c r="C327" s="153" t="s">
        <v>469</v>
      </c>
      <c r="D327" s="154" t="s">
        <v>120</v>
      </c>
      <c r="E327" s="155">
        <v>1</v>
      </c>
      <c r="F327" s="155"/>
      <c r="G327" s="156">
        <f>E327*F327</f>
        <v>0</v>
      </c>
      <c r="O327" s="150">
        <v>2</v>
      </c>
      <c r="AA327" s="123">
        <v>12</v>
      </c>
      <c r="AB327" s="123">
        <v>1</v>
      </c>
      <c r="AC327" s="123">
        <v>117</v>
      </c>
      <c r="AZ327" s="123">
        <v>1</v>
      </c>
      <c r="BA327" s="123">
        <f>IF(AZ327=1,G327,0)</f>
        <v>0</v>
      </c>
      <c r="BB327" s="123">
        <f>IF(AZ327=2,G327,0)</f>
        <v>0</v>
      </c>
      <c r="BC327" s="123">
        <f>IF(AZ327=3,G327,0)</f>
        <v>0</v>
      </c>
      <c r="BD327" s="123">
        <f>IF(AZ327=4,G327,0)</f>
        <v>0</v>
      </c>
      <c r="BE327" s="123">
        <f>IF(AZ327=5,G327,0)</f>
        <v>0</v>
      </c>
      <c r="CZ327" s="123">
        <v>8.7999999999999995E-2</v>
      </c>
    </row>
    <row r="328" spans="1:104" x14ac:dyDescent="0.2">
      <c r="A328" s="163"/>
      <c r="B328" s="164" t="s">
        <v>67</v>
      </c>
      <c r="C328" s="165" t="str">
        <f>CONCATENATE(B325," ",C325)</f>
        <v>95 Dokončovací kce na pozem.stav.</v>
      </c>
      <c r="D328" s="163"/>
      <c r="E328" s="166"/>
      <c r="F328" s="166"/>
      <c r="G328" s="167">
        <f>SUM(G325:G327)</f>
        <v>0</v>
      </c>
      <c r="O328" s="150">
        <v>4</v>
      </c>
      <c r="BA328" s="168">
        <f>SUM(BA325:BA327)</f>
        <v>0</v>
      </c>
      <c r="BB328" s="168">
        <f>SUM(BB325:BB327)</f>
        <v>0</v>
      </c>
      <c r="BC328" s="168">
        <f>SUM(BC325:BC327)</f>
        <v>0</v>
      </c>
      <c r="BD328" s="168">
        <f>SUM(BD325:BD327)</f>
        <v>0</v>
      </c>
      <c r="BE328" s="168">
        <f>SUM(BE325:BE327)</f>
        <v>0</v>
      </c>
    </row>
    <row r="329" spans="1:104" x14ac:dyDescent="0.2">
      <c r="A329" s="143" t="s">
        <v>65</v>
      </c>
      <c r="B329" s="144" t="s">
        <v>470</v>
      </c>
      <c r="C329" s="145" t="s">
        <v>471</v>
      </c>
      <c r="D329" s="146"/>
      <c r="E329" s="147"/>
      <c r="F329" s="147"/>
      <c r="G329" s="148"/>
      <c r="H329" s="149"/>
      <c r="I329" s="149"/>
      <c r="O329" s="150">
        <v>1</v>
      </c>
    </row>
    <row r="330" spans="1:104" x14ac:dyDescent="0.2">
      <c r="A330" s="151">
        <v>118</v>
      </c>
      <c r="B330" s="152" t="s">
        <v>472</v>
      </c>
      <c r="C330" s="153" t="s">
        <v>473</v>
      </c>
      <c r="D330" s="154" t="s">
        <v>120</v>
      </c>
      <c r="E330" s="155">
        <v>7</v>
      </c>
      <c r="F330" s="155"/>
      <c r="G330" s="156">
        <f>E330*F330</f>
        <v>0</v>
      </c>
      <c r="O330" s="150">
        <v>2</v>
      </c>
      <c r="AA330" s="123">
        <v>12</v>
      </c>
      <c r="AB330" s="123">
        <v>0</v>
      </c>
      <c r="AC330" s="123">
        <v>118</v>
      </c>
      <c r="AZ330" s="123">
        <v>1</v>
      </c>
      <c r="BA330" s="123">
        <f>IF(AZ330=1,G330,0)</f>
        <v>0</v>
      </c>
      <c r="BB330" s="123">
        <f>IF(AZ330=2,G330,0)</f>
        <v>0</v>
      </c>
      <c r="BC330" s="123">
        <f>IF(AZ330=3,G330,0)</f>
        <v>0</v>
      </c>
      <c r="BD330" s="123">
        <f>IF(AZ330=4,G330,0)</f>
        <v>0</v>
      </c>
      <c r="BE330" s="123">
        <f>IF(AZ330=5,G330,0)</f>
        <v>0</v>
      </c>
      <c r="CZ330" s="123">
        <v>0</v>
      </c>
    </row>
    <row r="331" spans="1:104" x14ac:dyDescent="0.2">
      <c r="A331" s="151">
        <v>119</v>
      </c>
      <c r="B331" s="152" t="s">
        <v>474</v>
      </c>
      <c r="C331" s="153" t="s">
        <v>475</v>
      </c>
      <c r="D331" s="154" t="s">
        <v>78</v>
      </c>
      <c r="E331" s="155">
        <v>7.3066000000000004</v>
      </c>
      <c r="F331" s="155"/>
      <c r="G331" s="156">
        <f>E331*F331</f>
        <v>0</v>
      </c>
      <c r="O331" s="150">
        <v>2</v>
      </c>
      <c r="AA331" s="123">
        <v>12</v>
      </c>
      <c r="AB331" s="123">
        <v>0</v>
      </c>
      <c r="AC331" s="123">
        <v>119</v>
      </c>
      <c r="AZ331" s="123">
        <v>1</v>
      </c>
      <c r="BA331" s="123">
        <f>IF(AZ331=1,G331,0)</f>
        <v>0</v>
      </c>
      <c r="BB331" s="123">
        <f>IF(AZ331=2,G331,0)</f>
        <v>0</v>
      </c>
      <c r="BC331" s="123">
        <f>IF(AZ331=3,G331,0)</f>
        <v>0</v>
      </c>
      <c r="BD331" s="123">
        <f>IF(AZ331=4,G331,0)</f>
        <v>0</v>
      </c>
      <c r="BE331" s="123">
        <f>IF(AZ331=5,G331,0)</f>
        <v>0</v>
      </c>
      <c r="CZ331" s="123">
        <v>1E-3</v>
      </c>
    </row>
    <row r="332" spans="1:104" x14ac:dyDescent="0.2">
      <c r="A332" s="157"/>
      <c r="B332" s="158"/>
      <c r="C332" s="238" t="s">
        <v>476</v>
      </c>
      <c r="D332" s="239"/>
      <c r="E332" s="239"/>
      <c r="F332" s="239"/>
      <c r="G332" s="240"/>
      <c r="O332" s="150">
        <v>3</v>
      </c>
    </row>
    <row r="333" spans="1:104" x14ac:dyDescent="0.2">
      <c r="A333" s="157"/>
      <c r="B333" s="158"/>
      <c r="C333" s="229" t="s">
        <v>477</v>
      </c>
      <c r="D333" s="230"/>
      <c r="E333" s="159">
        <v>7.3066000000000004</v>
      </c>
      <c r="F333" s="160"/>
      <c r="G333" s="161"/>
      <c r="M333" s="162" t="s">
        <v>477</v>
      </c>
      <c r="O333" s="150"/>
    </row>
    <row r="334" spans="1:104" x14ac:dyDescent="0.2">
      <c r="A334" s="151">
        <v>120</v>
      </c>
      <c r="B334" s="152" t="s">
        <v>478</v>
      </c>
      <c r="C334" s="153" t="s">
        <v>479</v>
      </c>
      <c r="D334" s="154" t="s">
        <v>78</v>
      </c>
      <c r="E334" s="155">
        <v>3.9</v>
      </c>
      <c r="F334" s="155"/>
      <c r="G334" s="156">
        <f>E334*F334</f>
        <v>0</v>
      </c>
      <c r="O334" s="150">
        <v>2</v>
      </c>
      <c r="AA334" s="123">
        <v>12</v>
      </c>
      <c r="AB334" s="123">
        <v>0</v>
      </c>
      <c r="AC334" s="123">
        <v>120</v>
      </c>
      <c r="AZ334" s="123">
        <v>1</v>
      </c>
      <c r="BA334" s="123">
        <f>IF(AZ334=1,G334,0)</f>
        <v>0</v>
      </c>
      <c r="BB334" s="123">
        <f>IF(AZ334=2,G334,0)</f>
        <v>0</v>
      </c>
      <c r="BC334" s="123">
        <f>IF(AZ334=3,G334,0)</f>
        <v>0</v>
      </c>
      <c r="BD334" s="123">
        <f>IF(AZ334=4,G334,0)</f>
        <v>0</v>
      </c>
      <c r="BE334" s="123">
        <f>IF(AZ334=5,G334,0)</f>
        <v>0</v>
      </c>
      <c r="CZ334" s="123">
        <v>5.5999999999999995E-4</v>
      </c>
    </row>
    <row r="335" spans="1:104" x14ac:dyDescent="0.2">
      <c r="A335" s="157"/>
      <c r="B335" s="158"/>
      <c r="C335" s="229" t="s">
        <v>480</v>
      </c>
      <c r="D335" s="230"/>
      <c r="E335" s="159">
        <v>3.9</v>
      </c>
      <c r="F335" s="160"/>
      <c r="G335" s="161"/>
      <c r="M335" s="162" t="s">
        <v>480</v>
      </c>
      <c r="O335" s="150"/>
    </row>
    <row r="336" spans="1:104" x14ac:dyDescent="0.2">
      <c r="A336" s="151">
        <v>121</v>
      </c>
      <c r="B336" s="152" t="s">
        <v>481</v>
      </c>
      <c r="C336" s="153" t="s">
        <v>482</v>
      </c>
      <c r="D336" s="154" t="s">
        <v>78</v>
      </c>
      <c r="E336" s="155">
        <v>1.4350000000000001</v>
      </c>
      <c r="F336" s="155"/>
      <c r="G336" s="156">
        <f>E336*F336</f>
        <v>0</v>
      </c>
      <c r="O336" s="150">
        <v>2</v>
      </c>
      <c r="AA336" s="123">
        <v>12</v>
      </c>
      <c r="AB336" s="123">
        <v>0</v>
      </c>
      <c r="AC336" s="123">
        <v>121</v>
      </c>
      <c r="AZ336" s="123">
        <v>1</v>
      </c>
      <c r="BA336" s="123">
        <f>IF(AZ336=1,G336,0)</f>
        <v>0</v>
      </c>
      <c r="BB336" s="123">
        <f>IF(AZ336=2,G336,0)</f>
        <v>0</v>
      </c>
      <c r="BC336" s="123">
        <f>IF(AZ336=3,G336,0)</f>
        <v>0</v>
      </c>
      <c r="BD336" s="123">
        <f>IF(AZ336=4,G336,0)</f>
        <v>0</v>
      </c>
      <c r="BE336" s="123">
        <f>IF(AZ336=5,G336,0)</f>
        <v>0</v>
      </c>
      <c r="CZ336" s="123">
        <v>1.17E-3</v>
      </c>
    </row>
    <row r="337" spans="1:104" x14ac:dyDescent="0.2">
      <c r="A337" s="157"/>
      <c r="B337" s="158"/>
      <c r="C337" s="229" t="s">
        <v>483</v>
      </c>
      <c r="D337" s="230"/>
      <c r="E337" s="159">
        <v>1.4350000000000001</v>
      </c>
      <c r="F337" s="160"/>
      <c r="G337" s="161"/>
      <c r="M337" s="162" t="s">
        <v>483</v>
      </c>
      <c r="O337" s="150"/>
    </row>
    <row r="338" spans="1:104" x14ac:dyDescent="0.2">
      <c r="A338" s="151">
        <v>122</v>
      </c>
      <c r="B338" s="152" t="s">
        <v>484</v>
      </c>
      <c r="C338" s="153" t="s">
        <v>485</v>
      </c>
      <c r="D338" s="154" t="s">
        <v>78</v>
      </c>
      <c r="E338" s="155">
        <v>2.5625</v>
      </c>
      <c r="F338" s="155"/>
      <c r="G338" s="156">
        <f>E338*F338</f>
        <v>0</v>
      </c>
      <c r="O338" s="150">
        <v>2</v>
      </c>
      <c r="AA338" s="123">
        <v>12</v>
      </c>
      <c r="AB338" s="123">
        <v>0</v>
      </c>
      <c r="AC338" s="123">
        <v>122</v>
      </c>
      <c r="AZ338" s="123">
        <v>1</v>
      </c>
      <c r="BA338" s="123">
        <f>IF(AZ338=1,G338,0)</f>
        <v>0</v>
      </c>
      <c r="BB338" s="123">
        <f>IF(AZ338=2,G338,0)</f>
        <v>0</v>
      </c>
      <c r="BC338" s="123">
        <f>IF(AZ338=3,G338,0)</f>
        <v>0</v>
      </c>
      <c r="BD338" s="123">
        <f>IF(AZ338=4,G338,0)</f>
        <v>0</v>
      </c>
      <c r="BE338" s="123">
        <f>IF(AZ338=5,G338,0)</f>
        <v>0</v>
      </c>
      <c r="CZ338" s="123">
        <v>1E-3</v>
      </c>
    </row>
    <row r="339" spans="1:104" x14ac:dyDescent="0.2">
      <c r="A339" s="157"/>
      <c r="B339" s="158"/>
      <c r="C339" s="229" t="s">
        <v>486</v>
      </c>
      <c r="D339" s="230"/>
      <c r="E339" s="159">
        <v>2.5625</v>
      </c>
      <c r="F339" s="160"/>
      <c r="G339" s="161"/>
      <c r="M339" s="162" t="s">
        <v>486</v>
      </c>
      <c r="O339" s="150"/>
    </row>
    <row r="340" spans="1:104" x14ac:dyDescent="0.2">
      <c r="A340" s="151">
        <v>123</v>
      </c>
      <c r="B340" s="152" t="s">
        <v>487</v>
      </c>
      <c r="C340" s="153" t="s">
        <v>488</v>
      </c>
      <c r="D340" s="154" t="s">
        <v>78</v>
      </c>
      <c r="E340" s="155">
        <v>1.4</v>
      </c>
      <c r="F340" s="155"/>
      <c r="G340" s="156">
        <f>E340*F340</f>
        <v>0</v>
      </c>
      <c r="O340" s="150">
        <v>2</v>
      </c>
      <c r="AA340" s="123">
        <v>12</v>
      </c>
      <c r="AB340" s="123">
        <v>0</v>
      </c>
      <c r="AC340" s="123">
        <v>123</v>
      </c>
      <c r="AZ340" s="123">
        <v>1</v>
      </c>
      <c r="BA340" s="123">
        <f>IF(AZ340=1,G340,0)</f>
        <v>0</v>
      </c>
      <c r="BB340" s="123">
        <f>IF(AZ340=2,G340,0)</f>
        <v>0</v>
      </c>
      <c r="BC340" s="123">
        <f>IF(AZ340=3,G340,0)</f>
        <v>0</v>
      </c>
      <c r="BD340" s="123">
        <f>IF(AZ340=4,G340,0)</f>
        <v>0</v>
      </c>
      <c r="BE340" s="123">
        <f>IF(AZ340=5,G340,0)</f>
        <v>0</v>
      </c>
      <c r="CZ340" s="123">
        <v>1.17E-3</v>
      </c>
    </row>
    <row r="341" spans="1:104" x14ac:dyDescent="0.2">
      <c r="A341" s="157"/>
      <c r="B341" s="158"/>
      <c r="C341" s="229" t="s">
        <v>489</v>
      </c>
      <c r="D341" s="230"/>
      <c r="E341" s="159">
        <v>1.4</v>
      </c>
      <c r="F341" s="160"/>
      <c r="G341" s="161"/>
      <c r="M341" s="162" t="s">
        <v>489</v>
      </c>
      <c r="O341" s="150"/>
    </row>
    <row r="342" spans="1:104" x14ac:dyDescent="0.2">
      <c r="A342" s="151">
        <v>124</v>
      </c>
      <c r="B342" s="152" t="s">
        <v>490</v>
      </c>
      <c r="C342" s="153" t="s">
        <v>491</v>
      </c>
      <c r="D342" s="154" t="s">
        <v>78</v>
      </c>
      <c r="E342" s="155">
        <v>2.4</v>
      </c>
      <c r="F342" s="155"/>
      <c r="G342" s="156">
        <f>E342*F342</f>
        <v>0</v>
      </c>
      <c r="O342" s="150">
        <v>2</v>
      </c>
      <c r="AA342" s="123">
        <v>12</v>
      </c>
      <c r="AB342" s="123">
        <v>0</v>
      </c>
      <c r="AC342" s="123">
        <v>124</v>
      </c>
      <c r="AZ342" s="123">
        <v>1</v>
      </c>
      <c r="BA342" s="123">
        <f>IF(AZ342=1,G342,0)</f>
        <v>0</v>
      </c>
      <c r="BB342" s="123">
        <f>IF(AZ342=2,G342,0)</f>
        <v>0</v>
      </c>
      <c r="BC342" s="123">
        <f>IF(AZ342=3,G342,0)</f>
        <v>0</v>
      </c>
      <c r="BD342" s="123">
        <f>IF(AZ342=4,G342,0)</f>
        <v>0</v>
      </c>
      <c r="BE342" s="123">
        <f>IF(AZ342=5,G342,0)</f>
        <v>0</v>
      </c>
      <c r="CZ342" s="123">
        <v>1E-3</v>
      </c>
    </row>
    <row r="343" spans="1:104" x14ac:dyDescent="0.2">
      <c r="A343" s="157"/>
      <c r="B343" s="158"/>
      <c r="C343" s="229" t="s">
        <v>492</v>
      </c>
      <c r="D343" s="230"/>
      <c r="E343" s="159">
        <v>2.4</v>
      </c>
      <c r="F343" s="160"/>
      <c r="G343" s="161"/>
      <c r="M343" s="162" t="s">
        <v>492</v>
      </c>
      <c r="O343" s="150"/>
    </row>
    <row r="344" spans="1:104" x14ac:dyDescent="0.2">
      <c r="A344" s="151">
        <v>125</v>
      </c>
      <c r="B344" s="152" t="s">
        <v>493</v>
      </c>
      <c r="C344" s="153" t="s">
        <v>494</v>
      </c>
      <c r="D344" s="154" t="s">
        <v>78</v>
      </c>
      <c r="E344" s="155">
        <v>22.521999999999998</v>
      </c>
      <c r="F344" s="155"/>
      <c r="G344" s="156">
        <f>E344*F344</f>
        <v>0</v>
      </c>
      <c r="O344" s="150">
        <v>2</v>
      </c>
      <c r="AA344" s="123">
        <v>12</v>
      </c>
      <c r="AB344" s="123">
        <v>0</v>
      </c>
      <c r="AC344" s="123">
        <v>125</v>
      </c>
      <c r="AZ344" s="123">
        <v>1</v>
      </c>
      <c r="BA344" s="123">
        <f>IF(AZ344=1,G344,0)</f>
        <v>0</v>
      </c>
      <c r="BB344" s="123">
        <f>IF(AZ344=2,G344,0)</f>
        <v>0</v>
      </c>
      <c r="BC344" s="123">
        <f>IF(AZ344=3,G344,0)</f>
        <v>0</v>
      </c>
      <c r="BD344" s="123">
        <f>IF(AZ344=4,G344,0)</f>
        <v>0</v>
      </c>
      <c r="BE344" s="123">
        <f>IF(AZ344=5,G344,0)</f>
        <v>0</v>
      </c>
      <c r="CZ344" s="123">
        <v>6.7000000000000002E-4</v>
      </c>
    </row>
    <row r="345" spans="1:104" x14ac:dyDescent="0.2">
      <c r="A345" s="157"/>
      <c r="B345" s="158"/>
      <c r="C345" s="229" t="s">
        <v>495</v>
      </c>
      <c r="D345" s="230"/>
      <c r="E345" s="159">
        <v>17.059999999999999</v>
      </c>
      <c r="F345" s="160"/>
      <c r="G345" s="161"/>
      <c r="M345" s="162" t="s">
        <v>495</v>
      </c>
      <c r="O345" s="150"/>
    </row>
    <row r="346" spans="1:104" x14ac:dyDescent="0.2">
      <c r="A346" s="157"/>
      <c r="B346" s="158"/>
      <c r="C346" s="229" t="s">
        <v>496</v>
      </c>
      <c r="D346" s="230"/>
      <c r="E346" s="159">
        <v>5.4619999999999997</v>
      </c>
      <c r="F346" s="160"/>
      <c r="G346" s="161"/>
      <c r="M346" s="162" t="s">
        <v>496</v>
      </c>
      <c r="O346" s="150"/>
    </row>
    <row r="347" spans="1:104" x14ac:dyDescent="0.2">
      <c r="A347" s="151">
        <v>126</v>
      </c>
      <c r="B347" s="152" t="s">
        <v>497</v>
      </c>
      <c r="C347" s="153" t="s">
        <v>498</v>
      </c>
      <c r="D347" s="154" t="s">
        <v>66</v>
      </c>
      <c r="E347" s="155">
        <v>1</v>
      </c>
      <c r="F347" s="155"/>
      <c r="G347" s="156">
        <f>E347*F347</f>
        <v>0</v>
      </c>
      <c r="O347" s="150">
        <v>2</v>
      </c>
      <c r="AA347" s="123">
        <v>12</v>
      </c>
      <c r="AB347" s="123">
        <v>0</v>
      </c>
      <c r="AC347" s="123">
        <v>126</v>
      </c>
      <c r="AZ347" s="123">
        <v>1</v>
      </c>
      <c r="BA347" s="123">
        <f>IF(AZ347=1,G347,0)</f>
        <v>0</v>
      </c>
      <c r="BB347" s="123">
        <f>IF(AZ347=2,G347,0)</f>
        <v>0</v>
      </c>
      <c r="BC347" s="123">
        <f>IF(AZ347=3,G347,0)</f>
        <v>0</v>
      </c>
      <c r="BD347" s="123">
        <f>IF(AZ347=4,G347,0)</f>
        <v>0</v>
      </c>
      <c r="BE347" s="123">
        <f>IF(AZ347=5,G347,0)</f>
        <v>0</v>
      </c>
      <c r="CZ347" s="123">
        <v>2.1900000000000001E-3</v>
      </c>
    </row>
    <row r="348" spans="1:104" x14ac:dyDescent="0.2">
      <c r="A348" s="151">
        <v>127</v>
      </c>
      <c r="B348" s="152" t="s">
        <v>499</v>
      </c>
      <c r="C348" s="153" t="s">
        <v>500</v>
      </c>
      <c r="D348" s="154" t="s">
        <v>78</v>
      </c>
      <c r="E348" s="155">
        <v>62.253</v>
      </c>
      <c r="F348" s="155"/>
      <c r="G348" s="156">
        <f>E348*F348</f>
        <v>0</v>
      </c>
      <c r="O348" s="150">
        <v>2</v>
      </c>
      <c r="AA348" s="123">
        <v>12</v>
      </c>
      <c r="AB348" s="123">
        <v>0</v>
      </c>
      <c r="AC348" s="123">
        <v>127</v>
      </c>
      <c r="AZ348" s="123">
        <v>1</v>
      </c>
      <c r="BA348" s="123">
        <f>IF(AZ348=1,G348,0)</f>
        <v>0</v>
      </c>
      <c r="BB348" s="123">
        <f>IF(AZ348=2,G348,0)</f>
        <v>0</v>
      </c>
      <c r="BC348" s="123">
        <f>IF(AZ348=3,G348,0)</f>
        <v>0</v>
      </c>
      <c r="BD348" s="123">
        <f>IF(AZ348=4,G348,0)</f>
        <v>0</v>
      </c>
      <c r="BE348" s="123">
        <f>IF(AZ348=5,G348,0)</f>
        <v>0</v>
      </c>
      <c r="CZ348" s="123">
        <v>0</v>
      </c>
    </row>
    <row r="349" spans="1:104" x14ac:dyDescent="0.2">
      <c r="A349" s="157"/>
      <c r="B349" s="158"/>
      <c r="C349" s="229" t="s">
        <v>157</v>
      </c>
      <c r="D349" s="230"/>
      <c r="E349" s="159">
        <v>0</v>
      </c>
      <c r="F349" s="160"/>
      <c r="G349" s="161"/>
      <c r="M349" s="162" t="s">
        <v>157</v>
      </c>
      <c r="O349" s="150"/>
    </row>
    <row r="350" spans="1:104" x14ac:dyDescent="0.2">
      <c r="A350" s="157"/>
      <c r="B350" s="158"/>
      <c r="C350" s="229" t="s">
        <v>158</v>
      </c>
      <c r="D350" s="230"/>
      <c r="E350" s="159">
        <v>17.893000000000001</v>
      </c>
      <c r="F350" s="160"/>
      <c r="G350" s="161"/>
      <c r="M350" s="162" t="s">
        <v>158</v>
      </c>
      <c r="O350" s="150"/>
    </row>
    <row r="351" spans="1:104" x14ac:dyDescent="0.2">
      <c r="A351" s="157"/>
      <c r="B351" s="158"/>
      <c r="C351" s="229" t="s">
        <v>159</v>
      </c>
      <c r="D351" s="230"/>
      <c r="E351" s="159">
        <v>0</v>
      </c>
      <c r="F351" s="160"/>
      <c r="G351" s="161"/>
      <c r="M351" s="162" t="s">
        <v>159</v>
      </c>
      <c r="O351" s="150"/>
    </row>
    <row r="352" spans="1:104" x14ac:dyDescent="0.2">
      <c r="A352" s="157"/>
      <c r="B352" s="158"/>
      <c r="C352" s="229" t="s">
        <v>501</v>
      </c>
      <c r="D352" s="230"/>
      <c r="E352" s="159">
        <v>44.36</v>
      </c>
      <c r="F352" s="160"/>
      <c r="G352" s="161"/>
      <c r="M352" s="162" t="s">
        <v>501</v>
      </c>
      <c r="O352" s="150"/>
    </row>
    <row r="353" spans="1:104" x14ac:dyDescent="0.2">
      <c r="A353" s="151">
        <v>128</v>
      </c>
      <c r="B353" s="152" t="s">
        <v>502</v>
      </c>
      <c r="C353" s="153" t="s">
        <v>503</v>
      </c>
      <c r="D353" s="154" t="s">
        <v>78</v>
      </c>
      <c r="E353" s="155">
        <v>6.1239999999999997</v>
      </c>
      <c r="F353" s="155"/>
      <c r="G353" s="156">
        <f>E353*F353</f>
        <v>0</v>
      </c>
      <c r="O353" s="150">
        <v>2</v>
      </c>
      <c r="AA353" s="123">
        <v>12</v>
      </c>
      <c r="AB353" s="123">
        <v>0</v>
      </c>
      <c r="AC353" s="123">
        <v>128</v>
      </c>
      <c r="AZ353" s="123">
        <v>1</v>
      </c>
      <c r="BA353" s="123">
        <f>IF(AZ353=1,G353,0)</f>
        <v>0</v>
      </c>
      <c r="BB353" s="123">
        <f>IF(AZ353=2,G353,0)</f>
        <v>0</v>
      </c>
      <c r="BC353" s="123">
        <f>IF(AZ353=3,G353,0)</f>
        <v>0</v>
      </c>
      <c r="BD353" s="123">
        <f>IF(AZ353=4,G353,0)</f>
        <v>0</v>
      </c>
      <c r="BE353" s="123">
        <f>IF(AZ353=5,G353,0)</f>
        <v>0</v>
      </c>
      <c r="CZ353" s="123">
        <v>0</v>
      </c>
    </row>
    <row r="354" spans="1:104" x14ac:dyDescent="0.2">
      <c r="A354" s="157"/>
      <c r="B354" s="158"/>
      <c r="C354" s="229" t="s">
        <v>167</v>
      </c>
      <c r="D354" s="230"/>
      <c r="E354" s="159">
        <v>3.0870000000000002</v>
      </c>
      <c r="F354" s="160"/>
      <c r="G354" s="161"/>
      <c r="M354" s="162" t="s">
        <v>167</v>
      </c>
      <c r="O354" s="150"/>
    </row>
    <row r="355" spans="1:104" x14ac:dyDescent="0.2">
      <c r="A355" s="157"/>
      <c r="B355" s="158"/>
      <c r="C355" s="229" t="s">
        <v>168</v>
      </c>
      <c r="D355" s="230"/>
      <c r="E355" s="159">
        <v>3.0369999999999999</v>
      </c>
      <c r="F355" s="160"/>
      <c r="G355" s="161"/>
      <c r="M355" s="162" t="s">
        <v>168</v>
      </c>
      <c r="O355" s="150"/>
    </row>
    <row r="356" spans="1:104" x14ac:dyDescent="0.2">
      <c r="A356" s="151">
        <v>129</v>
      </c>
      <c r="B356" s="152" t="s">
        <v>504</v>
      </c>
      <c r="C356" s="153" t="s">
        <v>505</v>
      </c>
      <c r="D356" s="154" t="s">
        <v>78</v>
      </c>
      <c r="E356" s="155">
        <v>55.27</v>
      </c>
      <c r="F356" s="155"/>
      <c r="G356" s="156">
        <f>E356*F356</f>
        <v>0</v>
      </c>
      <c r="O356" s="150">
        <v>2</v>
      </c>
      <c r="AA356" s="123">
        <v>12</v>
      </c>
      <c r="AB356" s="123">
        <v>0</v>
      </c>
      <c r="AC356" s="123">
        <v>129</v>
      </c>
      <c r="AZ356" s="123">
        <v>1</v>
      </c>
      <c r="BA356" s="123">
        <f>IF(AZ356=1,G356,0)</f>
        <v>0</v>
      </c>
      <c r="BB356" s="123">
        <f>IF(AZ356=2,G356,0)</f>
        <v>0</v>
      </c>
      <c r="BC356" s="123">
        <f>IF(AZ356=3,G356,0)</f>
        <v>0</v>
      </c>
      <c r="BD356" s="123">
        <f>IF(AZ356=4,G356,0)</f>
        <v>0</v>
      </c>
      <c r="BE356" s="123">
        <f>IF(AZ356=5,G356,0)</f>
        <v>0</v>
      </c>
      <c r="CZ356" s="123">
        <v>0</v>
      </c>
    </row>
    <row r="357" spans="1:104" x14ac:dyDescent="0.2">
      <c r="A357" s="157"/>
      <c r="B357" s="158"/>
      <c r="C357" s="229" t="s">
        <v>157</v>
      </c>
      <c r="D357" s="230"/>
      <c r="E357" s="159">
        <v>0</v>
      </c>
      <c r="F357" s="160"/>
      <c r="G357" s="161"/>
      <c r="M357" s="162" t="s">
        <v>157</v>
      </c>
      <c r="O357" s="150"/>
    </row>
    <row r="358" spans="1:104" x14ac:dyDescent="0.2">
      <c r="A358" s="157"/>
      <c r="B358" s="158"/>
      <c r="C358" s="229" t="s">
        <v>506</v>
      </c>
      <c r="D358" s="230"/>
      <c r="E358" s="159">
        <v>9.32</v>
      </c>
      <c r="F358" s="160"/>
      <c r="G358" s="161"/>
      <c r="M358" s="162" t="s">
        <v>506</v>
      </c>
      <c r="O358" s="150"/>
    </row>
    <row r="359" spans="1:104" x14ac:dyDescent="0.2">
      <c r="A359" s="157"/>
      <c r="B359" s="158"/>
      <c r="C359" s="229" t="s">
        <v>159</v>
      </c>
      <c r="D359" s="230"/>
      <c r="E359" s="159">
        <v>0</v>
      </c>
      <c r="F359" s="160"/>
      <c r="G359" s="161"/>
      <c r="M359" s="162" t="s">
        <v>159</v>
      </c>
      <c r="O359" s="150"/>
    </row>
    <row r="360" spans="1:104" x14ac:dyDescent="0.2">
      <c r="A360" s="157"/>
      <c r="B360" s="158"/>
      <c r="C360" s="229" t="s">
        <v>507</v>
      </c>
      <c r="D360" s="230"/>
      <c r="E360" s="159">
        <v>45.95</v>
      </c>
      <c r="F360" s="160"/>
      <c r="G360" s="161"/>
      <c r="M360" s="162" t="s">
        <v>507</v>
      </c>
      <c r="O360" s="150"/>
    </row>
    <row r="361" spans="1:104" x14ac:dyDescent="0.2">
      <c r="A361" s="157"/>
      <c r="B361" s="158"/>
      <c r="C361" s="229"/>
      <c r="D361" s="230"/>
      <c r="E361" s="159">
        <v>0</v>
      </c>
      <c r="F361" s="160"/>
      <c r="G361" s="161"/>
      <c r="M361" s="162"/>
      <c r="O361" s="150"/>
    </row>
    <row r="362" spans="1:104" x14ac:dyDescent="0.2">
      <c r="A362" s="151">
        <v>130</v>
      </c>
      <c r="B362" s="152" t="s">
        <v>508</v>
      </c>
      <c r="C362" s="153" t="s">
        <v>509</v>
      </c>
      <c r="D362" s="154" t="s">
        <v>73</v>
      </c>
      <c r="E362" s="155">
        <v>0.1736</v>
      </c>
      <c r="F362" s="155"/>
      <c r="G362" s="156">
        <f>E362*F362</f>
        <v>0</v>
      </c>
      <c r="O362" s="150">
        <v>2</v>
      </c>
      <c r="AA362" s="123">
        <v>12</v>
      </c>
      <c r="AB362" s="123">
        <v>0</v>
      </c>
      <c r="AC362" s="123">
        <v>130</v>
      </c>
      <c r="AZ362" s="123">
        <v>1</v>
      </c>
      <c r="BA362" s="123">
        <f>IF(AZ362=1,G362,0)</f>
        <v>0</v>
      </c>
      <c r="BB362" s="123">
        <f>IF(AZ362=2,G362,0)</f>
        <v>0</v>
      </c>
      <c r="BC362" s="123">
        <f>IF(AZ362=3,G362,0)</f>
        <v>0</v>
      </c>
      <c r="BD362" s="123">
        <f>IF(AZ362=4,G362,0)</f>
        <v>0</v>
      </c>
      <c r="BE362" s="123">
        <f>IF(AZ362=5,G362,0)</f>
        <v>0</v>
      </c>
      <c r="CZ362" s="123">
        <v>1.82E-3</v>
      </c>
    </row>
    <row r="363" spans="1:104" x14ac:dyDescent="0.2">
      <c r="A363" s="157"/>
      <c r="B363" s="158"/>
      <c r="C363" s="229" t="s">
        <v>510</v>
      </c>
      <c r="D363" s="230"/>
      <c r="E363" s="159">
        <v>0.1736</v>
      </c>
      <c r="F363" s="160"/>
      <c r="G363" s="161"/>
      <c r="M363" s="162" t="s">
        <v>510</v>
      </c>
      <c r="O363" s="150"/>
    </row>
    <row r="364" spans="1:104" x14ac:dyDescent="0.2">
      <c r="A364" s="151">
        <v>131</v>
      </c>
      <c r="B364" s="152" t="s">
        <v>511</v>
      </c>
      <c r="C364" s="153" t="s">
        <v>512</v>
      </c>
      <c r="D364" s="154" t="s">
        <v>78</v>
      </c>
      <c r="E364" s="155">
        <v>12.088800000000001</v>
      </c>
      <c r="F364" s="155"/>
      <c r="G364" s="156">
        <f>E364*F364</f>
        <v>0</v>
      </c>
      <c r="O364" s="150">
        <v>2</v>
      </c>
      <c r="AA364" s="123">
        <v>12</v>
      </c>
      <c r="AB364" s="123">
        <v>0</v>
      </c>
      <c r="AC364" s="123">
        <v>131</v>
      </c>
      <c r="AZ364" s="123">
        <v>1</v>
      </c>
      <c r="BA364" s="123">
        <f>IF(AZ364=1,G364,0)</f>
        <v>0</v>
      </c>
      <c r="BB364" s="123">
        <f>IF(AZ364=2,G364,0)</f>
        <v>0</v>
      </c>
      <c r="BC364" s="123">
        <f>IF(AZ364=3,G364,0)</f>
        <v>0</v>
      </c>
      <c r="BD364" s="123">
        <f>IF(AZ364=4,G364,0)</f>
        <v>0</v>
      </c>
      <c r="BE364" s="123">
        <f>IF(AZ364=5,G364,0)</f>
        <v>0</v>
      </c>
      <c r="CZ364" s="123">
        <v>0</v>
      </c>
    </row>
    <row r="365" spans="1:104" x14ac:dyDescent="0.2">
      <c r="A365" s="157"/>
      <c r="B365" s="158"/>
      <c r="C365" s="229" t="s">
        <v>157</v>
      </c>
      <c r="D365" s="230"/>
      <c r="E365" s="159">
        <v>0</v>
      </c>
      <c r="F365" s="160"/>
      <c r="G365" s="161"/>
      <c r="M365" s="162" t="s">
        <v>157</v>
      </c>
      <c r="O365" s="150"/>
    </row>
    <row r="366" spans="1:104" x14ac:dyDescent="0.2">
      <c r="A366" s="157"/>
      <c r="B366" s="158"/>
      <c r="C366" s="229" t="s">
        <v>163</v>
      </c>
      <c r="D366" s="230"/>
      <c r="E366" s="159">
        <v>12.088800000000001</v>
      </c>
      <c r="F366" s="160"/>
      <c r="G366" s="161"/>
      <c r="M366" s="162" t="s">
        <v>163</v>
      </c>
      <c r="O366" s="150"/>
    </row>
    <row r="367" spans="1:104" x14ac:dyDescent="0.2">
      <c r="A367" s="151">
        <v>132</v>
      </c>
      <c r="B367" s="152" t="s">
        <v>513</v>
      </c>
      <c r="C367" s="153" t="s">
        <v>514</v>
      </c>
      <c r="D367" s="154" t="s">
        <v>73</v>
      </c>
      <c r="E367" s="155">
        <v>0.1404</v>
      </c>
      <c r="F367" s="155"/>
      <c r="G367" s="156">
        <f>E367*F367</f>
        <v>0</v>
      </c>
      <c r="O367" s="150">
        <v>2</v>
      </c>
      <c r="AA367" s="123">
        <v>12</v>
      </c>
      <c r="AB367" s="123">
        <v>0</v>
      </c>
      <c r="AC367" s="123">
        <v>132</v>
      </c>
      <c r="AZ367" s="123">
        <v>1</v>
      </c>
      <c r="BA367" s="123">
        <f>IF(AZ367=1,G367,0)</f>
        <v>0</v>
      </c>
      <c r="BB367" s="123">
        <f>IF(AZ367=2,G367,0)</f>
        <v>0</v>
      </c>
      <c r="BC367" s="123">
        <f>IF(AZ367=3,G367,0)</f>
        <v>0</v>
      </c>
      <c r="BD367" s="123">
        <f>IF(AZ367=4,G367,0)</f>
        <v>0</v>
      </c>
      <c r="BE367" s="123">
        <f>IF(AZ367=5,G367,0)</f>
        <v>0</v>
      </c>
      <c r="CZ367" s="123">
        <v>1.2489999999999999E-2</v>
      </c>
    </row>
    <row r="368" spans="1:104" x14ac:dyDescent="0.2">
      <c r="A368" s="157"/>
      <c r="B368" s="158"/>
      <c r="C368" s="238" t="s">
        <v>515</v>
      </c>
      <c r="D368" s="239"/>
      <c r="E368" s="239"/>
      <c r="F368" s="239"/>
      <c r="G368" s="240"/>
      <c r="O368" s="150">
        <v>3</v>
      </c>
    </row>
    <row r="369" spans="1:104" x14ac:dyDescent="0.2">
      <c r="A369" s="157"/>
      <c r="B369" s="158"/>
      <c r="C369" s="229" t="s">
        <v>516</v>
      </c>
      <c r="D369" s="230"/>
      <c r="E369" s="159">
        <v>0.1404</v>
      </c>
      <c r="F369" s="160"/>
      <c r="G369" s="161"/>
      <c r="M369" s="162" t="s">
        <v>516</v>
      </c>
      <c r="O369" s="150"/>
    </row>
    <row r="370" spans="1:104" x14ac:dyDescent="0.2">
      <c r="A370" s="151">
        <v>133</v>
      </c>
      <c r="B370" s="152" t="s">
        <v>517</v>
      </c>
      <c r="C370" s="153" t="s">
        <v>518</v>
      </c>
      <c r="D370" s="154" t="s">
        <v>73</v>
      </c>
      <c r="E370" s="155">
        <v>7.1999999999999995E-2</v>
      </c>
      <c r="F370" s="155"/>
      <c r="G370" s="156">
        <f>E370*F370</f>
        <v>0</v>
      </c>
      <c r="O370" s="150">
        <v>2</v>
      </c>
      <c r="AA370" s="123">
        <v>12</v>
      </c>
      <c r="AB370" s="123">
        <v>0</v>
      </c>
      <c r="AC370" s="123">
        <v>133</v>
      </c>
      <c r="AZ370" s="123">
        <v>1</v>
      </c>
      <c r="BA370" s="123">
        <f>IF(AZ370=1,G370,0)</f>
        <v>0</v>
      </c>
      <c r="BB370" s="123">
        <f>IF(AZ370=2,G370,0)</f>
        <v>0</v>
      </c>
      <c r="BC370" s="123">
        <f>IF(AZ370=3,G370,0)</f>
        <v>0</v>
      </c>
      <c r="BD370" s="123">
        <f>IF(AZ370=4,G370,0)</f>
        <v>0</v>
      </c>
      <c r="BE370" s="123">
        <f>IF(AZ370=5,G370,0)</f>
        <v>0</v>
      </c>
      <c r="CZ370" s="123">
        <v>0</v>
      </c>
    </row>
    <row r="371" spans="1:104" x14ac:dyDescent="0.2">
      <c r="A371" s="157"/>
      <c r="B371" s="158"/>
      <c r="C371" s="229" t="s">
        <v>519</v>
      </c>
      <c r="D371" s="230"/>
      <c r="E371" s="159">
        <v>7.1999999999999995E-2</v>
      </c>
      <c r="F371" s="160"/>
      <c r="G371" s="161"/>
      <c r="M371" s="162" t="s">
        <v>519</v>
      </c>
      <c r="O371" s="150"/>
    </row>
    <row r="372" spans="1:104" x14ac:dyDescent="0.2">
      <c r="A372" s="163"/>
      <c r="B372" s="164" t="s">
        <v>67</v>
      </c>
      <c r="C372" s="165" t="str">
        <f>CONCATENATE(B329," ",C329)</f>
        <v>96 Bourání konstrukcí</v>
      </c>
      <c r="D372" s="163"/>
      <c r="E372" s="166"/>
      <c r="F372" s="166"/>
      <c r="G372" s="167">
        <f>SUM(G329:G371)</f>
        <v>0</v>
      </c>
      <c r="O372" s="150">
        <v>4</v>
      </c>
      <c r="BA372" s="168">
        <f>SUM(BA329:BA371)</f>
        <v>0</v>
      </c>
      <c r="BB372" s="168">
        <f>SUM(BB329:BB371)</f>
        <v>0</v>
      </c>
      <c r="BC372" s="168">
        <f>SUM(BC329:BC371)</f>
        <v>0</v>
      </c>
      <c r="BD372" s="168">
        <f>SUM(BD329:BD371)</f>
        <v>0</v>
      </c>
      <c r="BE372" s="168">
        <f>SUM(BE329:BE371)</f>
        <v>0</v>
      </c>
    </row>
    <row r="373" spans="1:104" x14ac:dyDescent="0.2">
      <c r="A373" s="143" t="s">
        <v>65</v>
      </c>
      <c r="B373" s="144" t="s">
        <v>520</v>
      </c>
      <c r="C373" s="145" t="s">
        <v>521</v>
      </c>
      <c r="D373" s="146"/>
      <c r="E373" s="147"/>
      <c r="F373" s="147"/>
      <c r="G373" s="148"/>
      <c r="H373" s="149"/>
      <c r="I373" s="149"/>
      <c r="O373" s="150">
        <v>1</v>
      </c>
    </row>
    <row r="374" spans="1:104" x14ac:dyDescent="0.2">
      <c r="A374" s="151">
        <v>134</v>
      </c>
      <c r="B374" s="152" t="s">
        <v>522</v>
      </c>
      <c r="C374" s="153" t="s">
        <v>523</v>
      </c>
      <c r="D374" s="154" t="s">
        <v>120</v>
      </c>
      <c r="E374" s="155">
        <v>1</v>
      </c>
      <c r="F374" s="155"/>
      <c r="G374" s="156">
        <f>E374*F374</f>
        <v>0</v>
      </c>
      <c r="O374" s="150">
        <v>2</v>
      </c>
      <c r="AA374" s="123">
        <v>12</v>
      </c>
      <c r="AB374" s="123">
        <v>0</v>
      </c>
      <c r="AC374" s="123">
        <v>134</v>
      </c>
      <c r="AZ374" s="123">
        <v>1</v>
      </c>
      <c r="BA374" s="123">
        <f>IF(AZ374=1,G374,0)</f>
        <v>0</v>
      </c>
      <c r="BB374" s="123">
        <f>IF(AZ374=2,G374,0)</f>
        <v>0</v>
      </c>
      <c r="BC374" s="123">
        <f>IF(AZ374=3,G374,0)</f>
        <v>0</v>
      </c>
      <c r="BD374" s="123">
        <f>IF(AZ374=4,G374,0)</f>
        <v>0</v>
      </c>
      <c r="BE374" s="123">
        <f>IF(AZ374=5,G374,0)</f>
        <v>0</v>
      </c>
      <c r="CZ374" s="123">
        <v>0</v>
      </c>
    </row>
    <row r="375" spans="1:104" x14ac:dyDescent="0.2">
      <c r="A375" s="157"/>
      <c r="B375" s="158"/>
      <c r="C375" s="238" t="s">
        <v>524</v>
      </c>
      <c r="D375" s="239"/>
      <c r="E375" s="239"/>
      <c r="F375" s="239"/>
      <c r="G375" s="240"/>
      <c r="O375" s="150">
        <v>3</v>
      </c>
    </row>
    <row r="376" spans="1:104" x14ac:dyDescent="0.2">
      <c r="A376" s="163"/>
      <c r="B376" s="164" t="s">
        <v>67</v>
      </c>
      <c r="C376" s="165" t="str">
        <f>CONCATENATE(B373," ",C373)</f>
        <v>97 Prorážení otvorů</v>
      </c>
      <c r="D376" s="163"/>
      <c r="E376" s="166"/>
      <c r="F376" s="166"/>
      <c r="G376" s="167">
        <f>SUM(G373:G375)</f>
        <v>0</v>
      </c>
      <c r="O376" s="150">
        <v>4</v>
      </c>
      <c r="BA376" s="168">
        <f>SUM(BA373:BA375)</f>
        <v>0</v>
      </c>
      <c r="BB376" s="168">
        <f>SUM(BB373:BB375)</f>
        <v>0</v>
      </c>
      <c r="BC376" s="168">
        <f>SUM(BC373:BC375)</f>
        <v>0</v>
      </c>
      <c r="BD376" s="168">
        <f>SUM(BD373:BD375)</f>
        <v>0</v>
      </c>
      <c r="BE376" s="168">
        <f>SUM(BE373:BE375)</f>
        <v>0</v>
      </c>
    </row>
    <row r="377" spans="1:104" x14ac:dyDescent="0.2">
      <c r="A377" s="143" t="s">
        <v>65</v>
      </c>
      <c r="B377" s="144" t="s">
        <v>525</v>
      </c>
      <c r="C377" s="145" t="s">
        <v>526</v>
      </c>
      <c r="D377" s="146"/>
      <c r="E377" s="147"/>
      <c r="F377" s="147"/>
      <c r="G377" s="148"/>
      <c r="H377" s="149"/>
      <c r="I377" s="149"/>
      <c r="O377" s="150">
        <v>1</v>
      </c>
    </row>
    <row r="378" spans="1:104" x14ac:dyDescent="0.2">
      <c r="A378" s="151">
        <v>135</v>
      </c>
      <c r="B378" s="152" t="s">
        <v>527</v>
      </c>
      <c r="C378" s="153" t="s">
        <v>528</v>
      </c>
      <c r="D378" s="154" t="s">
        <v>111</v>
      </c>
      <c r="E378" s="155">
        <v>13.95</v>
      </c>
      <c r="F378" s="155"/>
      <c r="G378" s="156">
        <f>E378*F378</f>
        <v>0</v>
      </c>
      <c r="O378" s="150">
        <v>2</v>
      </c>
      <c r="AA378" s="123">
        <v>12</v>
      </c>
      <c r="AB378" s="123">
        <v>0</v>
      </c>
      <c r="AC378" s="123">
        <v>135</v>
      </c>
      <c r="AZ378" s="123">
        <v>1</v>
      </c>
      <c r="BA378" s="123">
        <f>IF(AZ378=1,G378,0)</f>
        <v>0</v>
      </c>
      <c r="BB378" s="123">
        <f>IF(AZ378=2,G378,0)</f>
        <v>0</v>
      </c>
      <c r="BC378" s="123">
        <f>IF(AZ378=3,G378,0)</f>
        <v>0</v>
      </c>
      <c r="BD378" s="123">
        <f>IF(AZ378=4,G378,0)</f>
        <v>0</v>
      </c>
      <c r="BE378" s="123">
        <f>IF(AZ378=5,G378,0)</f>
        <v>0</v>
      </c>
      <c r="CZ378" s="123">
        <v>0</v>
      </c>
    </row>
    <row r="379" spans="1:104" x14ac:dyDescent="0.2">
      <c r="A379" s="157"/>
      <c r="B379" s="158"/>
      <c r="C379" s="229" t="s">
        <v>529</v>
      </c>
      <c r="D379" s="230"/>
      <c r="E379" s="159">
        <v>13.95</v>
      </c>
      <c r="F379" s="160"/>
      <c r="G379" s="161"/>
      <c r="M379" s="162" t="s">
        <v>529</v>
      </c>
      <c r="O379" s="150"/>
    </row>
    <row r="380" spans="1:104" x14ac:dyDescent="0.2">
      <c r="A380" s="151">
        <v>136</v>
      </c>
      <c r="B380" s="152" t="s">
        <v>530</v>
      </c>
      <c r="C380" s="153" t="s">
        <v>531</v>
      </c>
      <c r="D380" s="154" t="s">
        <v>111</v>
      </c>
      <c r="E380" s="155">
        <v>27.9</v>
      </c>
      <c r="F380" s="155"/>
      <c r="G380" s="156">
        <f t="shared" ref="G380:G385" si="6">E380*F380</f>
        <v>0</v>
      </c>
      <c r="O380" s="150">
        <v>2</v>
      </c>
      <c r="AA380" s="123">
        <v>12</v>
      </c>
      <c r="AB380" s="123">
        <v>0</v>
      </c>
      <c r="AC380" s="123">
        <v>136</v>
      </c>
      <c r="AZ380" s="123">
        <v>1</v>
      </c>
      <c r="BA380" s="123">
        <f t="shared" ref="BA380:BA385" si="7">IF(AZ380=1,G380,0)</f>
        <v>0</v>
      </c>
      <c r="BB380" s="123">
        <f t="shared" ref="BB380:BB385" si="8">IF(AZ380=2,G380,0)</f>
        <v>0</v>
      </c>
      <c r="BC380" s="123">
        <f t="shared" ref="BC380:BC385" si="9">IF(AZ380=3,G380,0)</f>
        <v>0</v>
      </c>
      <c r="BD380" s="123">
        <f t="shared" ref="BD380:BD385" si="10">IF(AZ380=4,G380,0)</f>
        <v>0</v>
      </c>
      <c r="BE380" s="123">
        <f t="shared" ref="BE380:BE385" si="11">IF(AZ380=5,G380,0)</f>
        <v>0</v>
      </c>
      <c r="CZ380" s="123">
        <v>0</v>
      </c>
    </row>
    <row r="381" spans="1:104" x14ac:dyDescent="0.2">
      <c r="A381" s="151">
        <v>137</v>
      </c>
      <c r="B381" s="152" t="s">
        <v>532</v>
      </c>
      <c r="C381" s="153" t="s">
        <v>533</v>
      </c>
      <c r="D381" s="154" t="s">
        <v>111</v>
      </c>
      <c r="E381" s="155">
        <v>13.95</v>
      </c>
      <c r="F381" s="155"/>
      <c r="G381" s="156">
        <f t="shared" si="6"/>
        <v>0</v>
      </c>
      <c r="O381" s="150">
        <v>2</v>
      </c>
      <c r="AA381" s="123">
        <v>12</v>
      </c>
      <c r="AB381" s="123">
        <v>0</v>
      </c>
      <c r="AC381" s="123">
        <v>137</v>
      </c>
      <c r="AZ381" s="123">
        <v>1</v>
      </c>
      <c r="BA381" s="123">
        <f t="shared" si="7"/>
        <v>0</v>
      </c>
      <c r="BB381" s="123">
        <f t="shared" si="8"/>
        <v>0</v>
      </c>
      <c r="BC381" s="123">
        <f t="shared" si="9"/>
        <v>0</v>
      </c>
      <c r="BD381" s="123">
        <f t="shared" si="10"/>
        <v>0</v>
      </c>
      <c r="BE381" s="123">
        <f t="shared" si="11"/>
        <v>0</v>
      </c>
      <c r="CZ381" s="123">
        <v>0</v>
      </c>
    </row>
    <row r="382" spans="1:104" x14ac:dyDescent="0.2">
      <c r="A382" s="151">
        <v>138</v>
      </c>
      <c r="B382" s="152" t="s">
        <v>534</v>
      </c>
      <c r="C382" s="153" t="s">
        <v>535</v>
      </c>
      <c r="D382" s="154" t="s">
        <v>111</v>
      </c>
      <c r="E382" s="155">
        <v>139.5</v>
      </c>
      <c r="F382" s="155"/>
      <c r="G382" s="156">
        <f t="shared" si="6"/>
        <v>0</v>
      </c>
      <c r="O382" s="150">
        <v>2</v>
      </c>
      <c r="AA382" s="123">
        <v>12</v>
      </c>
      <c r="AB382" s="123">
        <v>0</v>
      </c>
      <c r="AC382" s="123">
        <v>138</v>
      </c>
      <c r="AZ382" s="123">
        <v>1</v>
      </c>
      <c r="BA382" s="123">
        <f t="shared" si="7"/>
        <v>0</v>
      </c>
      <c r="BB382" s="123">
        <f t="shared" si="8"/>
        <v>0</v>
      </c>
      <c r="BC382" s="123">
        <f t="shared" si="9"/>
        <v>0</v>
      </c>
      <c r="BD382" s="123">
        <f t="shared" si="10"/>
        <v>0</v>
      </c>
      <c r="BE382" s="123">
        <f t="shared" si="11"/>
        <v>0</v>
      </c>
      <c r="CZ382" s="123">
        <v>0</v>
      </c>
    </row>
    <row r="383" spans="1:104" x14ac:dyDescent="0.2">
      <c r="A383" s="151">
        <v>139</v>
      </c>
      <c r="B383" s="152" t="s">
        <v>536</v>
      </c>
      <c r="C383" s="153" t="s">
        <v>537</v>
      </c>
      <c r="D383" s="154" t="s">
        <v>111</v>
      </c>
      <c r="E383" s="155">
        <v>7.8550000000000004</v>
      </c>
      <c r="F383" s="155"/>
      <c r="G383" s="156">
        <f t="shared" si="6"/>
        <v>0</v>
      </c>
      <c r="O383" s="150">
        <v>2</v>
      </c>
      <c r="AA383" s="123">
        <v>12</v>
      </c>
      <c r="AB383" s="123">
        <v>0</v>
      </c>
      <c r="AC383" s="123">
        <v>139</v>
      </c>
      <c r="AZ383" s="123">
        <v>1</v>
      </c>
      <c r="BA383" s="123">
        <f t="shared" si="7"/>
        <v>0</v>
      </c>
      <c r="BB383" s="123">
        <f t="shared" si="8"/>
        <v>0</v>
      </c>
      <c r="BC383" s="123">
        <f t="shared" si="9"/>
        <v>0</v>
      </c>
      <c r="BD383" s="123">
        <f t="shared" si="10"/>
        <v>0</v>
      </c>
      <c r="BE383" s="123">
        <f t="shared" si="11"/>
        <v>0</v>
      </c>
      <c r="CZ383" s="123">
        <v>0</v>
      </c>
    </row>
    <row r="384" spans="1:104" x14ac:dyDescent="0.2">
      <c r="A384" s="151">
        <v>140</v>
      </c>
      <c r="B384" s="152" t="s">
        <v>538</v>
      </c>
      <c r="C384" s="153" t="s">
        <v>539</v>
      </c>
      <c r="D384" s="154" t="s">
        <v>111</v>
      </c>
      <c r="E384" s="155">
        <v>13.15</v>
      </c>
      <c r="F384" s="155"/>
      <c r="G384" s="156">
        <f t="shared" si="6"/>
        <v>0</v>
      </c>
      <c r="O384" s="150">
        <v>2</v>
      </c>
      <c r="AA384" s="123">
        <v>12</v>
      </c>
      <c r="AB384" s="123">
        <v>0</v>
      </c>
      <c r="AC384" s="123">
        <v>140</v>
      </c>
      <c r="AZ384" s="123">
        <v>1</v>
      </c>
      <c r="BA384" s="123">
        <f t="shared" si="7"/>
        <v>0</v>
      </c>
      <c r="BB384" s="123">
        <f t="shared" si="8"/>
        <v>0</v>
      </c>
      <c r="BC384" s="123">
        <f t="shared" si="9"/>
        <v>0</v>
      </c>
      <c r="BD384" s="123">
        <f t="shared" si="10"/>
        <v>0</v>
      </c>
      <c r="BE384" s="123">
        <f t="shared" si="11"/>
        <v>0</v>
      </c>
      <c r="CZ384" s="123">
        <v>0</v>
      </c>
    </row>
    <row r="385" spans="1:104" x14ac:dyDescent="0.2">
      <c r="A385" s="151">
        <v>141</v>
      </c>
      <c r="B385" s="152" t="s">
        <v>540</v>
      </c>
      <c r="C385" s="153" t="s">
        <v>541</v>
      </c>
      <c r="D385" s="154" t="s">
        <v>111</v>
      </c>
      <c r="E385" s="155">
        <v>0.8</v>
      </c>
      <c r="F385" s="155"/>
      <c r="G385" s="156">
        <f t="shared" si="6"/>
        <v>0</v>
      </c>
      <c r="O385" s="150">
        <v>2</v>
      </c>
      <c r="AA385" s="123">
        <v>12</v>
      </c>
      <c r="AB385" s="123">
        <v>0</v>
      </c>
      <c r="AC385" s="123">
        <v>141</v>
      </c>
      <c r="AZ385" s="123">
        <v>1</v>
      </c>
      <c r="BA385" s="123">
        <f t="shared" si="7"/>
        <v>0</v>
      </c>
      <c r="BB385" s="123">
        <f t="shared" si="8"/>
        <v>0</v>
      </c>
      <c r="BC385" s="123">
        <f t="shared" si="9"/>
        <v>0</v>
      </c>
      <c r="BD385" s="123">
        <f t="shared" si="10"/>
        <v>0</v>
      </c>
      <c r="BE385" s="123">
        <f t="shared" si="11"/>
        <v>0</v>
      </c>
      <c r="CZ385" s="123">
        <v>0</v>
      </c>
    </row>
    <row r="386" spans="1:104" x14ac:dyDescent="0.2">
      <c r="A386" s="163"/>
      <c r="B386" s="164" t="s">
        <v>67</v>
      </c>
      <c r="C386" s="165" t="str">
        <f>CONCATENATE(B377," ",C377)</f>
        <v>979 Likvidace suti</v>
      </c>
      <c r="D386" s="163"/>
      <c r="E386" s="166"/>
      <c r="F386" s="166"/>
      <c r="G386" s="167">
        <f>SUM(G377:G385)</f>
        <v>0</v>
      </c>
      <c r="O386" s="150">
        <v>4</v>
      </c>
      <c r="BA386" s="168">
        <f>SUM(BA377:BA385)</f>
        <v>0</v>
      </c>
      <c r="BB386" s="168">
        <f>SUM(BB377:BB385)</f>
        <v>0</v>
      </c>
      <c r="BC386" s="168">
        <f>SUM(BC377:BC385)</f>
        <v>0</v>
      </c>
      <c r="BD386" s="168">
        <f>SUM(BD377:BD385)</f>
        <v>0</v>
      </c>
      <c r="BE386" s="168">
        <f>SUM(BE377:BE385)</f>
        <v>0</v>
      </c>
    </row>
    <row r="387" spans="1:104" x14ac:dyDescent="0.2">
      <c r="A387" s="143" t="s">
        <v>65</v>
      </c>
      <c r="B387" s="144" t="s">
        <v>542</v>
      </c>
      <c r="C387" s="145" t="s">
        <v>543</v>
      </c>
      <c r="D387" s="146"/>
      <c r="E387" s="147"/>
      <c r="F387" s="147"/>
      <c r="G387" s="148"/>
      <c r="H387" s="149"/>
      <c r="I387" s="149"/>
      <c r="O387" s="150">
        <v>1</v>
      </c>
    </row>
    <row r="388" spans="1:104" x14ac:dyDescent="0.2">
      <c r="A388" s="151">
        <v>142</v>
      </c>
      <c r="B388" s="152" t="s">
        <v>544</v>
      </c>
      <c r="C388" s="153" t="s">
        <v>545</v>
      </c>
      <c r="D388" s="154" t="s">
        <v>111</v>
      </c>
      <c r="E388" s="155">
        <v>10.9</v>
      </c>
      <c r="F388" s="155"/>
      <c r="G388" s="156">
        <f>E388*F388</f>
        <v>0</v>
      </c>
      <c r="O388" s="150">
        <v>2</v>
      </c>
      <c r="AA388" s="123">
        <v>12</v>
      </c>
      <c r="AB388" s="123">
        <v>0</v>
      </c>
      <c r="AC388" s="123">
        <v>142</v>
      </c>
      <c r="AZ388" s="123">
        <v>1</v>
      </c>
      <c r="BA388" s="123">
        <f>IF(AZ388=1,G388,0)</f>
        <v>0</v>
      </c>
      <c r="BB388" s="123">
        <f>IF(AZ388=2,G388,0)</f>
        <v>0</v>
      </c>
      <c r="BC388" s="123">
        <f>IF(AZ388=3,G388,0)</f>
        <v>0</v>
      </c>
      <c r="BD388" s="123">
        <f>IF(AZ388=4,G388,0)</f>
        <v>0</v>
      </c>
      <c r="BE388" s="123">
        <f>IF(AZ388=5,G388,0)</f>
        <v>0</v>
      </c>
      <c r="CZ388" s="123">
        <v>0</v>
      </c>
    </row>
    <row r="389" spans="1:104" x14ac:dyDescent="0.2">
      <c r="A389" s="163"/>
      <c r="B389" s="164" t="s">
        <v>67</v>
      </c>
      <c r="C389" s="165" t="str">
        <f>CONCATENATE(B387," ",C387)</f>
        <v>99 Staveništní přesun hmot</v>
      </c>
      <c r="D389" s="163"/>
      <c r="E389" s="166"/>
      <c r="F389" s="166"/>
      <c r="G389" s="167">
        <f>SUM(G387:G388)</f>
        <v>0</v>
      </c>
      <c r="O389" s="150">
        <v>4</v>
      </c>
      <c r="BA389" s="168">
        <f>SUM(BA387:BA388)</f>
        <v>0</v>
      </c>
      <c r="BB389" s="168">
        <f>SUM(BB387:BB388)</f>
        <v>0</v>
      </c>
      <c r="BC389" s="168">
        <f>SUM(BC387:BC388)</f>
        <v>0</v>
      </c>
      <c r="BD389" s="168">
        <f>SUM(BD387:BD388)</f>
        <v>0</v>
      </c>
      <c r="BE389" s="168">
        <f>SUM(BE387:BE388)</f>
        <v>0</v>
      </c>
    </row>
    <row r="390" spans="1:104" x14ac:dyDescent="0.2">
      <c r="A390" s="124"/>
      <c r="B390" s="124"/>
      <c r="C390" s="124"/>
      <c r="D390" s="124"/>
      <c r="E390" s="124"/>
      <c r="F390" s="124"/>
      <c r="G390" s="124"/>
    </row>
    <row r="391" spans="1:104" x14ac:dyDescent="0.2">
      <c r="E391" s="123"/>
    </row>
    <row r="392" spans="1:104" x14ac:dyDescent="0.2">
      <c r="E392" s="123"/>
    </row>
    <row r="393" spans="1:104" x14ac:dyDescent="0.2">
      <c r="E393" s="123"/>
    </row>
    <row r="394" spans="1:104" x14ac:dyDescent="0.2">
      <c r="E394" s="123"/>
    </row>
    <row r="395" spans="1:104" x14ac:dyDescent="0.2">
      <c r="E395" s="123"/>
    </row>
    <row r="396" spans="1:104" x14ac:dyDescent="0.2">
      <c r="E396" s="123"/>
    </row>
    <row r="397" spans="1:104" x14ac:dyDescent="0.2">
      <c r="E397" s="123"/>
    </row>
    <row r="398" spans="1:104" x14ac:dyDescent="0.2">
      <c r="E398" s="123"/>
    </row>
    <row r="399" spans="1:104" x14ac:dyDescent="0.2">
      <c r="E399" s="123"/>
    </row>
    <row r="400" spans="1:104" x14ac:dyDescent="0.2">
      <c r="E400" s="123"/>
    </row>
    <row r="401" spans="1:7" x14ac:dyDescent="0.2">
      <c r="E401" s="123"/>
    </row>
    <row r="402" spans="1:7" x14ac:dyDescent="0.2">
      <c r="E402" s="123"/>
    </row>
    <row r="403" spans="1:7" x14ac:dyDescent="0.2">
      <c r="E403" s="123"/>
    </row>
    <row r="404" spans="1:7" x14ac:dyDescent="0.2">
      <c r="E404" s="123"/>
    </row>
    <row r="405" spans="1:7" x14ac:dyDescent="0.2">
      <c r="E405" s="123"/>
    </row>
    <row r="406" spans="1:7" x14ac:dyDescent="0.2">
      <c r="E406" s="123"/>
    </row>
    <row r="407" spans="1:7" x14ac:dyDescent="0.2">
      <c r="E407" s="123"/>
    </row>
    <row r="408" spans="1:7" x14ac:dyDescent="0.2">
      <c r="E408" s="123"/>
    </row>
    <row r="409" spans="1:7" x14ac:dyDescent="0.2">
      <c r="E409" s="123"/>
    </row>
    <row r="410" spans="1:7" x14ac:dyDescent="0.2">
      <c r="E410" s="123"/>
    </row>
    <row r="411" spans="1:7" x14ac:dyDescent="0.2">
      <c r="E411" s="123"/>
    </row>
    <row r="412" spans="1:7" x14ac:dyDescent="0.2">
      <c r="E412" s="123"/>
    </row>
    <row r="413" spans="1:7" x14ac:dyDescent="0.2">
      <c r="A413" s="169"/>
      <c r="B413" s="169"/>
      <c r="C413" s="169"/>
      <c r="D413" s="169"/>
      <c r="E413" s="169"/>
      <c r="F413" s="169"/>
      <c r="G413" s="169"/>
    </row>
    <row r="414" spans="1:7" x14ac:dyDescent="0.2">
      <c r="A414" s="169"/>
      <c r="B414" s="169"/>
      <c r="C414" s="169"/>
      <c r="D414" s="169"/>
      <c r="E414" s="169"/>
      <c r="F414" s="169"/>
      <c r="G414" s="169"/>
    </row>
    <row r="415" spans="1:7" x14ac:dyDescent="0.2">
      <c r="A415" s="169"/>
      <c r="B415" s="169"/>
      <c r="C415" s="169"/>
      <c r="D415" s="169"/>
      <c r="E415" s="169"/>
      <c r="F415" s="169"/>
      <c r="G415" s="169"/>
    </row>
    <row r="416" spans="1:7" x14ac:dyDescent="0.2">
      <c r="A416" s="169"/>
      <c r="B416" s="169"/>
      <c r="C416" s="169"/>
      <c r="D416" s="169"/>
      <c r="E416" s="169"/>
      <c r="F416" s="169"/>
      <c r="G416" s="169"/>
    </row>
    <row r="417" spans="5:5" x14ac:dyDescent="0.2">
      <c r="E417" s="123"/>
    </row>
    <row r="418" spans="5:5" x14ac:dyDescent="0.2">
      <c r="E418" s="123"/>
    </row>
    <row r="419" spans="5:5" x14ac:dyDescent="0.2">
      <c r="E419" s="123"/>
    </row>
    <row r="420" spans="5:5" x14ac:dyDescent="0.2">
      <c r="E420" s="123"/>
    </row>
    <row r="421" spans="5:5" x14ac:dyDescent="0.2">
      <c r="E421" s="123"/>
    </row>
    <row r="422" spans="5:5" x14ac:dyDescent="0.2">
      <c r="E422" s="123"/>
    </row>
    <row r="423" spans="5:5" x14ac:dyDescent="0.2">
      <c r="E423" s="123"/>
    </row>
    <row r="424" spans="5:5" x14ac:dyDescent="0.2">
      <c r="E424" s="123"/>
    </row>
    <row r="425" spans="5:5" x14ac:dyDescent="0.2">
      <c r="E425" s="123"/>
    </row>
    <row r="426" spans="5:5" x14ac:dyDescent="0.2">
      <c r="E426" s="123"/>
    </row>
    <row r="427" spans="5:5" x14ac:dyDescent="0.2">
      <c r="E427" s="123"/>
    </row>
    <row r="428" spans="5:5" x14ac:dyDescent="0.2">
      <c r="E428" s="123"/>
    </row>
    <row r="429" spans="5:5" x14ac:dyDescent="0.2">
      <c r="E429" s="123"/>
    </row>
    <row r="430" spans="5:5" x14ac:dyDescent="0.2">
      <c r="E430" s="123"/>
    </row>
    <row r="431" spans="5:5" x14ac:dyDescent="0.2">
      <c r="E431" s="123"/>
    </row>
    <row r="432" spans="5:5" x14ac:dyDescent="0.2">
      <c r="E432" s="123"/>
    </row>
    <row r="433" spans="1:5" x14ac:dyDescent="0.2">
      <c r="E433" s="123"/>
    </row>
    <row r="434" spans="1:5" x14ac:dyDescent="0.2">
      <c r="E434" s="123"/>
    </row>
    <row r="435" spans="1:5" x14ac:dyDescent="0.2">
      <c r="E435" s="123"/>
    </row>
    <row r="436" spans="1:5" x14ac:dyDescent="0.2">
      <c r="E436" s="123"/>
    </row>
    <row r="437" spans="1:5" x14ac:dyDescent="0.2">
      <c r="E437" s="123"/>
    </row>
    <row r="438" spans="1:5" x14ac:dyDescent="0.2">
      <c r="E438" s="123"/>
    </row>
    <row r="439" spans="1:5" x14ac:dyDescent="0.2">
      <c r="E439" s="123"/>
    </row>
    <row r="440" spans="1:5" x14ac:dyDescent="0.2">
      <c r="E440" s="123"/>
    </row>
    <row r="441" spans="1:5" x14ac:dyDescent="0.2">
      <c r="E441" s="123"/>
    </row>
    <row r="442" spans="1:5" x14ac:dyDescent="0.2">
      <c r="E442" s="123"/>
    </row>
    <row r="443" spans="1:5" x14ac:dyDescent="0.2">
      <c r="E443" s="123"/>
    </row>
    <row r="444" spans="1:5" x14ac:dyDescent="0.2">
      <c r="E444" s="123"/>
    </row>
    <row r="445" spans="1:5" x14ac:dyDescent="0.2">
      <c r="E445" s="123"/>
    </row>
    <row r="446" spans="1:5" x14ac:dyDescent="0.2">
      <c r="E446" s="123"/>
    </row>
    <row r="447" spans="1:5" x14ac:dyDescent="0.2">
      <c r="E447" s="123"/>
    </row>
    <row r="448" spans="1:5" x14ac:dyDescent="0.2">
      <c r="A448" s="170"/>
      <c r="B448" s="170"/>
    </row>
    <row r="449" spans="1:7" x14ac:dyDescent="0.2">
      <c r="A449" s="169"/>
      <c r="B449" s="169"/>
      <c r="C449" s="172"/>
      <c r="D449" s="172"/>
      <c r="E449" s="173"/>
      <c r="F449" s="172"/>
      <c r="G449" s="174"/>
    </row>
    <row r="450" spans="1:7" x14ac:dyDescent="0.2">
      <c r="A450" s="175"/>
      <c r="B450" s="175"/>
      <c r="C450" s="169"/>
      <c r="D450" s="169"/>
      <c r="E450" s="176"/>
      <c r="F450" s="169"/>
      <c r="G450" s="169"/>
    </row>
    <row r="451" spans="1:7" x14ac:dyDescent="0.2">
      <c r="A451" s="169"/>
      <c r="B451" s="169"/>
      <c r="C451" s="169"/>
      <c r="D451" s="169"/>
      <c r="E451" s="176"/>
      <c r="F451" s="169"/>
      <c r="G451" s="169"/>
    </row>
    <row r="452" spans="1:7" x14ac:dyDescent="0.2">
      <c r="A452" s="169"/>
      <c r="B452" s="169"/>
      <c r="C452" s="169"/>
      <c r="D452" s="169"/>
      <c r="E452" s="176"/>
      <c r="F452" s="169"/>
      <c r="G452" s="169"/>
    </row>
    <row r="453" spans="1:7" x14ac:dyDescent="0.2">
      <c r="A453" s="169"/>
      <c r="B453" s="169"/>
      <c r="C453" s="169"/>
      <c r="D453" s="169"/>
      <c r="E453" s="176"/>
      <c r="F453" s="169"/>
      <c r="G453" s="169"/>
    </row>
    <row r="454" spans="1:7" x14ac:dyDescent="0.2">
      <c r="A454" s="169"/>
      <c r="B454" s="169"/>
      <c r="C454" s="169"/>
      <c r="D454" s="169"/>
      <c r="E454" s="176"/>
      <c r="F454" s="169"/>
      <c r="G454" s="169"/>
    </row>
    <row r="455" spans="1:7" x14ac:dyDescent="0.2">
      <c r="A455" s="169"/>
      <c r="B455" s="169"/>
      <c r="C455" s="169"/>
      <c r="D455" s="169"/>
      <c r="E455" s="176"/>
      <c r="F455" s="169"/>
      <c r="G455" s="169"/>
    </row>
    <row r="456" spans="1:7" x14ac:dyDescent="0.2">
      <c r="A456" s="169"/>
      <c r="B456" s="169"/>
      <c r="C456" s="169"/>
      <c r="D456" s="169"/>
      <c r="E456" s="176"/>
      <c r="F456" s="169"/>
      <c r="G456" s="169"/>
    </row>
    <row r="457" spans="1:7" x14ac:dyDescent="0.2">
      <c r="A457" s="169"/>
      <c r="B457" s="169"/>
      <c r="C457" s="169"/>
      <c r="D457" s="169"/>
      <c r="E457" s="176"/>
      <c r="F457" s="169"/>
      <c r="G457" s="169"/>
    </row>
    <row r="458" spans="1:7" x14ac:dyDescent="0.2">
      <c r="A458" s="169"/>
      <c r="B458" s="169"/>
      <c r="C458" s="169"/>
      <c r="D458" s="169"/>
      <c r="E458" s="176"/>
      <c r="F458" s="169"/>
      <c r="G458" s="169"/>
    </row>
    <row r="459" spans="1:7" x14ac:dyDescent="0.2">
      <c r="A459" s="169"/>
      <c r="B459" s="169"/>
      <c r="C459" s="169"/>
      <c r="D459" s="169"/>
      <c r="E459" s="176"/>
      <c r="F459" s="169"/>
      <c r="G459" s="169"/>
    </row>
    <row r="460" spans="1:7" x14ac:dyDescent="0.2">
      <c r="A460" s="169"/>
      <c r="B460" s="169"/>
      <c r="C460" s="169"/>
      <c r="D460" s="169"/>
      <c r="E460" s="176"/>
      <c r="F460" s="169"/>
      <c r="G460" s="169"/>
    </row>
    <row r="461" spans="1:7" x14ac:dyDescent="0.2">
      <c r="A461" s="169"/>
      <c r="B461" s="169"/>
      <c r="C461" s="169"/>
      <c r="D461" s="169"/>
      <c r="E461" s="176"/>
      <c r="F461" s="169"/>
      <c r="G461" s="169"/>
    </row>
    <row r="462" spans="1:7" x14ac:dyDescent="0.2">
      <c r="A462" s="169"/>
      <c r="B462" s="169"/>
      <c r="C462" s="169"/>
      <c r="D462" s="169"/>
      <c r="E462" s="176"/>
      <c r="F462" s="169"/>
      <c r="G462" s="169"/>
    </row>
  </sheetData>
  <mergeCells count="199">
    <mergeCell ref="C379:D379"/>
    <mergeCell ref="C368:G368"/>
    <mergeCell ref="C369:D369"/>
    <mergeCell ref="C371:D371"/>
    <mergeCell ref="C375:G375"/>
    <mergeCell ref="C359:D359"/>
    <mergeCell ref="C360:D360"/>
    <mergeCell ref="C361:D361"/>
    <mergeCell ref="C363:D363"/>
    <mergeCell ref="C365:D365"/>
    <mergeCell ref="C366:D366"/>
    <mergeCell ref="C351:D351"/>
    <mergeCell ref="C352:D352"/>
    <mergeCell ref="C354:D354"/>
    <mergeCell ref="C355:D355"/>
    <mergeCell ref="C357:D357"/>
    <mergeCell ref="C358:D358"/>
    <mergeCell ref="C341:D341"/>
    <mergeCell ref="C343:D343"/>
    <mergeCell ref="C345:D345"/>
    <mergeCell ref="C346:D346"/>
    <mergeCell ref="C349:D349"/>
    <mergeCell ref="C350:D350"/>
    <mergeCell ref="C322:G322"/>
    <mergeCell ref="C332:G332"/>
    <mergeCell ref="C333:D333"/>
    <mergeCell ref="C335:D335"/>
    <mergeCell ref="C337:D337"/>
    <mergeCell ref="C339:D339"/>
    <mergeCell ref="C306:G306"/>
    <mergeCell ref="C308:G308"/>
    <mergeCell ref="C310:G310"/>
    <mergeCell ref="C312:G312"/>
    <mergeCell ref="C314:G314"/>
    <mergeCell ref="C316:G316"/>
    <mergeCell ref="C318:G318"/>
    <mergeCell ref="C320:G320"/>
    <mergeCell ref="C295:D295"/>
    <mergeCell ref="C296:D296"/>
    <mergeCell ref="C297:D297"/>
    <mergeCell ref="C299:G299"/>
    <mergeCell ref="C300:D300"/>
    <mergeCell ref="C302:G302"/>
    <mergeCell ref="C287:D287"/>
    <mergeCell ref="C288:D288"/>
    <mergeCell ref="C289:D289"/>
    <mergeCell ref="C290:D290"/>
    <mergeCell ref="C291:D291"/>
    <mergeCell ref="C292:D292"/>
    <mergeCell ref="C293:D293"/>
    <mergeCell ref="C294:D294"/>
    <mergeCell ref="C273:D273"/>
    <mergeCell ref="C274:D274"/>
    <mergeCell ref="C275:D275"/>
    <mergeCell ref="C276:D276"/>
    <mergeCell ref="C281:G281"/>
    <mergeCell ref="C282:D282"/>
    <mergeCell ref="C283:D283"/>
    <mergeCell ref="C267:D267"/>
    <mergeCell ref="C268:D268"/>
    <mergeCell ref="C269:D269"/>
    <mergeCell ref="C270:D270"/>
    <mergeCell ref="C271:D271"/>
    <mergeCell ref="C272:D272"/>
    <mergeCell ref="C258:D258"/>
    <mergeCell ref="C259:D259"/>
    <mergeCell ref="C260:D260"/>
    <mergeCell ref="C261:D261"/>
    <mergeCell ref="C263:D263"/>
    <mergeCell ref="C265:D265"/>
    <mergeCell ref="C252:D252"/>
    <mergeCell ref="C253:D253"/>
    <mergeCell ref="C254:D254"/>
    <mergeCell ref="C255:D255"/>
    <mergeCell ref="C256:D256"/>
    <mergeCell ref="C257:D257"/>
    <mergeCell ref="C244:D244"/>
    <mergeCell ref="C245:D245"/>
    <mergeCell ref="C246:D246"/>
    <mergeCell ref="C247:D247"/>
    <mergeCell ref="C248:D248"/>
    <mergeCell ref="C249:D249"/>
    <mergeCell ref="C250:D250"/>
    <mergeCell ref="C251:D251"/>
    <mergeCell ref="C228:D228"/>
    <mergeCell ref="C235:G235"/>
    <mergeCell ref="C236:D236"/>
    <mergeCell ref="C238:D238"/>
    <mergeCell ref="C219:D219"/>
    <mergeCell ref="C220:D220"/>
    <mergeCell ref="C222:D222"/>
    <mergeCell ref="C224:D224"/>
    <mergeCell ref="C225:D225"/>
    <mergeCell ref="C227:D227"/>
    <mergeCell ref="C200:G200"/>
    <mergeCell ref="C203:G203"/>
    <mergeCell ref="C204:G204"/>
    <mergeCell ref="C210:D210"/>
    <mergeCell ref="C212:D212"/>
    <mergeCell ref="C213:D213"/>
    <mergeCell ref="C215:D215"/>
    <mergeCell ref="C217:D217"/>
    <mergeCell ref="C189:G189"/>
    <mergeCell ref="C191:G191"/>
    <mergeCell ref="C192:G192"/>
    <mergeCell ref="C194:G194"/>
    <mergeCell ref="C196:G196"/>
    <mergeCell ref="C198:G198"/>
    <mergeCell ref="C177:G177"/>
    <mergeCell ref="C179:G179"/>
    <mergeCell ref="C181:G181"/>
    <mergeCell ref="C183:G183"/>
    <mergeCell ref="C185:G185"/>
    <mergeCell ref="C187:G187"/>
    <mergeCell ref="C164:G164"/>
    <mergeCell ref="C166:G166"/>
    <mergeCell ref="C168:G168"/>
    <mergeCell ref="C170:G170"/>
    <mergeCell ref="C172:G172"/>
    <mergeCell ref="C174:G174"/>
    <mergeCell ref="C142:G142"/>
    <mergeCell ref="C144:G144"/>
    <mergeCell ref="C145:D145"/>
    <mergeCell ref="C147:G147"/>
    <mergeCell ref="C148:G148"/>
    <mergeCell ref="C149:G149"/>
    <mergeCell ref="C114:D114"/>
    <mergeCell ref="C115:D115"/>
    <mergeCell ref="C105:G105"/>
    <mergeCell ref="C109:D109"/>
    <mergeCell ref="C110:D110"/>
    <mergeCell ref="C111:D111"/>
    <mergeCell ref="C112:D112"/>
    <mergeCell ref="C113:D113"/>
    <mergeCell ref="C87:D87"/>
    <mergeCell ref="C88:D88"/>
    <mergeCell ref="C89:D89"/>
    <mergeCell ref="C93:G93"/>
    <mergeCell ref="C94:D94"/>
    <mergeCell ref="C96:D96"/>
    <mergeCell ref="C98:D98"/>
    <mergeCell ref="C79:G79"/>
    <mergeCell ref="C80:D80"/>
    <mergeCell ref="C81:D81"/>
    <mergeCell ref="C83:G83"/>
    <mergeCell ref="C85:D85"/>
    <mergeCell ref="C86:D86"/>
    <mergeCell ref="C72:D72"/>
    <mergeCell ref="C73:D73"/>
    <mergeCell ref="C74:D74"/>
    <mergeCell ref="C75:D75"/>
    <mergeCell ref="C76:D76"/>
    <mergeCell ref="C77:D77"/>
    <mergeCell ref="C44:D44"/>
    <mergeCell ref="C45:D45"/>
    <mergeCell ref="C48:D48"/>
    <mergeCell ref="C50:D50"/>
    <mergeCell ref="C53:D53"/>
    <mergeCell ref="C67:D67"/>
    <mergeCell ref="C69:D69"/>
    <mergeCell ref="C70:D70"/>
    <mergeCell ref="C71:D71"/>
    <mergeCell ref="C57:G57"/>
    <mergeCell ref="C58:D58"/>
    <mergeCell ref="C59:D59"/>
    <mergeCell ref="C60:D60"/>
    <mergeCell ref="C62:G62"/>
    <mergeCell ref="C63:D63"/>
    <mergeCell ref="C64:D64"/>
    <mergeCell ref="C65:D65"/>
    <mergeCell ref="C66:D66"/>
    <mergeCell ref="C28:D28"/>
    <mergeCell ref="C29:D29"/>
    <mergeCell ref="C33:D33"/>
    <mergeCell ref="C36:D36"/>
    <mergeCell ref="C38:D38"/>
    <mergeCell ref="C40:G40"/>
    <mergeCell ref="C41:D41"/>
    <mergeCell ref="C43:G43"/>
    <mergeCell ref="C22:D22"/>
    <mergeCell ref="C23:D23"/>
    <mergeCell ref="C24:D24"/>
    <mergeCell ref="C25:D25"/>
    <mergeCell ref="C26:D26"/>
    <mergeCell ref="C27:D27"/>
    <mergeCell ref="C14:D14"/>
    <mergeCell ref="C15:D15"/>
    <mergeCell ref="C16:D16"/>
    <mergeCell ref="C17:D17"/>
    <mergeCell ref="C19:D19"/>
    <mergeCell ref="C20:D20"/>
    <mergeCell ref="A1:G1"/>
    <mergeCell ref="A3:B3"/>
    <mergeCell ref="A4:B4"/>
    <mergeCell ref="E4:G4"/>
    <mergeCell ref="C9:G9"/>
    <mergeCell ref="C10:D10"/>
    <mergeCell ref="C12:D12"/>
    <mergeCell ref="C13:D13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CZ118"/>
  <sheetViews>
    <sheetView view="pageBreakPreview" zoomScale="98" zoomScaleNormal="100" zoomScaleSheetLayoutView="98" workbookViewId="0">
      <selection activeCell="N55" sqref="N55"/>
    </sheetView>
  </sheetViews>
  <sheetFormatPr defaultRowHeight="12.75" x14ac:dyDescent="0.2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71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 x14ac:dyDescent="0.25">
      <c r="A1" s="231" t="s">
        <v>560</v>
      </c>
      <c r="B1" s="231"/>
      <c r="C1" s="231"/>
      <c r="D1" s="231"/>
      <c r="E1" s="231"/>
      <c r="F1" s="231"/>
      <c r="G1" s="231"/>
    </row>
    <row r="2" spans="1:104" ht="13.5" thickBot="1" x14ac:dyDescent="0.25">
      <c r="A2" s="124"/>
      <c r="B2" s="125"/>
      <c r="C2" s="126"/>
      <c r="D2" s="126"/>
      <c r="E2" s="127"/>
      <c r="F2" s="126"/>
      <c r="G2" s="126"/>
    </row>
    <row r="3" spans="1:104" ht="13.5" thickTop="1" x14ac:dyDescent="0.2">
      <c r="A3" s="232" t="s">
        <v>5</v>
      </c>
      <c r="B3" s="233"/>
      <c r="C3" s="128" t="str">
        <f>CONCATENATE(cislostavby," ",nazevstavby)</f>
        <v xml:space="preserve"> Vnitřní úpravy výdejny a jídelny MŠ Konská</v>
      </c>
      <c r="D3" s="129"/>
      <c r="E3" s="130"/>
      <c r="F3" s="131">
        <f>[1]Rekapitulace!H1</f>
        <v>0</v>
      </c>
      <c r="G3" s="132"/>
    </row>
    <row r="4" spans="1:104" ht="13.5" thickBot="1" x14ac:dyDescent="0.25">
      <c r="A4" s="234" t="s">
        <v>1</v>
      </c>
      <c r="B4" s="235"/>
      <c r="C4" s="133" t="str">
        <f>CONCATENATE(fffff," ",nazevobjektu)</f>
        <v xml:space="preserve"> MŠ Třinec-Konská</v>
      </c>
      <c r="D4" s="134"/>
      <c r="E4" s="236"/>
      <c r="F4" s="236"/>
      <c r="G4" s="237"/>
    </row>
    <row r="5" spans="1:104" ht="13.5" thickTop="1" x14ac:dyDescent="0.2">
      <c r="A5" s="135"/>
      <c r="B5" s="136"/>
      <c r="C5" s="136"/>
      <c r="D5" s="124"/>
      <c r="E5" s="137"/>
      <c r="F5" s="124"/>
      <c r="G5" s="138"/>
    </row>
    <row r="6" spans="1:104" x14ac:dyDescent="0.2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 x14ac:dyDescent="0.2">
      <c r="A7" s="143" t="s">
        <v>65</v>
      </c>
      <c r="B7" s="144" t="s">
        <v>561</v>
      </c>
      <c r="C7" s="145" t="s">
        <v>562</v>
      </c>
      <c r="D7" s="146"/>
      <c r="E7" s="147"/>
      <c r="F7" s="147"/>
      <c r="G7" s="148"/>
      <c r="H7" s="149"/>
      <c r="I7" s="149"/>
      <c r="O7" s="150">
        <v>1</v>
      </c>
    </row>
    <row r="8" spans="1:104" x14ac:dyDescent="0.2">
      <c r="A8" s="151">
        <v>1</v>
      </c>
      <c r="B8" s="152" t="s">
        <v>563</v>
      </c>
      <c r="C8" s="153" t="s">
        <v>564</v>
      </c>
      <c r="D8" s="154" t="s">
        <v>66</v>
      </c>
      <c r="E8" s="155">
        <v>1</v>
      </c>
      <c r="F8" s="155"/>
      <c r="G8" s="156">
        <f t="shared" ref="G8:G13" si="0">E8*F8</f>
        <v>0</v>
      </c>
      <c r="O8" s="150">
        <v>2</v>
      </c>
      <c r="AA8" s="123">
        <v>12</v>
      </c>
      <c r="AB8" s="123">
        <v>0</v>
      </c>
      <c r="AC8" s="123">
        <v>1</v>
      </c>
      <c r="AZ8" s="123">
        <v>1</v>
      </c>
      <c r="BA8" s="123">
        <f t="shared" ref="BA8:BA13" si="1">IF(AZ8=1,G8,0)</f>
        <v>0</v>
      </c>
      <c r="BB8" s="123">
        <f t="shared" ref="BB8:BB13" si="2">IF(AZ8=2,G8,0)</f>
        <v>0</v>
      </c>
      <c r="BC8" s="123">
        <f t="shared" ref="BC8:BC13" si="3">IF(AZ8=3,G8,0)</f>
        <v>0</v>
      </c>
      <c r="BD8" s="123">
        <f t="shared" ref="BD8:BD13" si="4">IF(AZ8=4,G8,0)</f>
        <v>0</v>
      </c>
      <c r="BE8" s="123">
        <f t="shared" ref="BE8:BE13" si="5">IF(AZ8=5,G8,0)</f>
        <v>0</v>
      </c>
      <c r="CZ8" s="123">
        <v>0</v>
      </c>
    </row>
    <row r="9" spans="1:104" x14ac:dyDescent="0.2">
      <c r="A9" s="151">
        <v>2</v>
      </c>
      <c r="B9" s="152" t="s">
        <v>565</v>
      </c>
      <c r="C9" s="153" t="s">
        <v>566</v>
      </c>
      <c r="D9" s="154" t="s">
        <v>66</v>
      </c>
      <c r="E9" s="155">
        <v>3</v>
      </c>
      <c r="F9" s="155"/>
      <c r="G9" s="156">
        <f t="shared" si="0"/>
        <v>0</v>
      </c>
      <c r="O9" s="150">
        <v>2</v>
      </c>
      <c r="AA9" s="123">
        <v>12</v>
      </c>
      <c r="AB9" s="123">
        <v>0</v>
      </c>
      <c r="AC9" s="123">
        <v>2</v>
      </c>
      <c r="AZ9" s="123">
        <v>1</v>
      </c>
      <c r="BA9" s="123">
        <f t="shared" si="1"/>
        <v>0</v>
      </c>
      <c r="BB9" s="123">
        <f t="shared" si="2"/>
        <v>0</v>
      </c>
      <c r="BC9" s="123">
        <f t="shared" si="3"/>
        <v>0</v>
      </c>
      <c r="BD9" s="123">
        <f t="shared" si="4"/>
        <v>0</v>
      </c>
      <c r="BE9" s="123">
        <f t="shared" si="5"/>
        <v>0</v>
      </c>
      <c r="CZ9" s="123">
        <v>0</v>
      </c>
    </row>
    <row r="10" spans="1:104" x14ac:dyDescent="0.2">
      <c r="A10" s="151">
        <v>3</v>
      </c>
      <c r="B10" s="152" t="s">
        <v>567</v>
      </c>
      <c r="C10" s="153" t="s">
        <v>568</v>
      </c>
      <c r="D10" s="154" t="s">
        <v>66</v>
      </c>
      <c r="E10" s="155">
        <v>5</v>
      </c>
      <c r="F10" s="155"/>
      <c r="G10" s="156">
        <f t="shared" si="0"/>
        <v>0</v>
      </c>
      <c r="O10" s="150">
        <v>2</v>
      </c>
      <c r="AA10" s="123">
        <v>12</v>
      </c>
      <c r="AB10" s="123">
        <v>0</v>
      </c>
      <c r="AC10" s="123">
        <v>3</v>
      </c>
      <c r="AZ10" s="123">
        <v>1</v>
      </c>
      <c r="BA10" s="123">
        <f t="shared" si="1"/>
        <v>0</v>
      </c>
      <c r="BB10" s="123">
        <f t="shared" si="2"/>
        <v>0</v>
      </c>
      <c r="BC10" s="123">
        <f t="shared" si="3"/>
        <v>0</v>
      </c>
      <c r="BD10" s="123">
        <f t="shared" si="4"/>
        <v>0</v>
      </c>
      <c r="BE10" s="123">
        <f t="shared" si="5"/>
        <v>0</v>
      </c>
      <c r="CZ10" s="123">
        <v>0</v>
      </c>
    </row>
    <row r="11" spans="1:104" x14ac:dyDescent="0.2">
      <c r="A11" s="151">
        <v>4</v>
      </c>
      <c r="B11" s="152" t="s">
        <v>569</v>
      </c>
      <c r="C11" s="153" t="s">
        <v>570</v>
      </c>
      <c r="D11" s="154" t="s">
        <v>571</v>
      </c>
      <c r="E11" s="155">
        <v>1</v>
      </c>
      <c r="F11" s="155"/>
      <c r="G11" s="156">
        <f t="shared" si="0"/>
        <v>0</v>
      </c>
      <c r="O11" s="150">
        <v>2</v>
      </c>
      <c r="AA11" s="123">
        <v>12</v>
      </c>
      <c r="AB11" s="123">
        <v>0</v>
      </c>
      <c r="AC11" s="123">
        <v>4</v>
      </c>
      <c r="AZ11" s="123">
        <v>1</v>
      </c>
      <c r="BA11" s="123">
        <f t="shared" si="1"/>
        <v>0</v>
      </c>
      <c r="BB11" s="123">
        <f t="shared" si="2"/>
        <v>0</v>
      </c>
      <c r="BC11" s="123">
        <f t="shared" si="3"/>
        <v>0</v>
      </c>
      <c r="BD11" s="123">
        <f t="shared" si="4"/>
        <v>0</v>
      </c>
      <c r="BE11" s="123">
        <f t="shared" si="5"/>
        <v>0</v>
      </c>
      <c r="CZ11" s="123">
        <v>0</v>
      </c>
    </row>
    <row r="12" spans="1:104" x14ac:dyDescent="0.2">
      <c r="A12" s="151">
        <v>5</v>
      </c>
      <c r="B12" s="152" t="s">
        <v>572</v>
      </c>
      <c r="C12" s="153" t="s">
        <v>573</v>
      </c>
      <c r="D12" s="154" t="s">
        <v>66</v>
      </c>
      <c r="E12" s="155">
        <v>1</v>
      </c>
      <c r="F12" s="155"/>
      <c r="G12" s="156">
        <f t="shared" si="0"/>
        <v>0</v>
      </c>
      <c r="O12" s="150">
        <v>2</v>
      </c>
      <c r="AA12" s="123">
        <v>12</v>
      </c>
      <c r="AB12" s="123">
        <v>0</v>
      </c>
      <c r="AC12" s="123">
        <v>5</v>
      </c>
      <c r="AZ12" s="123">
        <v>1</v>
      </c>
      <c r="BA12" s="123">
        <f t="shared" si="1"/>
        <v>0</v>
      </c>
      <c r="BB12" s="123">
        <f t="shared" si="2"/>
        <v>0</v>
      </c>
      <c r="BC12" s="123">
        <f t="shared" si="3"/>
        <v>0</v>
      </c>
      <c r="BD12" s="123">
        <f t="shared" si="4"/>
        <v>0</v>
      </c>
      <c r="BE12" s="123">
        <f t="shared" si="5"/>
        <v>0</v>
      </c>
      <c r="CZ12" s="123">
        <v>0</v>
      </c>
    </row>
    <row r="13" spans="1:104" ht="22.5" x14ac:dyDescent="0.2">
      <c r="A13" s="151">
        <v>6</v>
      </c>
      <c r="B13" s="152" t="s">
        <v>574</v>
      </c>
      <c r="C13" s="153" t="s">
        <v>575</v>
      </c>
      <c r="D13" s="154" t="s">
        <v>571</v>
      </c>
      <c r="E13" s="155">
        <v>1</v>
      </c>
      <c r="F13" s="155"/>
      <c r="G13" s="156">
        <f t="shared" si="0"/>
        <v>0</v>
      </c>
      <c r="O13" s="150">
        <v>2</v>
      </c>
      <c r="AA13" s="123">
        <v>12</v>
      </c>
      <c r="AB13" s="123">
        <v>0</v>
      </c>
      <c r="AC13" s="123">
        <v>6</v>
      </c>
      <c r="AZ13" s="123">
        <v>1</v>
      </c>
      <c r="BA13" s="123">
        <f t="shared" si="1"/>
        <v>0</v>
      </c>
      <c r="BB13" s="123">
        <f t="shared" si="2"/>
        <v>0</v>
      </c>
      <c r="BC13" s="123">
        <f t="shared" si="3"/>
        <v>0</v>
      </c>
      <c r="BD13" s="123">
        <f t="shared" si="4"/>
        <v>0</v>
      </c>
      <c r="BE13" s="123">
        <f t="shared" si="5"/>
        <v>0</v>
      </c>
      <c r="CZ13" s="123">
        <v>0</v>
      </c>
    </row>
    <row r="14" spans="1:104" x14ac:dyDescent="0.2">
      <c r="A14" s="163"/>
      <c r="B14" s="164" t="s">
        <v>67</v>
      </c>
      <c r="C14" s="165" t="str">
        <f>CONCATENATE(B7," ",C7)</f>
        <v>Bojler TUV</v>
      </c>
      <c r="D14" s="163"/>
      <c r="E14" s="166"/>
      <c r="F14" s="166"/>
      <c r="G14" s="167">
        <f>SUM(G7:G13)</f>
        <v>0</v>
      </c>
      <c r="O14" s="150">
        <v>4</v>
      </c>
      <c r="BA14" s="168">
        <f>SUM(BA7:BA13)</f>
        <v>0</v>
      </c>
      <c r="BB14" s="168">
        <f>SUM(BB7:BB13)</f>
        <v>0</v>
      </c>
      <c r="BC14" s="168">
        <f>SUM(BC7:BC13)</f>
        <v>0</v>
      </c>
      <c r="BD14" s="168">
        <f>SUM(BD7:BD13)</f>
        <v>0</v>
      </c>
      <c r="BE14" s="168">
        <f>SUM(BE7:BE13)</f>
        <v>0</v>
      </c>
    </row>
    <row r="15" spans="1:104" x14ac:dyDescent="0.2">
      <c r="A15" s="143" t="s">
        <v>65</v>
      </c>
      <c r="B15" s="144" t="s">
        <v>576</v>
      </c>
      <c r="C15" s="145" t="s">
        <v>577</v>
      </c>
      <c r="D15" s="146"/>
      <c r="E15" s="147"/>
      <c r="F15" s="147"/>
      <c r="G15" s="148"/>
      <c r="H15" s="149"/>
      <c r="I15" s="149"/>
      <c r="O15" s="150">
        <v>1</v>
      </c>
    </row>
    <row r="16" spans="1:104" x14ac:dyDescent="0.2">
      <c r="A16" s="151">
        <v>7</v>
      </c>
      <c r="B16" s="152" t="s">
        <v>578</v>
      </c>
      <c r="C16" s="153" t="s">
        <v>579</v>
      </c>
      <c r="D16" s="154" t="s">
        <v>115</v>
      </c>
      <c r="E16" s="155">
        <v>5</v>
      </c>
      <c r="F16" s="155"/>
      <c r="G16" s="156">
        <f t="shared" ref="G16:G23" si="6">E16*F16</f>
        <v>0</v>
      </c>
      <c r="O16" s="150">
        <v>2</v>
      </c>
      <c r="AA16" s="123">
        <v>12</v>
      </c>
      <c r="AB16" s="123">
        <v>0</v>
      </c>
      <c r="AC16" s="123">
        <v>7</v>
      </c>
      <c r="AZ16" s="123">
        <v>1</v>
      </c>
      <c r="BA16" s="123">
        <f t="shared" ref="BA16:BA23" si="7">IF(AZ16=1,G16,0)</f>
        <v>0</v>
      </c>
      <c r="BB16" s="123">
        <f t="shared" ref="BB16:BB23" si="8">IF(AZ16=2,G16,0)</f>
        <v>0</v>
      </c>
      <c r="BC16" s="123">
        <f t="shared" ref="BC16:BC23" si="9">IF(AZ16=3,G16,0)</f>
        <v>0</v>
      </c>
      <c r="BD16" s="123">
        <f t="shared" ref="BD16:BD23" si="10">IF(AZ16=4,G16,0)</f>
        <v>0</v>
      </c>
      <c r="BE16" s="123">
        <f t="shared" ref="BE16:BE23" si="11">IF(AZ16=5,G16,0)</f>
        <v>0</v>
      </c>
      <c r="CZ16" s="123">
        <v>0</v>
      </c>
    </row>
    <row r="17" spans="1:104" x14ac:dyDescent="0.2">
      <c r="A17" s="151">
        <v>8</v>
      </c>
      <c r="B17" s="152" t="s">
        <v>580</v>
      </c>
      <c r="C17" s="153" t="s">
        <v>581</v>
      </c>
      <c r="D17" s="154" t="s">
        <v>115</v>
      </c>
      <c r="E17" s="155">
        <v>6</v>
      </c>
      <c r="F17" s="155"/>
      <c r="G17" s="156">
        <f t="shared" si="6"/>
        <v>0</v>
      </c>
      <c r="O17" s="150">
        <v>2</v>
      </c>
      <c r="AA17" s="123">
        <v>12</v>
      </c>
      <c r="AB17" s="123">
        <v>0</v>
      </c>
      <c r="AC17" s="123">
        <v>8</v>
      </c>
      <c r="AZ17" s="123">
        <v>1</v>
      </c>
      <c r="BA17" s="123">
        <f t="shared" si="7"/>
        <v>0</v>
      </c>
      <c r="BB17" s="123">
        <f t="shared" si="8"/>
        <v>0</v>
      </c>
      <c r="BC17" s="123">
        <f t="shared" si="9"/>
        <v>0</v>
      </c>
      <c r="BD17" s="123">
        <f t="shared" si="10"/>
        <v>0</v>
      </c>
      <c r="BE17" s="123">
        <f t="shared" si="11"/>
        <v>0</v>
      </c>
      <c r="CZ17" s="123">
        <v>0</v>
      </c>
    </row>
    <row r="18" spans="1:104" x14ac:dyDescent="0.2">
      <c r="A18" s="151">
        <v>9</v>
      </c>
      <c r="B18" s="152" t="s">
        <v>69</v>
      </c>
      <c r="C18" s="153" t="s">
        <v>582</v>
      </c>
      <c r="D18" s="154" t="s">
        <v>115</v>
      </c>
      <c r="E18" s="155">
        <v>4</v>
      </c>
      <c r="F18" s="155"/>
      <c r="G18" s="156">
        <f t="shared" si="6"/>
        <v>0</v>
      </c>
      <c r="O18" s="150">
        <v>2</v>
      </c>
      <c r="AA18" s="123">
        <v>12</v>
      </c>
      <c r="AB18" s="123">
        <v>0</v>
      </c>
      <c r="AC18" s="123">
        <v>9</v>
      </c>
      <c r="AZ18" s="123">
        <v>1</v>
      </c>
      <c r="BA18" s="123">
        <f t="shared" si="7"/>
        <v>0</v>
      </c>
      <c r="BB18" s="123">
        <f t="shared" si="8"/>
        <v>0</v>
      </c>
      <c r="BC18" s="123">
        <f t="shared" si="9"/>
        <v>0</v>
      </c>
      <c r="BD18" s="123">
        <f t="shared" si="10"/>
        <v>0</v>
      </c>
      <c r="BE18" s="123">
        <f t="shared" si="11"/>
        <v>0</v>
      </c>
      <c r="CZ18" s="123">
        <v>0</v>
      </c>
    </row>
    <row r="19" spans="1:104" x14ac:dyDescent="0.2">
      <c r="A19" s="151">
        <v>10</v>
      </c>
      <c r="B19" s="152" t="s">
        <v>99</v>
      </c>
      <c r="C19" s="153" t="s">
        <v>583</v>
      </c>
      <c r="D19" s="154" t="s">
        <v>115</v>
      </c>
      <c r="E19" s="155">
        <v>7</v>
      </c>
      <c r="F19" s="155"/>
      <c r="G19" s="156">
        <f t="shared" si="6"/>
        <v>0</v>
      </c>
      <c r="O19" s="150">
        <v>2</v>
      </c>
      <c r="AA19" s="123">
        <v>12</v>
      </c>
      <c r="AB19" s="123">
        <v>0</v>
      </c>
      <c r="AC19" s="123">
        <v>10</v>
      </c>
      <c r="AZ19" s="123">
        <v>1</v>
      </c>
      <c r="BA19" s="123">
        <f t="shared" si="7"/>
        <v>0</v>
      </c>
      <c r="BB19" s="123">
        <f t="shared" si="8"/>
        <v>0</v>
      </c>
      <c r="BC19" s="123">
        <f t="shared" si="9"/>
        <v>0</v>
      </c>
      <c r="BD19" s="123">
        <f t="shared" si="10"/>
        <v>0</v>
      </c>
      <c r="BE19" s="123">
        <f t="shared" si="11"/>
        <v>0</v>
      </c>
      <c r="CZ19" s="123">
        <v>0</v>
      </c>
    </row>
    <row r="20" spans="1:104" ht="22.5" x14ac:dyDescent="0.2">
      <c r="A20" s="151">
        <v>11</v>
      </c>
      <c r="B20" s="152" t="s">
        <v>584</v>
      </c>
      <c r="C20" s="153" t="s">
        <v>585</v>
      </c>
      <c r="D20" s="154" t="s">
        <v>571</v>
      </c>
      <c r="E20" s="155">
        <v>1</v>
      </c>
      <c r="F20" s="155"/>
      <c r="G20" s="156">
        <f t="shared" si="6"/>
        <v>0</v>
      </c>
      <c r="O20" s="150">
        <v>2</v>
      </c>
      <c r="AA20" s="123">
        <v>12</v>
      </c>
      <c r="AB20" s="123">
        <v>0</v>
      </c>
      <c r="AC20" s="123">
        <v>11</v>
      </c>
      <c r="AZ20" s="123">
        <v>1</v>
      </c>
      <c r="BA20" s="123">
        <f t="shared" si="7"/>
        <v>0</v>
      </c>
      <c r="BB20" s="123">
        <f t="shared" si="8"/>
        <v>0</v>
      </c>
      <c r="BC20" s="123">
        <f t="shared" si="9"/>
        <v>0</v>
      </c>
      <c r="BD20" s="123">
        <f t="shared" si="10"/>
        <v>0</v>
      </c>
      <c r="BE20" s="123">
        <f t="shared" si="11"/>
        <v>0</v>
      </c>
      <c r="CZ20" s="123">
        <v>0</v>
      </c>
    </row>
    <row r="21" spans="1:104" x14ac:dyDescent="0.2">
      <c r="A21" s="151">
        <v>12</v>
      </c>
      <c r="B21" s="152" t="s">
        <v>586</v>
      </c>
      <c r="C21" s="153" t="s">
        <v>587</v>
      </c>
      <c r="D21" s="154" t="s">
        <v>66</v>
      </c>
      <c r="E21" s="155">
        <v>1</v>
      </c>
      <c r="F21" s="155"/>
      <c r="G21" s="156">
        <f t="shared" si="6"/>
        <v>0</v>
      </c>
      <c r="O21" s="150">
        <v>2</v>
      </c>
      <c r="AA21" s="123">
        <v>12</v>
      </c>
      <c r="AB21" s="123">
        <v>0</v>
      </c>
      <c r="AC21" s="123">
        <v>12</v>
      </c>
      <c r="AZ21" s="123">
        <v>1</v>
      </c>
      <c r="BA21" s="123">
        <f t="shared" si="7"/>
        <v>0</v>
      </c>
      <c r="BB21" s="123">
        <f t="shared" si="8"/>
        <v>0</v>
      </c>
      <c r="BC21" s="123">
        <f t="shared" si="9"/>
        <v>0</v>
      </c>
      <c r="BD21" s="123">
        <f t="shared" si="10"/>
        <v>0</v>
      </c>
      <c r="BE21" s="123">
        <f t="shared" si="11"/>
        <v>0</v>
      </c>
      <c r="CZ21" s="123">
        <v>0</v>
      </c>
    </row>
    <row r="22" spans="1:104" x14ac:dyDescent="0.2">
      <c r="A22" s="151">
        <v>13</v>
      </c>
      <c r="B22" s="152" t="s">
        <v>588</v>
      </c>
      <c r="C22" s="153" t="s">
        <v>589</v>
      </c>
      <c r="D22" s="154" t="s">
        <v>66</v>
      </c>
      <c r="E22" s="155">
        <v>1</v>
      </c>
      <c r="F22" s="155"/>
      <c r="G22" s="156">
        <f t="shared" si="6"/>
        <v>0</v>
      </c>
      <c r="O22" s="150">
        <v>2</v>
      </c>
      <c r="AA22" s="123">
        <v>12</v>
      </c>
      <c r="AB22" s="123">
        <v>0</v>
      </c>
      <c r="AC22" s="123">
        <v>13</v>
      </c>
      <c r="AZ22" s="123">
        <v>1</v>
      </c>
      <c r="BA22" s="123">
        <f t="shared" si="7"/>
        <v>0</v>
      </c>
      <c r="BB22" s="123">
        <f t="shared" si="8"/>
        <v>0</v>
      </c>
      <c r="BC22" s="123">
        <f t="shared" si="9"/>
        <v>0</v>
      </c>
      <c r="BD22" s="123">
        <f t="shared" si="10"/>
        <v>0</v>
      </c>
      <c r="BE22" s="123">
        <f t="shared" si="11"/>
        <v>0</v>
      </c>
      <c r="CZ22" s="123">
        <v>0</v>
      </c>
    </row>
    <row r="23" spans="1:104" ht="22.5" x14ac:dyDescent="0.2">
      <c r="A23" s="151">
        <v>14</v>
      </c>
      <c r="B23" s="152" t="s">
        <v>590</v>
      </c>
      <c r="C23" s="153" t="s">
        <v>591</v>
      </c>
      <c r="D23" s="154" t="s">
        <v>571</v>
      </c>
      <c r="E23" s="155">
        <v>1</v>
      </c>
      <c r="F23" s="155"/>
      <c r="G23" s="156">
        <f t="shared" si="6"/>
        <v>0</v>
      </c>
      <c r="O23" s="150">
        <v>2</v>
      </c>
      <c r="AA23" s="123">
        <v>12</v>
      </c>
      <c r="AB23" s="123">
        <v>0</v>
      </c>
      <c r="AC23" s="123">
        <v>14</v>
      </c>
      <c r="AZ23" s="123">
        <v>1</v>
      </c>
      <c r="BA23" s="123">
        <f t="shared" si="7"/>
        <v>0</v>
      </c>
      <c r="BB23" s="123">
        <f t="shared" si="8"/>
        <v>0</v>
      </c>
      <c r="BC23" s="123">
        <f t="shared" si="9"/>
        <v>0</v>
      </c>
      <c r="BD23" s="123">
        <f t="shared" si="10"/>
        <v>0</v>
      </c>
      <c r="BE23" s="123">
        <f t="shared" si="11"/>
        <v>0</v>
      </c>
      <c r="CZ23" s="123">
        <v>0</v>
      </c>
    </row>
    <row r="24" spans="1:104" x14ac:dyDescent="0.2">
      <c r="A24" s="163"/>
      <c r="B24" s="164" t="s">
        <v>67</v>
      </c>
      <c r="C24" s="165" t="str">
        <f>CONCATENATE(B15," ",C15)</f>
        <v>Odpady HT</v>
      </c>
      <c r="D24" s="163"/>
      <c r="E24" s="166"/>
      <c r="F24" s="166"/>
      <c r="G24" s="167">
        <f>SUM(G15:G23)</f>
        <v>0</v>
      </c>
      <c r="O24" s="150">
        <v>4</v>
      </c>
      <c r="BA24" s="168">
        <f>SUM(BA15:BA23)</f>
        <v>0</v>
      </c>
      <c r="BB24" s="168">
        <f>SUM(BB15:BB23)</f>
        <v>0</v>
      </c>
      <c r="BC24" s="168">
        <f>SUM(BC15:BC23)</f>
        <v>0</v>
      </c>
      <c r="BD24" s="168">
        <f>SUM(BD15:BD23)</f>
        <v>0</v>
      </c>
      <c r="BE24" s="168">
        <f>SUM(BE15:BE23)</f>
        <v>0</v>
      </c>
    </row>
    <row r="25" spans="1:104" x14ac:dyDescent="0.2">
      <c r="A25" s="143" t="s">
        <v>65</v>
      </c>
      <c r="B25" s="144" t="s">
        <v>592</v>
      </c>
      <c r="C25" s="145" t="s">
        <v>593</v>
      </c>
      <c r="D25" s="146"/>
      <c r="E25" s="147"/>
      <c r="F25" s="147"/>
      <c r="G25" s="148"/>
      <c r="H25" s="149"/>
      <c r="I25" s="149"/>
      <c r="O25" s="150">
        <v>1</v>
      </c>
    </row>
    <row r="26" spans="1:104" ht="22.5" x14ac:dyDescent="0.2">
      <c r="A26" s="151">
        <v>15</v>
      </c>
      <c r="B26" s="152" t="s">
        <v>594</v>
      </c>
      <c r="C26" s="153" t="s">
        <v>595</v>
      </c>
      <c r="D26" s="154" t="s">
        <v>66</v>
      </c>
      <c r="E26" s="155">
        <v>2</v>
      </c>
      <c r="F26" s="155"/>
      <c r="G26" s="156">
        <f t="shared" ref="G26:G37" si="12">E26*F26</f>
        <v>0</v>
      </c>
      <c r="O26" s="150">
        <v>2</v>
      </c>
      <c r="AA26" s="123">
        <v>12</v>
      </c>
      <c r="AB26" s="123">
        <v>0</v>
      </c>
      <c r="AC26" s="123">
        <v>15</v>
      </c>
      <c r="AZ26" s="123">
        <v>1</v>
      </c>
      <c r="BA26" s="123">
        <f t="shared" ref="BA26:BA37" si="13">IF(AZ26=1,G26,0)</f>
        <v>0</v>
      </c>
      <c r="BB26" s="123">
        <f t="shared" ref="BB26:BB37" si="14">IF(AZ26=2,G26,0)</f>
        <v>0</v>
      </c>
      <c r="BC26" s="123">
        <f t="shared" ref="BC26:BC37" si="15">IF(AZ26=3,G26,0)</f>
        <v>0</v>
      </c>
      <c r="BD26" s="123">
        <f t="shared" ref="BD26:BD37" si="16">IF(AZ26=4,G26,0)</f>
        <v>0</v>
      </c>
      <c r="BE26" s="123">
        <f t="shared" ref="BE26:BE37" si="17">IF(AZ26=5,G26,0)</f>
        <v>0</v>
      </c>
      <c r="CZ26" s="123">
        <v>0</v>
      </c>
    </row>
    <row r="27" spans="1:104" x14ac:dyDescent="0.2">
      <c r="A27" s="151">
        <v>16</v>
      </c>
      <c r="B27" s="152" t="s">
        <v>596</v>
      </c>
      <c r="C27" s="153" t="s">
        <v>597</v>
      </c>
      <c r="D27" s="154" t="s">
        <v>66</v>
      </c>
      <c r="E27" s="155">
        <v>1</v>
      </c>
      <c r="F27" s="155"/>
      <c r="G27" s="156">
        <f t="shared" si="12"/>
        <v>0</v>
      </c>
      <c r="O27" s="150">
        <v>2</v>
      </c>
      <c r="AA27" s="123">
        <v>12</v>
      </c>
      <c r="AB27" s="123">
        <v>0</v>
      </c>
      <c r="AC27" s="123">
        <v>16</v>
      </c>
      <c r="AZ27" s="123">
        <v>1</v>
      </c>
      <c r="BA27" s="123">
        <f t="shared" si="13"/>
        <v>0</v>
      </c>
      <c r="BB27" s="123">
        <f t="shared" si="14"/>
        <v>0</v>
      </c>
      <c r="BC27" s="123">
        <f t="shared" si="15"/>
        <v>0</v>
      </c>
      <c r="BD27" s="123">
        <f t="shared" si="16"/>
        <v>0</v>
      </c>
      <c r="BE27" s="123">
        <f t="shared" si="17"/>
        <v>0</v>
      </c>
      <c r="CZ27" s="123">
        <v>0</v>
      </c>
    </row>
    <row r="28" spans="1:104" x14ac:dyDescent="0.2">
      <c r="A28" s="151">
        <v>17</v>
      </c>
      <c r="B28" s="152" t="s">
        <v>598</v>
      </c>
      <c r="C28" s="153" t="s">
        <v>599</v>
      </c>
      <c r="D28" s="154" t="s">
        <v>66</v>
      </c>
      <c r="E28" s="155">
        <v>1</v>
      </c>
      <c r="F28" s="155"/>
      <c r="G28" s="156">
        <f t="shared" si="12"/>
        <v>0</v>
      </c>
      <c r="O28" s="150">
        <v>2</v>
      </c>
      <c r="AA28" s="123">
        <v>12</v>
      </c>
      <c r="AB28" s="123">
        <v>0</v>
      </c>
      <c r="AC28" s="123">
        <v>17</v>
      </c>
      <c r="AZ28" s="123">
        <v>1</v>
      </c>
      <c r="BA28" s="123">
        <f t="shared" si="13"/>
        <v>0</v>
      </c>
      <c r="BB28" s="123">
        <f t="shared" si="14"/>
        <v>0</v>
      </c>
      <c r="BC28" s="123">
        <f t="shared" si="15"/>
        <v>0</v>
      </c>
      <c r="BD28" s="123">
        <f t="shared" si="16"/>
        <v>0</v>
      </c>
      <c r="BE28" s="123">
        <f t="shared" si="17"/>
        <v>0</v>
      </c>
      <c r="CZ28" s="123">
        <v>0</v>
      </c>
    </row>
    <row r="29" spans="1:104" ht="22.5" x14ac:dyDescent="0.2">
      <c r="A29" s="151">
        <v>18</v>
      </c>
      <c r="B29" s="152" t="s">
        <v>600</v>
      </c>
      <c r="C29" s="153" t="s">
        <v>601</v>
      </c>
      <c r="D29" s="154" t="s">
        <v>66</v>
      </c>
      <c r="E29" s="155">
        <v>1</v>
      </c>
      <c r="F29" s="155"/>
      <c r="G29" s="156">
        <f t="shared" si="12"/>
        <v>0</v>
      </c>
      <c r="O29" s="150">
        <v>2</v>
      </c>
      <c r="AA29" s="123">
        <v>12</v>
      </c>
      <c r="AB29" s="123">
        <v>0</v>
      </c>
      <c r="AC29" s="123">
        <v>18</v>
      </c>
      <c r="AZ29" s="123">
        <v>1</v>
      </c>
      <c r="BA29" s="123">
        <f t="shared" si="13"/>
        <v>0</v>
      </c>
      <c r="BB29" s="123">
        <f t="shared" si="14"/>
        <v>0</v>
      </c>
      <c r="BC29" s="123">
        <f t="shared" si="15"/>
        <v>0</v>
      </c>
      <c r="BD29" s="123">
        <f t="shared" si="16"/>
        <v>0</v>
      </c>
      <c r="BE29" s="123">
        <f t="shared" si="17"/>
        <v>0</v>
      </c>
      <c r="CZ29" s="123">
        <v>0</v>
      </c>
    </row>
    <row r="30" spans="1:104" x14ac:dyDescent="0.2">
      <c r="A30" s="151">
        <v>19</v>
      </c>
      <c r="B30" s="152" t="s">
        <v>602</v>
      </c>
      <c r="C30" s="153" t="s">
        <v>603</v>
      </c>
      <c r="D30" s="154" t="s">
        <v>66</v>
      </c>
      <c r="E30" s="155">
        <v>3</v>
      </c>
      <c r="F30" s="155"/>
      <c r="G30" s="156">
        <f t="shared" si="12"/>
        <v>0</v>
      </c>
      <c r="O30" s="150">
        <v>2</v>
      </c>
      <c r="AA30" s="123">
        <v>12</v>
      </c>
      <c r="AB30" s="123">
        <v>0</v>
      </c>
      <c r="AC30" s="123">
        <v>19</v>
      </c>
      <c r="AZ30" s="123">
        <v>1</v>
      </c>
      <c r="BA30" s="123">
        <f t="shared" si="13"/>
        <v>0</v>
      </c>
      <c r="BB30" s="123">
        <f t="shared" si="14"/>
        <v>0</v>
      </c>
      <c r="BC30" s="123">
        <f t="shared" si="15"/>
        <v>0</v>
      </c>
      <c r="BD30" s="123">
        <f t="shared" si="16"/>
        <v>0</v>
      </c>
      <c r="BE30" s="123">
        <f t="shared" si="17"/>
        <v>0</v>
      </c>
      <c r="CZ30" s="123">
        <v>0</v>
      </c>
    </row>
    <row r="31" spans="1:104" x14ac:dyDescent="0.2">
      <c r="A31" s="151">
        <v>20</v>
      </c>
      <c r="B31" s="152" t="s">
        <v>604</v>
      </c>
      <c r="C31" s="153" t="s">
        <v>605</v>
      </c>
      <c r="D31" s="154" t="s">
        <v>66</v>
      </c>
      <c r="E31" s="155">
        <v>1</v>
      </c>
      <c r="F31" s="155"/>
      <c r="G31" s="156">
        <f t="shared" si="12"/>
        <v>0</v>
      </c>
      <c r="O31" s="150">
        <v>2</v>
      </c>
      <c r="AA31" s="123">
        <v>12</v>
      </c>
      <c r="AB31" s="123">
        <v>0</v>
      </c>
      <c r="AC31" s="123">
        <v>20</v>
      </c>
      <c r="AZ31" s="123">
        <v>1</v>
      </c>
      <c r="BA31" s="123">
        <f t="shared" si="13"/>
        <v>0</v>
      </c>
      <c r="BB31" s="123">
        <f t="shared" si="14"/>
        <v>0</v>
      </c>
      <c r="BC31" s="123">
        <f t="shared" si="15"/>
        <v>0</v>
      </c>
      <c r="BD31" s="123">
        <f t="shared" si="16"/>
        <v>0</v>
      </c>
      <c r="BE31" s="123">
        <f t="shared" si="17"/>
        <v>0</v>
      </c>
      <c r="CZ31" s="123">
        <v>0</v>
      </c>
    </row>
    <row r="32" spans="1:104" x14ac:dyDescent="0.2">
      <c r="A32" s="151">
        <v>21</v>
      </c>
      <c r="B32" s="152" t="s">
        <v>606</v>
      </c>
      <c r="C32" s="153" t="s">
        <v>607</v>
      </c>
      <c r="D32" s="154" t="s">
        <v>66</v>
      </c>
      <c r="E32" s="155">
        <v>2</v>
      </c>
      <c r="F32" s="155"/>
      <c r="G32" s="156">
        <f t="shared" si="12"/>
        <v>0</v>
      </c>
      <c r="O32" s="150">
        <v>2</v>
      </c>
      <c r="AA32" s="123">
        <v>12</v>
      </c>
      <c r="AB32" s="123">
        <v>0</v>
      </c>
      <c r="AC32" s="123">
        <v>21</v>
      </c>
      <c r="AZ32" s="123">
        <v>1</v>
      </c>
      <c r="BA32" s="123">
        <f t="shared" si="13"/>
        <v>0</v>
      </c>
      <c r="BB32" s="123">
        <f t="shared" si="14"/>
        <v>0</v>
      </c>
      <c r="BC32" s="123">
        <f t="shared" si="15"/>
        <v>0</v>
      </c>
      <c r="BD32" s="123">
        <f t="shared" si="16"/>
        <v>0</v>
      </c>
      <c r="BE32" s="123">
        <f t="shared" si="17"/>
        <v>0</v>
      </c>
      <c r="CZ32" s="123">
        <v>0</v>
      </c>
    </row>
    <row r="33" spans="1:104" x14ac:dyDescent="0.2">
      <c r="A33" s="151">
        <v>22</v>
      </c>
      <c r="B33" s="152" t="s">
        <v>608</v>
      </c>
      <c r="C33" s="153" t="s">
        <v>609</v>
      </c>
      <c r="D33" s="154" t="s">
        <v>66</v>
      </c>
      <c r="E33" s="155">
        <v>1</v>
      </c>
      <c r="F33" s="155"/>
      <c r="G33" s="156">
        <f t="shared" si="12"/>
        <v>0</v>
      </c>
      <c r="O33" s="150">
        <v>2</v>
      </c>
      <c r="AA33" s="123">
        <v>12</v>
      </c>
      <c r="AB33" s="123">
        <v>0</v>
      </c>
      <c r="AC33" s="123">
        <v>22</v>
      </c>
      <c r="AZ33" s="123">
        <v>1</v>
      </c>
      <c r="BA33" s="123">
        <f t="shared" si="13"/>
        <v>0</v>
      </c>
      <c r="BB33" s="123">
        <f t="shared" si="14"/>
        <v>0</v>
      </c>
      <c r="BC33" s="123">
        <f t="shared" si="15"/>
        <v>0</v>
      </c>
      <c r="BD33" s="123">
        <f t="shared" si="16"/>
        <v>0</v>
      </c>
      <c r="BE33" s="123">
        <f t="shared" si="17"/>
        <v>0</v>
      </c>
      <c r="CZ33" s="123">
        <v>0</v>
      </c>
    </row>
    <row r="34" spans="1:104" x14ac:dyDescent="0.2">
      <c r="A34" s="151">
        <v>23</v>
      </c>
      <c r="B34" s="152" t="s">
        <v>610</v>
      </c>
      <c r="C34" s="153" t="s">
        <v>611</v>
      </c>
      <c r="D34" s="154" t="s">
        <v>66</v>
      </c>
      <c r="E34" s="155">
        <v>11</v>
      </c>
      <c r="F34" s="155"/>
      <c r="G34" s="156">
        <f t="shared" si="12"/>
        <v>0</v>
      </c>
      <c r="O34" s="150">
        <v>2</v>
      </c>
      <c r="AA34" s="123">
        <v>12</v>
      </c>
      <c r="AB34" s="123">
        <v>0</v>
      </c>
      <c r="AC34" s="123">
        <v>23</v>
      </c>
      <c r="AZ34" s="123">
        <v>1</v>
      </c>
      <c r="BA34" s="123">
        <f t="shared" si="13"/>
        <v>0</v>
      </c>
      <c r="BB34" s="123">
        <f t="shared" si="14"/>
        <v>0</v>
      </c>
      <c r="BC34" s="123">
        <f t="shared" si="15"/>
        <v>0</v>
      </c>
      <c r="BD34" s="123">
        <f t="shared" si="16"/>
        <v>0</v>
      </c>
      <c r="BE34" s="123">
        <f t="shared" si="17"/>
        <v>0</v>
      </c>
      <c r="CZ34" s="123">
        <v>0</v>
      </c>
    </row>
    <row r="35" spans="1:104" x14ac:dyDescent="0.2">
      <c r="A35" s="151">
        <v>24</v>
      </c>
      <c r="B35" s="152" t="s">
        <v>612</v>
      </c>
      <c r="C35" s="153" t="s">
        <v>613</v>
      </c>
      <c r="D35" s="154" t="s">
        <v>66</v>
      </c>
      <c r="E35" s="155">
        <v>3</v>
      </c>
      <c r="F35" s="155"/>
      <c r="G35" s="156">
        <f t="shared" si="12"/>
        <v>0</v>
      </c>
      <c r="O35" s="150">
        <v>2</v>
      </c>
      <c r="AA35" s="123">
        <v>12</v>
      </c>
      <c r="AB35" s="123">
        <v>0</v>
      </c>
      <c r="AC35" s="123">
        <v>24</v>
      </c>
      <c r="AZ35" s="123">
        <v>1</v>
      </c>
      <c r="BA35" s="123">
        <f t="shared" si="13"/>
        <v>0</v>
      </c>
      <c r="BB35" s="123">
        <f t="shared" si="14"/>
        <v>0</v>
      </c>
      <c r="BC35" s="123">
        <f t="shared" si="15"/>
        <v>0</v>
      </c>
      <c r="BD35" s="123">
        <f t="shared" si="16"/>
        <v>0</v>
      </c>
      <c r="BE35" s="123">
        <f t="shared" si="17"/>
        <v>0</v>
      </c>
      <c r="CZ35" s="123">
        <v>0</v>
      </c>
    </row>
    <row r="36" spans="1:104" x14ac:dyDescent="0.2">
      <c r="A36" s="151">
        <v>25</v>
      </c>
      <c r="B36" s="152" t="s">
        <v>614</v>
      </c>
      <c r="C36" s="153" t="s">
        <v>615</v>
      </c>
      <c r="D36" s="154" t="s">
        <v>66</v>
      </c>
      <c r="E36" s="155">
        <v>1</v>
      </c>
      <c r="F36" s="155"/>
      <c r="G36" s="156">
        <f t="shared" si="12"/>
        <v>0</v>
      </c>
      <c r="O36" s="150">
        <v>2</v>
      </c>
      <c r="AA36" s="123">
        <v>12</v>
      </c>
      <c r="AB36" s="123">
        <v>0</v>
      </c>
      <c r="AC36" s="123">
        <v>25</v>
      </c>
      <c r="AZ36" s="123">
        <v>1</v>
      </c>
      <c r="BA36" s="123">
        <f t="shared" si="13"/>
        <v>0</v>
      </c>
      <c r="BB36" s="123">
        <f t="shared" si="14"/>
        <v>0</v>
      </c>
      <c r="BC36" s="123">
        <f t="shared" si="15"/>
        <v>0</v>
      </c>
      <c r="BD36" s="123">
        <f t="shared" si="16"/>
        <v>0</v>
      </c>
      <c r="BE36" s="123">
        <f t="shared" si="17"/>
        <v>0</v>
      </c>
      <c r="CZ36" s="123">
        <v>0</v>
      </c>
    </row>
    <row r="37" spans="1:104" x14ac:dyDescent="0.2">
      <c r="A37" s="151">
        <v>26</v>
      </c>
      <c r="B37" s="152" t="s">
        <v>616</v>
      </c>
      <c r="C37" s="153" t="s">
        <v>617</v>
      </c>
      <c r="D37" s="154" t="s">
        <v>571</v>
      </c>
      <c r="E37" s="155">
        <v>1</v>
      </c>
      <c r="F37" s="155"/>
      <c r="G37" s="156">
        <f t="shared" si="12"/>
        <v>0</v>
      </c>
      <c r="O37" s="150">
        <v>2</v>
      </c>
      <c r="AA37" s="123">
        <v>12</v>
      </c>
      <c r="AB37" s="123">
        <v>0</v>
      </c>
      <c r="AC37" s="123">
        <v>26</v>
      </c>
      <c r="AZ37" s="123">
        <v>1</v>
      </c>
      <c r="BA37" s="123">
        <f t="shared" si="13"/>
        <v>0</v>
      </c>
      <c r="BB37" s="123">
        <f t="shared" si="14"/>
        <v>0</v>
      </c>
      <c r="BC37" s="123">
        <f t="shared" si="15"/>
        <v>0</v>
      </c>
      <c r="BD37" s="123">
        <f t="shared" si="16"/>
        <v>0</v>
      </c>
      <c r="BE37" s="123">
        <f t="shared" si="17"/>
        <v>0</v>
      </c>
      <c r="CZ37" s="123">
        <v>0</v>
      </c>
    </row>
    <row r="38" spans="1:104" x14ac:dyDescent="0.2">
      <c r="A38" s="163"/>
      <c r="B38" s="164" t="s">
        <v>67</v>
      </c>
      <c r="C38" s="165" t="str">
        <f>CONCATENATE(B25," ",C25)</f>
        <v>Sanita Zařizovací předměty</v>
      </c>
      <c r="D38" s="163"/>
      <c r="E38" s="166"/>
      <c r="F38" s="166"/>
      <c r="G38" s="167">
        <f>SUM(G25:G37)</f>
        <v>0</v>
      </c>
      <c r="O38" s="150">
        <v>4</v>
      </c>
      <c r="BA38" s="168">
        <f>SUM(BA25:BA37)</f>
        <v>0</v>
      </c>
      <c r="BB38" s="168">
        <f>SUM(BB25:BB37)</f>
        <v>0</v>
      </c>
      <c r="BC38" s="168">
        <f>SUM(BC25:BC37)</f>
        <v>0</v>
      </c>
      <c r="BD38" s="168">
        <f>SUM(BD25:BD37)</f>
        <v>0</v>
      </c>
      <c r="BE38" s="168">
        <f>SUM(BE25:BE37)</f>
        <v>0</v>
      </c>
    </row>
    <row r="39" spans="1:104" x14ac:dyDescent="0.2">
      <c r="A39" s="143" t="s">
        <v>65</v>
      </c>
      <c r="B39" s="144" t="s">
        <v>618</v>
      </c>
      <c r="C39" s="145" t="s">
        <v>619</v>
      </c>
      <c r="D39" s="146"/>
      <c r="E39" s="147"/>
      <c r="F39" s="147"/>
      <c r="G39" s="148"/>
      <c r="H39" s="149"/>
      <c r="I39" s="149"/>
      <c r="O39" s="150">
        <v>1</v>
      </c>
    </row>
    <row r="40" spans="1:104" x14ac:dyDescent="0.2">
      <c r="A40" s="151">
        <v>27</v>
      </c>
      <c r="B40" s="152" t="s">
        <v>620</v>
      </c>
      <c r="C40" s="153" t="s">
        <v>621</v>
      </c>
      <c r="D40" s="154" t="s">
        <v>115</v>
      </c>
      <c r="E40" s="155">
        <v>25</v>
      </c>
      <c r="F40" s="155"/>
      <c r="G40" s="156">
        <f>E40*F40</f>
        <v>0</v>
      </c>
      <c r="O40" s="150">
        <v>2</v>
      </c>
      <c r="AA40" s="123">
        <v>12</v>
      </c>
      <c r="AB40" s="123">
        <v>0</v>
      </c>
      <c r="AC40" s="123">
        <v>27</v>
      </c>
      <c r="AZ40" s="123">
        <v>1</v>
      </c>
      <c r="BA40" s="123">
        <f>IF(AZ40=1,G40,0)</f>
        <v>0</v>
      </c>
      <c r="BB40" s="123">
        <f>IF(AZ40=2,G40,0)</f>
        <v>0</v>
      </c>
      <c r="BC40" s="123">
        <f>IF(AZ40=3,G40,0)</f>
        <v>0</v>
      </c>
      <c r="BD40" s="123">
        <f>IF(AZ40=4,G40,0)</f>
        <v>0</v>
      </c>
      <c r="BE40" s="123">
        <f>IF(AZ40=5,G40,0)</f>
        <v>0</v>
      </c>
      <c r="CZ40" s="123">
        <v>0</v>
      </c>
    </row>
    <row r="41" spans="1:104" x14ac:dyDescent="0.2">
      <c r="A41" s="151">
        <v>28</v>
      </c>
      <c r="B41" s="152" t="s">
        <v>622</v>
      </c>
      <c r="C41" s="153" t="s">
        <v>623</v>
      </c>
      <c r="D41" s="154" t="s">
        <v>115</v>
      </c>
      <c r="E41" s="155">
        <v>15</v>
      </c>
      <c r="F41" s="155"/>
      <c r="G41" s="156">
        <f>E41*F41</f>
        <v>0</v>
      </c>
      <c r="O41" s="150">
        <v>2</v>
      </c>
      <c r="AA41" s="123">
        <v>12</v>
      </c>
      <c r="AB41" s="123">
        <v>0</v>
      </c>
      <c r="AC41" s="123">
        <v>28</v>
      </c>
      <c r="AZ41" s="123">
        <v>1</v>
      </c>
      <c r="BA41" s="123">
        <f>IF(AZ41=1,G41,0)</f>
        <v>0</v>
      </c>
      <c r="BB41" s="123">
        <f>IF(AZ41=2,G41,0)</f>
        <v>0</v>
      </c>
      <c r="BC41" s="123">
        <f>IF(AZ41=3,G41,0)</f>
        <v>0</v>
      </c>
      <c r="BD41" s="123">
        <f>IF(AZ41=4,G41,0)</f>
        <v>0</v>
      </c>
      <c r="BE41" s="123">
        <f>IF(AZ41=5,G41,0)</f>
        <v>0</v>
      </c>
      <c r="CZ41" s="123">
        <v>0</v>
      </c>
    </row>
    <row r="42" spans="1:104" x14ac:dyDescent="0.2">
      <c r="A42" s="151">
        <v>29</v>
      </c>
      <c r="B42" s="152" t="s">
        <v>624</v>
      </c>
      <c r="C42" s="153" t="s">
        <v>625</v>
      </c>
      <c r="D42" s="154" t="s">
        <v>115</v>
      </c>
      <c r="E42" s="155">
        <v>40</v>
      </c>
      <c r="F42" s="155"/>
      <c r="G42" s="156">
        <f>E42*F42</f>
        <v>0</v>
      </c>
      <c r="O42" s="150">
        <v>2</v>
      </c>
      <c r="AA42" s="123">
        <v>12</v>
      </c>
      <c r="AB42" s="123">
        <v>0</v>
      </c>
      <c r="AC42" s="123">
        <v>29</v>
      </c>
      <c r="AZ42" s="123">
        <v>1</v>
      </c>
      <c r="BA42" s="123">
        <f>IF(AZ42=1,G42,0)</f>
        <v>0</v>
      </c>
      <c r="BB42" s="123">
        <f>IF(AZ42=2,G42,0)</f>
        <v>0</v>
      </c>
      <c r="BC42" s="123">
        <f>IF(AZ42=3,G42,0)</f>
        <v>0</v>
      </c>
      <c r="BD42" s="123">
        <f>IF(AZ42=4,G42,0)</f>
        <v>0</v>
      </c>
      <c r="BE42" s="123">
        <f>IF(AZ42=5,G42,0)</f>
        <v>0</v>
      </c>
      <c r="CZ42" s="123">
        <v>0</v>
      </c>
    </row>
    <row r="43" spans="1:104" x14ac:dyDescent="0.2">
      <c r="A43" s="151">
        <v>30</v>
      </c>
      <c r="B43" s="152" t="s">
        <v>626</v>
      </c>
      <c r="C43" s="153" t="s">
        <v>627</v>
      </c>
      <c r="D43" s="154" t="s">
        <v>571</v>
      </c>
      <c r="E43" s="155">
        <v>1</v>
      </c>
      <c r="F43" s="155"/>
      <c r="G43" s="156">
        <f>E43*F43</f>
        <v>0</v>
      </c>
      <c r="O43" s="150">
        <v>2</v>
      </c>
      <c r="AA43" s="123">
        <v>12</v>
      </c>
      <c r="AB43" s="123">
        <v>0</v>
      </c>
      <c r="AC43" s="123">
        <v>30</v>
      </c>
      <c r="AZ43" s="123">
        <v>1</v>
      </c>
      <c r="BA43" s="123">
        <f>IF(AZ43=1,G43,0)</f>
        <v>0</v>
      </c>
      <c r="BB43" s="123">
        <f>IF(AZ43=2,G43,0)</f>
        <v>0</v>
      </c>
      <c r="BC43" s="123">
        <f>IF(AZ43=3,G43,0)</f>
        <v>0</v>
      </c>
      <c r="BD43" s="123">
        <f>IF(AZ43=4,G43,0)</f>
        <v>0</v>
      </c>
      <c r="BE43" s="123">
        <f>IF(AZ43=5,G43,0)</f>
        <v>0</v>
      </c>
      <c r="CZ43" s="123">
        <v>0</v>
      </c>
    </row>
    <row r="44" spans="1:104" ht="22.5" x14ac:dyDescent="0.2">
      <c r="A44" s="151">
        <v>31</v>
      </c>
      <c r="B44" s="152" t="s">
        <v>628</v>
      </c>
      <c r="C44" s="153" t="s">
        <v>629</v>
      </c>
      <c r="D44" s="154" t="s">
        <v>571</v>
      </c>
      <c r="E44" s="155">
        <v>1</v>
      </c>
      <c r="F44" s="155"/>
      <c r="G44" s="156">
        <f>E44*F44</f>
        <v>0</v>
      </c>
      <c r="O44" s="150">
        <v>2</v>
      </c>
      <c r="AA44" s="123">
        <v>12</v>
      </c>
      <c r="AB44" s="123">
        <v>0</v>
      </c>
      <c r="AC44" s="123">
        <v>31</v>
      </c>
      <c r="AZ44" s="123">
        <v>1</v>
      </c>
      <c r="BA44" s="123">
        <f>IF(AZ44=1,G44,0)</f>
        <v>0</v>
      </c>
      <c r="BB44" s="123">
        <f>IF(AZ44=2,G44,0)</f>
        <v>0</v>
      </c>
      <c r="BC44" s="123">
        <f>IF(AZ44=3,G44,0)</f>
        <v>0</v>
      </c>
      <c r="BD44" s="123">
        <f>IF(AZ44=4,G44,0)</f>
        <v>0</v>
      </c>
      <c r="BE44" s="123">
        <f>IF(AZ44=5,G44,0)</f>
        <v>0</v>
      </c>
      <c r="CZ44" s="123">
        <v>0</v>
      </c>
    </row>
    <row r="45" spans="1:104" x14ac:dyDescent="0.2">
      <c r="A45" s="163"/>
      <c r="B45" s="164" t="s">
        <v>67</v>
      </c>
      <c r="C45" s="165" t="str">
        <f>CONCATENATE(B39," ",C39)</f>
        <v>Vodovod PPR</v>
      </c>
      <c r="D45" s="163"/>
      <c r="E45" s="166"/>
      <c r="F45" s="166"/>
      <c r="G45" s="167">
        <f>SUM(G39:G44)</f>
        <v>0</v>
      </c>
      <c r="O45" s="150">
        <v>4</v>
      </c>
      <c r="BA45" s="168">
        <f>SUM(BA39:BA44)</f>
        <v>0</v>
      </c>
      <c r="BB45" s="168">
        <f>SUM(BB39:BB44)</f>
        <v>0</v>
      </c>
      <c r="BC45" s="168">
        <f>SUM(BC39:BC44)</f>
        <v>0</v>
      </c>
      <c r="BD45" s="168">
        <f>SUM(BD39:BD44)</f>
        <v>0</v>
      </c>
      <c r="BE45" s="168">
        <f>SUM(BE39:BE44)</f>
        <v>0</v>
      </c>
    </row>
    <row r="46" spans="1:104" x14ac:dyDescent="0.2">
      <c r="A46" s="124"/>
      <c r="B46" s="124"/>
      <c r="C46" s="124"/>
      <c r="D46" s="124"/>
      <c r="E46" s="124"/>
      <c r="F46" s="124"/>
      <c r="G46" s="124"/>
    </row>
    <row r="47" spans="1:104" x14ac:dyDescent="0.2">
      <c r="E47" s="123"/>
    </row>
    <row r="48" spans="1:104" x14ac:dyDescent="0.2">
      <c r="E48" s="123"/>
    </row>
    <row r="49" spans="5:5" x14ac:dyDescent="0.2">
      <c r="E49" s="123"/>
    </row>
    <row r="50" spans="5:5" x14ac:dyDescent="0.2">
      <c r="E50" s="123"/>
    </row>
    <row r="51" spans="5:5" x14ac:dyDescent="0.2">
      <c r="E51" s="123"/>
    </row>
    <row r="52" spans="5:5" x14ac:dyDescent="0.2">
      <c r="E52" s="123"/>
    </row>
    <row r="53" spans="5:5" x14ac:dyDescent="0.2">
      <c r="E53" s="123"/>
    </row>
    <row r="54" spans="5:5" x14ac:dyDescent="0.2">
      <c r="E54" s="123"/>
    </row>
    <row r="55" spans="5:5" x14ac:dyDescent="0.2">
      <c r="E55" s="123"/>
    </row>
    <row r="56" spans="5:5" x14ac:dyDescent="0.2">
      <c r="E56" s="123"/>
    </row>
    <row r="57" spans="5:5" x14ac:dyDescent="0.2">
      <c r="E57" s="123"/>
    </row>
    <row r="58" spans="5:5" x14ac:dyDescent="0.2">
      <c r="E58" s="123"/>
    </row>
    <row r="59" spans="5:5" x14ac:dyDescent="0.2">
      <c r="E59" s="123"/>
    </row>
    <row r="60" spans="5:5" x14ac:dyDescent="0.2">
      <c r="E60" s="123"/>
    </row>
    <row r="61" spans="5:5" x14ac:dyDescent="0.2">
      <c r="E61" s="123"/>
    </row>
    <row r="62" spans="5:5" x14ac:dyDescent="0.2">
      <c r="E62" s="123"/>
    </row>
    <row r="63" spans="5:5" x14ac:dyDescent="0.2">
      <c r="E63" s="123"/>
    </row>
    <row r="64" spans="5:5" x14ac:dyDescent="0.2">
      <c r="E64" s="123"/>
    </row>
    <row r="65" spans="1:7" x14ac:dyDescent="0.2">
      <c r="E65" s="123"/>
    </row>
    <row r="66" spans="1:7" x14ac:dyDescent="0.2">
      <c r="E66" s="123"/>
    </row>
    <row r="67" spans="1:7" x14ac:dyDescent="0.2">
      <c r="E67" s="123"/>
    </row>
    <row r="68" spans="1:7" x14ac:dyDescent="0.2">
      <c r="E68" s="123"/>
    </row>
    <row r="69" spans="1:7" x14ac:dyDescent="0.2">
      <c r="A69" s="169"/>
      <c r="B69" s="169"/>
      <c r="C69" s="169"/>
      <c r="D69" s="169"/>
      <c r="E69" s="169"/>
      <c r="F69" s="169"/>
      <c r="G69" s="169"/>
    </row>
    <row r="70" spans="1:7" x14ac:dyDescent="0.2">
      <c r="A70" s="169"/>
      <c r="B70" s="169"/>
      <c r="C70" s="169"/>
      <c r="D70" s="169"/>
      <c r="E70" s="169"/>
      <c r="F70" s="169"/>
      <c r="G70" s="169"/>
    </row>
    <row r="71" spans="1:7" x14ac:dyDescent="0.2">
      <c r="A71" s="169"/>
      <c r="B71" s="169"/>
      <c r="C71" s="169"/>
      <c r="D71" s="169"/>
      <c r="E71" s="169"/>
      <c r="F71" s="169"/>
      <c r="G71" s="16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E73" s="123"/>
    </row>
    <row r="74" spans="1:7" x14ac:dyDescent="0.2">
      <c r="E74" s="123"/>
    </row>
    <row r="75" spans="1:7" x14ac:dyDescent="0.2">
      <c r="E75" s="123"/>
    </row>
    <row r="76" spans="1:7" x14ac:dyDescent="0.2">
      <c r="E76" s="123"/>
    </row>
    <row r="77" spans="1:7" x14ac:dyDescent="0.2">
      <c r="E77" s="123"/>
    </row>
    <row r="78" spans="1:7" x14ac:dyDescent="0.2">
      <c r="E78" s="123"/>
    </row>
    <row r="79" spans="1:7" x14ac:dyDescent="0.2">
      <c r="E79" s="123"/>
    </row>
    <row r="80" spans="1:7" x14ac:dyDescent="0.2">
      <c r="E80" s="123"/>
    </row>
    <row r="81" spans="5:5" x14ac:dyDescent="0.2">
      <c r="E81" s="123"/>
    </row>
    <row r="82" spans="5:5" x14ac:dyDescent="0.2">
      <c r="E82" s="123"/>
    </row>
    <row r="83" spans="5:5" x14ac:dyDescent="0.2">
      <c r="E83" s="123"/>
    </row>
    <row r="84" spans="5:5" x14ac:dyDescent="0.2">
      <c r="E84" s="123"/>
    </row>
    <row r="85" spans="5:5" x14ac:dyDescent="0.2">
      <c r="E85" s="123"/>
    </row>
    <row r="86" spans="5:5" x14ac:dyDescent="0.2">
      <c r="E86" s="123"/>
    </row>
    <row r="87" spans="5:5" x14ac:dyDescent="0.2">
      <c r="E87" s="123"/>
    </row>
    <row r="88" spans="5:5" x14ac:dyDescent="0.2">
      <c r="E88" s="123"/>
    </row>
    <row r="89" spans="5:5" x14ac:dyDescent="0.2">
      <c r="E89" s="123"/>
    </row>
    <row r="90" spans="5:5" x14ac:dyDescent="0.2">
      <c r="E90" s="123"/>
    </row>
    <row r="91" spans="5:5" x14ac:dyDescent="0.2">
      <c r="E91" s="123"/>
    </row>
    <row r="92" spans="5:5" x14ac:dyDescent="0.2">
      <c r="E92" s="123"/>
    </row>
    <row r="93" spans="5:5" x14ac:dyDescent="0.2">
      <c r="E93" s="123"/>
    </row>
    <row r="94" spans="5:5" x14ac:dyDescent="0.2">
      <c r="E94" s="123"/>
    </row>
    <row r="95" spans="5:5" x14ac:dyDescent="0.2">
      <c r="E95" s="123"/>
    </row>
    <row r="96" spans="5:5" x14ac:dyDescent="0.2">
      <c r="E96" s="123"/>
    </row>
    <row r="97" spans="1:7" x14ac:dyDescent="0.2">
      <c r="E97" s="123"/>
    </row>
    <row r="98" spans="1:7" x14ac:dyDescent="0.2">
      <c r="E98" s="123"/>
    </row>
    <row r="99" spans="1:7" x14ac:dyDescent="0.2">
      <c r="E99" s="123"/>
    </row>
    <row r="100" spans="1:7" x14ac:dyDescent="0.2">
      <c r="E100" s="123"/>
    </row>
    <row r="101" spans="1:7" x14ac:dyDescent="0.2">
      <c r="E101" s="123"/>
    </row>
    <row r="102" spans="1:7" x14ac:dyDescent="0.2">
      <c r="E102" s="123"/>
    </row>
    <row r="103" spans="1:7" x14ac:dyDescent="0.2">
      <c r="E103" s="123"/>
    </row>
    <row r="104" spans="1:7" x14ac:dyDescent="0.2">
      <c r="A104" s="170"/>
      <c r="B104" s="170"/>
    </row>
    <row r="105" spans="1:7" x14ac:dyDescent="0.2">
      <c r="A105" s="169"/>
      <c r="B105" s="169"/>
      <c r="C105" s="172"/>
      <c r="D105" s="172"/>
      <c r="E105" s="173"/>
      <c r="F105" s="172"/>
      <c r="G105" s="174"/>
    </row>
    <row r="106" spans="1:7" x14ac:dyDescent="0.2">
      <c r="A106" s="175"/>
      <c r="B106" s="175"/>
      <c r="C106" s="169"/>
      <c r="D106" s="169"/>
      <c r="E106" s="176"/>
      <c r="F106" s="169"/>
      <c r="G106" s="169"/>
    </row>
    <row r="107" spans="1:7" x14ac:dyDescent="0.2">
      <c r="A107" s="169"/>
      <c r="B107" s="169"/>
      <c r="C107" s="169"/>
      <c r="D107" s="169"/>
      <c r="E107" s="176"/>
      <c r="F107" s="169"/>
      <c r="G107" s="169"/>
    </row>
    <row r="108" spans="1:7" x14ac:dyDescent="0.2">
      <c r="A108" s="169"/>
      <c r="B108" s="169"/>
      <c r="C108" s="169"/>
      <c r="D108" s="169"/>
      <c r="E108" s="176"/>
      <c r="F108" s="169"/>
      <c r="G108" s="169"/>
    </row>
    <row r="109" spans="1:7" x14ac:dyDescent="0.2">
      <c r="A109" s="169"/>
      <c r="B109" s="169"/>
      <c r="C109" s="169"/>
      <c r="D109" s="169"/>
      <c r="E109" s="176"/>
      <c r="F109" s="169"/>
      <c r="G109" s="169"/>
    </row>
    <row r="110" spans="1:7" x14ac:dyDescent="0.2">
      <c r="A110" s="169"/>
      <c r="B110" s="169"/>
      <c r="C110" s="169"/>
      <c r="D110" s="169"/>
      <c r="E110" s="176"/>
      <c r="F110" s="169"/>
      <c r="G110" s="169"/>
    </row>
    <row r="111" spans="1:7" x14ac:dyDescent="0.2">
      <c r="A111" s="169"/>
      <c r="B111" s="169"/>
      <c r="C111" s="169"/>
      <c r="D111" s="169"/>
      <c r="E111" s="176"/>
      <c r="F111" s="169"/>
      <c r="G111" s="169"/>
    </row>
    <row r="112" spans="1:7" x14ac:dyDescent="0.2">
      <c r="A112" s="169"/>
      <c r="B112" s="169"/>
      <c r="C112" s="169"/>
      <c r="D112" s="169"/>
      <c r="E112" s="176"/>
      <c r="F112" s="169"/>
      <c r="G112" s="169"/>
    </row>
    <row r="113" spans="1:7" x14ac:dyDescent="0.2">
      <c r="A113" s="169"/>
      <c r="B113" s="169"/>
      <c r="C113" s="169"/>
      <c r="D113" s="169"/>
      <c r="E113" s="176"/>
      <c r="F113" s="169"/>
      <c r="G113" s="169"/>
    </row>
    <row r="114" spans="1:7" x14ac:dyDescent="0.2">
      <c r="A114" s="169"/>
      <c r="B114" s="169"/>
      <c r="C114" s="169"/>
      <c r="D114" s="169"/>
      <c r="E114" s="176"/>
      <c r="F114" s="169"/>
      <c r="G114" s="169"/>
    </row>
    <row r="115" spans="1:7" x14ac:dyDescent="0.2">
      <c r="A115" s="169"/>
      <c r="B115" s="169"/>
      <c r="C115" s="169"/>
      <c r="D115" s="169"/>
      <c r="E115" s="176"/>
      <c r="F115" s="169"/>
      <c r="G115" s="169"/>
    </row>
    <row r="116" spans="1:7" x14ac:dyDescent="0.2">
      <c r="A116" s="169"/>
      <c r="B116" s="169"/>
      <c r="C116" s="169"/>
      <c r="D116" s="169"/>
      <c r="E116" s="176"/>
      <c r="F116" s="169"/>
      <c r="G116" s="169"/>
    </row>
    <row r="117" spans="1:7" x14ac:dyDescent="0.2">
      <c r="A117" s="169"/>
      <c r="B117" s="169"/>
      <c r="C117" s="169"/>
      <c r="D117" s="169"/>
      <c r="E117" s="176"/>
      <c r="F117" s="169"/>
      <c r="G117" s="169"/>
    </row>
    <row r="118" spans="1:7" x14ac:dyDescent="0.2">
      <c r="A118" s="169"/>
      <c r="B118" s="169"/>
      <c r="C118" s="169"/>
      <c r="D118" s="169"/>
      <c r="E118" s="176"/>
      <c r="F118" s="169"/>
      <c r="G118" s="169"/>
    </row>
  </sheetData>
  <mergeCells count="4">
    <mergeCell ref="A1:G1"/>
    <mergeCell ref="A3:B3"/>
    <mergeCell ref="A4:B4"/>
    <mergeCell ref="E4:G4"/>
  </mergeCells>
  <pageMargins left="0.7" right="0.7" top="0.78740157499999996" bottom="0.78740157499999996" header="0.3" footer="0.3"/>
  <pageSetup paperSize="9" scale="9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108"/>
  <sheetViews>
    <sheetView view="pageBreakPreview" topLeftCell="A12" zoomScaleNormal="85" zoomScaleSheetLayoutView="100" workbookViewId="0">
      <selection activeCell="M118" sqref="M118"/>
    </sheetView>
  </sheetViews>
  <sheetFormatPr defaultRowHeight="11.25" x14ac:dyDescent="0.2"/>
  <cols>
    <col min="1" max="1" width="5.7109375" style="185" customWidth="1"/>
    <col min="2" max="2" width="11.7109375" style="185" customWidth="1"/>
    <col min="3" max="3" width="16.7109375" style="185" customWidth="1"/>
    <col min="4" max="5" width="11.7109375" style="185" customWidth="1"/>
    <col min="6" max="6" width="7.7109375" style="185" customWidth="1"/>
    <col min="7" max="7" width="11.7109375" style="185" customWidth="1"/>
    <col min="8" max="8" width="4.7109375" style="185" customWidth="1"/>
    <col min="9" max="16384" width="9.140625" style="185"/>
  </cols>
  <sheetData>
    <row r="1" spans="1:8" ht="15.75" x14ac:dyDescent="0.2">
      <c r="A1" s="242" t="s">
        <v>631</v>
      </c>
      <c r="B1" s="242"/>
      <c r="C1" s="242"/>
      <c r="D1" s="242"/>
      <c r="E1" s="242"/>
      <c r="F1" s="242"/>
      <c r="G1" s="242"/>
      <c r="H1" s="242"/>
    </row>
    <row r="2" spans="1:8" x14ac:dyDescent="0.2">
      <c r="A2" s="186" t="s">
        <v>632</v>
      </c>
      <c r="B2" s="187" t="s">
        <v>633</v>
      </c>
      <c r="C2" s="187" t="s">
        <v>634</v>
      </c>
      <c r="D2" s="186" t="s">
        <v>635</v>
      </c>
      <c r="E2" s="186" t="s">
        <v>62</v>
      </c>
      <c r="F2" s="187" t="s">
        <v>636</v>
      </c>
      <c r="G2" s="186" t="s">
        <v>637</v>
      </c>
      <c r="H2" s="186" t="s">
        <v>41</v>
      </c>
    </row>
    <row r="3" spans="1:8" x14ac:dyDescent="0.2">
      <c r="A3" s="188">
        <v>1</v>
      </c>
      <c r="B3" s="189" t="s">
        <v>638</v>
      </c>
      <c r="C3" s="189" t="s">
        <v>639</v>
      </c>
      <c r="D3" s="190"/>
      <c r="E3" s="190">
        <v>6</v>
      </c>
      <c r="F3" s="189" t="s">
        <v>640</v>
      </c>
      <c r="G3" s="190"/>
      <c r="H3" s="191">
        <v>0.21</v>
      </c>
    </row>
    <row r="4" spans="1:8" x14ac:dyDescent="0.2">
      <c r="A4" s="188">
        <v>2</v>
      </c>
      <c r="B4" s="189" t="s">
        <v>638</v>
      </c>
      <c r="C4" s="189" t="s">
        <v>641</v>
      </c>
      <c r="D4" s="190"/>
      <c r="E4" s="190">
        <v>3</v>
      </c>
      <c r="F4" s="189" t="s">
        <v>640</v>
      </c>
      <c r="G4" s="190"/>
      <c r="H4" s="191">
        <v>0.21</v>
      </c>
    </row>
    <row r="5" spans="1:8" x14ac:dyDescent="0.2">
      <c r="A5" s="188">
        <v>3</v>
      </c>
      <c r="B5" s="189" t="s">
        <v>638</v>
      </c>
      <c r="C5" s="189" t="s">
        <v>639</v>
      </c>
      <c r="D5" s="190"/>
      <c r="E5" s="190">
        <v>1</v>
      </c>
      <c r="F5" s="189" t="s">
        <v>640</v>
      </c>
      <c r="G5" s="190"/>
      <c r="H5" s="191">
        <v>0.21</v>
      </c>
    </row>
    <row r="6" spans="1:8" x14ac:dyDescent="0.2">
      <c r="A6" s="188">
        <v>4</v>
      </c>
      <c r="B6" s="189" t="s">
        <v>638</v>
      </c>
      <c r="C6" s="189" t="s">
        <v>642</v>
      </c>
      <c r="D6" s="190"/>
      <c r="E6" s="190">
        <v>6</v>
      </c>
      <c r="F6" s="189" t="s">
        <v>640</v>
      </c>
      <c r="G6" s="190"/>
      <c r="H6" s="191">
        <v>0.21</v>
      </c>
    </row>
    <row r="7" spans="1:8" x14ac:dyDescent="0.2">
      <c r="A7" s="188">
        <v>5</v>
      </c>
      <c r="B7" s="189" t="s">
        <v>638</v>
      </c>
      <c r="C7" s="189" t="s">
        <v>643</v>
      </c>
      <c r="D7" s="190"/>
      <c r="E7" s="190">
        <v>4</v>
      </c>
      <c r="F7" s="189" t="s">
        <v>640</v>
      </c>
      <c r="G7" s="190"/>
      <c r="H7" s="191">
        <v>0.21</v>
      </c>
    </row>
    <row r="8" spans="1:8" x14ac:dyDescent="0.2">
      <c r="A8" s="188">
        <v>6</v>
      </c>
      <c r="B8" s="189" t="s">
        <v>638</v>
      </c>
      <c r="C8" s="189" t="s">
        <v>644</v>
      </c>
      <c r="D8" s="190"/>
      <c r="E8" s="190">
        <v>4</v>
      </c>
      <c r="F8" s="189" t="s">
        <v>640</v>
      </c>
      <c r="G8" s="190"/>
      <c r="H8" s="191">
        <v>0.21</v>
      </c>
    </row>
    <row r="9" spans="1:8" ht="22.5" x14ac:dyDescent="0.2">
      <c r="A9" s="188">
        <v>7</v>
      </c>
      <c r="B9" s="189" t="s">
        <v>645</v>
      </c>
      <c r="C9" s="189" t="s">
        <v>646</v>
      </c>
      <c r="D9" s="190"/>
      <c r="E9" s="190">
        <v>45</v>
      </c>
      <c r="F9" s="189" t="s">
        <v>115</v>
      </c>
      <c r="G9" s="190"/>
      <c r="H9" s="191">
        <v>0.21</v>
      </c>
    </row>
    <row r="10" spans="1:8" ht="22.5" x14ac:dyDescent="0.2">
      <c r="A10" s="188">
        <v>8</v>
      </c>
      <c r="B10" s="189" t="s">
        <v>647</v>
      </c>
      <c r="C10" s="189" t="s">
        <v>648</v>
      </c>
      <c r="D10" s="190"/>
      <c r="E10" s="190">
        <v>12</v>
      </c>
      <c r="F10" s="189" t="s">
        <v>115</v>
      </c>
      <c r="G10" s="190"/>
      <c r="H10" s="191">
        <v>0.21</v>
      </c>
    </row>
    <row r="11" spans="1:8" ht="33.75" x14ac:dyDescent="0.2">
      <c r="A11" s="188">
        <v>9</v>
      </c>
      <c r="B11" s="189" t="s">
        <v>649</v>
      </c>
      <c r="C11" s="189" t="s">
        <v>650</v>
      </c>
      <c r="D11" s="190"/>
      <c r="E11" s="190">
        <v>25</v>
      </c>
      <c r="F11" s="189" t="s">
        <v>66</v>
      </c>
      <c r="G11" s="190"/>
      <c r="H11" s="191">
        <v>0.21</v>
      </c>
    </row>
    <row r="12" spans="1:8" ht="33.75" x14ac:dyDescent="0.2">
      <c r="A12" s="188">
        <v>10</v>
      </c>
      <c r="B12" s="189" t="s">
        <v>651</v>
      </c>
      <c r="C12" s="189" t="s">
        <v>652</v>
      </c>
      <c r="D12" s="190"/>
      <c r="E12" s="190">
        <v>25</v>
      </c>
      <c r="F12" s="189" t="s">
        <v>66</v>
      </c>
      <c r="G12" s="190"/>
      <c r="H12" s="191">
        <v>0.21</v>
      </c>
    </row>
    <row r="13" spans="1:8" ht="22.5" x14ac:dyDescent="0.2">
      <c r="A13" s="188">
        <v>11</v>
      </c>
      <c r="B13" s="189" t="s">
        <v>653</v>
      </c>
      <c r="C13" s="189" t="s">
        <v>654</v>
      </c>
      <c r="D13" s="190"/>
      <c r="E13" s="190">
        <v>2</v>
      </c>
      <c r="F13" s="189" t="s">
        <v>66</v>
      </c>
      <c r="G13" s="190"/>
      <c r="H13" s="191">
        <v>0.21</v>
      </c>
    </row>
    <row r="14" spans="1:8" ht="33.75" x14ac:dyDescent="0.2">
      <c r="A14" s="188">
        <v>12</v>
      </c>
      <c r="B14" s="189" t="s">
        <v>655</v>
      </c>
      <c r="C14" s="189" t="s">
        <v>656</v>
      </c>
      <c r="D14" s="190"/>
      <c r="E14" s="190">
        <v>4</v>
      </c>
      <c r="F14" s="189" t="s">
        <v>66</v>
      </c>
      <c r="G14" s="190"/>
      <c r="H14" s="191">
        <v>0.21</v>
      </c>
    </row>
    <row r="15" spans="1:8" ht="22.5" x14ac:dyDescent="0.2">
      <c r="A15" s="188">
        <v>13</v>
      </c>
      <c r="B15" s="189" t="s">
        <v>657</v>
      </c>
      <c r="C15" s="189" t="s">
        <v>658</v>
      </c>
      <c r="D15" s="190"/>
      <c r="E15" s="190">
        <v>8</v>
      </c>
      <c r="F15" s="189" t="s">
        <v>66</v>
      </c>
      <c r="G15" s="190"/>
      <c r="H15" s="191">
        <v>0.21</v>
      </c>
    </row>
    <row r="16" spans="1:8" ht="22.5" x14ac:dyDescent="0.2">
      <c r="A16" s="188">
        <v>14</v>
      </c>
      <c r="B16" s="189" t="s">
        <v>659</v>
      </c>
      <c r="C16" s="189" t="s">
        <v>660</v>
      </c>
      <c r="D16" s="190"/>
      <c r="E16" s="190">
        <v>1</v>
      </c>
      <c r="F16" s="189" t="s">
        <v>66</v>
      </c>
      <c r="G16" s="190"/>
      <c r="H16" s="191">
        <v>0.21</v>
      </c>
    </row>
    <row r="17" spans="1:8" ht="33.75" x14ac:dyDescent="0.2">
      <c r="A17" s="188">
        <v>15</v>
      </c>
      <c r="B17" s="189" t="s">
        <v>661</v>
      </c>
      <c r="C17" s="189" t="s">
        <v>662</v>
      </c>
      <c r="D17" s="190"/>
      <c r="E17" s="190">
        <v>1</v>
      </c>
      <c r="F17" s="189" t="s">
        <v>66</v>
      </c>
      <c r="G17" s="190"/>
      <c r="H17" s="191">
        <v>0.21</v>
      </c>
    </row>
    <row r="18" spans="1:8" ht="22.5" x14ac:dyDescent="0.2">
      <c r="A18" s="188">
        <v>16</v>
      </c>
      <c r="B18" s="189" t="s">
        <v>663</v>
      </c>
      <c r="C18" s="189" t="s">
        <v>664</v>
      </c>
      <c r="D18" s="190"/>
      <c r="E18" s="190">
        <v>1</v>
      </c>
      <c r="F18" s="189" t="s">
        <v>66</v>
      </c>
      <c r="G18" s="190"/>
      <c r="H18" s="191">
        <v>0.21</v>
      </c>
    </row>
    <row r="19" spans="1:8" ht="33.75" x14ac:dyDescent="0.2">
      <c r="A19" s="188">
        <v>17</v>
      </c>
      <c r="B19" s="189" t="s">
        <v>665</v>
      </c>
      <c r="C19" s="189" t="s">
        <v>666</v>
      </c>
      <c r="D19" s="190"/>
      <c r="E19" s="190">
        <v>8</v>
      </c>
      <c r="F19" s="189" t="s">
        <v>66</v>
      </c>
      <c r="G19" s="190"/>
      <c r="H19" s="191">
        <v>0.21</v>
      </c>
    </row>
    <row r="20" spans="1:8" ht="33.75" x14ac:dyDescent="0.2">
      <c r="A20" s="188">
        <v>18</v>
      </c>
      <c r="B20" s="189" t="s">
        <v>667</v>
      </c>
      <c r="C20" s="189" t="s">
        <v>668</v>
      </c>
      <c r="D20" s="190"/>
      <c r="E20" s="190">
        <v>10</v>
      </c>
      <c r="F20" s="189" t="s">
        <v>66</v>
      </c>
      <c r="G20" s="190"/>
      <c r="H20" s="191">
        <v>0.21</v>
      </c>
    </row>
    <row r="21" spans="1:8" ht="33.75" x14ac:dyDescent="0.2">
      <c r="A21" s="188">
        <v>19</v>
      </c>
      <c r="B21" s="189" t="s">
        <v>669</v>
      </c>
      <c r="C21" s="189" t="s">
        <v>670</v>
      </c>
      <c r="D21" s="190"/>
      <c r="E21" s="190">
        <v>6</v>
      </c>
      <c r="F21" s="189" t="s">
        <v>66</v>
      </c>
      <c r="G21" s="190"/>
      <c r="H21" s="191">
        <v>0.21</v>
      </c>
    </row>
    <row r="22" spans="1:8" ht="33.75" x14ac:dyDescent="0.2">
      <c r="A22" s="188">
        <v>20</v>
      </c>
      <c r="B22" s="189" t="s">
        <v>671</v>
      </c>
      <c r="C22" s="189" t="s">
        <v>672</v>
      </c>
      <c r="D22" s="190"/>
      <c r="E22" s="190">
        <v>35</v>
      </c>
      <c r="F22" s="189" t="s">
        <v>115</v>
      </c>
      <c r="G22" s="190"/>
      <c r="H22" s="191">
        <v>0.21</v>
      </c>
    </row>
    <row r="23" spans="1:8" ht="22.5" x14ac:dyDescent="0.2">
      <c r="A23" s="188">
        <v>21</v>
      </c>
      <c r="B23" s="189" t="s">
        <v>673</v>
      </c>
      <c r="C23" s="189" t="s">
        <v>674</v>
      </c>
      <c r="D23" s="190"/>
      <c r="E23" s="190">
        <v>10</v>
      </c>
      <c r="F23" s="189" t="s">
        <v>115</v>
      </c>
      <c r="G23" s="190"/>
      <c r="H23" s="191">
        <v>0.21</v>
      </c>
    </row>
    <row r="24" spans="1:8" ht="22.5" x14ac:dyDescent="0.2">
      <c r="A24" s="188">
        <v>22</v>
      </c>
      <c r="B24" s="189" t="s">
        <v>675</v>
      </c>
      <c r="C24" s="189" t="s">
        <v>676</v>
      </c>
      <c r="D24" s="190"/>
      <c r="E24" s="190">
        <v>355</v>
      </c>
      <c r="F24" s="189" t="s">
        <v>115</v>
      </c>
      <c r="G24" s="190"/>
      <c r="H24" s="191">
        <v>0.21</v>
      </c>
    </row>
    <row r="25" spans="1:8" ht="22.5" x14ac:dyDescent="0.2">
      <c r="A25" s="188">
        <v>23</v>
      </c>
      <c r="B25" s="189" t="s">
        <v>677</v>
      </c>
      <c r="C25" s="189" t="s">
        <v>678</v>
      </c>
      <c r="D25" s="190"/>
      <c r="E25" s="190">
        <v>315</v>
      </c>
      <c r="F25" s="189" t="s">
        <v>115</v>
      </c>
      <c r="G25" s="190"/>
      <c r="H25" s="191">
        <v>0.21</v>
      </c>
    </row>
    <row r="26" spans="1:8" ht="22.5" x14ac:dyDescent="0.2">
      <c r="A26" s="188">
        <v>24</v>
      </c>
      <c r="B26" s="189" t="s">
        <v>679</v>
      </c>
      <c r="C26" s="189" t="s">
        <v>680</v>
      </c>
      <c r="D26" s="190"/>
      <c r="E26" s="190">
        <v>28</v>
      </c>
      <c r="F26" s="189" t="s">
        <v>115</v>
      </c>
      <c r="G26" s="190"/>
      <c r="H26" s="191">
        <v>0.21</v>
      </c>
    </row>
    <row r="27" spans="1:8" ht="22.5" x14ac:dyDescent="0.2">
      <c r="A27" s="188">
        <v>25</v>
      </c>
      <c r="B27" s="189" t="s">
        <v>681</v>
      </c>
      <c r="C27" s="189" t="s">
        <v>682</v>
      </c>
      <c r="D27" s="190"/>
      <c r="E27" s="190">
        <v>25</v>
      </c>
      <c r="F27" s="189" t="s">
        <v>115</v>
      </c>
      <c r="G27" s="190"/>
      <c r="H27" s="191">
        <v>0.21</v>
      </c>
    </row>
    <row r="28" spans="1:8" x14ac:dyDescent="0.2">
      <c r="A28" s="188">
        <v>26</v>
      </c>
      <c r="B28" s="189" t="s">
        <v>683</v>
      </c>
      <c r="C28" s="189" t="s">
        <v>684</v>
      </c>
      <c r="D28" s="190"/>
      <c r="E28" s="190">
        <v>1</v>
      </c>
      <c r="F28" s="189" t="s">
        <v>66</v>
      </c>
      <c r="G28" s="190"/>
      <c r="H28" s="191">
        <v>0.21</v>
      </c>
    </row>
    <row r="29" spans="1:8" x14ac:dyDescent="0.2">
      <c r="A29" s="188">
        <v>27</v>
      </c>
      <c r="B29" s="189" t="s">
        <v>685</v>
      </c>
      <c r="C29" s="189" t="s">
        <v>686</v>
      </c>
      <c r="D29" s="190"/>
      <c r="E29" s="190">
        <v>2</v>
      </c>
      <c r="F29" s="189" t="s">
        <v>66</v>
      </c>
      <c r="G29" s="190"/>
      <c r="H29" s="191">
        <v>0.21</v>
      </c>
    </row>
    <row r="30" spans="1:8" ht="22.5" x14ac:dyDescent="0.2">
      <c r="A30" s="188">
        <v>28</v>
      </c>
      <c r="B30" s="189" t="s">
        <v>687</v>
      </c>
      <c r="C30" s="189" t="s">
        <v>688</v>
      </c>
      <c r="D30" s="190"/>
      <c r="E30" s="190">
        <v>9</v>
      </c>
      <c r="F30" s="189" t="s">
        <v>66</v>
      </c>
      <c r="G30" s="190"/>
      <c r="H30" s="191">
        <v>0.21</v>
      </c>
    </row>
    <row r="31" spans="1:8" x14ac:dyDescent="0.2">
      <c r="A31" s="188">
        <v>29</v>
      </c>
      <c r="B31" s="189" t="s">
        <v>689</v>
      </c>
      <c r="C31" s="189" t="s">
        <v>690</v>
      </c>
      <c r="D31" s="190"/>
      <c r="E31" s="190">
        <v>75</v>
      </c>
      <c r="F31" s="189" t="s">
        <v>66</v>
      </c>
      <c r="G31" s="190"/>
      <c r="H31" s="191">
        <v>0.21</v>
      </c>
    </row>
    <row r="32" spans="1:8" ht="33.75" x14ac:dyDescent="0.2">
      <c r="A32" s="188">
        <v>30</v>
      </c>
      <c r="B32" s="189" t="s">
        <v>691</v>
      </c>
      <c r="C32" s="189" t="s">
        <v>692</v>
      </c>
      <c r="D32" s="190"/>
      <c r="E32" s="190">
        <v>10</v>
      </c>
      <c r="F32" s="189" t="s">
        <v>66</v>
      </c>
      <c r="G32" s="190"/>
      <c r="H32" s="191">
        <v>0.21</v>
      </c>
    </row>
    <row r="33" spans="1:8" ht="33.75" x14ac:dyDescent="0.2">
      <c r="A33" s="188">
        <v>31</v>
      </c>
      <c r="B33" s="189" t="s">
        <v>693</v>
      </c>
      <c r="C33" s="189" t="s">
        <v>694</v>
      </c>
      <c r="D33" s="190"/>
      <c r="E33" s="190">
        <v>15</v>
      </c>
      <c r="F33" s="189" t="s">
        <v>66</v>
      </c>
      <c r="G33" s="190"/>
      <c r="H33" s="191">
        <v>0.21</v>
      </c>
    </row>
    <row r="34" spans="1:8" ht="22.5" x14ac:dyDescent="0.2">
      <c r="A34" s="188">
        <v>32</v>
      </c>
      <c r="B34" s="189" t="s">
        <v>695</v>
      </c>
      <c r="C34" s="189" t="s">
        <v>696</v>
      </c>
      <c r="D34" s="190"/>
      <c r="E34" s="190">
        <v>25</v>
      </c>
      <c r="F34" s="189" t="s">
        <v>66</v>
      </c>
      <c r="G34" s="190"/>
      <c r="H34" s="191">
        <v>0.21</v>
      </c>
    </row>
    <row r="35" spans="1:8" ht="33.75" x14ac:dyDescent="0.2">
      <c r="A35" s="188">
        <v>33</v>
      </c>
      <c r="B35" s="189" t="s">
        <v>697</v>
      </c>
      <c r="C35" s="189" t="s">
        <v>698</v>
      </c>
      <c r="D35" s="190"/>
      <c r="E35" s="190">
        <v>25</v>
      </c>
      <c r="F35" s="189" t="s">
        <v>66</v>
      </c>
      <c r="G35" s="190"/>
      <c r="H35" s="191">
        <v>0.21</v>
      </c>
    </row>
    <row r="36" spans="1:8" ht="22.5" x14ac:dyDescent="0.2">
      <c r="A36" s="188">
        <v>34</v>
      </c>
      <c r="B36" s="189" t="s">
        <v>699</v>
      </c>
      <c r="C36" s="189" t="s">
        <v>700</v>
      </c>
      <c r="D36" s="190"/>
      <c r="E36" s="190">
        <v>140</v>
      </c>
      <c r="F36" s="189" t="s">
        <v>115</v>
      </c>
      <c r="G36" s="190"/>
      <c r="H36" s="191">
        <v>0.21</v>
      </c>
    </row>
    <row r="37" spans="1:8" ht="22.5" x14ac:dyDescent="0.2">
      <c r="A37" s="188">
        <v>35</v>
      </c>
      <c r="B37" s="189" t="s">
        <v>701</v>
      </c>
      <c r="C37" s="189" t="s">
        <v>702</v>
      </c>
      <c r="D37" s="190"/>
      <c r="E37" s="190">
        <v>80</v>
      </c>
      <c r="F37" s="189" t="s">
        <v>115</v>
      </c>
      <c r="G37" s="190"/>
      <c r="H37" s="191">
        <v>0.21</v>
      </c>
    </row>
    <row r="38" spans="1:8" ht="22.5" x14ac:dyDescent="0.2">
      <c r="A38" s="188">
        <v>36</v>
      </c>
      <c r="B38" s="189" t="s">
        <v>703</v>
      </c>
      <c r="C38" s="189" t="s">
        <v>704</v>
      </c>
      <c r="D38" s="190"/>
      <c r="E38" s="190">
        <v>60</v>
      </c>
      <c r="F38" s="189" t="s">
        <v>115</v>
      </c>
      <c r="G38" s="190"/>
      <c r="H38" s="191">
        <v>0.21</v>
      </c>
    </row>
    <row r="39" spans="1:8" x14ac:dyDescent="0.2">
      <c r="H39" s="192" t="s">
        <v>814</v>
      </c>
    </row>
    <row r="40" spans="1:8" ht="12" thickBot="1" x14ac:dyDescent="0.25">
      <c r="A40" s="193" t="s">
        <v>705</v>
      </c>
    </row>
    <row r="41" spans="1:8" ht="12.75" thickTop="1" x14ac:dyDescent="0.2">
      <c r="A41" s="194"/>
      <c r="B41" s="194"/>
      <c r="C41" s="194"/>
      <c r="D41" s="194"/>
      <c r="E41" s="194"/>
      <c r="F41" s="194"/>
      <c r="G41" s="195"/>
      <c r="H41" s="194"/>
    </row>
    <row r="43" spans="1:8" ht="12.75" x14ac:dyDescent="0.2">
      <c r="A43" s="196" t="s">
        <v>706</v>
      </c>
    </row>
    <row r="44" spans="1:8" ht="12" x14ac:dyDescent="0.2">
      <c r="A44" s="197" t="s">
        <v>815</v>
      </c>
    </row>
    <row r="46" spans="1:8" ht="15.75" x14ac:dyDescent="0.2">
      <c r="A46" s="242" t="s">
        <v>707</v>
      </c>
      <c r="B46" s="242"/>
      <c r="C46" s="242"/>
      <c r="D46" s="242"/>
      <c r="E46" s="242"/>
      <c r="F46" s="242"/>
      <c r="G46" s="242"/>
      <c r="H46" s="242"/>
    </row>
    <row r="47" spans="1:8" x14ac:dyDescent="0.2">
      <c r="A47" s="186" t="s">
        <v>632</v>
      </c>
      <c r="B47" s="187" t="s">
        <v>633</v>
      </c>
      <c r="C47" s="187" t="s">
        <v>634</v>
      </c>
      <c r="D47" s="186" t="s">
        <v>635</v>
      </c>
      <c r="E47" s="186" t="s">
        <v>62</v>
      </c>
      <c r="F47" s="187" t="s">
        <v>636</v>
      </c>
      <c r="G47" s="186" t="s">
        <v>637</v>
      </c>
      <c r="H47" s="186" t="s">
        <v>41</v>
      </c>
    </row>
    <row r="48" spans="1:8" x14ac:dyDescent="0.2">
      <c r="A48" s="188">
        <v>1</v>
      </c>
      <c r="B48" s="189" t="s">
        <v>708</v>
      </c>
      <c r="C48" s="189" t="s">
        <v>709</v>
      </c>
      <c r="D48" s="190"/>
      <c r="E48" s="190">
        <v>35</v>
      </c>
      <c r="F48" s="189" t="s">
        <v>710</v>
      </c>
      <c r="G48" s="190"/>
      <c r="H48" s="191">
        <v>0.21</v>
      </c>
    </row>
    <row r="49" spans="1:8" x14ac:dyDescent="0.2">
      <c r="A49" s="188">
        <v>2</v>
      </c>
      <c r="B49" s="189" t="s">
        <v>711</v>
      </c>
      <c r="C49" s="189" t="s">
        <v>712</v>
      </c>
      <c r="D49" s="190"/>
      <c r="E49" s="190">
        <v>355</v>
      </c>
      <c r="F49" s="189" t="s">
        <v>710</v>
      </c>
      <c r="G49" s="190"/>
      <c r="H49" s="191">
        <v>0.21</v>
      </c>
    </row>
    <row r="50" spans="1:8" x14ac:dyDescent="0.2">
      <c r="A50" s="188">
        <v>3</v>
      </c>
      <c r="B50" s="189" t="s">
        <v>713</v>
      </c>
      <c r="C50" s="189" t="s">
        <v>714</v>
      </c>
      <c r="D50" s="190"/>
      <c r="E50" s="190">
        <v>315</v>
      </c>
      <c r="F50" s="189" t="s">
        <v>710</v>
      </c>
      <c r="G50" s="190"/>
      <c r="H50" s="191">
        <v>0.21</v>
      </c>
    </row>
    <row r="51" spans="1:8" x14ac:dyDescent="0.2">
      <c r="A51" s="188">
        <v>4</v>
      </c>
      <c r="B51" s="189" t="s">
        <v>715</v>
      </c>
      <c r="C51" s="189" t="s">
        <v>716</v>
      </c>
      <c r="D51" s="190"/>
      <c r="E51" s="190">
        <v>28</v>
      </c>
      <c r="F51" s="189" t="s">
        <v>710</v>
      </c>
      <c r="G51" s="190"/>
      <c r="H51" s="191">
        <v>0.21</v>
      </c>
    </row>
    <row r="52" spans="1:8" x14ac:dyDescent="0.2">
      <c r="A52" s="188">
        <v>5</v>
      </c>
      <c r="B52" s="189" t="s">
        <v>717</v>
      </c>
      <c r="C52" s="189" t="s">
        <v>718</v>
      </c>
      <c r="D52" s="190"/>
      <c r="E52" s="190">
        <v>25</v>
      </c>
      <c r="F52" s="189" t="s">
        <v>710</v>
      </c>
      <c r="G52" s="190"/>
      <c r="H52" s="191">
        <v>0.21</v>
      </c>
    </row>
    <row r="53" spans="1:8" x14ac:dyDescent="0.2">
      <c r="A53" s="188" t="s">
        <v>719</v>
      </c>
      <c r="B53" s="189" t="s">
        <v>720</v>
      </c>
      <c r="C53" s="189" t="s">
        <v>721</v>
      </c>
      <c r="D53" s="190"/>
      <c r="E53" s="190">
        <v>10</v>
      </c>
      <c r="F53" s="189" t="s">
        <v>710</v>
      </c>
      <c r="G53" s="190"/>
      <c r="H53" s="191">
        <v>0.21</v>
      </c>
    </row>
    <row r="54" spans="1:8" ht="22.5" x14ac:dyDescent="0.2">
      <c r="A54" s="188" t="s">
        <v>722</v>
      </c>
      <c r="B54" s="189" t="s">
        <v>723</v>
      </c>
      <c r="C54" s="189" t="s">
        <v>724</v>
      </c>
      <c r="D54" s="190"/>
      <c r="E54" s="190">
        <v>75</v>
      </c>
      <c r="F54" s="189" t="s">
        <v>640</v>
      </c>
      <c r="G54" s="190"/>
      <c r="H54" s="191">
        <v>0.21</v>
      </c>
    </row>
    <row r="55" spans="1:8" x14ac:dyDescent="0.2">
      <c r="A55" s="188">
        <v>8</v>
      </c>
      <c r="B55" s="189" t="s">
        <v>725</v>
      </c>
      <c r="C55" s="189" t="s">
        <v>726</v>
      </c>
      <c r="D55" s="190"/>
      <c r="E55" s="190">
        <v>9</v>
      </c>
      <c r="F55" s="189" t="s">
        <v>727</v>
      </c>
      <c r="G55" s="190"/>
      <c r="H55" s="191">
        <v>0.21</v>
      </c>
    </row>
    <row r="56" spans="1:8" x14ac:dyDescent="0.2">
      <c r="A56" s="188">
        <v>9</v>
      </c>
      <c r="B56" s="189" t="s">
        <v>728</v>
      </c>
      <c r="C56" s="189" t="s">
        <v>729</v>
      </c>
      <c r="D56" s="190"/>
      <c r="E56" s="190">
        <v>8</v>
      </c>
      <c r="F56" s="189" t="s">
        <v>640</v>
      </c>
      <c r="G56" s="190"/>
      <c r="H56" s="191">
        <v>0.21</v>
      </c>
    </row>
    <row r="57" spans="1:8" ht="22.5" x14ac:dyDescent="0.2">
      <c r="A57" s="188">
        <v>10</v>
      </c>
      <c r="B57" s="189" t="s">
        <v>730</v>
      </c>
      <c r="C57" s="189" t="s">
        <v>731</v>
      </c>
      <c r="D57" s="190"/>
      <c r="E57" s="190">
        <v>8</v>
      </c>
      <c r="F57" s="189" t="s">
        <v>640</v>
      </c>
      <c r="G57" s="190"/>
      <c r="H57" s="191">
        <v>0.21</v>
      </c>
    </row>
    <row r="58" spans="1:8" ht="22.5" x14ac:dyDescent="0.2">
      <c r="A58" s="188">
        <v>11</v>
      </c>
      <c r="B58" s="189" t="s">
        <v>732</v>
      </c>
      <c r="C58" s="189" t="s">
        <v>733</v>
      </c>
      <c r="D58" s="190"/>
      <c r="E58" s="190">
        <v>1</v>
      </c>
      <c r="F58" s="189" t="s">
        <v>66</v>
      </c>
      <c r="G58" s="190"/>
      <c r="H58" s="191">
        <v>0.21</v>
      </c>
    </row>
    <row r="59" spans="1:8" x14ac:dyDescent="0.2">
      <c r="A59" s="188">
        <v>12</v>
      </c>
      <c r="B59" s="189" t="s">
        <v>734</v>
      </c>
      <c r="C59" s="189" t="s">
        <v>735</v>
      </c>
      <c r="D59" s="190"/>
      <c r="E59" s="190">
        <v>2</v>
      </c>
      <c r="F59" s="189" t="s">
        <v>640</v>
      </c>
      <c r="G59" s="190"/>
      <c r="H59" s="191">
        <v>0.21</v>
      </c>
    </row>
    <row r="60" spans="1:8" x14ac:dyDescent="0.2">
      <c r="A60" s="188">
        <v>13</v>
      </c>
      <c r="B60" s="189" t="s">
        <v>736</v>
      </c>
      <c r="C60" s="189" t="s">
        <v>737</v>
      </c>
      <c r="D60" s="190"/>
      <c r="E60" s="190">
        <v>1</v>
      </c>
      <c r="F60" s="189" t="s">
        <v>727</v>
      </c>
      <c r="G60" s="190"/>
      <c r="H60" s="191">
        <v>0.21</v>
      </c>
    </row>
    <row r="61" spans="1:8" x14ac:dyDescent="0.2">
      <c r="A61" s="188" t="s">
        <v>738</v>
      </c>
      <c r="B61" s="189" t="s">
        <v>739</v>
      </c>
      <c r="C61" s="189" t="s">
        <v>740</v>
      </c>
      <c r="D61" s="190"/>
      <c r="E61" s="190">
        <v>4</v>
      </c>
      <c r="F61" s="189" t="s">
        <v>727</v>
      </c>
      <c r="G61" s="190"/>
      <c r="H61" s="191">
        <v>0.21</v>
      </c>
    </row>
    <row r="62" spans="1:8" x14ac:dyDescent="0.2">
      <c r="A62" s="188">
        <v>15</v>
      </c>
      <c r="B62" s="189" t="s">
        <v>741</v>
      </c>
      <c r="C62" s="189" t="s">
        <v>742</v>
      </c>
      <c r="D62" s="190"/>
      <c r="E62" s="190">
        <v>6</v>
      </c>
      <c r="F62" s="189" t="s">
        <v>727</v>
      </c>
      <c r="G62" s="190"/>
      <c r="H62" s="191">
        <v>0.21</v>
      </c>
    </row>
    <row r="63" spans="1:8" ht="22.5" x14ac:dyDescent="0.2">
      <c r="A63" s="188">
        <v>16</v>
      </c>
      <c r="B63" s="189" t="s">
        <v>743</v>
      </c>
      <c r="C63" s="189" t="s">
        <v>744</v>
      </c>
      <c r="D63" s="190"/>
      <c r="E63" s="190">
        <v>6</v>
      </c>
      <c r="F63" s="189" t="s">
        <v>727</v>
      </c>
      <c r="G63" s="190"/>
      <c r="H63" s="191">
        <v>0.21</v>
      </c>
    </row>
    <row r="64" spans="1:8" ht="22.5" x14ac:dyDescent="0.2">
      <c r="A64" s="188">
        <v>17</v>
      </c>
      <c r="B64" s="189" t="s">
        <v>745</v>
      </c>
      <c r="C64" s="189" t="s">
        <v>746</v>
      </c>
      <c r="D64" s="190"/>
      <c r="E64" s="190">
        <v>45</v>
      </c>
      <c r="F64" s="189" t="s">
        <v>710</v>
      </c>
      <c r="G64" s="190"/>
      <c r="H64" s="191">
        <v>0.21</v>
      </c>
    </row>
    <row r="65" spans="1:8" ht="22.5" x14ac:dyDescent="0.2">
      <c r="A65" s="188">
        <v>18</v>
      </c>
      <c r="B65" s="189" t="s">
        <v>747</v>
      </c>
      <c r="C65" s="189" t="s">
        <v>748</v>
      </c>
      <c r="D65" s="190"/>
      <c r="E65" s="190">
        <v>12</v>
      </c>
      <c r="F65" s="189" t="s">
        <v>710</v>
      </c>
      <c r="G65" s="190"/>
      <c r="H65" s="191">
        <v>0.21</v>
      </c>
    </row>
    <row r="66" spans="1:8" x14ac:dyDescent="0.2">
      <c r="A66" s="188">
        <v>19</v>
      </c>
      <c r="B66" s="189" t="s">
        <v>749</v>
      </c>
      <c r="C66" s="189" t="s">
        <v>750</v>
      </c>
      <c r="D66" s="190"/>
      <c r="E66" s="190">
        <v>25</v>
      </c>
      <c r="F66" s="189" t="s">
        <v>640</v>
      </c>
      <c r="G66" s="190"/>
      <c r="H66" s="191">
        <v>0.21</v>
      </c>
    </row>
    <row r="67" spans="1:8" x14ac:dyDescent="0.2">
      <c r="A67" s="188">
        <v>20</v>
      </c>
      <c r="B67" s="189" t="s">
        <v>751</v>
      </c>
      <c r="C67" s="189" t="s">
        <v>752</v>
      </c>
      <c r="D67" s="190"/>
      <c r="E67" s="190">
        <v>25</v>
      </c>
      <c r="F67" s="189" t="s">
        <v>640</v>
      </c>
      <c r="G67" s="190"/>
      <c r="H67" s="191">
        <v>0.21</v>
      </c>
    </row>
    <row r="68" spans="1:8" x14ac:dyDescent="0.2">
      <c r="A68" s="188">
        <v>21</v>
      </c>
      <c r="B68" s="189" t="s">
        <v>753</v>
      </c>
      <c r="C68" s="189" t="s">
        <v>754</v>
      </c>
      <c r="D68" s="190"/>
      <c r="E68" s="190">
        <v>10</v>
      </c>
      <c r="F68" s="189" t="s">
        <v>640</v>
      </c>
      <c r="G68" s="190"/>
      <c r="H68" s="191">
        <v>0.21</v>
      </c>
    </row>
    <row r="69" spans="1:8" ht="22.5" x14ac:dyDescent="0.2">
      <c r="A69" s="188" t="s">
        <v>755</v>
      </c>
      <c r="B69" s="189" t="s">
        <v>756</v>
      </c>
      <c r="C69" s="189" t="s">
        <v>757</v>
      </c>
      <c r="D69" s="190"/>
      <c r="E69" s="190">
        <v>4</v>
      </c>
      <c r="F69" s="189" t="s">
        <v>640</v>
      </c>
      <c r="G69" s="190"/>
      <c r="H69" s="191">
        <v>0.21</v>
      </c>
    </row>
    <row r="70" spans="1:8" ht="90" x14ac:dyDescent="0.2">
      <c r="A70" s="188" t="s">
        <v>758</v>
      </c>
      <c r="B70" s="189" t="s">
        <v>756</v>
      </c>
      <c r="C70" s="189" t="s">
        <v>759</v>
      </c>
      <c r="D70" s="190"/>
      <c r="E70" s="190">
        <v>4</v>
      </c>
      <c r="F70" s="189" t="s">
        <v>640</v>
      </c>
      <c r="G70" s="190"/>
      <c r="H70" s="191">
        <v>0.21</v>
      </c>
    </row>
    <row r="71" spans="1:8" ht="22.5" x14ac:dyDescent="0.2">
      <c r="A71" s="188" t="s">
        <v>760</v>
      </c>
      <c r="B71" s="189" t="s">
        <v>756</v>
      </c>
      <c r="C71" s="189" t="s">
        <v>761</v>
      </c>
      <c r="D71" s="190"/>
      <c r="E71" s="190">
        <v>6</v>
      </c>
      <c r="F71" s="189" t="s">
        <v>640</v>
      </c>
      <c r="G71" s="190"/>
      <c r="H71" s="191">
        <v>0.21</v>
      </c>
    </row>
    <row r="72" spans="1:8" ht="22.5" x14ac:dyDescent="0.2">
      <c r="A72" s="188" t="s">
        <v>762</v>
      </c>
      <c r="B72" s="189" t="s">
        <v>756</v>
      </c>
      <c r="C72" s="189" t="s">
        <v>763</v>
      </c>
      <c r="D72" s="190"/>
      <c r="E72" s="190">
        <v>7</v>
      </c>
      <c r="F72" s="189" t="s">
        <v>640</v>
      </c>
      <c r="G72" s="190"/>
      <c r="H72" s="191">
        <v>0.21</v>
      </c>
    </row>
    <row r="73" spans="1:8" ht="22.5" x14ac:dyDescent="0.2">
      <c r="A73" s="188" t="s">
        <v>764</v>
      </c>
      <c r="B73" s="189" t="s">
        <v>756</v>
      </c>
      <c r="C73" s="189" t="s">
        <v>765</v>
      </c>
      <c r="D73" s="190"/>
      <c r="E73" s="190">
        <v>3</v>
      </c>
      <c r="F73" s="189" t="s">
        <v>640</v>
      </c>
      <c r="G73" s="190"/>
      <c r="H73" s="191">
        <v>0.21</v>
      </c>
    </row>
    <row r="74" spans="1:8" ht="22.5" x14ac:dyDescent="0.2">
      <c r="A74" s="188">
        <v>27</v>
      </c>
      <c r="B74" s="189" t="s">
        <v>766</v>
      </c>
      <c r="C74" s="189" t="s">
        <v>767</v>
      </c>
      <c r="D74" s="190"/>
      <c r="E74" s="190">
        <v>1</v>
      </c>
      <c r="F74" s="189" t="s">
        <v>640</v>
      </c>
      <c r="G74" s="190"/>
      <c r="H74" s="191">
        <v>0.21</v>
      </c>
    </row>
    <row r="75" spans="1:8" x14ac:dyDescent="0.2">
      <c r="H75" s="192" t="s">
        <v>816</v>
      </c>
    </row>
    <row r="76" spans="1:8" ht="12" thickBot="1" x14ac:dyDescent="0.25">
      <c r="A76" s="193" t="s">
        <v>768</v>
      </c>
    </row>
    <row r="77" spans="1:8" ht="12.75" thickTop="1" x14ac:dyDescent="0.2">
      <c r="A77" s="194"/>
      <c r="B77" s="194"/>
      <c r="C77" s="194"/>
      <c r="D77" s="194"/>
      <c r="E77" s="194"/>
      <c r="F77" s="194"/>
      <c r="G77" s="195"/>
      <c r="H77" s="194"/>
    </row>
    <row r="79" spans="1:8" ht="12.75" x14ac:dyDescent="0.2">
      <c r="A79" s="196" t="s">
        <v>769</v>
      </c>
    </row>
    <row r="80" spans="1:8" ht="12" x14ac:dyDescent="0.2">
      <c r="A80" s="197" t="s">
        <v>817</v>
      </c>
    </row>
    <row r="82" spans="1:8" ht="12.75" x14ac:dyDescent="0.2">
      <c r="A82" s="196" t="s">
        <v>770</v>
      </c>
    </row>
    <row r="83" spans="1:8" ht="12" x14ac:dyDescent="0.2">
      <c r="A83" s="197" t="s">
        <v>818</v>
      </c>
    </row>
    <row r="85" spans="1:8" ht="15.75" x14ac:dyDescent="0.2">
      <c r="A85" s="242" t="s">
        <v>771</v>
      </c>
      <c r="B85" s="242"/>
      <c r="C85" s="242"/>
      <c r="D85" s="242"/>
      <c r="E85" s="242"/>
      <c r="F85" s="242"/>
      <c r="G85" s="242"/>
      <c r="H85" s="242"/>
    </row>
    <row r="86" spans="1:8" x14ac:dyDescent="0.2">
      <c r="A86" s="186" t="s">
        <v>632</v>
      </c>
      <c r="B86" s="187" t="s">
        <v>633</v>
      </c>
      <c r="C86" s="187" t="s">
        <v>634</v>
      </c>
      <c r="D86" s="186" t="s">
        <v>635</v>
      </c>
      <c r="E86" s="186" t="s">
        <v>62</v>
      </c>
      <c r="F86" s="187" t="s">
        <v>636</v>
      </c>
      <c r="G86" s="186" t="s">
        <v>637</v>
      </c>
      <c r="H86" s="186" t="s">
        <v>41</v>
      </c>
    </row>
    <row r="87" spans="1:8" ht="45" x14ac:dyDescent="0.2">
      <c r="A87" s="188" t="s">
        <v>772</v>
      </c>
      <c r="B87" s="189" t="s">
        <v>773</v>
      </c>
      <c r="C87" s="189" t="s">
        <v>774</v>
      </c>
      <c r="D87" s="190"/>
      <c r="E87" s="190">
        <v>1</v>
      </c>
      <c r="F87" s="189" t="s">
        <v>66</v>
      </c>
      <c r="G87" s="190"/>
      <c r="H87" s="191">
        <v>0.21</v>
      </c>
    </row>
    <row r="88" spans="1:8" x14ac:dyDescent="0.2">
      <c r="H88" s="192" t="s">
        <v>816</v>
      </c>
    </row>
    <row r="89" spans="1:8" ht="12" thickBot="1" x14ac:dyDescent="0.25">
      <c r="A89" s="193" t="s">
        <v>775</v>
      </c>
    </row>
    <row r="90" spans="1:8" ht="12.75" thickTop="1" x14ac:dyDescent="0.2">
      <c r="A90" s="194"/>
      <c r="B90" s="194"/>
      <c r="C90" s="194"/>
      <c r="D90" s="194"/>
      <c r="E90" s="194"/>
      <c r="F90" s="194"/>
      <c r="G90" s="195"/>
      <c r="H90" s="194"/>
    </row>
    <row r="92" spans="1:8" ht="12.75" x14ac:dyDescent="0.2">
      <c r="A92" s="196" t="s">
        <v>776</v>
      </c>
    </row>
    <row r="93" spans="1:8" ht="12" x14ac:dyDescent="0.2">
      <c r="A93" s="197" t="s">
        <v>819</v>
      </c>
    </row>
    <row r="95" spans="1:8" ht="15.75" x14ac:dyDescent="0.2">
      <c r="A95" s="242" t="s">
        <v>777</v>
      </c>
      <c r="B95" s="242"/>
      <c r="C95" s="242"/>
      <c r="D95" s="242"/>
      <c r="E95" s="242"/>
      <c r="F95" s="242"/>
      <c r="G95" s="242"/>
      <c r="H95" s="242"/>
    </row>
    <row r="96" spans="1:8" x14ac:dyDescent="0.2">
      <c r="A96" s="186" t="s">
        <v>632</v>
      </c>
      <c r="B96" s="187" t="s">
        <v>633</v>
      </c>
      <c r="C96" s="187" t="s">
        <v>634</v>
      </c>
      <c r="D96" s="186" t="s">
        <v>635</v>
      </c>
      <c r="E96" s="186" t="s">
        <v>62</v>
      </c>
      <c r="F96" s="187" t="s">
        <v>636</v>
      </c>
      <c r="G96" s="186" t="s">
        <v>637</v>
      </c>
      <c r="H96" s="186" t="s">
        <v>41</v>
      </c>
    </row>
    <row r="97" spans="1:8" x14ac:dyDescent="0.2">
      <c r="A97" s="188">
        <v>1</v>
      </c>
      <c r="B97" s="189" t="s">
        <v>778</v>
      </c>
      <c r="C97" s="189" t="s">
        <v>779</v>
      </c>
      <c r="D97" s="190"/>
      <c r="E97" s="190">
        <v>24</v>
      </c>
      <c r="F97" s="189" t="s">
        <v>780</v>
      </c>
      <c r="G97" s="190"/>
      <c r="H97" s="191">
        <v>0.21</v>
      </c>
    </row>
    <row r="98" spans="1:8" ht="22.5" x14ac:dyDescent="0.2">
      <c r="A98" s="188">
        <v>2</v>
      </c>
      <c r="B98" s="189" t="s">
        <v>778</v>
      </c>
      <c r="C98" s="189" t="s">
        <v>781</v>
      </c>
      <c r="D98" s="190"/>
      <c r="E98" s="190">
        <v>4</v>
      </c>
      <c r="F98" s="189" t="s">
        <v>780</v>
      </c>
      <c r="G98" s="190"/>
      <c r="H98" s="191">
        <v>0.21</v>
      </c>
    </row>
    <row r="99" spans="1:8" x14ac:dyDescent="0.2">
      <c r="A99" s="188">
        <v>3</v>
      </c>
      <c r="B99" s="189" t="s">
        <v>778</v>
      </c>
      <c r="C99" s="189" t="s">
        <v>782</v>
      </c>
      <c r="D99" s="190"/>
      <c r="E99" s="190">
        <v>16</v>
      </c>
      <c r="F99" s="189" t="s">
        <v>780</v>
      </c>
      <c r="G99" s="190"/>
      <c r="H99" s="191">
        <v>0.21</v>
      </c>
    </row>
    <row r="100" spans="1:8" ht="22.5" x14ac:dyDescent="0.2">
      <c r="A100" s="188">
        <v>4</v>
      </c>
      <c r="B100" s="189" t="s">
        <v>778</v>
      </c>
      <c r="C100" s="189" t="s">
        <v>783</v>
      </c>
      <c r="D100" s="190"/>
      <c r="E100" s="190">
        <v>8</v>
      </c>
      <c r="F100" s="189" t="s">
        <v>780</v>
      </c>
      <c r="G100" s="190"/>
      <c r="H100" s="191">
        <v>0.21</v>
      </c>
    </row>
    <row r="101" spans="1:8" ht="22.5" x14ac:dyDescent="0.2">
      <c r="A101" s="188">
        <v>5</v>
      </c>
      <c r="B101" s="189" t="s">
        <v>778</v>
      </c>
      <c r="C101" s="189" t="s">
        <v>784</v>
      </c>
      <c r="D101" s="190"/>
      <c r="E101" s="190">
        <v>16</v>
      </c>
      <c r="F101" s="189" t="s">
        <v>780</v>
      </c>
      <c r="G101" s="190"/>
      <c r="H101" s="191">
        <v>0.21</v>
      </c>
    </row>
    <row r="102" spans="1:8" ht="22.5" x14ac:dyDescent="0.2">
      <c r="A102" s="188">
        <v>6</v>
      </c>
      <c r="B102" s="189" t="s">
        <v>778</v>
      </c>
      <c r="C102" s="189" t="s">
        <v>785</v>
      </c>
      <c r="D102" s="190"/>
      <c r="E102" s="190">
        <v>8</v>
      </c>
      <c r="F102" s="189" t="s">
        <v>780</v>
      </c>
      <c r="G102" s="190"/>
      <c r="H102" s="191">
        <v>0.21</v>
      </c>
    </row>
    <row r="103" spans="1:8" x14ac:dyDescent="0.2">
      <c r="H103" s="192" t="s">
        <v>816</v>
      </c>
    </row>
    <row r="104" spans="1:8" ht="12" thickBot="1" x14ac:dyDescent="0.25">
      <c r="A104" s="193" t="s">
        <v>786</v>
      </c>
    </row>
    <row r="105" spans="1:8" ht="12.75" thickTop="1" x14ac:dyDescent="0.2">
      <c r="A105" s="194"/>
      <c r="B105" s="194"/>
      <c r="C105" s="194"/>
      <c r="D105" s="194"/>
      <c r="E105" s="194"/>
      <c r="F105" s="194"/>
      <c r="G105" s="195"/>
      <c r="H105" s="194"/>
    </row>
    <row r="107" spans="1:8" ht="12.75" x14ac:dyDescent="0.2">
      <c r="A107" s="196" t="s">
        <v>787</v>
      </c>
    </row>
    <row r="108" spans="1:8" ht="12" x14ac:dyDescent="0.2">
      <c r="A108" s="197" t="s">
        <v>820</v>
      </c>
    </row>
  </sheetData>
  <mergeCells count="4">
    <mergeCell ref="A46:H46"/>
    <mergeCell ref="A85:H85"/>
    <mergeCell ref="A95:H95"/>
    <mergeCell ref="A1:H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36</vt:i4>
      </vt:variant>
    </vt:vector>
  </HeadingPairs>
  <TitlesOfParts>
    <vt:vector size="41" baseType="lpstr">
      <vt:lpstr>Krycí list</vt:lpstr>
      <vt:lpstr>Rekapitulace</vt:lpstr>
      <vt:lpstr>Položky - Stavební</vt:lpstr>
      <vt:lpstr>Položky - Instalace</vt:lpstr>
      <vt:lpstr>Položky - Elektro - kuchyň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'Položky - Stavební'!Názvy_tisku</vt:lpstr>
      <vt:lpstr>Rekapitulace!Názvy_tisku</vt:lpstr>
      <vt:lpstr>Objednatel</vt:lpstr>
      <vt:lpstr>'Krycí list'!Oblast_tisku</vt:lpstr>
      <vt:lpstr>'Položky - Instalace'!Oblast_tisku</vt:lpstr>
      <vt:lpstr>'Položky - Stavební'!Oblast_tisku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Byrtus</dc:creator>
  <cp:lastModifiedBy>V. Kadlubiec</cp:lastModifiedBy>
  <dcterms:created xsi:type="dcterms:W3CDTF">2015-07-27T15:00:40Z</dcterms:created>
  <dcterms:modified xsi:type="dcterms:W3CDTF">2016-01-28T08:51:34Z</dcterms:modified>
</cp:coreProperties>
</file>