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Výstavba chodníků" sheetId="2" r:id="rId2"/>
    <sheet name="02 - Vedlejší a ostatní n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Výstavba chodníků'!$C$121:$K$259</definedName>
    <definedName name="_xlnm.Print_Area" localSheetId="1">'01 - Výstavba chodníků'!$C$4:$J$76,'01 - Výstavba chodníků'!$C$82:$J$103,'01 - Výstavba chodníků'!$C$109:$K$259</definedName>
    <definedName name="_xlnm.Print_Titles" localSheetId="1">'01 - Výstavba chodníků'!$121:$121</definedName>
    <definedName name="_xlnm._FilterDatabase" localSheetId="2" hidden="1">'02 - Vedlejší a ostatní n...'!$C$122:$K$139</definedName>
    <definedName name="_xlnm.Print_Area" localSheetId="2">'02 - Vedlejší a ostatní n...'!$C$4:$J$76,'02 - Vedlejší a ostatní n...'!$C$82:$J$104,'02 - Vedlejší a ostatní n...'!$C$110:$K$139</definedName>
    <definedName name="_xlnm.Print_Titles" localSheetId="2">'02 - Vedlejší a ostatní n...'!$122:$122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9"/>
  <c r="BH139"/>
  <c r="BG139"/>
  <c r="BF139"/>
  <c r="T139"/>
  <c r="T138"/>
  <c r="R139"/>
  <c r="R138"/>
  <c r="P139"/>
  <c r="P138"/>
  <c r="BI137"/>
  <c r="BH137"/>
  <c r="BG137"/>
  <c r="BF137"/>
  <c r="T137"/>
  <c r="T136"/>
  <c r="R137"/>
  <c r="R136"/>
  <c r="P137"/>
  <c r="P136"/>
  <c r="BI135"/>
  <c r="BH135"/>
  <c r="BG135"/>
  <c r="BF135"/>
  <c r="T135"/>
  <c r="T134"/>
  <c r="R135"/>
  <c r="R134"/>
  <c r="P135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J119"/>
  <c r="F119"/>
  <c r="F117"/>
  <c r="E115"/>
  <c r="J91"/>
  <c r="F91"/>
  <c r="F89"/>
  <c r="E87"/>
  <c r="J24"/>
  <c r="E24"/>
  <c r="J92"/>
  <c r="J23"/>
  <c r="J18"/>
  <c r="E18"/>
  <c r="F120"/>
  <c r="J17"/>
  <c r="J12"/>
  <c r="J117"/>
  <c r="E7"/>
  <c r="E113"/>
  <c i="2" r="J37"/>
  <c r="J36"/>
  <c i="1" r="AY95"/>
  <c i="2" r="J35"/>
  <c i="1" r="AX95"/>
  <c i="2" r="BI259"/>
  <c r="BH259"/>
  <c r="BG259"/>
  <c r="BF259"/>
  <c r="T259"/>
  <c r="T258"/>
  <c r="R259"/>
  <c r="R258"/>
  <c r="P259"/>
  <c r="P258"/>
  <c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2"/>
  <c r="BH202"/>
  <c r="BG202"/>
  <c r="BF202"/>
  <c r="T202"/>
  <c r="R202"/>
  <c r="P202"/>
  <c r="BI199"/>
  <c r="BH199"/>
  <c r="BG199"/>
  <c r="BF199"/>
  <c r="T199"/>
  <c r="R199"/>
  <c r="P199"/>
  <c r="BI195"/>
  <c r="BH195"/>
  <c r="BG195"/>
  <c r="BF195"/>
  <c r="T195"/>
  <c r="R195"/>
  <c r="P195"/>
  <c r="BI190"/>
  <c r="BH190"/>
  <c r="BG190"/>
  <c r="BF190"/>
  <c r="T190"/>
  <c r="R190"/>
  <c r="P190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J118"/>
  <c r="F118"/>
  <c r="F116"/>
  <c r="E114"/>
  <c r="J91"/>
  <c r="F91"/>
  <c r="F89"/>
  <c r="E87"/>
  <c r="J24"/>
  <c r="E24"/>
  <c r="J119"/>
  <c r="J23"/>
  <c r="J18"/>
  <c r="E18"/>
  <c r="F119"/>
  <c r="J17"/>
  <c r="J12"/>
  <c r="J89"/>
  <c r="E7"/>
  <c r="E112"/>
  <c i="1" r="L90"/>
  <c r="AM90"/>
  <c r="AM89"/>
  <c r="L89"/>
  <c r="AM87"/>
  <c r="L87"/>
  <c r="L85"/>
  <c r="L84"/>
  <c i="2" r="BK137"/>
  <c r="J139"/>
  <c r="J128"/>
  <c r="J238"/>
  <c r="J208"/>
  <c r="BK165"/>
  <c r="J223"/>
  <c i="3" r="BK126"/>
  <c r="J126"/>
  <c i="2" r="J134"/>
  <c r="J199"/>
  <c r="J172"/>
  <c r="BK241"/>
  <c r="J235"/>
  <c r="J215"/>
  <c r="BK259"/>
  <c i="3" r="BK127"/>
  <c r="J129"/>
  <c i="2" r="BK199"/>
  <c r="BK125"/>
  <c r="BK169"/>
  <c r="BK178"/>
  <c r="BK185"/>
  <c r="BK238"/>
  <c r="BK156"/>
  <c r="BK226"/>
  <c i="3" r="BK133"/>
  <c i="2" r="J195"/>
  <c r="J178"/>
  <c r="BK149"/>
  <c i="1" r="AS94"/>
  <c i="2" r="BK223"/>
  <c r="BK128"/>
  <c r="J219"/>
  <c i="3" r="J137"/>
  <c r="J132"/>
  <c i="2" r="J125"/>
  <c r="BK208"/>
  <c r="J159"/>
  <c r="J142"/>
  <c r="BK215"/>
  <c i="3" r="BK129"/>
  <c i="2" r="J162"/>
  <c r="J175"/>
  <c r="J152"/>
  <c r="J169"/>
  <c r="J259"/>
  <c r="BK229"/>
  <c r="J251"/>
  <c r="BK182"/>
  <c i="3" r="BK139"/>
  <c r="J127"/>
  <c i="2" r="J202"/>
  <c r="BK202"/>
  <c r="BK131"/>
  <c r="J248"/>
  <c r="J131"/>
  <c r="BK232"/>
  <c r="J226"/>
  <c r="BK245"/>
  <c r="BK134"/>
  <c i="3" r="BK131"/>
  <c i="2" r="BK159"/>
  <c r="J145"/>
  <c r="BK195"/>
  <c r="J212"/>
  <c r="BK212"/>
  <c r="J229"/>
  <c r="BK145"/>
  <c r="BK235"/>
  <c i="3" r="J139"/>
  <c r="BK137"/>
  <c i="2" r="BK152"/>
  <c r="BK219"/>
  <c r="BK175"/>
  <c r="J245"/>
  <c r="BK255"/>
  <c r="BK248"/>
  <c r="J137"/>
  <c i="3" r="BK132"/>
  <c r="J133"/>
  <c i="2" r="J182"/>
  <c r="BK172"/>
  <c r="J165"/>
  <c r="J156"/>
  <c r="BK251"/>
  <c r="BK142"/>
  <c r="J241"/>
  <c i="3" r="J135"/>
  <c i="2" r="J190"/>
  <c r="J149"/>
  <c r="J185"/>
  <c r="J255"/>
  <c r="BK162"/>
  <c r="BK190"/>
  <c r="BK139"/>
  <c r="J232"/>
  <c i="3" r="BK135"/>
  <c r="J131"/>
  <c i="2" l="1" r="R222"/>
  <c r="T124"/>
  <c r="R244"/>
  <c r="BK222"/>
  <c r="J222"/>
  <c r="J100"/>
  <c r="P124"/>
  <c r="P244"/>
  <c r="R124"/>
  <c r="BK244"/>
  <c r="J244"/>
  <c r="J101"/>
  <c i="3" r="P125"/>
  <c i="2" r="BK184"/>
  <c r="J184"/>
  <c r="J99"/>
  <c r="T244"/>
  <c i="3" r="T130"/>
  <c i="2" r="P184"/>
  <c i="3" r="R125"/>
  <c i="2" r="R184"/>
  <c i="3" r="T125"/>
  <c r="T124"/>
  <c r="T123"/>
  <c i="2" r="BK124"/>
  <c r="BK123"/>
  <c r="J123"/>
  <c r="J97"/>
  <c r="T222"/>
  <c i="3" r="BK130"/>
  <c r="J130"/>
  <c r="J100"/>
  <c i="2" r="T184"/>
  <c i="3" r="BK125"/>
  <c r="R130"/>
  <c i="2" r="P222"/>
  <c i="3" r="P130"/>
  <c i="2" r="BK258"/>
  <c r="J258"/>
  <c r="J102"/>
  <c i="3" r="BK128"/>
  <c r="J128"/>
  <c r="J99"/>
  <c r="BK134"/>
  <c r="J134"/>
  <c r="J101"/>
  <c r="BK136"/>
  <c r="J136"/>
  <c r="J102"/>
  <c r="BK138"/>
  <c r="J138"/>
  <c r="J103"/>
  <c r="J89"/>
  <c r="J120"/>
  <c r="BE131"/>
  <c r="BE129"/>
  <c r="E85"/>
  <c r="BE139"/>
  <c r="F92"/>
  <c r="BE126"/>
  <c r="BE127"/>
  <c r="BE135"/>
  <c r="BE137"/>
  <c r="BE133"/>
  <c r="BE132"/>
  <c i="2" r="F92"/>
  <c r="J116"/>
  <c r="BE175"/>
  <c r="BE185"/>
  <c r="BE248"/>
  <c r="BE259"/>
  <c r="J92"/>
  <c r="BE178"/>
  <c r="BE190"/>
  <c r="BE232"/>
  <c r="BE235"/>
  <c r="BE238"/>
  <c r="BE251"/>
  <c r="BE255"/>
  <c r="BE125"/>
  <c r="BE219"/>
  <c r="BE223"/>
  <c r="BE241"/>
  <c r="BE245"/>
  <c r="BE145"/>
  <c r="BE165"/>
  <c r="BE226"/>
  <c r="BE229"/>
  <c r="BE131"/>
  <c r="BE159"/>
  <c r="BE199"/>
  <c r="BE215"/>
  <c r="BE195"/>
  <c r="BE212"/>
  <c r="E85"/>
  <c r="BE137"/>
  <c r="BE142"/>
  <c r="BE156"/>
  <c r="BE208"/>
  <c r="BE152"/>
  <c r="BE169"/>
  <c r="BE182"/>
  <c r="BE134"/>
  <c r="BE162"/>
  <c r="BE172"/>
  <c r="BE202"/>
  <c r="BE128"/>
  <c r="BE149"/>
  <c r="BE139"/>
  <c i="3" r="F37"/>
  <c i="1" r="BD96"/>
  <c i="2" r="J34"/>
  <c i="1" r="AW95"/>
  <c i="3" r="F36"/>
  <c i="1" r="BC96"/>
  <c i="3" r="F35"/>
  <c i="1" r="BB96"/>
  <c i="2" r="F35"/>
  <c i="1" r="BB95"/>
  <c i="2" r="F37"/>
  <c i="1" r="BD95"/>
  <c i="2" r="F36"/>
  <c i="1" r="BC95"/>
  <c i="2" r="F34"/>
  <c i="1" r="BA95"/>
  <c i="3" r="F34"/>
  <c i="1" r="BA96"/>
  <c i="3" r="J34"/>
  <c i="1" r="AW96"/>
  <c i="3" l="1" r="BK124"/>
  <c r="BK123"/>
  <c r="J123"/>
  <c r="J96"/>
  <c i="2" r="R123"/>
  <c r="R122"/>
  <c i="3" r="R124"/>
  <c r="R123"/>
  <c i="2" r="P123"/>
  <c r="P122"/>
  <c i="1" r="AU95"/>
  <c i="2" r="T123"/>
  <c r="T122"/>
  <c i="3" r="P124"/>
  <c r="P123"/>
  <c i="1" r="AU96"/>
  <c i="2" r="BK122"/>
  <c r="J122"/>
  <c r="J96"/>
  <c r="J124"/>
  <c r="J98"/>
  <c i="3" r="J125"/>
  <c r="J98"/>
  <c i="2" r="J33"/>
  <c i="1" r="AV95"/>
  <c r="AT95"/>
  <c r="BB94"/>
  <c r="W31"/>
  <c r="BD94"/>
  <c r="W33"/>
  <c r="BC94"/>
  <c r="W32"/>
  <c i="2" r="F33"/>
  <c i="1" r="AZ95"/>
  <c r="BA94"/>
  <c r="W30"/>
  <c i="3" r="J33"/>
  <c i="1" r="AV96"/>
  <c r="AT96"/>
  <c i="3" r="F33"/>
  <c i="1" r="AZ96"/>
  <c i="2" r="J30"/>
  <c i="1" r="AG95"/>
  <c i="3" l="1" r="J124"/>
  <c r="J97"/>
  <c i="1" r="AN95"/>
  <c i="2" r="J39"/>
  <c i="1" r="AU94"/>
  <c i="3" r="J30"/>
  <c i="1" r="AG96"/>
  <c r="AZ94"/>
  <c r="W29"/>
  <c r="AW94"/>
  <c r="AK30"/>
  <c r="AY94"/>
  <c r="AX94"/>
  <c i="3" l="1" r="J39"/>
  <c i="1" r="AN96"/>
  <c r="AG94"/>
  <c r="AV94"/>
  <c r="AK29"/>
  <c l="1"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<sst xmlns="http://schemas.openxmlformats.org/spreadsheetml/2006/main">
  <si>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</si>
  <si>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</si>
  <si>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</si>
  <si>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</si>
  <si>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</si>
  <si>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{a8ad8a54-7c7a-4757-9c71-38ac1d9f6a58}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</si>
  <si>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</si>
  <si>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</si>
  <si>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</si>
  <si>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</si>
  <si>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</si>
  <si>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</si>
  <si>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</si>
  <si>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</si>
  <si>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20250818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</si>
  <si>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</si>
  <si>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</si>
  <si>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Výstavba chodníků na zahradě ul. Čapkova</t>
  </si>
  <si>
    <t>KSO:</t>
  </si>
  <si>
    <t>CC-CZ:</t>
  </si>
  <si>
    <t>Místo:</t>
  </si>
  <si>
    <t>Čapkova 708, Třinec</t>
  </si>
  <si>
    <t>Datum:</t>
  </si>
  <si>
    <t>18. 8. 2025</t>
  </si>
  <si>
    <t>Zadavatel:</t>
  </si>
  <si>
    <t>IČ:</t>
  </si>
  <si>
    <t>75055473</t>
  </si>
  <si>
    <t>Centrum sociální pomoci Třinec, p. o.</t>
  </si>
  <si>
    <t>DIČ:</t>
  </si>
  <si>
    <t>Uchazeč:</t>
  </si>
  <si>
    <t>Vyplň údaj</t>
  </si>
  <si>
    <t>Projektant:</t>
  </si>
  <si>
    <t>25842544</t>
  </si>
  <si>
    <t>HAMROZI s.r.o.</t>
  </si>
  <si>
    <t>CZ25842544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</si>
  <si>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</si>
  <si>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</si>
  <si>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</si>
  <si>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</si>
  <si>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</si>
  <si>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</si>
  <si>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</si>
  <si>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</si>
  <si>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</si>
  <si>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</si>
  <si>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</si>
  <si>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</si>
  <si>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</si>
  <si>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</si>
  <si>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</si>
  <si>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</si>
  <si>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</si>
  <si>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</si>
  <si>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</si>
  <si>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</si>
  <si>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</si>
  <si>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</si>
  <si>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</si>
  <si>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</si>
  <si>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</si>
  <si>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</si>
  <si>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</si>
  <si>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</si>
  <si>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</si>
  <si>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</si>
  <si>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</si>
  <si>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</si>
  <si>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</si>
  <si>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</si>
  <si>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</si>
  <si>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</si>
  <si>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</si>
  <si>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</si>
  <si>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</si>
  <si>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</si>
  <si>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</si>
  <si>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</si>
  <si>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</si>
  <si>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</si>
  <si>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</si>
  <si>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</si>
  <si>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</si>
  <si>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</si>
  <si>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</si>
  <si>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</si>
  <si>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</si>
  <si>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Výstavba chodníků</t>
  </si>
  <si>
    <t>STA</t>
  </si>
  <si>
    <t>1</t>
  </si>
  <si>
    <t>{69550e15-869f-4fc6-bb56-e4ea99cda544}</t>
  </si>
  <si>
    <t>2</t>
  </si>
  <si>
    <t>02</t>
  </si>
  <si>
    <t>Vedlejší a ostatní náklady</t>
  </si>
  <si>
    <t>VON</t>
  </si>
  <si>
    <t>{44e371cc-cec6-4e67-94b6-cc5e88cee080}</t>
  </si>
  <si>
    <t>KRYCÍ LIST SOUPISU PRACÍ</t>
  </si>
  <si>
    <t>Objekt:</t>
  </si>
  <si>
    <t>01 - Výstavba chodníků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</si>
  <si>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</si>
  <si>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</si>
  <si>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</si>
  <si>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</si>
  <si>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</si>
  <si>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</si>
  <si>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</si>
  <si>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</si>
  <si>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</si>
  <si>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</si>
  <si>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</si>
  <si>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</si>
  <si>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</si>
  <si>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</si>
  <si>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</si>
  <si>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</si>
  <si>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</si>
  <si>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</si>
  <si>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</si>
  <si>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</si>
  <si>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</si>
  <si>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</si>
  <si>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</si>
  <si>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</si>
  <si>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</si>
  <si>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</si>
  <si>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</si>
  <si>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</si>
  <si>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</si>
  <si>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121112003</t>
  </si>
  <si>
    <t>Sejmutí ornice tl vrstvy do 200 mm ručně</t>
  </si>
  <si>
    <t>m2</t>
  </si>
  <si>
    <t>CS ÚRS 2025 02</t>
  </si>
  <si>
    <t>4</t>
  </si>
  <si>
    <t>1759420931</t>
  </si>
  <si>
    <t>VV</t>
  </si>
  <si>
    <t>D.1.1.1, D.1.1.2.1-2</t>
  </si>
  <si>
    <t>(174,53+12,38)/2</t>
  </si>
  <si>
    <t>121151103</t>
  </si>
  <si>
    <t>Sejmutí ornice plochy do 100 m2 tl vrstvy do 200 mm strojně</t>
  </si>
  <si>
    <t>-1541056261</t>
  </si>
  <si>
    <t>3</t>
  </si>
  <si>
    <t>132212332</t>
  </si>
  <si>
    <t>Hloubení nezapažených rýh šířky do 2000 mm v nesoudržných horninách třídy těžitelnosti I skupiny 3 ručně</t>
  </si>
  <si>
    <t>m3</t>
  </si>
  <si>
    <t>1538765358</t>
  </si>
  <si>
    <t>(174,53+12,38)*0,25/2</t>
  </si>
  <si>
    <t>132251252</t>
  </si>
  <si>
    <t>Hloubení rýh nezapažených š do 2000 mm v hornině třídy těžitelnosti I skupiny 3 objem do 50 m3 strojně</t>
  </si>
  <si>
    <t>77066542</t>
  </si>
  <si>
    <t>5</t>
  </si>
  <si>
    <t>139951121</t>
  </si>
  <si>
    <t>Bourání kcí v hloubených vykopávkách ze zdiva z betonu prostého strojně</t>
  </si>
  <si>
    <t>-607880786</t>
  </si>
  <si>
    <t>0,3</t>
  </si>
  <si>
    <t>6</t>
  </si>
  <si>
    <t>112251102</t>
  </si>
  <si>
    <t>Odstranění pařezů průměru přes 300 do 500 mm</t>
  </si>
  <si>
    <t>kus</t>
  </si>
  <si>
    <t>-1069429778</t>
  </si>
  <si>
    <t>7</t>
  </si>
  <si>
    <t>162201422</t>
  </si>
  <si>
    <t>Vodorovné přemístění pařezů do 1 km D přes 300 do 500 mm</t>
  </si>
  <si>
    <t>-1008643434</t>
  </si>
  <si>
    <t>8</t>
  </si>
  <si>
    <t>162301972</t>
  </si>
  <si>
    <t>Příplatek k vodorovnému přemístění pařezů D přes 300 do 500 mm ZKD 1 km</t>
  </si>
  <si>
    <t>834572736</t>
  </si>
  <si>
    <t>1*4 'Přepočtené koeficientem množství</t>
  </si>
  <si>
    <t>9</t>
  </si>
  <si>
    <t>162211311</t>
  </si>
  <si>
    <t>Vodorovné přemístění výkopku z horniny třídy těžitelnosti I skupiny 1 až 3 stavebním kolečkem do 10 m</t>
  </si>
  <si>
    <t>804187173</t>
  </si>
  <si>
    <t>(174,53+12,38)*0,3</t>
  </si>
  <si>
    <t>10</t>
  </si>
  <si>
    <t>162211319</t>
  </si>
  <si>
    <t>Příplatek k vodorovnému přemístění výkopku z horniny třídy těžitelnosti I skupiny 1 až 3 stavebním kolečkem za každých dalších 10 m</t>
  </si>
  <si>
    <t>-1293441731</t>
  </si>
  <si>
    <t>56,073*4 'Přepočtené koeficientem množství</t>
  </si>
  <si>
    <t>11</t>
  </si>
  <si>
    <t>167111101</t>
  </si>
  <si>
    <t>Nakládání výkopku z hornin třídy těžitelnosti I skupiny 1 až 3 ručně</t>
  </si>
  <si>
    <t>-106280907</t>
  </si>
  <si>
    <t>162751117</t>
  </si>
  <si>
    <t>Vodorovné přemístění přes 9 000 do 10000 m výkopku/sypaniny z horniny třídy těžitelnosti I skupiny 1 až 3</t>
  </si>
  <si>
    <t>2089548022</t>
  </si>
  <si>
    <t>13</t>
  </si>
  <si>
    <t>171251101</t>
  </si>
  <si>
    <t>Uložení sypaniny do násypů nezhutněných strojně</t>
  </si>
  <si>
    <t>-950484319</t>
  </si>
  <si>
    <t>14</t>
  </si>
  <si>
    <t>171201231</t>
  </si>
  <si>
    <t>Poplatek za uložení zeminy a kamení na recyklační skládce (skládkovné) kód odpadu 17 05 04</t>
  </si>
  <si>
    <t>t</t>
  </si>
  <si>
    <t>-368373878</t>
  </si>
  <si>
    <t>56,073*1,8 'Přepočtené koeficientem množství</t>
  </si>
  <si>
    <t>15</t>
  </si>
  <si>
    <t>17120123R1</t>
  </si>
  <si>
    <t>Poplatek za uložení pařezu na skládce</t>
  </si>
  <si>
    <t>soubor</t>
  </si>
  <si>
    <t>1095363242</t>
  </si>
  <si>
    <t>16</t>
  </si>
  <si>
    <t>181311103</t>
  </si>
  <si>
    <t>Rozprostření ornice tl vrstvy do 200 mm v rovině nebo ve svahu do 1:5 ručně</t>
  </si>
  <si>
    <t>-1973512986</t>
  </si>
  <si>
    <t>333</t>
  </si>
  <si>
    <t>17</t>
  </si>
  <si>
    <t>181411131</t>
  </si>
  <si>
    <t>Založení parkového trávníku výsevem pl do 1000 m2 v rovině a ve svahu do 1:5</t>
  </si>
  <si>
    <t>-41700733</t>
  </si>
  <si>
    <t>18</t>
  </si>
  <si>
    <t>M</t>
  </si>
  <si>
    <t>00572410</t>
  </si>
  <si>
    <t>osivo směs travní parková</t>
  </si>
  <si>
    <t>kg</t>
  </si>
  <si>
    <t>1402530073</t>
  </si>
  <si>
    <t>333*0,02 'Přepočtené koeficientem množství</t>
  </si>
  <si>
    <t>19</t>
  </si>
  <si>
    <t>10364101</t>
  </si>
  <si>
    <t>zemina pro terénní úpravy - ornice</t>
  </si>
  <si>
    <t>-909692048</t>
  </si>
  <si>
    <t>333*0,1*2</t>
  </si>
  <si>
    <t>Komunikace pozemní</t>
  </si>
  <si>
    <t>20</t>
  </si>
  <si>
    <t>564201111</t>
  </si>
  <si>
    <t>Podklad nebo podsyp ze štěrkopísku ŠP plochy přes 100 m2 tl 40 mm</t>
  </si>
  <si>
    <t>-1477568207</t>
  </si>
  <si>
    <t>174,53</t>
  </si>
  <si>
    <t>12,38</t>
  </si>
  <si>
    <t>Součet</t>
  </si>
  <si>
    <t>564750111</t>
  </si>
  <si>
    <t>Podklad nebo kryt z kameniva hrubého drceného vel. 0-32 mm plochy přes 100 m2 tl 150 mm</t>
  </si>
  <si>
    <t>737594567</t>
  </si>
  <si>
    <t>174,53*2</t>
  </si>
  <si>
    <t>22</t>
  </si>
  <si>
    <t>564751101</t>
  </si>
  <si>
    <t>Podklad nebo kryt z kameniva hrubého drceného vel. 0-63 mm plochy do 100 m2 tl 150 mm</t>
  </si>
  <si>
    <t>-444294320</t>
  </si>
  <si>
    <t>23</t>
  </si>
  <si>
    <t>596211112</t>
  </si>
  <si>
    <t>Kladení zámkové dlažby komunikací pro pěší ručně tl 60 mm skupiny A pl přes 100 do 300 m2</t>
  </si>
  <si>
    <t>339403230</t>
  </si>
  <si>
    <t>143,5</t>
  </si>
  <si>
    <t>24</t>
  </si>
  <si>
    <t>59245018</t>
  </si>
  <si>
    <t>dlažba skladebná betonová 200x100mm tl 60mm přírodní</t>
  </si>
  <si>
    <t>310521803</t>
  </si>
  <si>
    <t>-2*0,4</t>
  </si>
  <si>
    <t>142,7*1,05 'Přepočtené koeficientem množství</t>
  </si>
  <si>
    <t>25</t>
  </si>
  <si>
    <t>59245008</t>
  </si>
  <si>
    <t>dlažba skladebná betonová 200x100mm tl 60mm barevná</t>
  </si>
  <si>
    <t>-1605614482</t>
  </si>
  <si>
    <t>2*0,4</t>
  </si>
  <si>
    <t>0,8*1,05 'Přepočtené koeficientem množství</t>
  </si>
  <si>
    <t>26</t>
  </si>
  <si>
    <t>596212312</t>
  </si>
  <si>
    <t>Kladení zámkové dlažby pozemních komunikací ručně tl do 100 mm skupiny A pl do 300 m2</t>
  </si>
  <si>
    <t>1213217092</t>
  </si>
  <si>
    <t>7,81</t>
  </si>
  <si>
    <t>27</t>
  </si>
  <si>
    <t>59245296</t>
  </si>
  <si>
    <t>dlažba skladebná betonová 200x100mm tl 100mm přírodní</t>
  </si>
  <si>
    <t>-1586736312</t>
  </si>
  <si>
    <t>7,81*1,05 'Přepočtené koeficientem množství</t>
  </si>
  <si>
    <t>28</t>
  </si>
  <si>
    <t>5969911R1</t>
  </si>
  <si>
    <t>Napojení na stávající dlažbu</t>
  </si>
  <si>
    <t>1872676245</t>
  </si>
  <si>
    <t>Ostatní konstrukce a práce, bourání</t>
  </si>
  <si>
    <t>29</t>
  </si>
  <si>
    <t>7679967R1</t>
  </si>
  <si>
    <t>Demontáž a likvidace ocelové konstrukce - původní sušák, houpačka</t>
  </si>
  <si>
    <t>1537712659</t>
  </si>
  <si>
    <t>30</t>
  </si>
  <si>
    <t>7679967R2</t>
  </si>
  <si>
    <t>Demontáž zahradního sušáku (pro zpětné použití)</t>
  </si>
  <si>
    <t>20234709</t>
  </si>
  <si>
    <t>31</t>
  </si>
  <si>
    <t>916131213</t>
  </si>
  <si>
    <t>Osazení silničního obrubníku betonového stojatého s boční opěrou do lože z betonu prostého</t>
  </si>
  <si>
    <t>m</t>
  </si>
  <si>
    <t>45369362</t>
  </si>
  <si>
    <t>16,1</t>
  </si>
  <si>
    <t>32</t>
  </si>
  <si>
    <t>59217072</t>
  </si>
  <si>
    <t>obrubník silniční betonový 1000x100x250mm</t>
  </si>
  <si>
    <t>-1729450474</t>
  </si>
  <si>
    <t>33</t>
  </si>
  <si>
    <t>916331112</t>
  </si>
  <si>
    <t>Osazení zahradního obrubníku betonového do lože z betonu s boční opěrou</t>
  </si>
  <si>
    <t>1042665652</t>
  </si>
  <si>
    <t>205,32</t>
  </si>
  <si>
    <t>34</t>
  </si>
  <si>
    <t>59217001</t>
  </si>
  <si>
    <t>obrubník zahradní betonový 1000x50x250mm</t>
  </si>
  <si>
    <t>-36283144</t>
  </si>
  <si>
    <t>210</t>
  </si>
  <si>
    <t>35</t>
  </si>
  <si>
    <t>9361241R1</t>
  </si>
  <si>
    <t>Lavička 1600x560x750 mm, barva palisandr - dodání vč. dopravy a montáž</t>
  </si>
  <si>
    <t>257078318</t>
  </si>
  <si>
    <t>997</t>
  </si>
  <si>
    <t>Doprava suti a vybouraných hmot</t>
  </si>
  <si>
    <t>36</t>
  </si>
  <si>
    <t>997013151</t>
  </si>
  <si>
    <t>Vnitrostaveništní doprava suti a vybouraných hmot pro budovy v do 6 m s omezením mechanizace</t>
  </si>
  <si>
    <t>753765139</t>
  </si>
  <si>
    <t>0,75</t>
  </si>
  <si>
    <t>37</t>
  </si>
  <si>
    <t>997013501</t>
  </si>
  <si>
    <t>Odvoz suti a vybouraných hmot na skládku nebo meziskládku do 1 km se složením</t>
  </si>
  <si>
    <t>-464053534</t>
  </si>
  <si>
    <t>38</t>
  </si>
  <si>
    <t>997013509</t>
  </si>
  <si>
    <t>Příplatek k odvozu suti a vybouraných hmot na skládku ZKD 1 km přes 1 km</t>
  </si>
  <si>
    <t>356007043</t>
  </si>
  <si>
    <t>0,75*9 'Přepočtené koeficientem množství</t>
  </si>
  <si>
    <t>39</t>
  </si>
  <si>
    <t>997013861</t>
  </si>
  <si>
    <t>Poplatek za uložení stavebního odpadu na recyklační skládce (skládkovné) z prostého betonu kód odpadu 17 01 01</t>
  </si>
  <si>
    <t>1264056907</t>
  </si>
  <si>
    <t>998</t>
  </si>
  <si>
    <t>Přesun hmot</t>
  </si>
  <si>
    <t>40</t>
  </si>
  <si>
    <t>998223011</t>
  </si>
  <si>
    <t>Přesun hmot pro pozemní komunikace s krytem dlážděným</t>
  </si>
  <si>
    <t>-80831091</t>
  </si>
  <si>
    <t>02 - Vedlejší a ostatní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</si>
  <si>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</si>
  <si>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</si>
  <si>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</si>
  <si>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</si>
  <si>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</si>
  <si>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</si>
  <si>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</si>
  <si>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</si>
  <si>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</si>
  <si>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</si>
  <si>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</si>
  <si>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012384000</t>
  </si>
  <si>
    <t>Geodetické práce</t>
  </si>
  <si>
    <t>1024</t>
  </si>
  <si>
    <t>-1179355102</t>
  </si>
  <si>
    <t>013194000</t>
  </si>
  <si>
    <t>Vytýčení a kontrola inž. sítí</t>
  </si>
  <si>
    <t>642097238</t>
  </si>
  <si>
    <t>VRN2</t>
  </si>
  <si>
    <t>Příprava staveniště</t>
  </si>
  <si>
    <t>020001000</t>
  </si>
  <si>
    <t>Příprava staveniště: zřízení deponie a mezideponie; zřízení příjezdů a přístupů na staveniště; dodržení podmínek pro provádění staveb z hlediska BOZP (vč. označení stavby); dočasné dopravní značení, osvětlení</t>
  </si>
  <si>
    <t>-2019135514</t>
  </si>
  <si>
    <t>VRN3</t>
  </si>
  <si>
    <t>Zařízení staveniště</t>
  </si>
  <si>
    <t>030001000</t>
  </si>
  <si>
    <t xml:space="preserve">Zařízení staveniště: - kancelářské, skladovací a hygienické objekty - oplocení stavby - ostraha staveniště - kompletní vnitrostaveništní rozvody všech potřebných energií vč. jejich poplatku - zajištění podružných měření spotřeby </t>
  </si>
  <si>
    <t>soubory</t>
  </si>
  <si>
    <t>532532976</t>
  </si>
  <si>
    <t>031303000</t>
  </si>
  <si>
    <t>Zábor veřejného prostranství a zvláštní užívání - vyřízení a úhrada poplatku</t>
  </si>
  <si>
    <t>-272773754</t>
  </si>
  <si>
    <t>039002000</t>
  </si>
  <si>
    <t>Zrušení zařízení staveniště: - náklady spojené s kompletní likvidací zařízení staveniště vč. uvedení všech dotčených ploch do bezvadního stavu</t>
  </si>
  <si>
    <t>-1913015199</t>
  </si>
  <si>
    <t>VRN4</t>
  </si>
  <si>
    <t>Inženýrská činnost</t>
  </si>
  <si>
    <t>043134000</t>
  </si>
  <si>
    <t>Zkoušky zatěžovací</t>
  </si>
  <si>
    <t>-1811043604</t>
  </si>
  <si>
    <t>VRN6</t>
  </si>
  <si>
    <t>Územní vlivy</t>
  </si>
  <si>
    <t>065002000</t>
  </si>
  <si>
    <t>Mimostaveništní doprava materiálů, výrobků a strojů</t>
  </si>
  <si>
    <t>826808667</t>
  </si>
  <si>
    <t>VRN9</t>
  </si>
  <si>
    <t>Ostatní náklady</t>
  </si>
  <si>
    <t>090001000</t>
  </si>
  <si>
    <t xml:space="preserve">Ostatní náklady: - náklady zhotovitele spojené s ochranou všech dotčených dřevin, stromů, porostů a vegetačních ploch po celou dobu stavby - pravidelné čištění přilehlých/ souvisejících komunikací a zpevněných ploch po celou dobu stavby </t>
  </si>
  <si>
    <t>2044025182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</si>
</sst>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54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55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56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55</v>
      </c>
      <c r="AI60" s="42"/>
      <c r="AJ60" s="42"/>
      <c r="AK60" s="42"/>
      <c r="AL60" s="42"/>
      <c r="AM60" s="64" t="s">
        <v>56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57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58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55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56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55</v>
      </c>
      <c r="AI75" s="42"/>
      <c r="AJ75" s="42"/>
      <c r="AK75" s="42"/>
      <c r="AL75" s="42"/>
      <c r="AM75" s="64" t="s">
        <v>56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59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20250818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Výstavba chodníků na zahradě ul. Čapkova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Čapkova 708, Třinec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18. 8. 2025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Centrum sociální pomoci Třinec, p. o.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HAMROZI s.r.o.</v>
      </c>
      <c r="AN89" s="71"/>
      <c r="AO89" s="71"/>
      <c r="AP89" s="71"/>
      <c r="AQ89" s="40"/>
      <c r="AR89" s="44"/>
      <c r="AS89" s="81" t="s">
        <v>60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61</v>
      </c>
      <c r="D92" s="94"/>
      <c r="E92" s="94"/>
      <c r="F92" s="94"/>
      <c r="G92" s="94"/>
      <c r="H92" s="95"/>
      <c r="I92" s="96" t="s">
        <v>62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63</v>
      </c>
      <c r="AH92" s="94"/>
      <c r="AI92" s="94"/>
      <c r="AJ92" s="94"/>
      <c r="AK92" s="94"/>
      <c r="AL92" s="94"/>
      <c r="AM92" s="94"/>
      <c r="AN92" s="96" t="s">
        <v>64</v>
      </c>
      <c r="AO92" s="94"/>
      <c r="AP92" s="98"/>
      <c r="AQ92" s="99" t="s">
        <v>65</v>
      </c>
      <c r="AR92" s="44"/>
      <c r="AS92" s="100" t="s">
        <v>66</v>
      </c>
      <c r="AT92" s="101" t="s">
        <v>67</v>
      </c>
      <c r="AU92" s="101" t="s">
        <v>68</v>
      </c>
      <c r="AV92" s="101" t="s">
        <v>69</v>
      </c>
      <c r="AW92" s="101" t="s">
        <v>70</v>
      </c>
      <c r="AX92" s="101" t="s">
        <v>71</v>
      </c>
      <c r="AY92" s="101" t="s">
        <v>72</v>
      </c>
      <c r="AZ92" s="101" t="s">
        <v>73</v>
      </c>
      <c r="BA92" s="101" t="s">
        <v>74</v>
      </c>
      <c r="BB92" s="101" t="s">
        <v>75</v>
      </c>
      <c r="BC92" s="101" t="s">
        <v>76</v>
      </c>
      <c r="BD92" s="102" t="s">
        <v>77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78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79</v>
      </c>
      <c r="BT94" s="117" t="s">
        <v>80</v>
      </c>
      <c r="BU94" s="118" t="s">
        <v>81</v>
      </c>
      <c r="BV94" s="117" t="s">
        <v>82</v>
      </c>
      <c r="BW94" s="117" t="s">
        <v>5</v>
      </c>
      <c r="BX94" s="117" t="s">
        <v>83</v>
      </c>
      <c r="CL94" s="117" t="s">
        <v>1</v>
      </c>
    </row>
    <row r="95" s="7" customFormat="1" ht="16.5" customHeight="1">
      <c r="A95" s="119" t="s">
        <v>84</v>
      </c>
      <c r="B95" s="120"/>
      <c r="C95" s="121"/>
      <c r="D95" s="122" t="s">
        <v>85</v>
      </c>
      <c r="E95" s="122"/>
      <c r="F95" s="122"/>
      <c r="G95" s="122"/>
      <c r="H95" s="122"/>
      <c r="I95" s="123"/>
      <c r="J95" s="122" t="s">
        <v>86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Výstavba chodníků'!J30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87</v>
      </c>
      <c r="AR95" s="126"/>
      <c r="AS95" s="127">
        <v>0</v>
      </c>
      <c r="AT95" s="128">
        <f>ROUND(SUM(AV95:AW95),2)</f>
        <v>0</v>
      </c>
      <c r="AU95" s="129">
        <f>'01 - Výstavba chodníků'!P122</f>
        <v>0</v>
      </c>
      <c r="AV95" s="128">
        <f>'01 - Výstavba chodníků'!J33</f>
        <v>0</v>
      </c>
      <c r="AW95" s="128">
        <f>'01 - Výstavba chodníků'!J34</f>
        <v>0</v>
      </c>
      <c r="AX95" s="128">
        <f>'01 - Výstavba chodníků'!J35</f>
        <v>0</v>
      </c>
      <c r="AY95" s="128">
        <f>'01 - Výstavba chodníků'!J36</f>
        <v>0</v>
      </c>
      <c r="AZ95" s="128">
        <f>'01 - Výstavba chodníků'!F33</f>
        <v>0</v>
      </c>
      <c r="BA95" s="128">
        <f>'01 - Výstavba chodníků'!F34</f>
        <v>0</v>
      </c>
      <c r="BB95" s="128">
        <f>'01 - Výstavba chodníků'!F35</f>
        <v>0</v>
      </c>
      <c r="BC95" s="128">
        <f>'01 - Výstavba chodníků'!F36</f>
        <v>0</v>
      </c>
      <c r="BD95" s="130">
        <f>'01 - Výstavba chodníků'!F37</f>
        <v>0</v>
      </c>
      <c r="BE95" s="7"/>
      <c r="BT95" s="131" t="s">
        <v>88</v>
      </c>
      <c r="BV95" s="131" t="s">
        <v>82</v>
      </c>
      <c r="BW95" s="131" t="s">
        <v>89</v>
      </c>
      <c r="BX95" s="131" t="s">
        <v>5</v>
      </c>
      <c r="CL95" s="131" t="s">
        <v>1</v>
      </c>
      <c r="CM95" s="131" t="s">
        <v>90</v>
      </c>
    </row>
    <row r="96" s="7" customFormat="1" ht="16.5" customHeight="1">
      <c r="A96" s="119" t="s">
        <v>84</v>
      </c>
      <c r="B96" s="120"/>
      <c r="C96" s="121"/>
      <c r="D96" s="122" t="s">
        <v>91</v>
      </c>
      <c r="E96" s="122"/>
      <c r="F96" s="122"/>
      <c r="G96" s="122"/>
      <c r="H96" s="122"/>
      <c r="I96" s="123"/>
      <c r="J96" s="122" t="s">
        <v>92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Vedlejší a ostatní n...'!J30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93</v>
      </c>
      <c r="AR96" s="126"/>
      <c r="AS96" s="132">
        <v>0</v>
      </c>
      <c r="AT96" s="133">
        <f>ROUND(SUM(AV96:AW96),2)</f>
        <v>0</v>
      </c>
      <c r="AU96" s="134">
        <f>'02 - Vedlejší a ostatní n...'!P123</f>
        <v>0</v>
      </c>
      <c r="AV96" s="133">
        <f>'02 - Vedlejší a ostatní n...'!J33</f>
        <v>0</v>
      </c>
      <c r="AW96" s="133">
        <f>'02 - Vedlejší a ostatní n...'!J34</f>
        <v>0</v>
      </c>
      <c r="AX96" s="133">
        <f>'02 - Vedlejší a ostatní n...'!J35</f>
        <v>0</v>
      </c>
      <c r="AY96" s="133">
        <f>'02 - Vedlejší a ostatní n...'!J36</f>
        <v>0</v>
      </c>
      <c r="AZ96" s="133">
        <f>'02 - Vedlejší a ostatní n...'!F33</f>
        <v>0</v>
      </c>
      <c r="BA96" s="133">
        <f>'02 - Vedlejší a ostatní n...'!F34</f>
        <v>0</v>
      </c>
      <c r="BB96" s="133">
        <f>'02 - Vedlejší a ostatní n...'!F35</f>
        <v>0</v>
      </c>
      <c r="BC96" s="133">
        <f>'02 - Vedlejší a ostatní n...'!F36</f>
        <v>0</v>
      </c>
      <c r="BD96" s="135">
        <f>'02 - Vedlejší a ostatní n...'!F37</f>
        <v>0</v>
      </c>
      <c r="BE96" s="7"/>
      <c r="BT96" s="131" t="s">
        <v>88</v>
      </c>
      <c r="BV96" s="131" t="s">
        <v>82</v>
      </c>
      <c r="BW96" s="131" t="s">
        <v>94</v>
      </c>
      <c r="BX96" s="131" t="s">
        <v>5</v>
      </c>
      <c r="CL96" s="131" t="s">
        <v>1</v>
      </c>
      <c r="CM96" s="131" t="s">
        <v>90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8Bo4mHJ70DFkBUap5TkvKP3qEne27gX4/ip44ncFqcTfUuKm9acD9rKsTL9jz2OeyOTG57wJOVCu6b+Xa/EQHg==" hashValue="+en9zNA0VXRJpXpLVgknyaUNXtLkxzZNFQp88EiyoL6Uid9taM77rApESzua56BhtRcsX4EIlqR2snBG0GJ6WA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Výstavba chodníků'!C2" display="/"/>
    <hyperlink ref="A96" location="'02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Výstavba chodníků na zahradě ul. Čapkova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ROUND((SUM(BE122:BE259)),  2)</f>
        <v>0</v>
      </c>
      <c r="G33" s="38"/>
      <c r="H33" s="38"/>
      <c r="I33" s="155">
        <v>0.20999999999999999</v>
      </c>
      <c r="J33" s="154">
        <f>ROUND(((SUM(BE122:BE259))*I33),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ROUND((SUM(BF122:BF259)),  2)</f>
        <v>0</v>
      </c>
      <c r="G34" s="38"/>
      <c r="H34" s="38"/>
      <c r="I34" s="155">
        <v>0.12</v>
      </c>
      <c r="J34" s="154">
        <f>ROUND(((SUM(BF122:BF259))*I34),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ROUND((SUM(BG122:BG259)),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ROUND((SUM(BH122:BH259)),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ROUND((SUM(BI122:BI259)),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Výstavba chodníků na zahradě ul. Čapkova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Výstavba chodníků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Čapkova 708, Třinec</v>
      </c>
      <c r="G89" s="40"/>
      <c r="H89" s="40"/>
      <c r="I89" s="32" t="s">
        <v>22</v>
      </c>
      <c r="J89" s="79" t="str">
        <f>IF(J12="","",J12)</f>
        <v>18. 8. 2025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Centrum sociální pomoci Třinec, p. o.</v>
      </c>
      <c r="G91" s="40"/>
      <c r="H91" s="40"/>
      <c r="I91" s="32" t="s">
        <v>31</v>
      </c>
      <c r="J91" s="36" t="str">
        <f>E21</f>
        <v>HAMROZI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103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104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105</v>
      </c>
      <c r="E99" s="188"/>
      <c r="F99" s="188"/>
      <c r="G99" s="188"/>
      <c r="H99" s="188"/>
      <c r="I99" s="188"/>
      <c r="J99" s="189">
        <f>J184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106</v>
      </c>
      <c r="E100" s="188"/>
      <c r="F100" s="188"/>
      <c r="G100" s="188"/>
      <c r="H100" s="188"/>
      <c r="I100" s="188"/>
      <c r="J100" s="189">
        <f>J222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107</v>
      </c>
      <c r="E101" s="188"/>
      <c r="F101" s="188"/>
      <c r="G101" s="188"/>
      <c r="H101" s="188"/>
      <c r="I101" s="188"/>
      <c r="J101" s="189">
        <f>J244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108</v>
      </c>
      <c r="E102" s="188"/>
      <c r="F102" s="188"/>
      <c r="G102" s="188"/>
      <c r="H102" s="188"/>
      <c r="I102" s="188"/>
      <c r="J102" s="189">
        <f>J258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109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4" t="str">
        <f>E7</f>
        <v>Výstavba chodníků na zahradě ul. Čapkova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01 - Výstavba chodníků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Čapkova 708, Třinec</v>
      </c>
      <c r="G116" s="40"/>
      <c r="H116" s="40"/>
      <c r="I116" s="32" t="s">
        <v>22</v>
      </c>
      <c r="J116" s="79" t="str">
        <f>IF(J12="","",J12)</f>
        <v>18. 8. 2025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>Centrum sociální pomoci Třinec, p. o.</v>
      </c>
      <c r="G118" s="40"/>
      <c r="H118" s="40"/>
      <c r="I118" s="32" t="s">
        <v>31</v>
      </c>
      <c r="J118" s="36" t="str">
        <f>E21</f>
        <v>HAMROZI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29</v>
      </c>
      <c r="D119" s="40"/>
      <c r="E119" s="40"/>
      <c r="F119" s="27" t="str">
        <f>IF(E18="","",E18)</f>
        <v>Vyplň údaj</v>
      </c>
      <c r="G119" s="40"/>
      <c r="H119" s="40"/>
      <c r="I119" s="32" t="s">
        <v>36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110</v>
      </c>
      <c r="D121" s="194" t="s">
        <v>65</v>
      </c>
      <c r="E121" s="194" t="s">
        <v>61</v>
      </c>
      <c r="F121" s="194" t="s">
        <v>62</v>
      </c>
      <c r="G121" s="194" t="s">
        <v>111</v>
      </c>
      <c r="H121" s="194" t="s">
        <v>112</v>
      </c>
      <c r="I121" s="194" t="s">
        <v>113</v>
      </c>
      <c r="J121" s="194" t="s">
        <v>100</v>
      </c>
      <c r="K121" s="195" t="s">
        <v>114</v>
      </c>
      <c r="L121" s="196"/>
      <c r="M121" s="100" t="s">
        <v>1</v>
      </c>
      <c r="N121" s="101" t="s">
        <v>44</v>
      </c>
      <c r="O121" s="101" t="s">
        <v>115</v>
      </c>
      <c r="P121" s="101" t="s">
        <v>116</v>
      </c>
      <c r="Q121" s="101" t="s">
        <v>117</v>
      </c>
      <c r="R121" s="101" t="s">
        <v>118</v>
      </c>
      <c r="S121" s="101" t="s">
        <v>119</v>
      </c>
      <c r="T121" s="102" t="s">
        <v>120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121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132.37989930000001</v>
      </c>
      <c r="S122" s="104"/>
      <c r="T122" s="200">
        <f>T123</f>
        <v>0.051000000000000004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79</v>
      </c>
      <c r="AU122" s="17" t="s">
        <v>102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79</v>
      </c>
      <c r="E123" s="205" t="s">
        <v>122</v>
      </c>
      <c r="F123" s="205" t="s">
        <v>123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P124+P184+P222+P244+P258</f>
        <v>0</v>
      </c>
      <c r="Q123" s="210"/>
      <c r="R123" s="211">
        <f>R124+R184+R222+R244+R258</f>
        <v>132.37989930000001</v>
      </c>
      <c r="S123" s="210"/>
      <c r="T123" s="212">
        <f>T124+T184+T222+T244+T258</f>
        <v>0.051000000000000004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88</v>
      </c>
      <c r="AT123" s="214" t="s">
        <v>79</v>
      </c>
      <c r="AU123" s="214" t="s">
        <v>80</v>
      </c>
      <c r="AY123" s="213" t="s">
        <v>124</v>
      </c>
      <c r="BK123" s="215">
        <f>BK124+BK184+BK222+BK244+BK258</f>
        <v>0</v>
      </c>
    </row>
    <row r="124" s="12" customFormat="1" ht="22.8" customHeight="1">
      <c r="A124" s="12"/>
      <c r="B124" s="202"/>
      <c r="C124" s="203"/>
      <c r="D124" s="204" t="s">
        <v>79</v>
      </c>
      <c r="E124" s="216" t="s">
        <v>88</v>
      </c>
      <c r="F124" s="216" t="s">
        <v>125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SUM(P125:P183)</f>
        <v>0</v>
      </c>
      <c r="Q124" s="210"/>
      <c r="R124" s="211">
        <f>SUM(R125:R183)</f>
        <v>66.606659999999991</v>
      </c>
      <c r="S124" s="210"/>
      <c r="T124" s="212">
        <f>SUM(T125:T183)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88</v>
      </c>
      <c r="AT124" s="214" t="s">
        <v>79</v>
      </c>
      <c r="AU124" s="214" t="s">
        <v>88</v>
      </c>
      <c r="AY124" s="213" t="s">
        <v>124</v>
      </c>
      <c r="BK124" s="215">
        <f>SUM(BK125:BK183)</f>
        <v>0</v>
      </c>
    </row>
    <row r="125" s="2" customFormat="1" ht="16.5" customHeight="1">
      <c r="A125" s="38"/>
      <c r="B125" s="39"/>
      <c r="C125" s="218" t="s">
        <v>88</v>
      </c>
      <c r="D125" s="218" t="s">
        <v>126</v>
      </c>
      <c r="E125" s="219" t="s">
        <v>127</v>
      </c>
      <c r="F125" s="220" t="s">
        <v>128</v>
      </c>
      <c r="G125" s="221" t="s">
        <v>129</v>
      </c>
      <c r="H125" s="222">
        <v>93.454999999999998</v>
      </c>
      <c r="I125" s="223"/>
      <c r="J125" s="224">
        <f>ROUND(I125*H125,2)</f>
        <v>0</v>
      </c>
      <c r="K125" s="220" t="s">
        <v>130</v>
      </c>
      <c r="L125" s="44"/>
      <c r="M125" s="225" t="s">
        <v>1</v>
      </c>
      <c r="N125" s="226" t="s">
        <v>45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131</v>
      </c>
      <c r="AT125" s="229" t="s">
        <v>126</v>
      </c>
      <c r="AU125" s="229" t="s">
        <v>90</v>
      </c>
      <c r="AY125" s="17" t="s">
        <v>124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88</v>
      </c>
      <c r="BK125" s="230">
        <f>ROUND(I125*H125,2)</f>
        <v>0</v>
      </c>
      <c r="BL125" s="17" t="s">
        <v>131</v>
      </c>
      <c r="BM125" s="229" t="s">
        <v>132</v>
      </c>
    </row>
    <row r="126" s="13" customFormat="1">
      <c r="A126" s="13"/>
      <c r="B126" s="231"/>
      <c r="C126" s="232"/>
      <c r="D126" s="233" t="s">
        <v>133</v>
      </c>
      <c r="E126" s="234" t="s">
        <v>1</v>
      </c>
      <c r="F126" s="235" t="s">
        <v>134</v>
      </c>
      <c r="G126" s="232"/>
      <c r="H126" s="234" t="s">
        <v>1</v>
      </c>
      <c r="I126" s="236"/>
      <c r="J126" s="232"/>
      <c r="K126" s="232"/>
      <c r="L126" s="237"/>
      <c r="M126" s="238"/>
      <c r="N126" s="239"/>
      <c r="O126" s="239"/>
      <c r="P126" s="239"/>
      <c r="Q126" s="239"/>
      <c r="R126" s="239"/>
      <c r="S126" s="239"/>
      <c r="T126" s="24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1" t="s">
        <v>133</v>
      </c>
      <c r="AU126" s="241" t="s">
        <v>90</v>
      </c>
      <c r="AV126" s="13" t="s">
        <v>88</v>
      </c>
      <c r="AW126" s="13" t="s">
        <v>35</v>
      </c>
      <c r="AX126" s="13" t="s">
        <v>80</v>
      </c>
      <c r="AY126" s="241" t="s">
        <v>124</v>
      </c>
    </row>
    <row r="127" s="14" customFormat="1">
      <c r="A127" s="14"/>
      <c r="B127" s="242"/>
      <c r="C127" s="243"/>
      <c r="D127" s="233" t="s">
        <v>133</v>
      </c>
      <c r="E127" s="244" t="s">
        <v>1</v>
      </c>
      <c r="F127" s="245" t="s">
        <v>135</v>
      </c>
      <c r="G127" s="243"/>
      <c r="H127" s="246">
        <v>93.454999999999998</v>
      </c>
      <c r="I127" s="247"/>
      <c r="J127" s="243"/>
      <c r="K127" s="243"/>
      <c r="L127" s="248"/>
      <c r="M127" s="249"/>
      <c r="N127" s="250"/>
      <c r="O127" s="250"/>
      <c r="P127" s="250"/>
      <c r="Q127" s="250"/>
      <c r="R127" s="250"/>
      <c r="S127" s="250"/>
      <c r="T127" s="25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2" t="s">
        <v>133</v>
      </c>
      <c r="AU127" s="252" t="s">
        <v>90</v>
      </c>
      <c r="AV127" s="14" t="s">
        <v>90</v>
      </c>
      <c r="AW127" s="14" t="s">
        <v>35</v>
      </c>
      <c r="AX127" s="14" t="s">
        <v>88</v>
      </c>
      <c r="AY127" s="252" t="s">
        <v>124</v>
      </c>
    </row>
    <row r="128" s="2" customFormat="1" ht="24.15" customHeight="1">
      <c r="A128" s="38"/>
      <c r="B128" s="39"/>
      <c r="C128" s="218" t="s">
        <v>90</v>
      </c>
      <c r="D128" s="218" t="s">
        <v>126</v>
      </c>
      <c r="E128" s="219" t="s">
        <v>136</v>
      </c>
      <c r="F128" s="220" t="s">
        <v>137</v>
      </c>
      <c r="G128" s="221" t="s">
        <v>129</v>
      </c>
      <c r="H128" s="222">
        <v>93.454999999999998</v>
      </c>
      <c r="I128" s="223"/>
      <c r="J128" s="224">
        <f>ROUND(I128*H128,2)</f>
        <v>0</v>
      </c>
      <c r="K128" s="220" t="s">
        <v>130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131</v>
      </c>
      <c r="AT128" s="229" t="s">
        <v>126</v>
      </c>
      <c r="AU128" s="229" t="s">
        <v>90</v>
      </c>
      <c r="AY128" s="17" t="s">
        <v>124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131</v>
      </c>
      <c r="BM128" s="229" t="s">
        <v>138</v>
      </c>
    </row>
    <row r="129" s="13" customFormat="1">
      <c r="A129" s="13"/>
      <c r="B129" s="231"/>
      <c r="C129" s="232"/>
      <c r="D129" s="233" t="s">
        <v>133</v>
      </c>
      <c r="E129" s="234" t="s">
        <v>1</v>
      </c>
      <c r="F129" s="235" t="s">
        <v>134</v>
      </c>
      <c r="G129" s="232"/>
      <c r="H129" s="234" t="s">
        <v>1</v>
      </c>
      <c r="I129" s="236"/>
      <c r="J129" s="232"/>
      <c r="K129" s="232"/>
      <c r="L129" s="237"/>
      <c r="M129" s="238"/>
      <c r="N129" s="239"/>
      <c r="O129" s="239"/>
      <c r="P129" s="239"/>
      <c r="Q129" s="239"/>
      <c r="R129" s="239"/>
      <c r="S129" s="239"/>
      <c r="T129" s="24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1" t="s">
        <v>133</v>
      </c>
      <c r="AU129" s="241" t="s">
        <v>90</v>
      </c>
      <c r="AV129" s="13" t="s">
        <v>88</v>
      </c>
      <c r="AW129" s="13" t="s">
        <v>35</v>
      </c>
      <c r="AX129" s="13" t="s">
        <v>80</v>
      </c>
      <c r="AY129" s="241" t="s">
        <v>124</v>
      </c>
    </row>
    <row r="130" s="14" customFormat="1">
      <c r="A130" s="14"/>
      <c r="B130" s="242"/>
      <c r="C130" s="243"/>
      <c r="D130" s="233" t="s">
        <v>133</v>
      </c>
      <c r="E130" s="244" t="s">
        <v>1</v>
      </c>
      <c r="F130" s="245" t="s">
        <v>135</v>
      </c>
      <c r="G130" s="243"/>
      <c r="H130" s="246">
        <v>93.454999999999998</v>
      </c>
      <c r="I130" s="247"/>
      <c r="J130" s="243"/>
      <c r="K130" s="243"/>
      <c r="L130" s="248"/>
      <c r="M130" s="249"/>
      <c r="N130" s="250"/>
      <c r="O130" s="250"/>
      <c r="P130" s="250"/>
      <c r="Q130" s="250"/>
      <c r="R130" s="250"/>
      <c r="S130" s="250"/>
      <c r="T130" s="25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2" t="s">
        <v>133</v>
      </c>
      <c r="AU130" s="252" t="s">
        <v>90</v>
      </c>
      <c r="AV130" s="14" t="s">
        <v>90</v>
      </c>
      <c r="AW130" s="14" t="s">
        <v>35</v>
      </c>
      <c r="AX130" s="14" t="s">
        <v>88</v>
      </c>
      <c r="AY130" s="252" t="s">
        <v>124</v>
      </c>
    </row>
    <row r="131" s="2" customFormat="1" ht="37.8" customHeight="1">
      <c r="A131" s="38"/>
      <c r="B131" s="39"/>
      <c r="C131" s="218" t="s">
        <v>139</v>
      </c>
      <c r="D131" s="218" t="s">
        <v>126</v>
      </c>
      <c r="E131" s="219" t="s">
        <v>140</v>
      </c>
      <c r="F131" s="220" t="s">
        <v>141</v>
      </c>
      <c r="G131" s="221" t="s">
        <v>142</v>
      </c>
      <c r="H131" s="222">
        <v>23.364000000000001</v>
      </c>
      <c r="I131" s="223"/>
      <c r="J131" s="224">
        <f>ROUND(I131*H131,2)</f>
        <v>0</v>
      </c>
      <c r="K131" s="220" t="s">
        <v>130</v>
      </c>
      <c r="L131" s="44"/>
      <c r="M131" s="225" t="s">
        <v>1</v>
      </c>
      <c r="N131" s="226" t="s">
        <v>45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131</v>
      </c>
      <c r="AT131" s="229" t="s">
        <v>126</v>
      </c>
      <c r="AU131" s="229" t="s">
        <v>90</v>
      </c>
      <c r="AY131" s="17" t="s">
        <v>124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88</v>
      </c>
      <c r="BK131" s="230">
        <f>ROUND(I131*H131,2)</f>
        <v>0</v>
      </c>
      <c r="BL131" s="17" t="s">
        <v>131</v>
      </c>
      <c r="BM131" s="229" t="s">
        <v>143</v>
      </c>
    </row>
    <row r="132" s="13" customFormat="1">
      <c r="A132" s="13"/>
      <c r="B132" s="231"/>
      <c r="C132" s="232"/>
      <c r="D132" s="233" t="s">
        <v>133</v>
      </c>
      <c r="E132" s="234" t="s">
        <v>1</v>
      </c>
      <c r="F132" s="235" t="s">
        <v>134</v>
      </c>
      <c r="G132" s="232"/>
      <c r="H132" s="234" t="s">
        <v>1</v>
      </c>
      <c r="I132" s="236"/>
      <c r="J132" s="232"/>
      <c r="K132" s="232"/>
      <c r="L132" s="237"/>
      <c r="M132" s="238"/>
      <c r="N132" s="239"/>
      <c r="O132" s="239"/>
      <c r="P132" s="239"/>
      <c r="Q132" s="239"/>
      <c r="R132" s="239"/>
      <c r="S132" s="239"/>
      <c r="T132" s="24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1" t="s">
        <v>133</v>
      </c>
      <c r="AU132" s="241" t="s">
        <v>90</v>
      </c>
      <c r="AV132" s="13" t="s">
        <v>88</v>
      </c>
      <c r="AW132" s="13" t="s">
        <v>35</v>
      </c>
      <c r="AX132" s="13" t="s">
        <v>80</v>
      </c>
      <c r="AY132" s="241" t="s">
        <v>124</v>
      </c>
    </row>
    <row r="133" s="14" customFormat="1">
      <c r="A133" s="14"/>
      <c r="B133" s="242"/>
      <c r="C133" s="243"/>
      <c r="D133" s="233" t="s">
        <v>133</v>
      </c>
      <c r="E133" s="244" t="s">
        <v>1</v>
      </c>
      <c r="F133" s="245" t="s">
        <v>144</v>
      </c>
      <c r="G133" s="243"/>
      <c r="H133" s="246">
        <v>23.364000000000001</v>
      </c>
      <c r="I133" s="247"/>
      <c r="J133" s="243"/>
      <c r="K133" s="243"/>
      <c r="L133" s="248"/>
      <c r="M133" s="249"/>
      <c r="N133" s="250"/>
      <c r="O133" s="250"/>
      <c r="P133" s="250"/>
      <c r="Q133" s="250"/>
      <c r="R133" s="250"/>
      <c r="S133" s="250"/>
      <c r="T133" s="251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2" t="s">
        <v>133</v>
      </c>
      <c r="AU133" s="252" t="s">
        <v>90</v>
      </c>
      <c r="AV133" s="14" t="s">
        <v>90</v>
      </c>
      <c r="AW133" s="14" t="s">
        <v>35</v>
      </c>
      <c r="AX133" s="14" t="s">
        <v>88</v>
      </c>
      <c r="AY133" s="252" t="s">
        <v>124</v>
      </c>
    </row>
    <row r="134" s="2" customFormat="1" ht="33" customHeight="1">
      <c r="A134" s="38"/>
      <c r="B134" s="39"/>
      <c r="C134" s="218" t="s">
        <v>131</v>
      </c>
      <c r="D134" s="218" t="s">
        <v>126</v>
      </c>
      <c r="E134" s="219" t="s">
        <v>145</v>
      </c>
      <c r="F134" s="220" t="s">
        <v>146</v>
      </c>
      <c r="G134" s="221" t="s">
        <v>142</v>
      </c>
      <c r="H134" s="222">
        <v>23.364000000000001</v>
      </c>
      <c r="I134" s="223"/>
      <c r="J134" s="224">
        <f>ROUND(I134*H134,2)</f>
        <v>0</v>
      </c>
      <c r="K134" s="220" t="s">
        <v>130</v>
      </c>
      <c r="L134" s="44"/>
      <c r="M134" s="225" t="s">
        <v>1</v>
      </c>
      <c r="N134" s="226" t="s">
        <v>45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131</v>
      </c>
      <c r="AT134" s="229" t="s">
        <v>126</v>
      </c>
      <c r="AU134" s="229" t="s">
        <v>90</v>
      </c>
      <c r="AY134" s="17" t="s">
        <v>124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88</v>
      </c>
      <c r="BK134" s="230">
        <f>ROUND(I134*H134,2)</f>
        <v>0</v>
      </c>
      <c r="BL134" s="17" t="s">
        <v>131</v>
      </c>
      <c r="BM134" s="229" t="s">
        <v>147</v>
      </c>
    </row>
    <row r="135" s="13" customFormat="1">
      <c r="A135" s="13"/>
      <c r="B135" s="231"/>
      <c r="C135" s="232"/>
      <c r="D135" s="233" t="s">
        <v>133</v>
      </c>
      <c r="E135" s="234" t="s">
        <v>1</v>
      </c>
      <c r="F135" s="235" t="s">
        <v>134</v>
      </c>
      <c r="G135" s="232"/>
      <c r="H135" s="234" t="s">
        <v>1</v>
      </c>
      <c r="I135" s="236"/>
      <c r="J135" s="232"/>
      <c r="K135" s="232"/>
      <c r="L135" s="237"/>
      <c r="M135" s="238"/>
      <c r="N135" s="239"/>
      <c r="O135" s="239"/>
      <c r="P135" s="239"/>
      <c r="Q135" s="239"/>
      <c r="R135" s="239"/>
      <c r="S135" s="239"/>
      <c r="T135" s="24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1" t="s">
        <v>133</v>
      </c>
      <c r="AU135" s="241" t="s">
        <v>90</v>
      </c>
      <c r="AV135" s="13" t="s">
        <v>88</v>
      </c>
      <c r="AW135" s="13" t="s">
        <v>35</v>
      </c>
      <c r="AX135" s="13" t="s">
        <v>80</v>
      </c>
      <c r="AY135" s="241" t="s">
        <v>124</v>
      </c>
    </row>
    <row r="136" s="14" customFormat="1">
      <c r="A136" s="14"/>
      <c r="B136" s="242"/>
      <c r="C136" s="243"/>
      <c r="D136" s="233" t="s">
        <v>133</v>
      </c>
      <c r="E136" s="244" t="s">
        <v>1</v>
      </c>
      <c r="F136" s="245" t="s">
        <v>144</v>
      </c>
      <c r="G136" s="243"/>
      <c r="H136" s="246">
        <v>23.364000000000001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2" t="s">
        <v>133</v>
      </c>
      <c r="AU136" s="252" t="s">
        <v>90</v>
      </c>
      <c r="AV136" s="14" t="s">
        <v>90</v>
      </c>
      <c r="AW136" s="14" t="s">
        <v>35</v>
      </c>
      <c r="AX136" s="14" t="s">
        <v>88</v>
      </c>
      <c r="AY136" s="252" t="s">
        <v>124</v>
      </c>
    </row>
    <row r="137" s="2" customFormat="1" ht="24.15" customHeight="1">
      <c r="A137" s="38"/>
      <c r="B137" s="39"/>
      <c r="C137" s="218" t="s">
        <v>148</v>
      </c>
      <c r="D137" s="218" t="s">
        <v>126</v>
      </c>
      <c r="E137" s="219" t="s">
        <v>149</v>
      </c>
      <c r="F137" s="220" t="s">
        <v>150</v>
      </c>
      <c r="G137" s="221" t="s">
        <v>142</v>
      </c>
      <c r="H137" s="222">
        <v>0.29999999999999999</v>
      </c>
      <c r="I137" s="223"/>
      <c r="J137" s="224">
        <f>ROUND(I137*H137,2)</f>
        <v>0</v>
      </c>
      <c r="K137" s="220" t="s">
        <v>130</v>
      </c>
      <c r="L137" s="44"/>
      <c r="M137" s="225" t="s">
        <v>1</v>
      </c>
      <c r="N137" s="226" t="s">
        <v>45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131</v>
      </c>
      <c r="AT137" s="229" t="s">
        <v>126</v>
      </c>
      <c r="AU137" s="229" t="s">
        <v>90</v>
      </c>
      <c r="AY137" s="17" t="s">
        <v>124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88</v>
      </c>
      <c r="BK137" s="230">
        <f>ROUND(I137*H137,2)</f>
        <v>0</v>
      </c>
      <c r="BL137" s="17" t="s">
        <v>131</v>
      </c>
      <c r="BM137" s="229" t="s">
        <v>151</v>
      </c>
    </row>
    <row r="138" s="14" customFormat="1">
      <c r="A138" s="14"/>
      <c r="B138" s="242"/>
      <c r="C138" s="243"/>
      <c r="D138" s="233" t="s">
        <v>133</v>
      </c>
      <c r="E138" s="244" t="s">
        <v>1</v>
      </c>
      <c r="F138" s="245" t="s">
        <v>152</v>
      </c>
      <c r="G138" s="243"/>
      <c r="H138" s="246">
        <v>0.29999999999999999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2" t="s">
        <v>133</v>
      </c>
      <c r="AU138" s="252" t="s">
        <v>90</v>
      </c>
      <c r="AV138" s="14" t="s">
        <v>90</v>
      </c>
      <c r="AW138" s="14" t="s">
        <v>35</v>
      </c>
      <c r="AX138" s="14" t="s">
        <v>88</v>
      </c>
      <c r="AY138" s="252" t="s">
        <v>124</v>
      </c>
    </row>
    <row r="139" s="2" customFormat="1" ht="21.75" customHeight="1">
      <c r="A139" s="38"/>
      <c r="B139" s="39"/>
      <c r="C139" s="218" t="s">
        <v>153</v>
      </c>
      <c r="D139" s="218" t="s">
        <v>126</v>
      </c>
      <c r="E139" s="219" t="s">
        <v>154</v>
      </c>
      <c r="F139" s="220" t="s">
        <v>155</v>
      </c>
      <c r="G139" s="221" t="s">
        <v>156</v>
      </c>
      <c r="H139" s="222">
        <v>1</v>
      </c>
      <c r="I139" s="223"/>
      <c r="J139" s="224">
        <f>ROUND(I139*H139,2)</f>
        <v>0</v>
      </c>
      <c r="K139" s="220" t="s">
        <v>130</v>
      </c>
      <c r="L139" s="44"/>
      <c r="M139" s="225" t="s">
        <v>1</v>
      </c>
      <c r="N139" s="226" t="s">
        <v>45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131</v>
      </c>
      <c r="AT139" s="229" t="s">
        <v>126</v>
      </c>
      <c r="AU139" s="229" t="s">
        <v>90</v>
      </c>
      <c r="AY139" s="17" t="s">
        <v>124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88</v>
      </c>
      <c r="BK139" s="230">
        <f>ROUND(I139*H139,2)</f>
        <v>0</v>
      </c>
      <c r="BL139" s="17" t="s">
        <v>131</v>
      </c>
      <c r="BM139" s="229" t="s">
        <v>157</v>
      </c>
    </row>
    <row r="140" s="13" customFormat="1">
      <c r="A140" s="13"/>
      <c r="B140" s="231"/>
      <c r="C140" s="232"/>
      <c r="D140" s="233" t="s">
        <v>133</v>
      </c>
      <c r="E140" s="234" t="s">
        <v>1</v>
      </c>
      <c r="F140" s="235" t="s">
        <v>134</v>
      </c>
      <c r="G140" s="232"/>
      <c r="H140" s="234" t="s">
        <v>1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1" t="s">
        <v>133</v>
      </c>
      <c r="AU140" s="241" t="s">
        <v>90</v>
      </c>
      <c r="AV140" s="13" t="s">
        <v>88</v>
      </c>
      <c r="AW140" s="13" t="s">
        <v>35</v>
      </c>
      <c r="AX140" s="13" t="s">
        <v>80</v>
      </c>
      <c r="AY140" s="241" t="s">
        <v>124</v>
      </c>
    </row>
    <row r="141" s="14" customFormat="1">
      <c r="A141" s="14"/>
      <c r="B141" s="242"/>
      <c r="C141" s="243"/>
      <c r="D141" s="233" t="s">
        <v>133</v>
      </c>
      <c r="E141" s="244" t="s">
        <v>1</v>
      </c>
      <c r="F141" s="245" t="s">
        <v>88</v>
      </c>
      <c r="G141" s="243"/>
      <c r="H141" s="246">
        <v>1</v>
      </c>
      <c r="I141" s="247"/>
      <c r="J141" s="243"/>
      <c r="K141" s="243"/>
      <c r="L141" s="248"/>
      <c r="M141" s="249"/>
      <c r="N141" s="250"/>
      <c r="O141" s="250"/>
      <c r="P141" s="250"/>
      <c r="Q141" s="250"/>
      <c r="R141" s="250"/>
      <c r="S141" s="250"/>
      <c r="T141" s="25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2" t="s">
        <v>133</v>
      </c>
      <c r="AU141" s="252" t="s">
        <v>90</v>
      </c>
      <c r="AV141" s="14" t="s">
        <v>90</v>
      </c>
      <c r="AW141" s="14" t="s">
        <v>35</v>
      </c>
      <c r="AX141" s="14" t="s">
        <v>88</v>
      </c>
      <c r="AY141" s="252" t="s">
        <v>124</v>
      </c>
    </row>
    <row r="142" s="2" customFormat="1" ht="24.15" customHeight="1">
      <c r="A142" s="38"/>
      <c r="B142" s="39"/>
      <c r="C142" s="218" t="s">
        <v>158</v>
      </c>
      <c r="D142" s="218" t="s">
        <v>126</v>
      </c>
      <c r="E142" s="219" t="s">
        <v>159</v>
      </c>
      <c r="F142" s="220" t="s">
        <v>160</v>
      </c>
      <c r="G142" s="221" t="s">
        <v>156</v>
      </c>
      <c r="H142" s="222">
        <v>1</v>
      </c>
      <c r="I142" s="223"/>
      <c r="J142" s="224">
        <f>ROUND(I142*H142,2)</f>
        <v>0</v>
      </c>
      <c r="K142" s="220" t="s">
        <v>130</v>
      </c>
      <c r="L142" s="44"/>
      <c r="M142" s="225" t="s">
        <v>1</v>
      </c>
      <c r="N142" s="226" t="s">
        <v>45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131</v>
      </c>
      <c r="AT142" s="229" t="s">
        <v>126</v>
      </c>
      <c r="AU142" s="229" t="s">
        <v>90</v>
      </c>
      <c r="AY142" s="17" t="s">
        <v>124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88</v>
      </c>
      <c r="BK142" s="230">
        <f>ROUND(I142*H142,2)</f>
        <v>0</v>
      </c>
      <c r="BL142" s="17" t="s">
        <v>131</v>
      </c>
      <c r="BM142" s="229" t="s">
        <v>161</v>
      </c>
    </row>
    <row r="143" s="13" customFormat="1">
      <c r="A143" s="13"/>
      <c r="B143" s="231"/>
      <c r="C143" s="232"/>
      <c r="D143" s="233" t="s">
        <v>133</v>
      </c>
      <c r="E143" s="234" t="s">
        <v>1</v>
      </c>
      <c r="F143" s="235" t="s">
        <v>134</v>
      </c>
      <c r="G143" s="232"/>
      <c r="H143" s="234" t="s">
        <v>1</v>
      </c>
      <c r="I143" s="236"/>
      <c r="J143" s="232"/>
      <c r="K143" s="232"/>
      <c r="L143" s="237"/>
      <c r="M143" s="238"/>
      <c r="N143" s="239"/>
      <c r="O143" s="239"/>
      <c r="P143" s="239"/>
      <c r="Q143" s="239"/>
      <c r="R143" s="239"/>
      <c r="S143" s="239"/>
      <c r="T143" s="24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1" t="s">
        <v>133</v>
      </c>
      <c r="AU143" s="241" t="s">
        <v>90</v>
      </c>
      <c r="AV143" s="13" t="s">
        <v>88</v>
      </c>
      <c r="AW143" s="13" t="s">
        <v>35</v>
      </c>
      <c r="AX143" s="13" t="s">
        <v>80</v>
      </c>
      <c r="AY143" s="241" t="s">
        <v>124</v>
      </c>
    </row>
    <row r="144" s="14" customFormat="1">
      <c r="A144" s="14"/>
      <c r="B144" s="242"/>
      <c r="C144" s="243"/>
      <c r="D144" s="233" t="s">
        <v>133</v>
      </c>
      <c r="E144" s="244" t="s">
        <v>1</v>
      </c>
      <c r="F144" s="245" t="s">
        <v>88</v>
      </c>
      <c r="G144" s="243"/>
      <c r="H144" s="246">
        <v>1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2" t="s">
        <v>133</v>
      </c>
      <c r="AU144" s="252" t="s">
        <v>90</v>
      </c>
      <c r="AV144" s="14" t="s">
        <v>90</v>
      </c>
      <c r="AW144" s="14" t="s">
        <v>35</v>
      </c>
      <c r="AX144" s="14" t="s">
        <v>88</v>
      </c>
      <c r="AY144" s="252" t="s">
        <v>124</v>
      </c>
    </row>
    <row r="145" s="2" customFormat="1" ht="24.15" customHeight="1">
      <c r="A145" s="38"/>
      <c r="B145" s="39"/>
      <c r="C145" s="218" t="s">
        <v>162</v>
      </c>
      <c r="D145" s="218" t="s">
        <v>126</v>
      </c>
      <c r="E145" s="219" t="s">
        <v>163</v>
      </c>
      <c r="F145" s="220" t="s">
        <v>164</v>
      </c>
      <c r="G145" s="221" t="s">
        <v>156</v>
      </c>
      <c r="H145" s="222">
        <v>4</v>
      </c>
      <c r="I145" s="223"/>
      <c r="J145" s="224">
        <f>ROUND(I145*H145,2)</f>
        <v>0</v>
      </c>
      <c r="K145" s="220" t="s">
        <v>130</v>
      </c>
      <c r="L145" s="44"/>
      <c r="M145" s="225" t="s">
        <v>1</v>
      </c>
      <c r="N145" s="226" t="s">
        <v>45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131</v>
      </c>
      <c r="AT145" s="229" t="s">
        <v>126</v>
      </c>
      <c r="AU145" s="229" t="s">
        <v>90</v>
      </c>
      <c r="AY145" s="17" t="s">
        <v>124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88</v>
      </c>
      <c r="BK145" s="230">
        <f>ROUND(I145*H145,2)</f>
        <v>0</v>
      </c>
      <c r="BL145" s="17" t="s">
        <v>131</v>
      </c>
      <c r="BM145" s="229" t="s">
        <v>165</v>
      </c>
    </row>
    <row r="146" s="13" customFormat="1">
      <c r="A146" s="13"/>
      <c r="B146" s="231"/>
      <c r="C146" s="232"/>
      <c r="D146" s="233" t="s">
        <v>133</v>
      </c>
      <c r="E146" s="234" t="s">
        <v>1</v>
      </c>
      <c r="F146" s="235" t="s">
        <v>134</v>
      </c>
      <c r="G146" s="232"/>
      <c r="H146" s="234" t="s">
        <v>1</v>
      </c>
      <c r="I146" s="236"/>
      <c r="J146" s="232"/>
      <c r="K146" s="232"/>
      <c r="L146" s="237"/>
      <c r="M146" s="238"/>
      <c r="N146" s="239"/>
      <c r="O146" s="239"/>
      <c r="P146" s="239"/>
      <c r="Q146" s="239"/>
      <c r="R146" s="239"/>
      <c r="S146" s="239"/>
      <c r="T146" s="24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1" t="s">
        <v>133</v>
      </c>
      <c r="AU146" s="241" t="s">
        <v>90</v>
      </c>
      <c r="AV146" s="13" t="s">
        <v>88</v>
      </c>
      <c r="AW146" s="13" t="s">
        <v>35</v>
      </c>
      <c r="AX146" s="13" t="s">
        <v>80</v>
      </c>
      <c r="AY146" s="241" t="s">
        <v>124</v>
      </c>
    </row>
    <row r="147" s="14" customFormat="1">
      <c r="A147" s="14"/>
      <c r="B147" s="242"/>
      <c r="C147" s="243"/>
      <c r="D147" s="233" t="s">
        <v>133</v>
      </c>
      <c r="E147" s="244" t="s">
        <v>1</v>
      </c>
      <c r="F147" s="245" t="s">
        <v>88</v>
      </c>
      <c r="G147" s="243"/>
      <c r="H147" s="246">
        <v>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2" t="s">
        <v>133</v>
      </c>
      <c r="AU147" s="252" t="s">
        <v>90</v>
      </c>
      <c r="AV147" s="14" t="s">
        <v>90</v>
      </c>
      <c r="AW147" s="14" t="s">
        <v>35</v>
      </c>
      <c r="AX147" s="14" t="s">
        <v>88</v>
      </c>
      <c r="AY147" s="252" t="s">
        <v>124</v>
      </c>
    </row>
    <row r="148" s="14" customFormat="1">
      <c r="A148" s="14"/>
      <c r="B148" s="242"/>
      <c r="C148" s="243"/>
      <c r="D148" s="233" t="s">
        <v>133</v>
      </c>
      <c r="E148" s="243"/>
      <c r="F148" s="245" t="s">
        <v>166</v>
      </c>
      <c r="G148" s="243"/>
      <c r="H148" s="246">
        <v>4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2" t="s">
        <v>133</v>
      </c>
      <c r="AU148" s="252" t="s">
        <v>90</v>
      </c>
      <c r="AV148" s="14" t="s">
        <v>90</v>
      </c>
      <c r="AW148" s="14" t="s">
        <v>4</v>
      </c>
      <c r="AX148" s="14" t="s">
        <v>88</v>
      </c>
      <c r="AY148" s="252" t="s">
        <v>124</v>
      </c>
    </row>
    <row r="149" s="2" customFormat="1" ht="37.8" customHeight="1">
      <c r="A149" s="38"/>
      <c r="B149" s="39"/>
      <c r="C149" s="218" t="s">
        <v>167</v>
      </c>
      <c r="D149" s="218" t="s">
        <v>126</v>
      </c>
      <c r="E149" s="219" t="s">
        <v>168</v>
      </c>
      <c r="F149" s="220" t="s">
        <v>169</v>
      </c>
      <c r="G149" s="221" t="s">
        <v>142</v>
      </c>
      <c r="H149" s="222">
        <v>56.073</v>
      </c>
      <c r="I149" s="223"/>
      <c r="J149" s="224">
        <f>ROUND(I149*H149,2)</f>
        <v>0</v>
      </c>
      <c r="K149" s="220" t="s">
        <v>130</v>
      </c>
      <c r="L149" s="44"/>
      <c r="M149" s="225" t="s">
        <v>1</v>
      </c>
      <c r="N149" s="226" t="s">
        <v>45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131</v>
      </c>
      <c r="AT149" s="229" t="s">
        <v>126</v>
      </c>
      <c r="AU149" s="229" t="s">
        <v>90</v>
      </c>
      <c r="AY149" s="17" t="s">
        <v>124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88</v>
      </c>
      <c r="BK149" s="230">
        <f>ROUND(I149*H149,2)</f>
        <v>0</v>
      </c>
      <c r="BL149" s="17" t="s">
        <v>131</v>
      </c>
      <c r="BM149" s="229" t="s">
        <v>170</v>
      </c>
    </row>
    <row r="150" s="13" customFormat="1">
      <c r="A150" s="13"/>
      <c r="B150" s="231"/>
      <c r="C150" s="232"/>
      <c r="D150" s="233" t="s">
        <v>133</v>
      </c>
      <c r="E150" s="234" t="s">
        <v>1</v>
      </c>
      <c r="F150" s="235" t="s">
        <v>134</v>
      </c>
      <c r="G150" s="232"/>
      <c r="H150" s="234" t="s">
        <v>1</v>
      </c>
      <c r="I150" s="236"/>
      <c r="J150" s="232"/>
      <c r="K150" s="232"/>
      <c r="L150" s="237"/>
      <c r="M150" s="238"/>
      <c r="N150" s="239"/>
      <c r="O150" s="239"/>
      <c r="P150" s="239"/>
      <c r="Q150" s="239"/>
      <c r="R150" s="239"/>
      <c r="S150" s="239"/>
      <c r="T150" s="24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1" t="s">
        <v>133</v>
      </c>
      <c r="AU150" s="241" t="s">
        <v>90</v>
      </c>
      <c r="AV150" s="13" t="s">
        <v>88</v>
      </c>
      <c r="AW150" s="13" t="s">
        <v>35</v>
      </c>
      <c r="AX150" s="13" t="s">
        <v>80</v>
      </c>
      <c r="AY150" s="241" t="s">
        <v>124</v>
      </c>
    </row>
    <row r="151" s="14" customFormat="1">
      <c r="A151" s="14"/>
      <c r="B151" s="242"/>
      <c r="C151" s="243"/>
      <c r="D151" s="233" t="s">
        <v>133</v>
      </c>
      <c r="E151" s="244" t="s">
        <v>1</v>
      </c>
      <c r="F151" s="245" t="s">
        <v>171</v>
      </c>
      <c r="G151" s="243"/>
      <c r="H151" s="246">
        <v>56.073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2" t="s">
        <v>133</v>
      </c>
      <c r="AU151" s="252" t="s">
        <v>90</v>
      </c>
      <c r="AV151" s="14" t="s">
        <v>90</v>
      </c>
      <c r="AW151" s="14" t="s">
        <v>35</v>
      </c>
      <c r="AX151" s="14" t="s">
        <v>88</v>
      </c>
      <c r="AY151" s="252" t="s">
        <v>124</v>
      </c>
    </row>
    <row r="152" s="2" customFormat="1" ht="37.8" customHeight="1">
      <c r="A152" s="38"/>
      <c r="B152" s="39"/>
      <c r="C152" s="218" t="s">
        <v>172</v>
      </c>
      <c r="D152" s="218" t="s">
        <v>126</v>
      </c>
      <c r="E152" s="219" t="s">
        <v>173</v>
      </c>
      <c r="F152" s="220" t="s">
        <v>174</v>
      </c>
      <c r="G152" s="221" t="s">
        <v>142</v>
      </c>
      <c r="H152" s="222">
        <v>224.292</v>
      </c>
      <c r="I152" s="223"/>
      <c r="J152" s="224">
        <f>ROUND(I152*H152,2)</f>
        <v>0</v>
      </c>
      <c r="K152" s="220" t="s">
        <v>130</v>
      </c>
      <c r="L152" s="44"/>
      <c r="M152" s="225" t="s">
        <v>1</v>
      </c>
      <c r="N152" s="226" t="s">
        <v>45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131</v>
      </c>
      <c r="AT152" s="229" t="s">
        <v>126</v>
      </c>
      <c r="AU152" s="229" t="s">
        <v>90</v>
      </c>
      <c r="AY152" s="17" t="s">
        <v>124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88</v>
      </c>
      <c r="BK152" s="230">
        <f>ROUND(I152*H152,2)</f>
        <v>0</v>
      </c>
      <c r="BL152" s="17" t="s">
        <v>131</v>
      </c>
      <c r="BM152" s="229" t="s">
        <v>175</v>
      </c>
    </row>
    <row r="153" s="13" customFormat="1">
      <c r="A153" s="13"/>
      <c r="B153" s="231"/>
      <c r="C153" s="232"/>
      <c r="D153" s="233" t="s">
        <v>133</v>
      </c>
      <c r="E153" s="234" t="s">
        <v>1</v>
      </c>
      <c r="F153" s="235" t="s">
        <v>134</v>
      </c>
      <c r="G153" s="232"/>
      <c r="H153" s="234" t="s">
        <v>1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1" t="s">
        <v>133</v>
      </c>
      <c r="AU153" s="241" t="s">
        <v>90</v>
      </c>
      <c r="AV153" s="13" t="s">
        <v>88</v>
      </c>
      <c r="AW153" s="13" t="s">
        <v>35</v>
      </c>
      <c r="AX153" s="13" t="s">
        <v>80</v>
      </c>
      <c r="AY153" s="241" t="s">
        <v>124</v>
      </c>
    </row>
    <row r="154" s="14" customFormat="1">
      <c r="A154" s="14"/>
      <c r="B154" s="242"/>
      <c r="C154" s="243"/>
      <c r="D154" s="233" t="s">
        <v>133</v>
      </c>
      <c r="E154" s="244" t="s">
        <v>1</v>
      </c>
      <c r="F154" s="245" t="s">
        <v>171</v>
      </c>
      <c r="G154" s="243"/>
      <c r="H154" s="246">
        <v>56.073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2" t="s">
        <v>133</v>
      </c>
      <c r="AU154" s="252" t="s">
        <v>90</v>
      </c>
      <c r="AV154" s="14" t="s">
        <v>90</v>
      </c>
      <c r="AW154" s="14" t="s">
        <v>35</v>
      </c>
      <c r="AX154" s="14" t="s">
        <v>88</v>
      </c>
      <c r="AY154" s="252" t="s">
        <v>124</v>
      </c>
    </row>
    <row r="155" s="14" customFormat="1">
      <c r="A155" s="14"/>
      <c r="B155" s="242"/>
      <c r="C155" s="243"/>
      <c r="D155" s="233" t="s">
        <v>133</v>
      </c>
      <c r="E155" s="243"/>
      <c r="F155" s="245" t="s">
        <v>176</v>
      </c>
      <c r="G155" s="243"/>
      <c r="H155" s="246">
        <v>224.292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2" t="s">
        <v>133</v>
      </c>
      <c r="AU155" s="252" t="s">
        <v>90</v>
      </c>
      <c r="AV155" s="14" t="s">
        <v>90</v>
      </c>
      <c r="AW155" s="14" t="s">
        <v>4</v>
      </c>
      <c r="AX155" s="14" t="s">
        <v>88</v>
      </c>
      <c r="AY155" s="252" t="s">
        <v>124</v>
      </c>
    </row>
    <row r="156" s="2" customFormat="1" ht="24.15" customHeight="1">
      <c r="A156" s="38"/>
      <c r="B156" s="39"/>
      <c r="C156" s="218" t="s">
        <v>177</v>
      </c>
      <c r="D156" s="218" t="s">
        <v>126</v>
      </c>
      <c r="E156" s="219" t="s">
        <v>178</v>
      </c>
      <c r="F156" s="220" t="s">
        <v>179</v>
      </c>
      <c r="G156" s="221" t="s">
        <v>142</v>
      </c>
      <c r="H156" s="222">
        <v>56.073</v>
      </c>
      <c r="I156" s="223"/>
      <c r="J156" s="224">
        <f>ROUND(I156*H156,2)</f>
        <v>0</v>
      </c>
      <c r="K156" s="220" t="s">
        <v>130</v>
      </c>
      <c r="L156" s="44"/>
      <c r="M156" s="225" t="s">
        <v>1</v>
      </c>
      <c r="N156" s="226" t="s">
        <v>45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131</v>
      </c>
      <c r="AT156" s="229" t="s">
        <v>126</v>
      </c>
      <c r="AU156" s="229" t="s">
        <v>90</v>
      </c>
      <c r="AY156" s="17" t="s">
        <v>124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88</v>
      </c>
      <c r="BK156" s="230">
        <f>ROUND(I156*H156,2)</f>
        <v>0</v>
      </c>
      <c r="BL156" s="17" t="s">
        <v>131</v>
      </c>
      <c r="BM156" s="229" t="s">
        <v>180</v>
      </c>
    </row>
    <row r="157" s="13" customFormat="1">
      <c r="A157" s="13"/>
      <c r="B157" s="231"/>
      <c r="C157" s="232"/>
      <c r="D157" s="233" t="s">
        <v>133</v>
      </c>
      <c r="E157" s="234" t="s">
        <v>1</v>
      </c>
      <c r="F157" s="235" t="s">
        <v>134</v>
      </c>
      <c r="G157" s="232"/>
      <c r="H157" s="234" t="s">
        <v>1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133</v>
      </c>
      <c r="AU157" s="241" t="s">
        <v>90</v>
      </c>
      <c r="AV157" s="13" t="s">
        <v>88</v>
      </c>
      <c r="AW157" s="13" t="s">
        <v>35</v>
      </c>
      <c r="AX157" s="13" t="s">
        <v>80</v>
      </c>
      <c r="AY157" s="241" t="s">
        <v>124</v>
      </c>
    </row>
    <row r="158" s="14" customFormat="1">
      <c r="A158" s="14"/>
      <c r="B158" s="242"/>
      <c r="C158" s="243"/>
      <c r="D158" s="233" t="s">
        <v>133</v>
      </c>
      <c r="E158" s="244" t="s">
        <v>1</v>
      </c>
      <c r="F158" s="245" t="s">
        <v>171</v>
      </c>
      <c r="G158" s="243"/>
      <c r="H158" s="246">
        <v>56.073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2" t="s">
        <v>133</v>
      </c>
      <c r="AU158" s="252" t="s">
        <v>90</v>
      </c>
      <c r="AV158" s="14" t="s">
        <v>90</v>
      </c>
      <c r="AW158" s="14" t="s">
        <v>35</v>
      </c>
      <c r="AX158" s="14" t="s">
        <v>88</v>
      </c>
      <c r="AY158" s="252" t="s">
        <v>124</v>
      </c>
    </row>
    <row r="159" s="2" customFormat="1" ht="37.8" customHeight="1">
      <c r="A159" s="38"/>
      <c r="B159" s="39"/>
      <c r="C159" s="218" t="s">
        <v>8</v>
      </c>
      <c r="D159" s="218" t="s">
        <v>126</v>
      </c>
      <c r="E159" s="219" t="s">
        <v>181</v>
      </c>
      <c r="F159" s="220" t="s">
        <v>182</v>
      </c>
      <c r="G159" s="221" t="s">
        <v>142</v>
      </c>
      <c r="H159" s="222">
        <v>56.073</v>
      </c>
      <c r="I159" s="223"/>
      <c r="J159" s="224">
        <f>ROUND(I159*H159,2)</f>
        <v>0</v>
      </c>
      <c r="K159" s="220" t="s">
        <v>130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131</v>
      </c>
      <c r="AT159" s="229" t="s">
        <v>126</v>
      </c>
      <c r="AU159" s="229" t="s">
        <v>90</v>
      </c>
      <c r="AY159" s="17" t="s">
        <v>124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131</v>
      </c>
      <c r="BM159" s="229" t="s">
        <v>183</v>
      </c>
    </row>
    <row r="160" s="13" customFormat="1">
      <c r="A160" s="13"/>
      <c r="B160" s="231"/>
      <c r="C160" s="232"/>
      <c r="D160" s="233" t="s">
        <v>133</v>
      </c>
      <c r="E160" s="234" t="s">
        <v>1</v>
      </c>
      <c r="F160" s="235" t="s">
        <v>134</v>
      </c>
      <c r="G160" s="232"/>
      <c r="H160" s="234" t="s">
        <v>1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1" t="s">
        <v>133</v>
      </c>
      <c r="AU160" s="241" t="s">
        <v>90</v>
      </c>
      <c r="AV160" s="13" t="s">
        <v>88</v>
      </c>
      <c r="AW160" s="13" t="s">
        <v>35</v>
      </c>
      <c r="AX160" s="13" t="s">
        <v>80</v>
      </c>
      <c r="AY160" s="241" t="s">
        <v>124</v>
      </c>
    </row>
    <row r="161" s="14" customFormat="1">
      <c r="A161" s="14"/>
      <c r="B161" s="242"/>
      <c r="C161" s="243"/>
      <c r="D161" s="233" t="s">
        <v>133</v>
      </c>
      <c r="E161" s="244" t="s">
        <v>1</v>
      </c>
      <c r="F161" s="245" t="s">
        <v>171</v>
      </c>
      <c r="G161" s="243"/>
      <c r="H161" s="246">
        <v>56.073</v>
      </c>
      <c r="I161" s="247"/>
      <c r="J161" s="243"/>
      <c r="K161" s="243"/>
      <c r="L161" s="248"/>
      <c r="M161" s="249"/>
      <c r="N161" s="250"/>
      <c r="O161" s="250"/>
      <c r="P161" s="250"/>
      <c r="Q161" s="250"/>
      <c r="R161" s="250"/>
      <c r="S161" s="250"/>
      <c r="T161" s="25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2" t="s">
        <v>133</v>
      </c>
      <c r="AU161" s="252" t="s">
        <v>90</v>
      </c>
      <c r="AV161" s="14" t="s">
        <v>90</v>
      </c>
      <c r="AW161" s="14" t="s">
        <v>35</v>
      </c>
      <c r="AX161" s="14" t="s">
        <v>88</v>
      </c>
      <c r="AY161" s="252" t="s">
        <v>124</v>
      </c>
    </row>
    <row r="162" s="2" customFormat="1" ht="16.5" customHeight="1">
      <c r="A162" s="38"/>
      <c r="B162" s="39"/>
      <c r="C162" s="218" t="s">
        <v>184</v>
      </c>
      <c r="D162" s="218" t="s">
        <v>126</v>
      </c>
      <c r="E162" s="219" t="s">
        <v>185</v>
      </c>
      <c r="F162" s="220" t="s">
        <v>186</v>
      </c>
      <c r="G162" s="221" t="s">
        <v>142</v>
      </c>
      <c r="H162" s="222">
        <v>56.073</v>
      </c>
      <c r="I162" s="223"/>
      <c r="J162" s="224">
        <f>ROUND(I162*H162,2)</f>
        <v>0</v>
      </c>
      <c r="K162" s="220" t="s">
        <v>130</v>
      </c>
      <c r="L162" s="44"/>
      <c r="M162" s="225" t="s">
        <v>1</v>
      </c>
      <c r="N162" s="226" t="s">
        <v>45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131</v>
      </c>
      <c r="AT162" s="229" t="s">
        <v>126</v>
      </c>
      <c r="AU162" s="229" t="s">
        <v>90</v>
      </c>
      <c r="AY162" s="17" t="s">
        <v>124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88</v>
      </c>
      <c r="BK162" s="230">
        <f>ROUND(I162*H162,2)</f>
        <v>0</v>
      </c>
      <c r="BL162" s="17" t="s">
        <v>131</v>
      </c>
      <c r="BM162" s="229" t="s">
        <v>187</v>
      </c>
    </row>
    <row r="163" s="13" customFormat="1">
      <c r="A163" s="13"/>
      <c r="B163" s="231"/>
      <c r="C163" s="232"/>
      <c r="D163" s="233" t="s">
        <v>133</v>
      </c>
      <c r="E163" s="234" t="s">
        <v>1</v>
      </c>
      <c r="F163" s="235" t="s">
        <v>134</v>
      </c>
      <c r="G163" s="232"/>
      <c r="H163" s="234" t="s">
        <v>1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133</v>
      </c>
      <c r="AU163" s="241" t="s">
        <v>90</v>
      </c>
      <c r="AV163" s="13" t="s">
        <v>88</v>
      </c>
      <c r="AW163" s="13" t="s">
        <v>35</v>
      </c>
      <c r="AX163" s="13" t="s">
        <v>80</v>
      </c>
      <c r="AY163" s="241" t="s">
        <v>124</v>
      </c>
    </row>
    <row r="164" s="14" customFormat="1">
      <c r="A164" s="14"/>
      <c r="B164" s="242"/>
      <c r="C164" s="243"/>
      <c r="D164" s="233" t="s">
        <v>133</v>
      </c>
      <c r="E164" s="244" t="s">
        <v>1</v>
      </c>
      <c r="F164" s="245" t="s">
        <v>171</v>
      </c>
      <c r="G164" s="243"/>
      <c r="H164" s="246">
        <v>56.073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2" t="s">
        <v>133</v>
      </c>
      <c r="AU164" s="252" t="s">
        <v>90</v>
      </c>
      <c r="AV164" s="14" t="s">
        <v>90</v>
      </c>
      <c r="AW164" s="14" t="s">
        <v>35</v>
      </c>
      <c r="AX164" s="14" t="s">
        <v>88</v>
      </c>
      <c r="AY164" s="252" t="s">
        <v>124</v>
      </c>
    </row>
    <row r="165" s="2" customFormat="1" ht="33" customHeight="1">
      <c r="A165" s="38"/>
      <c r="B165" s="39"/>
      <c r="C165" s="218" t="s">
        <v>188</v>
      </c>
      <c r="D165" s="218" t="s">
        <v>126</v>
      </c>
      <c r="E165" s="219" t="s">
        <v>189</v>
      </c>
      <c r="F165" s="220" t="s">
        <v>190</v>
      </c>
      <c r="G165" s="221" t="s">
        <v>191</v>
      </c>
      <c r="H165" s="222">
        <v>100.931</v>
      </c>
      <c r="I165" s="223"/>
      <c r="J165" s="224">
        <f>ROUND(I165*H165,2)</f>
        <v>0</v>
      </c>
      <c r="K165" s="220" t="s">
        <v>130</v>
      </c>
      <c r="L165" s="44"/>
      <c r="M165" s="225" t="s">
        <v>1</v>
      </c>
      <c r="N165" s="226" t="s">
        <v>45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131</v>
      </c>
      <c r="AT165" s="229" t="s">
        <v>126</v>
      </c>
      <c r="AU165" s="229" t="s">
        <v>90</v>
      </c>
      <c r="AY165" s="17" t="s">
        <v>124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88</v>
      </c>
      <c r="BK165" s="230">
        <f>ROUND(I165*H165,2)</f>
        <v>0</v>
      </c>
      <c r="BL165" s="17" t="s">
        <v>131</v>
      </c>
      <c r="BM165" s="229" t="s">
        <v>192</v>
      </c>
    </row>
    <row r="166" s="13" customFormat="1">
      <c r="A166" s="13"/>
      <c r="B166" s="231"/>
      <c r="C166" s="232"/>
      <c r="D166" s="233" t="s">
        <v>133</v>
      </c>
      <c r="E166" s="234" t="s">
        <v>1</v>
      </c>
      <c r="F166" s="235" t="s">
        <v>134</v>
      </c>
      <c r="G166" s="232"/>
      <c r="H166" s="234" t="s">
        <v>1</v>
      </c>
      <c r="I166" s="236"/>
      <c r="J166" s="232"/>
      <c r="K166" s="232"/>
      <c r="L166" s="237"/>
      <c r="M166" s="238"/>
      <c r="N166" s="239"/>
      <c r="O166" s="239"/>
      <c r="P166" s="239"/>
      <c r="Q166" s="239"/>
      <c r="R166" s="239"/>
      <c r="S166" s="239"/>
      <c r="T166" s="24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1" t="s">
        <v>133</v>
      </c>
      <c r="AU166" s="241" t="s">
        <v>90</v>
      </c>
      <c r="AV166" s="13" t="s">
        <v>88</v>
      </c>
      <c r="AW166" s="13" t="s">
        <v>35</v>
      </c>
      <c r="AX166" s="13" t="s">
        <v>80</v>
      </c>
      <c r="AY166" s="241" t="s">
        <v>124</v>
      </c>
    </row>
    <row r="167" s="14" customFormat="1">
      <c r="A167" s="14"/>
      <c r="B167" s="242"/>
      <c r="C167" s="243"/>
      <c r="D167" s="233" t="s">
        <v>133</v>
      </c>
      <c r="E167" s="244" t="s">
        <v>1</v>
      </c>
      <c r="F167" s="245" t="s">
        <v>171</v>
      </c>
      <c r="G167" s="243"/>
      <c r="H167" s="246">
        <v>56.073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2" t="s">
        <v>133</v>
      </c>
      <c r="AU167" s="252" t="s">
        <v>90</v>
      </c>
      <c r="AV167" s="14" t="s">
        <v>90</v>
      </c>
      <c r="AW167" s="14" t="s">
        <v>35</v>
      </c>
      <c r="AX167" s="14" t="s">
        <v>88</v>
      </c>
      <c r="AY167" s="252" t="s">
        <v>124</v>
      </c>
    </row>
    <row r="168" s="14" customFormat="1">
      <c r="A168" s="14"/>
      <c r="B168" s="242"/>
      <c r="C168" s="243"/>
      <c r="D168" s="233" t="s">
        <v>133</v>
      </c>
      <c r="E168" s="243"/>
      <c r="F168" s="245" t="s">
        <v>193</v>
      </c>
      <c r="G168" s="243"/>
      <c r="H168" s="246">
        <v>100.931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2" t="s">
        <v>133</v>
      </c>
      <c r="AU168" s="252" t="s">
        <v>90</v>
      </c>
      <c r="AV168" s="14" t="s">
        <v>90</v>
      </c>
      <c r="AW168" s="14" t="s">
        <v>4</v>
      </c>
      <c r="AX168" s="14" t="s">
        <v>88</v>
      </c>
      <c r="AY168" s="252" t="s">
        <v>124</v>
      </c>
    </row>
    <row r="169" s="2" customFormat="1" ht="16.5" customHeight="1">
      <c r="A169" s="38"/>
      <c r="B169" s="39"/>
      <c r="C169" s="218" t="s">
        <v>194</v>
      </c>
      <c r="D169" s="218" t="s">
        <v>126</v>
      </c>
      <c r="E169" s="219" t="s">
        <v>195</v>
      </c>
      <c r="F169" s="220" t="s">
        <v>196</v>
      </c>
      <c r="G169" s="221" t="s">
        <v>197</v>
      </c>
      <c r="H169" s="222">
        <v>1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45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131</v>
      </c>
      <c r="AT169" s="229" t="s">
        <v>126</v>
      </c>
      <c r="AU169" s="229" t="s">
        <v>90</v>
      </c>
      <c r="AY169" s="17" t="s">
        <v>124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88</v>
      </c>
      <c r="BK169" s="230">
        <f>ROUND(I169*H169,2)</f>
        <v>0</v>
      </c>
      <c r="BL169" s="17" t="s">
        <v>131</v>
      </c>
      <c r="BM169" s="229" t="s">
        <v>198</v>
      </c>
    </row>
    <row r="170" s="13" customFormat="1">
      <c r="A170" s="13"/>
      <c r="B170" s="231"/>
      <c r="C170" s="232"/>
      <c r="D170" s="233" t="s">
        <v>133</v>
      </c>
      <c r="E170" s="234" t="s">
        <v>1</v>
      </c>
      <c r="F170" s="235" t="s">
        <v>134</v>
      </c>
      <c r="G170" s="232"/>
      <c r="H170" s="234" t="s">
        <v>1</v>
      </c>
      <c r="I170" s="236"/>
      <c r="J170" s="232"/>
      <c r="K170" s="232"/>
      <c r="L170" s="237"/>
      <c r="M170" s="238"/>
      <c r="N170" s="239"/>
      <c r="O170" s="239"/>
      <c r="P170" s="239"/>
      <c r="Q170" s="239"/>
      <c r="R170" s="239"/>
      <c r="S170" s="239"/>
      <c r="T170" s="24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1" t="s">
        <v>133</v>
      </c>
      <c r="AU170" s="241" t="s">
        <v>90</v>
      </c>
      <c r="AV170" s="13" t="s">
        <v>88</v>
      </c>
      <c r="AW170" s="13" t="s">
        <v>35</v>
      </c>
      <c r="AX170" s="13" t="s">
        <v>80</v>
      </c>
      <c r="AY170" s="241" t="s">
        <v>124</v>
      </c>
    </row>
    <row r="171" s="14" customFormat="1">
      <c r="A171" s="14"/>
      <c r="B171" s="242"/>
      <c r="C171" s="243"/>
      <c r="D171" s="233" t="s">
        <v>133</v>
      </c>
      <c r="E171" s="244" t="s">
        <v>1</v>
      </c>
      <c r="F171" s="245" t="s">
        <v>88</v>
      </c>
      <c r="G171" s="243"/>
      <c r="H171" s="246">
        <v>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2" t="s">
        <v>133</v>
      </c>
      <c r="AU171" s="252" t="s">
        <v>90</v>
      </c>
      <c r="AV171" s="14" t="s">
        <v>90</v>
      </c>
      <c r="AW171" s="14" t="s">
        <v>35</v>
      </c>
      <c r="AX171" s="14" t="s">
        <v>88</v>
      </c>
      <c r="AY171" s="252" t="s">
        <v>124</v>
      </c>
    </row>
    <row r="172" s="2" customFormat="1" ht="24.15" customHeight="1">
      <c r="A172" s="38"/>
      <c r="B172" s="39"/>
      <c r="C172" s="218" t="s">
        <v>199</v>
      </c>
      <c r="D172" s="218" t="s">
        <v>126</v>
      </c>
      <c r="E172" s="219" t="s">
        <v>200</v>
      </c>
      <c r="F172" s="220" t="s">
        <v>201</v>
      </c>
      <c r="G172" s="221" t="s">
        <v>129</v>
      </c>
      <c r="H172" s="222">
        <v>333</v>
      </c>
      <c r="I172" s="223"/>
      <c r="J172" s="224">
        <f>ROUND(I172*H172,2)</f>
        <v>0</v>
      </c>
      <c r="K172" s="220" t="s">
        <v>130</v>
      </c>
      <c r="L172" s="44"/>
      <c r="M172" s="225" t="s">
        <v>1</v>
      </c>
      <c r="N172" s="226" t="s">
        <v>45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131</v>
      </c>
      <c r="AT172" s="229" t="s">
        <v>126</v>
      </c>
      <c r="AU172" s="229" t="s">
        <v>90</v>
      </c>
      <c r="AY172" s="17" t="s">
        <v>124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88</v>
      </c>
      <c r="BK172" s="230">
        <f>ROUND(I172*H172,2)</f>
        <v>0</v>
      </c>
      <c r="BL172" s="17" t="s">
        <v>131</v>
      </c>
      <c r="BM172" s="229" t="s">
        <v>202</v>
      </c>
    </row>
    <row r="173" s="13" customFormat="1">
      <c r="A173" s="13"/>
      <c r="B173" s="231"/>
      <c r="C173" s="232"/>
      <c r="D173" s="233" t="s">
        <v>133</v>
      </c>
      <c r="E173" s="234" t="s">
        <v>1</v>
      </c>
      <c r="F173" s="235" t="s">
        <v>134</v>
      </c>
      <c r="G173" s="232"/>
      <c r="H173" s="234" t="s">
        <v>1</v>
      </c>
      <c r="I173" s="236"/>
      <c r="J173" s="232"/>
      <c r="K173" s="232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133</v>
      </c>
      <c r="AU173" s="241" t="s">
        <v>90</v>
      </c>
      <c r="AV173" s="13" t="s">
        <v>88</v>
      </c>
      <c r="AW173" s="13" t="s">
        <v>35</v>
      </c>
      <c r="AX173" s="13" t="s">
        <v>80</v>
      </c>
      <c r="AY173" s="241" t="s">
        <v>124</v>
      </c>
    </row>
    <row r="174" s="14" customFormat="1">
      <c r="A174" s="14"/>
      <c r="B174" s="242"/>
      <c r="C174" s="243"/>
      <c r="D174" s="233" t="s">
        <v>133</v>
      </c>
      <c r="E174" s="244" t="s">
        <v>1</v>
      </c>
      <c r="F174" s="245" t="s">
        <v>203</v>
      </c>
      <c r="G174" s="243"/>
      <c r="H174" s="246">
        <v>333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133</v>
      </c>
      <c r="AU174" s="252" t="s">
        <v>90</v>
      </c>
      <c r="AV174" s="14" t="s">
        <v>90</v>
      </c>
      <c r="AW174" s="14" t="s">
        <v>35</v>
      </c>
      <c r="AX174" s="14" t="s">
        <v>88</v>
      </c>
      <c r="AY174" s="252" t="s">
        <v>124</v>
      </c>
    </row>
    <row r="175" s="2" customFormat="1" ht="24.15" customHeight="1">
      <c r="A175" s="38"/>
      <c r="B175" s="39"/>
      <c r="C175" s="218" t="s">
        <v>204</v>
      </c>
      <c r="D175" s="218" t="s">
        <v>126</v>
      </c>
      <c r="E175" s="219" t="s">
        <v>205</v>
      </c>
      <c r="F175" s="220" t="s">
        <v>206</v>
      </c>
      <c r="G175" s="221" t="s">
        <v>129</v>
      </c>
      <c r="H175" s="222">
        <v>333</v>
      </c>
      <c r="I175" s="223"/>
      <c r="J175" s="224">
        <f>ROUND(I175*H175,2)</f>
        <v>0</v>
      </c>
      <c r="K175" s="220" t="s">
        <v>130</v>
      </c>
      <c r="L175" s="44"/>
      <c r="M175" s="225" t="s">
        <v>1</v>
      </c>
      <c r="N175" s="226" t="s">
        <v>45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131</v>
      </c>
      <c r="AT175" s="229" t="s">
        <v>126</v>
      </c>
      <c r="AU175" s="229" t="s">
        <v>90</v>
      </c>
      <c r="AY175" s="17" t="s">
        <v>124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88</v>
      </c>
      <c r="BK175" s="230">
        <f>ROUND(I175*H175,2)</f>
        <v>0</v>
      </c>
      <c r="BL175" s="17" t="s">
        <v>131</v>
      </c>
      <c r="BM175" s="229" t="s">
        <v>207</v>
      </c>
    </row>
    <row r="176" s="13" customFormat="1">
      <c r="A176" s="13"/>
      <c r="B176" s="231"/>
      <c r="C176" s="232"/>
      <c r="D176" s="233" t="s">
        <v>133</v>
      </c>
      <c r="E176" s="234" t="s">
        <v>1</v>
      </c>
      <c r="F176" s="235" t="s">
        <v>134</v>
      </c>
      <c r="G176" s="232"/>
      <c r="H176" s="234" t="s">
        <v>1</v>
      </c>
      <c r="I176" s="236"/>
      <c r="J176" s="232"/>
      <c r="K176" s="232"/>
      <c r="L176" s="237"/>
      <c r="M176" s="238"/>
      <c r="N176" s="239"/>
      <c r="O176" s="239"/>
      <c r="P176" s="239"/>
      <c r="Q176" s="239"/>
      <c r="R176" s="239"/>
      <c r="S176" s="239"/>
      <c r="T176" s="24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1" t="s">
        <v>133</v>
      </c>
      <c r="AU176" s="241" t="s">
        <v>90</v>
      </c>
      <c r="AV176" s="13" t="s">
        <v>88</v>
      </c>
      <c r="AW176" s="13" t="s">
        <v>35</v>
      </c>
      <c r="AX176" s="13" t="s">
        <v>80</v>
      </c>
      <c r="AY176" s="241" t="s">
        <v>124</v>
      </c>
    </row>
    <row r="177" s="14" customFormat="1">
      <c r="A177" s="14"/>
      <c r="B177" s="242"/>
      <c r="C177" s="243"/>
      <c r="D177" s="233" t="s">
        <v>133</v>
      </c>
      <c r="E177" s="244" t="s">
        <v>1</v>
      </c>
      <c r="F177" s="245" t="s">
        <v>203</v>
      </c>
      <c r="G177" s="243"/>
      <c r="H177" s="246">
        <v>333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2" t="s">
        <v>133</v>
      </c>
      <c r="AU177" s="252" t="s">
        <v>90</v>
      </c>
      <c r="AV177" s="14" t="s">
        <v>90</v>
      </c>
      <c r="AW177" s="14" t="s">
        <v>35</v>
      </c>
      <c r="AX177" s="14" t="s">
        <v>88</v>
      </c>
      <c r="AY177" s="252" t="s">
        <v>124</v>
      </c>
    </row>
    <row r="178" s="2" customFormat="1" ht="16.5" customHeight="1">
      <c r="A178" s="38"/>
      <c r="B178" s="39"/>
      <c r="C178" s="253" t="s">
        <v>208</v>
      </c>
      <c r="D178" s="253" t="s">
        <v>209</v>
      </c>
      <c r="E178" s="254" t="s">
        <v>210</v>
      </c>
      <c r="F178" s="255" t="s">
        <v>211</v>
      </c>
      <c r="G178" s="256" t="s">
        <v>212</v>
      </c>
      <c r="H178" s="257">
        <v>6.6600000000000001</v>
      </c>
      <c r="I178" s="258"/>
      <c r="J178" s="259">
        <f>ROUND(I178*H178,2)</f>
        <v>0</v>
      </c>
      <c r="K178" s="255" t="s">
        <v>130</v>
      </c>
      <c r="L178" s="260"/>
      <c r="M178" s="261" t="s">
        <v>1</v>
      </c>
      <c r="N178" s="262" t="s">
        <v>45</v>
      </c>
      <c r="O178" s="91"/>
      <c r="P178" s="227">
        <f>O178*H178</f>
        <v>0</v>
      </c>
      <c r="Q178" s="227">
        <v>0.001</v>
      </c>
      <c r="R178" s="227">
        <f>Q178*H178</f>
        <v>0.0066600000000000001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162</v>
      </c>
      <c r="AT178" s="229" t="s">
        <v>209</v>
      </c>
      <c r="AU178" s="229" t="s">
        <v>90</v>
      </c>
      <c r="AY178" s="17" t="s">
        <v>124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88</v>
      </c>
      <c r="BK178" s="230">
        <f>ROUND(I178*H178,2)</f>
        <v>0</v>
      </c>
      <c r="BL178" s="17" t="s">
        <v>131</v>
      </c>
      <c r="BM178" s="229" t="s">
        <v>213</v>
      </c>
    </row>
    <row r="179" s="13" customFormat="1">
      <c r="A179" s="13"/>
      <c r="B179" s="231"/>
      <c r="C179" s="232"/>
      <c r="D179" s="233" t="s">
        <v>133</v>
      </c>
      <c r="E179" s="234" t="s">
        <v>1</v>
      </c>
      <c r="F179" s="235" t="s">
        <v>134</v>
      </c>
      <c r="G179" s="232"/>
      <c r="H179" s="234" t="s">
        <v>1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133</v>
      </c>
      <c r="AU179" s="241" t="s">
        <v>90</v>
      </c>
      <c r="AV179" s="13" t="s">
        <v>88</v>
      </c>
      <c r="AW179" s="13" t="s">
        <v>35</v>
      </c>
      <c r="AX179" s="13" t="s">
        <v>80</v>
      </c>
      <c r="AY179" s="241" t="s">
        <v>124</v>
      </c>
    </row>
    <row r="180" s="14" customFormat="1">
      <c r="A180" s="14"/>
      <c r="B180" s="242"/>
      <c r="C180" s="243"/>
      <c r="D180" s="233" t="s">
        <v>133</v>
      </c>
      <c r="E180" s="244" t="s">
        <v>1</v>
      </c>
      <c r="F180" s="245" t="s">
        <v>203</v>
      </c>
      <c r="G180" s="243"/>
      <c r="H180" s="246">
        <v>333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2" t="s">
        <v>133</v>
      </c>
      <c r="AU180" s="252" t="s">
        <v>90</v>
      </c>
      <c r="AV180" s="14" t="s">
        <v>90</v>
      </c>
      <c r="AW180" s="14" t="s">
        <v>35</v>
      </c>
      <c r="AX180" s="14" t="s">
        <v>88</v>
      </c>
      <c r="AY180" s="252" t="s">
        <v>124</v>
      </c>
    </row>
    <row r="181" s="14" customFormat="1">
      <c r="A181" s="14"/>
      <c r="B181" s="242"/>
      <c r="C181" s="243"/>
      <c r="D181" s="233" t="s">
        <v>133</v>
      </c>
      <c r="E181" s="243"/>
      <c r="F181" s="245" t="s">
        <v>214</v>
      </c>
      <c r="G181" s="243"/>
      <c r="H181" s="246">
        <v>6.6600000000000001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2" t="s">
        <v>133</v>
      </c>
      <c r="AU181" s="252" t="s">
        <v>90</v>
      </c>
      <c r="AV181" s="14" t="s">
        <v>90</v>
      </c>
      <c r="AW181" s="14" t="s">
        <v>4</v>
      </c>
      <c r="AX181" s="14" t="s">
        <v>88</v>
      </c>
      <c r="AY181" s="252" t="s">
        <v>124</v>
      </c>
    </row>
    <row r="182" s="2" customFormat="1" ht="16.5" customHeight="1">
      <c r="A182" s="38"/>
      <c r="B182" s="39"/>
      <c r="C182" s="253" t="s">
        <v>215</v>
      </c>
      <c r="D182" s="253" t="s">
        <v>209</v>
      </c>
      <c r="E182" s="254" t="s">
        <v>216</v>
      </c>
      <c r="F182" s="255" t="s">
        <v>217</v>
      </c>
      <c r="G182" s="256" t="s">
        <v>191</v>
      </c>
      <c r="H182" s="257">
        <v>66.599999999999994</v>
      </c>
      <c r="I182" s="258"/>
      <c r="J182" s="259">
        <f>ROUND(I182*H182,2)</f>
        <v>0</v>
      </c>
      <c r="K182" s="255" t="s">
        <v>130</v>
      </c>
      <c r="L182" s="260"/>
      <c r="M182" s="261" t="s">
        <v>1</v>
      </c>
      <c r="N182" s="262" t="s">
        <v>45</v>
      </c>
      <c r="O182" s="91"/>
      <c r="P182" s="227">
        <f>O182*H182</f>
        <v>0</v>
      </c>
      <c r="Q182" s="227">
        <v>1</v>
      </c>
      <c r="R182" s="227">
        <f>Q182*H182</f>
        <v>66.599999999999994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162</v>
      </c>
      <c r="AT182" s="229" t="s">
        <v>209</v>
      </c>
      <c r="AU182" s="229" t="s">
        <v>90</v>
      </c>
      <c r="AY182" s="17" t="s">
        <v>124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88</v>
      </c>
      <c r="BK182" s="230">
        <f>ROUND(I182*H182,2)</f>
        <v>0</v>
      </c>
      <c r="BL182" s="17" t="s">
        <v>131</v>
      </c>
      <c r="BM182" s="229" t="s">
        <v>218</v>
      </c>
    </row>
    <row r="183" s="14" customFormat="1">
      <c r="A183" s="14"/>
      <c r="B183" s="242"/>
      <c r="C183" s="243"/>
      <c r="D183" s="233" t="s">
        <v>133</v>
      </c>
      <c r="E183" s="244" t="s">
        <v>1</v>
      </c>
      <c r="F183" s="245" t="s">
        <v>219</v>
      </c>
      <c r="G183" s="243"/>
      <c r="H183" s="246">
        <v>66.599999999999994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2" t="s">
        <v>133</v>
      </c>
      <c r="AU183" s="252" t="s">
        <v>90</v>
      </c>
      <c r="AV183" s="14" t="s">
        <v>90</v>
      </c>
      <c r="AW183" s="14" t="s">
        <v>35</v>
      </c>
      <c r="AX183" s="14" t="s">
        <v>88</v>
      </c>
      <c r="AY183" s="252" t="s">
        <v>124</v>
      </c>
    </row>
    <row r="184" s="12" customFormat="1" ht="22.8" customHeight="1">
      <c r="A184" s="12"/>
      <c r="B184" s="202"/>
      <c r="C184" s="203"/>
      <c r="D184" s="204" t="s">
        <v>79</v>
      </c>
      <c r="E184" s="216" t="s">
        <v>148</v>
      </c>
      <c r="F184" s="216" t="s">
        <v>220</v>
      </c>
      <c r="G184" s="203"/>
      <c r="H184" s="203"/>
      <c r="I184" s="206"/>
      <c r="J184" s="217">
        <f>BK184</f>
        <v>0</v>
      </c>
      <c r="K184" s="203"/>
      <c r="L184" s="208"/>
      <c r="M184" s="209"/>
      <c r="N184" s="210"/>
      <c r="O184" s="210"/>
      <c r="P184" s="211">
        <f>SUM(P185:P221)</f>
        <v>0</v>
      </c>
      <c r="Q184" s="210"/>
      <c r="R184" s="211">
        <f>SUM(R185:R221)</f>
        <v>35.141335300000009</v>
      </c>
      <c r="S184" s="210"/>
      <c r="T184" s="212">
        <f>SUM(T185:T221)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3" t="s">
        <v>88</v>
      </c>
      <c r="AT184" s="214" t="s">
        <v>79</v>
      </c>
      <c r="AU184" s="214" t="s">
        <v>88</v>
      </c>
      <c r="AY184" s="213" t="s">
        <v>124</v>
      </c>
      <c r="BK184" s="215">
        <f>SUM(BK185:BK221)</f>
        <v>0</v>
      </c>
    </row>
    <row r="185" s="2" customFormat="1" ht="24.15" customHeight="1">
      <c r="A185" s="38"/>
      <c r="B185" s="39"/>
      <c r="C185" s="218" t="s">
        <v>221</v>
      </c>
      <c r="D185" s="218" t="s">
        <v>126</v>
      </c>
      <c r="E185" s="219" t="s">
        <v>222</v>
      </c>
      <c r="F185" s="220" t="s">
        <v>223</v>
      </c>
      <c r="G185" s="221" t="s">
        <v>129</v>
      </c>
      <c r="H185" s="222">
        <v>186.91</v>
      </c>
      <c r="I185" s="223"/>
      <c r="J185" s="224">
        <f>ROUND(I185*H185,2)</f>
        <v>0</v>
      </c>
      <c r="K185" s="220" t="s">
        <v>130</v>
      </c>
      <c r="L185" s="44"/>
      <c r="M185" s="225" t="s">
        <v>1</v>
      </c>
      <c r="N185" s="226" t="s">
        <v>45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131</v>
      </c>
      <c r="AT185" s="229" t="s">
        <v>126</v>
      </c>
      <c r="AU185" s="229" t="s">
        <v>90</v>
      </c>
      <c r="AY185" s="17" t="s">
        <v>124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88</v>
      </c>
      <c r="BK185" s="230">
        <f>ROUND(I185*H185,2)</f>
        <v>0</v>
      </c>
      <c r="BL185" s="17" t="s">
        <v>131</v>
      </c>
      <c r="BM185" s="229" t="s">
        <v>224</v>
      </c>
    </row>
    <row r="186" s="13" customFormat="1">
      <c r="A186" s="13"/>
      <c r="B186" s="231"/>
      <c r="C186" s="232"/>
      <c r="D186" s="233" t="s">
        <v>133</v>
      </c>
      <c r="E186" s="234" t="s">
        <v>1</v>
      </c>
      <c r="F186" s="235" t="s">
        <v>134</v>
      </c>
      <c r="G186" s="232"/>
      <c r="H186" s="234" t="s">
        <v>1</v>
      </c>
      <c r="I186" s="236"/>
      <c r="J186" s="232"/>
      <c r="K186" s="232"/>
      <c r="L186" s="237"/>
      <c r="M186" s="238"/>
      <c r="N186" s="239"/>
      <c r="O186" s="239"/>
      <c r="P186" s="239"/>
      <c r="Q186" s="239"/>
      <c r="R186" s="239"/>
      <c r="S186" s="239"/>
      <c r="T186" s="24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1" t="s">
        <v>133</v>
      </c>
      <c r="AU186" s="241" t="s">
        <v>90</v>
      </c>
      <c r="AV186" s="13" t="s">
        <v>88</v>
      </c>
      <c r="AW186" s="13" t="s">
        <v>35</v>
      </c>
      <c r="AX186" s="13" t="s">
        <v>80</v>
      </c>
      <c r="AY186" s="241" t="s">
        <v>124</v>
      </c>
    </row>
    <row r="187" s="14" customFormat="1">
      <c r="A187" s="14"/>
      <c r="B187" s="242"/>
      <c r="C187" s="243"/>
      <c r="D187" s="233" t="s">
        <v>133</v>
      </c>
      <c r="E187" s="244" t="s">
        <v>1</v>
      </c>
      <c r="F187" s="245" t="s">
        <v>225</v>
      </c>
      <c r="G187" s="243"/>
      <c r="H187" s="246">
        <v>174.53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2" t="s">
        <v>133</v>
      </c>
      <c r="AU187" s="252" t="s">
        <v>90</v>
      </c>
      <c r="AV187" s="14" t="s">
        <v>90</v>
      </c>
      <c r="AW187" s="14" t="s">
        <v>35</v>
      </c>
      <c r="AX187" s="14" t="s">
        <v>80</v>
      </c>
      <c r="AY187" s="252" t="s">
        <v>124</v>
      </c>
    </row>
    <row r="188" s="14" customFormat="1">
      <c r="A188" s="14"/>
      <c r="B188" s="242"/>
      <c r="C188" s="243"/>
      <c r="D188" s="233" t="s">
        <v>133</v>
      </c>
      <c r="E188" s="244" t="s">
        <v>1</v>
      </c>
      <c r="F188" s="245" t="s">
        <v>226</v>
      </c>
      <c r="G188" s="243"/>
      <c r="H188" s="246">
        <v>12.380000000000001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2" t="s">
        <v>133</v>
      </c>
      <c r="AU188" s="252" t="s">
        <v>90</v>
      </c>
      <c r="AV188" s="14" t="s">
        <v>90</v>
      </c>
      <c r="AW188" s="14" t="s">
        <v>35</v>
      </c>
      <c r="AX188" s="14" t="s">
        <v>80</v>
      </c>
      <c r="AY188" s="252" t="s">
        <v>124</v>
      </c>
    </row>
    <row r="189" s="15" customFormat="1">
      <c r="A189" s="15"/>
      <c r="B189" s="263"/>
      <c r="C189" s="264"/>
      <c r="D189" s="233" t="s">
        <v>133</v>
      </c>
      <c r="E189" s="265" t="s">
        <v>1</v>
      </c>
      <c r="F189" s="266" t="s">
        <v>227</v>
      </c>
      <c r="G189" s="264"/>
      <c r="H189" s="267">
        <v>186.91</v>
      </c>
      <c r="I189" s="268"/>
      <c r="J189" s="264"/>
      <c r="K189" s="264"/>
      <c r="L189" s="269"/>
      <c r="M189" s="270"/>
      <c r="N189" s="271"/>
      <c r="O189" s="271"/>
      <c r="P189" s="271"/>
      <c r="Q189" s="271"/>
      <c r="R189" s="271"/>
      <c r="S189" s="271"/>
      <c r="T189" s="272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3" t="s">
        <v>133</v>
      </c>
      <c r="AU189" s="273" t="s">
        <v>90</v>
      </c>
      <c r="AV189" s="15" t="s">
        <v>131</v>
      </c>
      <c r="AW189" s="15" t="s">
        <v>35</v>
      </c>
      <c r="AX189" s="15" t="s">
        <v>88</v>
      </c>
      <c r="AY189" s="273" t="s">
        <v>124</v>
      </c>
    </row>
    <row r="190" s="2" customFormat="1" ht="33" customHeight="1">
      <c r="A190" s="38"/>
      <c r="B190" s="39"/>
      <c r="C190" s="218" t="s">
        <v>7</v>
      </c>
      <c r="D190" s="218" t="s">
        <v>126</v>
      </c>
      <c r="E190" s="219" t="s">
        <v>228</v>
      </c>
      <c r="F190" s="220" t="s">
        <v>229</v>
      </c>
      <c r="G190" s="221" t="s">
        <v>129</v>
      </c>
      <c r="H190" s="222">
        <v>361.44</v>
      </c>
      <c r="I190" s="223"/>
      <c r="J190" s="224">
        <f>ROUND(I190*H190,2)</f>
        <v>0</v>
      </c>
      <c r="K190" s="220" t="s">
        <v>130</v>
      </c>
      <c r="L190" s="44"/>
      <c r="M190" s="225" t="s">
        <v>1</v>
      </c>
      <c r="N190" s="226" t="s">
        <v>45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131</v>
      </c>
      <c r="AT190" s="229" t="s">
        <v>126</v>
      </c>
      <c r="AU190" s="229" t="s">
        <v>90</v>
      </c>
      <c r="AY190" s="17" t="s">
        <v>124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88</v>
      </c>
      <c r="BK190" s="230">
        <f>ROUND(I190*H190,2)</f>
        <v>0</v>
      </c>
      <c r="BL190" s="17" t="s">
        <v>131</v>
      </c>
      <c r="BM190" s="229" t="s">
        <v>230</v>
      </c>
    </row>
    <row r="191" s="13" customFormat="1">
      <c r="A191" s="13"/>
      <c r="B191" s="231"/>
      <c r="C191" s="232"/>
      <c r="D191" s="233" t="s">
        <v>133</v>
      </c>
      <c r="E191" s="234" t="s">
        <v>1</v>
      </c>
      <c r="F191" s="235" t="s">
        <v>134</v>
      </c>
      <c r="G191" s="232"/>
      <c r="H191" s="234" t="s">
        <v>1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133</v>
      </c>
      <c r="AU191" s="241" t="s">
        <v>90</v>
      </c>
      <c r="AV191" s="13" t="s">
        <v>88</v>
      </c>
      <c r="AW191" s="13" t="s">
        <v>35</v>
      </c>
      <c r="AX191" s="13" t="s">
        <v>80</v>
      </c>
      <c r="AY191" s="241" t="s">
        <v>124</v>
      </c>
    </row>
    <row r="192" s="14" customFormat="1">
      <c r="A192" s="14"/>
      <c r="B192" s="242"/>
      <c r="C192" s="243"/>
      <c r="D192" s="233" t="s">
        <v>133</v>
      </c>
      <c r="E192" s="244" t="s">
        <v>1</v>
      </c>
      <c r="F192" s="245" t="s">
        <v>231</v>
      </c>
      <c r="G192" s="243"/>
      <c r="H192" s="246">
        <v>349.06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133</v>
      </c>
      <c r="AU192" s="252" t="s">
        <v>90</v>
      </c>
      <c r="AV192" s="14" t="s">
        <v>90</v>
      </c>
      <c r="AW192" s="14" t="s">
        <v>35</v>
      </c>
      <c r="AX192" s="14" t="s">
        <v>80</v>
      </c>
      <c r="AY192" s="252" t="s">
        <v>124</v>
      </c>
    </row>
    <row r="193" s="14" customFormat="1">
      <c r="A193" s="14"/>
      <c r="B193" s="242"/>
      <c r="C193" s="243"/>
      <c r="D193" s="233" t="s">
        <v>133</v>
      </c>
      <c r="E193" s="244" t="s">
        <v>1</v>
      </c>
      <c r="F193" s="245" t="s">
        <v>226</v>
      </c>
      <c r="G193" s="243"/>
      <c r="H193" s="246">
        <v>12.380000000000001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2" t="s">
        <v>133</v>
      </c>
      <c r="AU193" s="252" t="s">
        <v>90</v>
      </c>
      <c r="AV193" s="14" t="s">
        <v>90</v>
      </c>
      <c r="AW193" s="14" t="s">
        <v>35</v>
      </c>
      <c r="AX193" s="14" t="s">
        <v>80</v>
      </c>
      <c r="AY193" s="252" t="s">
        <v>124</v>
      </c>
    </row>
    <row r="194" s="15" customFormat="1">
      <c r="A194" s="15"/>
      <c r="B194" s="263"/>
      <c r="C194" s="264"/>
      <c r="D194" s="233" t="s">
        <v>133</v>
      </c>
      <c r="E194" s="265" t="s">
        <v>1</v>
      </c>
      <c r="F194" s="266" t="s">
        <v>227</v>
      </c>
      <c r="G194" s="264"/>
      <c r="H194" s="267">
        <v>361.44</v>
      </c>
      <c r="I194" s="268"/>
      <c r="J194" s="264"/>
      <c r="K194" s="264"/>
      <c r="L194" s="269"/>
      <c r="M194" s="270"/>
      <c r="N194" s="271"/>
      <c r="O194" s="271"/>
      <c r="P194" s="271"/>
      <c r="Q194" s="271"/>
      <c r="R194" s="271"/>
      <c r="S194" s="271"/>
      <c r="T194" s="272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3" t="s">
        <v>133</v>
      </c>
      <c r="AU194" s="273" t="s">
        <v>90</v>
      </c>
      <c r="AV194" s="15" t="s">
        <v>131</v>
      </c>
      <c r="AW194" s="15" t="s">
        <v>35</v>
      </c>
      <c r="AX194" s="15" t="s">
        <v>88</v>
      </c>
      <c r="AY194" s="273" t="s">
        <v>124</v>
      </c>
    </row>
    <row r="195" s="2" customFormat="1" ht="33" customHeight="1">
      <c r="A195" s="38"/>
      <c r="B195" s="39"/>
      <c r="C195" s="218" t="s">
        <v>232</v>
      </c>
      <c r="D195" s="218" t="s">
        <v>126</v>
      </c>
      <c r="E195" s="219" t="s">
        <v>233</v>
      </c>
      <c r="F195" s="220" t="s">
        <v>234</v>
      </c>
      <c r="G195" s="221" t="s">
        <v>129</v>
      </c>
      <c r="H195" s="222">
        <v>12.380000000000001</v>
      </c>
      <c r="I195" s="223"/>
      <c r="J195" s="224">
        <f>ROUND(I195*H195,2)</f>
        <v>0</v>
      </c>
      <c r="K195" s="220" t="s">
        <v>130</v>
      </c>
      <c r="L195" s="44"/>
      <c r="M195" s="225" t="s">
        <v>1</v>
      </c>
      <c r="N195" s="226" t="s">
        <v>45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131</v>
      </c>
      <c r="AT195" s="229" t="s">
        <v>126</v>
      </c>
      <c r="AU195" s="229" t="s">
        <v>90</v>
      </c>
      <c r="AY195" s="17" t="s">
        <v>124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88</v>
      </c>
      <c r="BK195" s="230">
        <f>ROUND(I195*H195,2)</f>
        <v>0</v>
      </c>
      <c r="BL195" s="17" t="s">
        <v>131</v>
      </c>
      <c r="BM195" s="229" t="s">
        <v>235</v>
      </c>
    </row>
    <row r="196" s="13" customFormat="1">
      <c r="A196" s="13"/>
      <c r="B196" s="231"/>
      <c r="C196" s="232"/>
      <c r="D196" s="233" t="s">
        <v>133</v>
      </c>
      <c r="E196" s="234" t="s">
        <v>1</v>
      </c>
      <c r="F196" s="235" t="s">
        <v>134</v>
      </c>
      <c r="G196" s="232"/>
      <c r="H196" s="234" t="s">
        <v>1</v>
      </c>
      <c r="I196" s="236"/>
      <c r="J196" s="232"/>
      <c r="K196" s="232"/>
      <c r="L196" s="237"/>
      <c r="M196" s="238"/>
      <c r="N196" s="239"/>
      <c r="O196" s="239"/>
      <c r="P196" s="239"/>
      <c r="Q196" s="239"/>
      <c r="R196" s="239"/>
      <c r="S196" s="239"/>
      <c r="T196" s="24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1" t="s">
        <v>133</v>
      </c>
      <c r="AU196" s="241" t="s">
        <v>90</v>
      </c>
      <c r="AV196" s="13" t="s">
        <v>88</v>
      </c>
      <c r="AW196" s="13" t="s">
        <v>35</v>
      </c>
      <c r="AX196" s="13" t="s">
        <v>80</v>
      </c>
      <c r="AY196" s="241" t="s">
        <v>124</v>
      </c>
    </row>
    <row r="197" s="14" customFormat="1">
      <c r="A197" s="14"/>
      <c r="B197" s="242"/>
      <c r="C197" s="243"/>
      <c r="D197" s="233" t="s">
        <v>133</v>
      </c>
      <c r="E197" s="244" t="s">
        <v>1</v>
      </c>
      <c r="F197" s="245" t="s">
        <v>226</v>
      </c>
      <c r="G197" s="243"/>
      <c r="H197" s="246">
        <v>12.380000000000001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2" t="s">
        <v>133</v>
      </c>
      <c r="AU197" s="252" t="s">
        <v>90</v>
      </c>
      <c r="AV197" s="14" t="s">
        <v>90</v>
      </c>
      <c r="AW197" s="14" t="s">
        <v>35</v>
      </c>
      <c r="AX197" s="14" t="s">
        <v>80</v>
      </c>
      <c r="AY197" s="252" t="s">
        <v>124</v>
      </c>
    </row>
    <row r="198" s="15" customFormat="1">
      <c r="A198" s="15"/>
      <c r="B198" s="263"/>
      <c r="C198" s="264"/>
      <c r="D198" s="233" t="s">
        <v>133</v>
      </c>
      <c r="E198" s="265" t="s">
        <v>1</v>
      </c>
      <c r="F198" s="266" t="s">
        <v>227</v>
      </c>
      <c r="G198" s="264"/>
      <c r="H198" s="267">
        <v>12.380000000000001</v>
      </c>
      <c r="I198" s="268"/>
      <c r="J198" s="264"/>
      <c r="K198" s="264"/>
      <c r="L198" s="269"/>
      <c r="M198" s="270"/>
      <c r="N198" s="271"/>
      <c r="O198" s="271"/>
      <c r="P198" s="271"/>
      <c r="Q198" s="271"/>
      <c r="R198" s="271"/>
      <c r="S198" s="271"/>
      <c r="T198" s="272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3" t="s">
        <v>133</v>
      </c>
      <c r="AU198" s="273" t="s">
        <v>90</v>
      </c>
      <c r="AV198" s="15" t="s">
        <v>131</v>
      </c>
      <c r="AW198" s="15" t="s">
        <v>35</v>
      </c>
      <c r="AX198" s="15" t="s">
        <v>88</v>
      </c>
      <c r="AY198" s="273" t="s">
        <v>124</v>
      </c>
    </row>
    <row r="199" s="2" customFormat="1" ht="33" customHeight="1">
      <c r="A199" s="38"/>
      <c r="B199" s="39"/>
      <c r="C199" s="218" t="s">
        <v>236</v>
      </c>
      <c r="D199" s="218" t="s">
        <v>126</v>
      </c>
      <c r="E199" s="219" t="s">
        <v>237</v>
      </c>
      <c r="F199" s="220" t="s">
        <v>238</v>
      </c>
      <c r="G199" s="221" t="s">
        <v>129</v>
      </c>
      <c r="H199" s="222">
        <v>143.5</v>
      </c>
      <c r="I199" s="223"/>
      <c r="J199" s="224">
        <f>ROUND(I199*H199,2)</f>
        <v>0</v>
      </c>
      <c r="K199" s="220" t="s">
        <v>130</v>
      </c>
      <c r="L199" s="44"/>
      <c r="M199" s="225" t="s">
        <v>1</v>
      </c>
      <c r="N199" s="226" t="s">
        <v>45</v>
      </c>
      <c r="O199" s="91"/>
      <c r="P199" s="227">
        <f>O199*H199</f>
        <v>0</v>
      </c>
      <c r="Q199" s="227">
        <v>0.089219999999999994</v>
      </c>
      <c r="R199" s="227">
        <f>Q199*H199</f>
        <v>12.80307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131</v>
      </c>
      <c r="AT199" s="229" t="s">
        <v>126</v>
      </c>
      <c r="AU199" s="229" t="s">
        <v>90</v>
      </c>
      <c r="AY199" s="17" t="s">
        <v>124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88</v>
      </c>
      <c r="BK199" s="230">
        <f>ROUND(I199*H199,2)</f>
        <v>0</v>
      </c>
      <c r="BL199" s="17" t="s">
        <v>131</v>
      </c>
      <c r="BM199" s="229" t="s">
        <v>239</v>
      </c>
    </row>
    <row r="200" s="13" customFormat="1">
      <c r="A200" s="13"/>
      <c r="B200" s="231"/>
      <c r="C200" s="232"/>
      <c r="D200" s="233" t="s">
        <v>133</v>
      </c>
      <c r="E200" s="234" t="s">
        <v>1</v>
      </c>
      <c r="F200" s="235" t="s">
        <v>134</v>
      </c>
      <c r="G200" s="232"/>
      <c r="H200" s="234" t="s">
        <v>1</v>
      </c>
      <c r="I200" s="236"/>
      <c r="J200" s="232"/>
      <c r="K200" s="232"/>
      <c r="L200" s="237"/>
      <c r="M200" s="238"/>
      <c r="N200" s="239"/>
      <c r="O200" s="239"/>
      <c r="P200" s="239"/>
      <c r="Q200" s="239"/>
      <c r="R200" s="239"/>
      <c r="S200" s="239"/>
      <c r="T200" s="240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1" t="s">
        <v>133</v>
      </c>
      <c r="AU200" s="241" t="s">
        <v>90</v>
      </c>
      <c r="AV200" s="13" t="s">
        <v>88</v>
      </c>
      <c r="AW200" s="13" t="s">
        <v>35</v>
      </c>
      <c r="AX200" s="13" t="s">
        <v>80</v>
      </c>
      <c r="AY200" s="241" t="s">
        <v>124</v>
      </c>
    </row>
    <row r="201" s="14" customFormat="1">
      <c r="A201" s="14"/>
      <c r="B201" s="242"/>
      <c r="C201" s="243"/>
      <c r="D201" s="233" t="s">
        <v>133</v>
      </c>
      <c r="E201" s="244" t="s">
        <v>1</v>
      </c>
      <c r="F201" s="245" t="s">
        <v>240</v>
      </c>
      <c r="G201" s="243"/>
      <c r="H201" s="246">
        <v>143.5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2" t="s">
        <v>133</v>
      </c>
      <c r="AU201" s="252" t="s">
        <v>90</v>
      </c>
      <c r="AV201" s="14" t="s">
        <v>90</v>
      </c>
      <c r="AW201" s="14" t="s">
        <v>35</v>
      </c>
      <c r="AX201" s="14" t="s">
        <v>88</v>
      </c>
      <c r="AY201" s="252" t="s">
        <v>124</v>
      </c>
    </row>
    <row r="202" s="2" customFormat="1" ht="24.15" customHeight="1">
      <c r="A202" s="38"/>
      <c r="B202" s="39"/>
      <c r="C202" s="253" t="s">
        <v>241</v>
      </c>
      <c r="D202" s="253" t="s">
        <v>209</v>
      </c>
      <c r="E202" s="254" t="s">
        <v>242</v>
      </c>
      <c r="F202" s="255" t="s">
        <v>243</v>
      </c>
      <c r="G202" s="256" t="s">
        <v>129</v>
      </c>
      <c r="H202" s="257">
        <v>149.83500000000001</v>
      </c>
      <c r="I202" s="258"/>
      <c r="J202" s="259">
        <f>ROUND(I202*H202,2)</f>
        <v>0</v>
      </c>
      <c r="K202" s="255" t="s">
        <v>130</v>
      </c>
      <c r="L202" s="260"/>
      <c r="M202" s="261" t="s">
        <v>1</v>
      </c>
      <c r="N202" s="262" t="s">
        <v>45</v>
      </c>
      <c r="O202" s="91"/>
      <c r="P202" s="227">
        <f>O202*H202</f>
        <v>0</v>
      </c>
      <c r="Q202" s="227">
        <v>0.13200000000000001</v>
      </c>
      <c r="R202" s="227">
        <f>Q202*H202</f>
        <v>19.778220000000001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162</v>
      </c>
      <c r="AT202" s="229" t="s">
        <v>209</v>
      </c>
      <c r="AU202" s="229" t="s">
        <v>90</v>
      </c>
      <c r="AY202" s="17" t="s">
        <v>124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88</v>
      </c>
      <c r="BK202" s="230">
        <f>ROUND(I202*H202,2)</f>
        <v>0</v>
      </c>
      <c r="BL202" s="17" t="s">
        <v>131</v>
      </c>
      <c r="BM202" s="229" t="s">
        <v>244</v>
      </c>
    </row>
    <row r="203" s="13" customFormat="1">
      <c r="A203" s="13"/>
      <c r="B203" s="231"/>
      <c r="C203" s="232"/>
      <c r="D203" s="233" t="s">
        <v>133</v>
      </c>
      <c r="E203" s="234" t="s">
        <v>1</v>
      </c>
      <c r="F203" s="235" t="s">
        <v>134</v>
      </c>
      <c r="G203" s="232"/>
      <c r="H203" s="234" t="s">
        <v>1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1" t="s">
        <v>133</v>
      </c>
      <c r="AU203" s="241" t="s">
        <v>90</v>
      </c>
      <c r="AV203" s="13" t="s">
        <v>88</v>
      </c>
      <c r="AW203" s="13" t="s">
        <v>35</v>
      </c>
      <c r="AX203" s="13" t="s">
        <v>80</v>
      </c>
      <c r="AY203" s="241" t="s">
        <v>124</v>
      </c>
    </row>
    <row r="204" s="14" customFormat="1">
      <c r="A204" s="14"/>
      <c r="B204" s="242"/>
      <c r="C204" s="243"/>
      <c r="D204" s="233" t="s">
        <v>133</v>
      </c>
      <c r="E204" s="244" t="s">
        <v>1</v>
      </c>
      <c r="F204" s="245" t="s">
        <v>240</v>
      </c>
      <c r="G204" s="243"/>
      <c r="H204" s="246">
        <v>143.5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2" t="s">
        <v>133</v>
      </c>
      <c r="AU204" s="252" t="s">
        <v>90</v>
      </c>
      <c r="AV204" s="14" t="s">
        <v>90</v>
      </c>
      <c r="AW204" s="14" t="s">
        <v>35</v>
      </c>
      <c r="AX204" s="14" t="s">
        <v>80</v>
      </c>
      <c r="AY204" s="252" t="s">
        <v>124</v>
      </c>
    </row>
    <row r="205" s="14" customFormat="1">
      <c r="A205" s="14"/>
      <c r="B205" s="242"/>
      <c r="C205" s="243"/>
      <c r="D205" s="233" t="s">
        <v>133</v>
      </c>
      <c r="E205" s="244" t="s">
        <v>1</v>
      </c>
      <c r="F205" s="245" t="s">
        <v>245</v>
      </c>
      <c r="G205" s="243"/>
      <c r="H205" s="246">
        <v>-0.80000000000000004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133</v>
      </c>
      <c r="AU205" s="252" t="s">
        <v>90</v>
      </c>
      <c r="AV205" s="14" t="s">
        <v>90</v>
      </c>
      <c r="AW205" s="14" t="s">
        <v>35</v>
      </c>
      <c r="AX205" s="14" t="s">
        <v>80</v>
      </c>
      <c r="AY205" s="252" t="s">
        <v>124</v>
      </c>
    </row>
    <row r="206" s="15" customFormat="1">
      <c r="A206" s="15"/>
      <c r="B206" s="263"/>
      <c r="C206" s="264"/>
      <c r="D206" s="233" t="s">
        <v>133</v>
      </c>
      <c r="E206" s="265" t="s">
        <v>1</v>
      </c>
      <c r="F206" s="266" t="s">
        <v>227</v>
      </c>
      <c r="G206" s="264"/>
      <c r="H206" s="267">
        <v>142.69999999999999</v>
      </c>
      <c r="I206" s="268"/>
      <c r="J206" s="264"/>
      <c r="K206" s="264"/>
      <c r="L206" s="269"/>
      <c r="M206" s="270"/>
      <c r="N206" s="271"/>
      <c r="O206" s="271"/>
      <c r="P206" s="271"/>
      <c r="Q206" s="271"/>
      <c r="R206" s="271"/>
      <c r="S206" s="271"/>
      <c r="T206" s="272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3" t="s">
        <v>133</v>
      </c>
      <c r="AU206" s="273" t="s">
        <v>90</v>
      </c>
      <c r="AV206" s="15" t="s">
        <v>131</v>
      </c>
      <c r="AW206" s="15" t="s">
        <v>35</v>
      </c>
      <c r="AX206" s="15" t="s">
        <v>88</v>
      </c>
      <c r="AY206" s="273" t="s">
        <v>124</v>
      </c>
    </row>
    <row r="207" s="14" customFormat="1">
      <c r="A207" s="14"/>
      <c r="B207" s="242"/>
      <c r="C207" s="243"/>
      <c r="D207" s="233" t="s">
        <v>133</v>
      </c>
      <c r="E207" s="243"/>
      <c r="F207" s="245" t="s">
        <v>246</v>
      </c>
      <c r="G207" s="243"/>
      <c r="H207" s="246">
        <v>149.83500000000001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2" t="s">
        <v>133</v>
      </c>
      <c r="AU207" s="252" t="s">
        <v>90</v>
      </c>
      <c r="AV207" s="14" t="s">
        <v>90</v>
      </c>
      <c r="AW207" s="14" t="s">
        <v>4</v>
      </c>
      <c r="AX207" s="14" t="s">
        <v>88</v>
      </c>
      <c r="AY207" s="252" t="s">
        <v>124</v>
      </c>
    </row>
    <row r="208" s="2" customFormat="1" ht="24.15" customHeight="1">
      <c r="A208" s="38"/>
      <c r="B208" s="39"/>
      <c r="C208" s="253" t="s">
        <v>247</v>
      </c>
      <c r="D208" s="253" t="s">
        <v>209</v>
      </c>
      <c r="E208" s="254" t="s">
        <v>248</v>
      </c>
      <c r="F208" s="255" t="s">
        <v>249</v>
      </c>
      <c r="G208" s="256" t="s">
        <v>129</v>
      </c>
      <c r="H208" s="257">
        <v>0.83999999999999997</v>
      </c>
      <c r="I208" s="258"/>
      <c r="J208" s="259">
        <f>ROUND(I208*H208,2)</f>
        <v>0</v>
      </c>
      <c r="K208" s="255" t="s">
        <v>130</v>
      </c>
      <c r="L208" s="260"/>
      <c r="M208" s="261" t="s">
        <v>1</v>
      </c>
      <c r="N208" s="262" t="s">
        <v>45</v>
      </c>
      <c r="O208" s="91"/>
      <c r="P208" s="227">
        <f>O208*H208</f>
        <v>0</v>
      </c>
      <c r="Q208" s="227">
        <v>0.13200000000000001</v>
      </c>
      <c r="R208" s="227">
        <f>Q208*H208</f>
        <v>0.11088000000000001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162</v>
      </c>
      <c r="AT208" s="229" t="s">
        <v>209</v>
      </c>
      <c r="AU208" s="229" t="s">
        <v>90</v>
      </c>
      <c r="AY208" s="17" t="s">
        <v>124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88</v>
      </c>
      <c r="BK208" s="230">
        <f>ROUND(I208*H208,2)</f>
        <v>0</v>
      </c>
      <c r="BL208" s="17" t="s">
        <v>131</v>
      </c>
      <c r="BM208" s="229" t="s">
        <v>250</v>
      </c>
    </row>
    <row r="209" s="13" customFormat="1">
      <c r="A209" s="13"/>
      <c r="B209" s="231"/>
      <c r="C209" s="232"/>
      <c r="D209" s="233" t="s">
        <v>133</v>
      </c>
      <c r="E209" s="234" t="s">
        <v>1</v>
      </c>
      <c r="F209" s="235" t="s">
        <v>134</v>
      </c>
      <c r="G209" s="232"/>
      <c r="H209" s="234" t="s">
        <v>1</v>
      </c>
      <c r="I209" s="236"/>
      <c r="J209" s="232"/>
      <c r="K209" s="232"/>
      <c r="L209" s="237"/>
      <c r="M209" s="238"/>
      <c r="N209" s="239"/>
      <c r="O209" s="239"/>
      <c r="P209" s="239"/>
      <c r="Q209" s="239"/>
      <c r="R209" s="239"/>
      <c r="S209" s="239"/>
      <c r="T209" s="24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1" t="s">
        <v>133</v>
      </c>
      <c r="AU209" s="241" t="s">
        <v>90</v>
      </c>
      <c r="AV209" s="13" t="s">
        <v>88</v>
      </c>
      <c r="AW209" s="13" t="s">
        <v>35</v>
      </c>
      <c r="AX209" s="13" t="s">
        <v>80</v>
      </c>
      <c r="AY209" s="241" t="s">
        <v>124</v>
      </c>
    </row>
    <row r="210" s="14" customFormat="1">
      <c r="A210" s="14"/>
      <c r="B210" s="242"/>
      <c r="C210" s="243"/>
      <c r="D210" s="233" t="s">
        <v>133</v>
      </c>
      <c r="E210" s="244" t="s">
        <v>1</v>
      </c>
      <c r="F210" s="245" t="s">
        <v>251</v>
      </c>
      <c r="G210" s="243"/>
      <c r="H210" s="246">
        <v>0.80000000000000004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2" t="s">
        <v>133</v>
      </c>
      <c r="AU210" s="252" t="s">
        <v>90</v>
      </c>
      <c r="AV210" s="14" t="s">
        <v>90</v>
      </c>
      <c r="AW210" s="14" t="s">
        <v>35</v>
      </c>
      <c r="AX210" s="14" t="s">
        <v>88</v>
      </c>
      <c r="AY210" s="252" t="s">
        <v>124</v>
      </c>
    </row>
    <row r="211" s="14" customFormat="1">
      <c r="A211" s="14"/>
      <c r="B211" s="242"/>
      <c r="C211" s="243"/>
      <c r="D211" s="233" t="s">
        <v>133</v>
      </c>
      <c r="E211" s="243"/>
      <c r="F211" s="245" t="s">
        <v>252</v>
      </c>
      <c r="G211" s="243"/>
      <c r="H211" s="246">
        <v>0.83999999999999997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2" t="s">
        <v>133</v>
      </c>
      <c r="AU211" s="252" t="s">
        <v>90</v>
      </c>
      <c r="AV211" s="14" t="s">
        <v>90</v>
      </c>
      <c r="AW211" s="14" t="s">
        <v>4</v>
      </c>
      <c r="AX211" s="14" t="s">
        <v>88</v>
      </c>
      <c r="AY211" s="252" t="s">
        <v>124</v>
      </c>
    </row>
    <row r="212" s="2" customFormat="1" ht="24.15" customHeight="1">
      <c r="A212" s="38"/>
      <c r="B212" s="39"/>
      <c r="C212" s="218" t="s">
        <v>253</v>
      </c>
      <c r="D212" s="218" t="s">
        <v>126</v>
      </c>
      <c r="E212" s="219" t="s">
        <v>254</v>
      </c>
      <c r="F212" s="220" t="s">
        <v>255</v>
      </c>
      <c r="G212" s="221" t="s">
        <v>129</v>
      </c>
      <c r="H212" s="222">
        <v>7.8099999999999996</v>
      </c>
      <c r="I212" s="223"/>
      <c r="J212" s="224">
        <f>ROUND(I212*H212,2)</f>
        <v>0</v>
      </c>
      <c r="K212" s="220" t="s">
        <v>130</v>
      </c>
      <c r="L212" s="44"/>
      <c r="M212" s="225" t="s">
        <v>1</v>
      </c>
      <c r="N212" s="226" t="s">
        <v>45</v>
      </c>
      <c r="O212" s="91"/>
      <c r="P212" s="227">
        <f>O212*H212</f>
        <v>0</v>
      </c>
      <c r="Q212" s="227">
        <v>0.11303000000000001</v>
      </c>
      <c r="R212" s="227">
        <f>Q212*H212</f>
        <v>0.88276429999999995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131</v>
      </c>
      <c r="AT212" s="229" t="s">
        <v>126</v>
      </c>
      <c r="AU212" s="229" t="s">
        <v>90</v>
      </c>
      <c r="AY212" s="17" t="s">
        <v>124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88</v>
      </c>
      <c r="BK212" s="230">
        <f>ROUND(I212*H212,2)</f>
        <v>0</v>
      </c>
      <c r="BL212" s="17" t="s">
        <v>131</v>
      </c>
      <c r="BM212" s="229" t="s">
        <v>256</v>
      </c>
    </row>
    <row r="213" s="13" customFormat="1">
      <c r="A213" s="13"/>
      <c r="B213" s="231"/>
      <c r="C213" s="232"/>
      <c r="D213" s="233" t="s">
        <v>133</v>
      </c>
      <c r="E213" s="234" t="s">
        <v>1</v>
      </c>
      <c r="F213" s="235" t="s">
        <v>134</v>
      </c>
      <c r="G213" s="232"/>
      <c r="H213" s="234" t="s">
        <v>1</v>
      </c>
      <c r="I213" s="236"/>
      <c r="J213" s="232"/>
      <c r="K213" s="232"/>
      <c r="L213" s="237"/>
      <c r="M213" s="238"/>
      <c r="N213" s="239"/>
      <c r="O213" s="239"/>
      <c r="P213" s="239"/>
      <c r="Q213" s="239"/>
      <c r="R213" s="239"/>
      <c r="S213" s="239"/>
      <c r="T213" s="24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1" t="s">
        <v>133</v>
      </c>
      <c r="AU213" s="241" t="s">
        <v>90</v>
      </c>
      <c r="AV213" s="13" t="s">
        <v>88</v>
      </c>
      <c r="AW213" s="13" t="s">
        <v>35</v>
      </c>
      <c r="AX213" s="13" t="s">
        <v>80</v>
      </c>
      <c r="AY213" s="241" t="s">
        <v>124</v>
      </c>
    </row>
    <row r="214" s="14" customFormat="1">
      <c r="A214" s="14"/>
      <c r="B214" s="242"/>
      <c r="C214" s="243"/>
      <c r="D214" s="233" t="s">
        <v>133</v>
      </c>
      <c r="E214" s="244" t="s">
        <v>1</v>
      </c>
      <c r="F214" s="245" t="s">
        <v>257</v>
      </c>
      <c r="G214" s="243"/>
      <c r="H214" s="246">
        <v>7.8099999999999996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2" t="s">
        <v>133</v>
      </c>
      <c r="AU214" s="252" t="s">
        <v>90</v>
      </c>
      <c r="AV214" s="14" t="s">
        <v>90</v>
      </c>
      <c r="AW214" s="14" t="s">
        <v>35</v>
      </c>
      <c r="AX214" s="14" t="s">
        <v>88</v>
      </c>
      <c r="AY214" s="252" t="s">
        <v>124</v>
      </c>
    </row>
    <row r="215" s="2" customFormat="1" ht="24.15" customHeight="1">
      <c r="A215" s="38"/>
      <c r="B215" s="39"/>
      <c r="C215" s="253" t="s">
        <v>258</v>
      </c>
      <c r="D215" s="253" t="s">
        <v>209</v>
      </c>
      <c r="E215" s="254" t="s">
        <v>259</v>
      </c>
      <c r="F215" s="255" t="s">
        <v>260</v>
      </c>
      <c r="G215" s="256" t="s">
        <v>129</v>
      </c>
      <c r="H215" s="257">
        <v>8.2010000000000005</v>
      </c>
      <c r="I215" s="258"/>
      <c r="J215" s="259">
        <f>ROUND(I215*H215,2)</f>
        <v>0</v>
      </c>
      <c r="K215" s="255" t="s">
        <v>130</v>
      </c>
      <c r="L215" s="260"/>
      <c r="M215" s="261" t="s">
        <v>1</v>
      </c>
      <c r="N215" s="262" t="s">
        <v>45</v>
      </c>
      <c r="O215" s="91"/>
      <c r="P215" s="227">
        <f>O215*H215</f>
        <v>0</v>
      </c>
      <c r="Q215" s="227">
        <v>0.191</v>
      </c>
      <c r="R215" s="227">
        <f>Q215*H215</f>
        <v>1.5663910000000001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162</v>
      </c>
      <c r="AT215" s="229" t="s">
        <v>209</v>
      </c>
      <c r="AU215" s="229" t="s">
        <v>90</v>
      </c>
      <c r="AY215" s="17" t="s">
        <v>124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88</v>
      </c>
      <c r="BK215" s="230">
        <f>ROUND(I215*H215,2)</f>
        <v>0</v>
      </c>
      <c r="BL215" s="17" t="s">
        <v>131</v>
      </c>
      <c r="BM215" s="229" t="s">
        <v>261</v>
      </c>
    </row>
    <row r="216" s="13" customFormat="1">
      <c r="A216" s="13"/>
      <c r="B216" s="231"/>
      <c r="C216" s="232"/>
      <c r="D216" s="233" t="s">
        <v>133</v>
      </c>
      <c r="E216" s="234" t="s">
        <v>1</v>
      </c>
      <c r="F216" s="235" t="s">
        <v>134</v>
      </c>
      <c r="G216" s="232"/>
      <c r="H216" s="234" t="s">
        <v>1</v>
      </c>
      <c r="I216" s="236"/>
      <c r="J216" s="232"/>
      <c r="K216" s="232"/>
      <c r="L216" s="237"/>
      <c r="M216" s="238"/>
      <c r="N216" s="239"/>
      <c r="O216" s="239"/>
      <c r="P216" s="239"/>
      <c r="Q216" s="239"/>
      <c r="R216" s="239"/>
      <c r="S216" s="239"/>
      <c r="T216" s="24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1" t="s">
        <v>133</v>
      </c>
      <c r="AU216" s="241" t="s">
        <v>90</v>
      </c>
      <c r="AV216" s="13" t="s">
        <v>88</v>
      </c>
      <c r="AW216" s="13" t="s">
        <v>35</v>
      </c>
      <c r="AX216" s="13" t="s">
        <v>80</v>
      </c>
      <c r="AY216" s="241" t="s">
        <v>124</v>
      </c>
    </row>
    <row r="217" s="14" customFormat="1">
      <c r="A217" s="14"/>
      <c r="B217" s="242"/>
      <c r="C217" s="243"/>
      <c r="D217" s="233" t="s">
        <v>133</v>
      </c>
      <c r="E217" s="244" t="s">
        <v>1</v>
      </c>
      <c r="F217" s="245" t="s">
        <v>257</v>
      </c>
      <c r="G217" s="243"/>
      <c r="H217" s="246">
        <v>7.8099999999999996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2" t="s">
        <v>133</v>
      </c>
      <c r="AU217" s="252" t="s">
        <v>90</v>
      </c>
      <c r="AV217" s="14" t="s">
        <v>90</v>
      </c>
      <c r="AW217" s="14" t="s">
        <v>35</v>
      </c>
      <c r="AX217" s="14" t="s">
        <v>88</v>
      </c>
      <c r="AY217" s="252" t="s">
        <v>124</v>
      </c>
    </row>
    <row r="218" s="14" customFormat="1">
      <c r="A218" s="14"/>
      <c r="B218" s="242"/>
      <c r="C218" s="243"/>
      <c r="D218" s="233" t="s">
        <v>133</v>
      </c>
      <c r="E218" s="243"/>
      <c r="F218" s="245" t="s">
        <v>262</v>
      </c>
      <c r="G218" s="243"/>
      <c r="H218" s="246">
        <v>8.2010000000000005</v>
      </c>
      <c r="I218" s="247"/>
      <c r="J218" s="243"/>
      <c r="K218" s="243"/>
      <c r="L218" s="248"/>
      <c r="M218" s="249"/>
      <c r="N218" s="250"/>
      <c r="O218" s="250"/>
      <c r="P218" s="250"/>
      <c r="Q218" s="250"/>
      <c r="R218" s="250"/>
      <c r="S218" s="250"/>
      <c r="T218" s="251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2" t="s">
        <v>133</v>
      </c>
      <c r="AU218" s="252" t="s">
        <v>90</v>
      </c>
      <c r="AV218" s="14" t="s">
        <v>90</v>
      </c>
      <c r="AW218" s="14" t="s">
        <v>4</v>
      </c>
      <c r="AX218" s="14" t="s">
        <v>88</v>
      </c>
      <c r="AY218" s="252" t="s">
        <v>124</v>
      </c>
    </row>
    <row r="219" s="2" customFormat="1" ht="16.5" customHeight="1">
      <c r="A219" s="38"/>
      <c r="B219" s="39"/>
      <c r="C219" s="218" t="s">
        <v>263</v>
      </c>
      <c r="D219" s="218" t="s">
        <v>126</v>
      </c>
      <c r="E219" s="219" t="s">
        <v>264</v>
      </c>
      <c r="F219" s="220" t="s">
        <v>265</v>
      </c>
      <c r="G219" s="221" t="s">
        <v>197</v>
      </c>
      <c r="H219" s="222">
        <v>1</v>
      </c>
      <c r="I219" s="223"/>
      <c r="J219" s="224">
        <f>ROUND(I219*H219,2)</f>
        <v>0</v>
      </c>
      <c r="K219" s="220" t="s">
        <v>1</v>
      </c>
      <c r="L219" s="44"/>
      <c r="M219" s="225" t="s">
        <v>1</v>
      </c>
      <c r="N219" s="226" t="s">
        <v>45</v>
      </c>
      <c r="O219" s="91"/>
      <c r="P219" s="227">
        <f>O219*H219</f>
        <v>0</v>
      </c>
      <c r="Q219" s="227">
        <v>1.0000000000000001E-05</v>
      </c>
      <c r="R219" s="227">
        <f>Q219*H219</f>
        <v>1.0000000000000001E-05</v>
      </c>
      <c r="S219" s="227">
        <v>0</v>
      </c>
      <c r="T219" s="228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9" t="s">
        <v>131</v>
      </c>
      <c r="AT219" s="229" t="s">
        <v>126</v>
      </c>
      <c r="AU219" s="229" t="s">
        <v>90</v>
      </c>
      <c r="AY219" s="17" t="s">
        <v>124</v>
      </c>
      <c r="BE219" s="230">
        <f>IF(N219="základní",J219,0)</f>
        <v>0</v>
      </c>
      <c r="BF219" s="230">
        <f>IF(N219="snížená",J219,0)</f>
        <v>0</v>
      </c>
      <c r="BG219" s="230">
        <f>IF(N219="zákl. přenesená",J219,0)</f>
        <v>0</v>
      </c>
      <c r="BH219" s="230">
        <f>IF(N219="sníž. přenesená",J219,0)</f>
        <v>0</v>
      </c>
      <c r="BI219" s="230">
        <f>IF(N219="nulová",J219,0)</f>
        <v>0</v>
      </c>
      <c r="BJ219" s="17" t="s">
        <v>88</v>
      </c>
      <c r="BK219" s="230">
        <f>ROUND(I219*H219,2)</f>
        <v>0</v>
      </c>
      <c r="BL219" s="17" t="s">
        <v>131</v>
      </c>
      <c r="BM219" s="229" t="s">
        <v>266</v>
      </c>
    </row>
    <row r="220" s="13" customFormat="1">
      <c r="A220" s="13"/>
      <c r="B220" s="231"/>
      <c r="C220" s="232"/>
      <c r="D220" s="233" t="s">
        <v>133</v>
      </c>
      <c r="E220" s="234" t="s">
        <v>1</v>
      </c>
      <c r="F220" s="235" t="s">
        <v>134</v>
      </c>
      <c r="G220" s="232"/>
      <c r="H220" s="234" t="s">
        <v>1</v>
      </c>
      <c r="I220" s="236"/>
      <c r="J220" s="232"/>
      <c r="K220" s="232"/>
      <c r="L220" s="237"/>
      <c r="M220" s="238"/>
      <c r="N220" s="239"/>
      <c r="O220" s="239"/>
      <c r="P220" s="239"/>
      <c r="Q220" s="239"/>
      <c r="R220" s="239"/>
      <c r="S220" s="239"/>
      <c r="T220" s="24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1" t="s">
        <v>133</v>
      </c>
      <c r="AU220" s="241" t="s">
        <v>90</v>
      </c>
      <c r="AV220" s="13" t="s">
        <v>88</v>
      </c>
      <c r="AW220" s="13" t="s">
        <v>35</v>
      </c>
      <c r="AX220" s="13" t="s">
        <v>80</v>
      </c>
      <c r="AY220" s="241" t="s">
        <v>124</v>
      </c>
    </row>
    <row r="221" s="14" customFormat="1">
      <c r="A221" s="14"/>
      <c r="B221" s="242"/>
      <c r="C221" s="243"/>
      <c r="D221" s="233" t="s">
        <v>133</v>
      </c>
      <c r="E221" s="244" t="s">
        <v>1</v>
      </c>
      <c r="F221" s="245" t="s">
        <v>88</v>
      </c>
      <c r="G221" s="243"/>
      <c r="H221" s="246">
        <v>1</v>
      </c>
      <c r="I221" s="247"/>
      <c r="J221" s="243"/>
      <c r="K221" s="243"/>
      <c r="L221" s="248"/>
      <c r="M221" s="249"/>
      <c r="N221" s="250"/>
      <c r="O221" s="250"/>
      <c r="P221" s="250"/>
      <c r="Q221" s="250"/>
      <c r="R221" s="250"/>
      <c r="S221" s="250"/>
      <c r="T221" s="25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2" t="s">
        <v>133</v>
      </c>
      <c r="AU221" s="252" t="s">
        <v>90</v>
      </c>
      <c r="AV221" s="14" t="s">
        <v>90</v>
      </c>
      <c r="AW221" s="14" t="s">
        <v>35</v>
      </c>
      <c r="AX221" s="14" t="s">
        <v>88</v>
      </c>
      <c r="AY221" s="252" t="s">
        <v>124</v>
      </c>
    </row>
    <row r="222" s="12" customFormat="1" ht="22.8" customHeight="1">
      <c r="A222" s="12"/>
      <c r="B222" s="202"/>
      <c r="C222" s="203"/>
      <c r="D222" s="204" t="s">
        <v>79</v>
      </c>
      <c r="E222" s="216" t="s">
        <v>167</v>
      </c>
      <c r="F222" s="216" t="s">
        <v>267</v>
      </c>
      <c r="G222" s="203"/>
      <c r="H222" s="203"/>
      <c r="I222" s="206"/>
      <c r="J222" s="217">
        <f>BK222</f>
        <v>0</v>
      </c>
      <c r="K222" s="203"/>
      <c r="L222" s="208"/>
      <c r="M222" s="209"/>
      <c r="N222" s="210"/>
      <c r="O222" s="210"/>
      <c r="P222" s="211">
        <f>SUM(P223:P243)</f>
        <v>0</v>
      </c>
      <c r="Q222" s="210"/>
      <c r="R222" s="211">
        <f>SUM(R223:R243)</f>
        <v>30.631903999999999</v>
      </c>
      <c r="S222" s="210"/>
      <c r="T222" s="212">
        <f>SUM(T223:T243)</f>
        <v>0.051000000000000004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3" t="s">
        <v>88</v>
      </c>
      <c r="AT222" s="214" t="s">
        <v>79</v>
      </c>
      <c r="AU222" s="214" t="s">
        <v>88</v>
      </c>
      <c r="AY222" s="213" t="s">
        <v>124</v>
      </c>
      <c r="BK222" s="215">
        <f>SUM(BK223:BK243)</f>
        <v>0</v>
      </c>
    </row>
    <row r="223" s="2" customFormat="1" ht="24.15" customHeight="1">
      <c r="A223" s="38"/>
      <c r="B223" s="39"/>
      <c r="C223" s="218" t="s">
        <v>268</v>
      </c>
      <c r="D223" s="218" t="s">
        <v>126</v>
      </c>
      <c r="E223" s="219" t="s">
        <v>269</v>
      </c>
      <c r="F223" s="220" t="s">
        <v>270</v>
      </c>
      <c r="G223" s="221" t="s">
        <v>197</v>
      </c>
      <c r="H223" s="222">
        <v>1</v>
      </c>
      <c r="I223" s="223"/>
      <c r="J223" s="224">
        <f>ROUND(I223*H223,2)</f>
        <v>0</v>
      </c>
      <c r="K223" s="220" t="s">
        <v>1</v>
      </c>
      <c r="L223" s="44"/>
      <c r="M223" s="225" t="s">
        <v>1</v>
      </c>
      <c r="N223" s="226" t="s">
        <v>45</v>
      </c>
      <c r="O223" s="91"/>
      <c r="P223" s="227">
        <f>O223*H223</f>
        <v>0</v>
      </c>
      <c r="Q223" s="227">
        <v>0</v>
      </c>
      <c r="R223" s="227">
        <f>Q223*H223</f>
        <v>0</v>
      </c>
      <c r="S223" s="227">
        <v>0.050000000000000003</v>
      </c>
      <c r="T223" s="228">
        <f>S223*H223</f>
        <v>0.050000000000000003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199</v>
      </c>
      <c r="AT223" s="229" t="s">
        <v>126</v>
      </c>
      <c r="AU223" s="229" t="s">
        <v>90</v>
      </c>
      <c r="AY223" s="17" t="s">
        <v>124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88</v>
      </c>
      <c r="BK223" s="230">
        <f>ROUND(I223*H223,2)</f>
        <v>0</v>
      </c>
      <c r="BL223" s="17" t="s">
        <v>199</v>
      </c>
      <c r="BM223" s="229" t="s">
        <v>271</v>
      </c>
    </row>
    <row r="224" s="13" customFormat="1">
      <c r="A224" s="13"/>
      <c r="B224" s="231"/>
      <c r="C224" s="232"/>
      <c r="D224" s="233" t="s">
        <v>133</v>
      </c>
      <c r="E224" s="234" t="s">
        <v>1</v>
      </c>
      <c r="F224" s="235" t="s">
        <v>134</v>
      </c>
      <c r="G224" s="232"/>
      <c r="H224" s="234" t="s">
        <v>1</v>
      </c>
      <c r="I224" s="236"/>
      <c r="J224" s="232"/>
      <c r="K224" s="232"/>
      <c r="L224" s="237"/>
      <c r="M224" s="238"/>
      <c r="N224" s="239"/>
      <c r="O224" s="239"/>
      <c r="P224" s="239"/>
      <c r="Q224" s="239"/>
      <c r="R224" s="239"/>
      <c r="S224" s="239"/>
      <c r="T224" s="24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1" t="s">
        <v>133</v>
      </c>
      <c r="AU224" s="241" t="s">
        <v>90</v>
      </c>
      <c r="AV224" s="13" t="s">
        <v>88</v>
      </c>
      <c r="AW224" s="13" t="s">
        <v>35</v>
      </c>
      <c r="AX224" s="13" t="s">
        <v>80</v>
      </c>
      <c r="AY224" s="241" t="s">
        <v>124</v>
      </c>
    </row>
    <row r="225" s="14" customFormat="1">
      <c r="A225" s="14"/>
      <c r="B225" s="242"/>
      <c r="C225" s="243"/>
      <c r="D225" s="233" t="s">
        <v>133</v>
      </c>
      <c r="E225" s="244" t="s">
        <v>1</v>
      </c>
      <c r="F225" s="245" t="s">
        <v>88</v>
      </c>
      <c r="G225" s="243"/>
      <c r="H225" s="246">
        <v>1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2" t="s">
        <v>133</v>
      </c>
      <c r="AU225" s="252" t="s">
        <v>90</v>
      </c>
      <c r="AV225" s="14" t="s">
        <v>90</v>
      </c>
      <c r="AW225" s="14" t="s">
        <v>35</v>
      </c>
      <c r="AX225" s="14" t="s">
        <v>88</v>
      </c>
      <c r="AY225" s="252" t="s">
        <v>124</v>
      </c>
    </row>
    <row r="226" s="2" customFormat="1" ht="16.5" customHeight="1">
      <c r="A226" s="38"/>
      <c r="B226" s="39"/>
      <c r="C226" s="218" t="s">
        <v>272</v>
      </c>
      <c r="D226" s="218" t="s">
        <v>126</v>
      </c>
      <c r="E226" s="219" t="s">
        <v>273</v>
      </c>
      <c r="F226" s="220" t="s">
        <v>274</v>
      </c>
      <c r="G226" s="221" t="s">
        <v>197</v>
      </c>
      <c r="H226" s="222">
        <v>1</v>
      </c>
      <c r="I226" s="223"/>
      <c r="J226" s="224">
        <f>ROUND(I226*H226,2)</f>
        <v>0</v>
      </c>
      <c r="K226" s="220" t="s">
        <v>1</v>
      </c>
      <c r="L226" s="44"/>
      <c r="M226" s="225" t="s">
        <v>1</v>
      </c>
      <c r="N226" s="226" t="s">
        <v>45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0.001</v>
      </c>
      <c r="T226" s="228">
        <f>S226*H226</f>
        <v>0.001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199</v>
      </c>
      <c r="AT226" s="229" t="s">
        <v>126</v>
      </c>
      <c r="AU226" s="229" t="s">
        <v>90</v>
      </c>
      <c r="AY226" s="17" t="s">
        <v>124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88</v>
      </c>
      <c r="BK226" s="230">
        <f>ROUND(I226*H226,2)</f>
        <v>0</v>
      </c>
      <c r="BL226" s="17" t="s">
        <v>199</v>
      </c>
      <c r="BM226" s="229" t="s">
        <v>275</v>
      </c>
    </row>
    <row r="227" s="13" customFormat="1">
      <c r="A227" s="13"/>
      <c r="B227" s="231"/>
      <c r="C227" s="232"/>
      <c r="D227" s="233" t="s">
        <v>133</v>
      </c>
      <c r="E227" s="234" t="s">
        <v>1</v>
      </c>
      <c r="F227" s="235" t="s">
        <v>134</v>
      </c>
      <c r="G227" s="232"/>
      <c r="H227" s="234" t="s">
        <v>1</v>
      </c>
      <c r="I227" s="236"/>
      <c r="J227" s="232"/>
      <c r="K227" s="232"/>
      <c r="L227" s="237"/>
      <c r="M227" s="238"/>
      <c r="N227" s="239"/>
      <c r="O227" s="239"/>
      <c r="P227" s="239"/>
      <c r="Q227" s="239"/>
      <c r="R227" s="239"/>
      <c r="S227" s="239"/>
      <c r="T227" s="24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1" t="s">
        <v>133</v>
      </c>
      <c r="AU227" s="241" t="s">
        <v>90</v>
      </c>
      <c r="AV227" s="13" t="s">
        <v>88</v>
      </c>
      <c r="AW227" s="13" t="s">
        <v>35</v>
      </c>
      <c r="AX227" s="13" t="s">
        <v>80</v>
      </c>
      <c r="AY227" s="241" t="s">
        <v>124</v>
      </c>
    </row>
    <row r="228" s="14" customFormat="1">
      <c r="A228" s="14"/>
      <c r="B228" s="242"/>
      <c r="C228" s="243"/>
      <c r="D228" s="233" t="s">
        <v>133</v>
      </c>
      <c r="E228" s="244" t="s">
        <v>1</v>
      </c>
      <c r="F228" s="245" t="s">
        <v>88</v>
      </c>
      <c r="G228" s="243"/>
      <c r="H228" s="246">
        <v>1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2" t="s">
        <v>133</v>
      </c>
      <c r="AU228" s="252" t="s">
        <v>90</v>
      </c>
      <c r="AV228" s="14" t="s">
        <v>90</v>
      </c>
      <c r="AW228" s="14" t="s">
        <v>35</v>
      </c>
      <c r="AX228" s="14" t="s">
        <v>88</v>
      </c>
      <c r="AY228" s="252" t="s">
        <v>124</v>
      </c>
    </row>
    <row r="229" s="2" customFormat="1" ht="33" customHeight="1">
      <c r="A229" s="38"/>
      <c r="B229" s="39"/>
      <c r="C229" s="218" t="s">
        <v>276</v>
      </c>
      <c r="D229" s="218" t="s">
        <v>126</v>
      </c>
      <c r="E229" s="219" t="s">
        <v>277</v>
      </c>
      <c r="F229" s="220" t="s">
        <v>278</v>
      </c>
      <c r="G229" s="221" t="s">
        <v>279</v>
      </c>
      <c r="H229" s="222">
        <v>16.100000000000001</v>
      </c>
      <c r="I229" s="223"/>
      <c r="J229" s="224">
        <f>ROUND(I229*H229,2)</f>
        <v>0</v>
      </c>
      <c r="K229" s="220" t="s">
        <v>130</v>
      </c>
      <c r="L229" s="44"/>
      <c r="M229" s="225" t="s">
        <v>1</v>
      </c>
      <c r="N229" s="226" t="s">
        <v>45</v>
      </c>
      <c r="O229" s="91"/>
      <c r="P229" s="227">
        <f>O229*H229</f>
        <v>0</v>
      </c>
      <c r="Q229" s="227">
        <v>0.16850000000000001</v>
      </c>
      <c r="R229" s="227">
        <f>Q229*H229</f>
        <v>2.7128500000000004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131</v>
      </c>
      <c r="AT229" s="229" t="s">
        <v>126</v>
      </c>
      <c r="AU229" s="229" t="s">
        <v>90</v>
      </c>
      <c r="AY229" s="17" t="s">
        <v>124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88</v>
      </c>
      <c r="BK229" s="230">
        <f>ROUND(I229*H229,2)</f>
        <v>0</v>
      </c>
      <c r="BL229" s="17" t="s">
        <v>131</v>
      </c>
      <c r="BM229" s="229" t="s">
        <v>280</v>
      </c>
    </row>
    <row r="230" s="13" customFormat="1">
      <c r="A230" s="13"/>
      <c r="B230" s="231"/>
      <c r="C230" s="232"/>
      <c r="D230" s="233" t="s">
        <v>133</v>
      </c>
      <c r="E230" s="234" t="s">
        <v>1</v>
      </c>
      <c r="F230" s="235" t="s">
        <v>134</v>
      </c>
      <c r="G230" s="232"/>
      <c r="H230" s="234" t="s">
        <v>1</v>
      </c>
      <c r="I230" s="236"/>
      <c r="J230" s="232"/>
      <c r="K230" s="232"/>
      <c r="L230" s="237"/>
      <c r="M230" s="238"/>
      <c r="N230" s="239"/>
      <c r="O230" s="239"/>
      <c r="P230" s="239"/>
      <c r="Q230" s="239"/>
      <c r="R230" s="239"/>
      <c r="S230" s="239"/>
      <c r="T230" s="24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1" t="s">
        <v>133</v>
      </c>
      <c r="AU230" s="241" t="s">
        <v>90</v>
      </c>
      <c r="AV230" s="13" t="s">
        <v>88</v>
      </c>
      <c r="AW230" s="13" t="s">
        <v>35</v>
      </c>
      <c r="AX230" s="13" t="s">
        <v>80</v>
      </c>
      <c r="AY230" s="241" t="s">
        <v>124</v>
      </c>
    </row>
    <row r="231" s="14" customFormat="1">
      <c r="A231" s="14"/>
      <c r="B231" s="242"/>
      <c r="C231" s="243"/>
      <c r="D231" s="233" t="s">
        <v>133</v>
      </c>
      <c r="E231" s="244" t="s">
        <v>1</v>
      </c>
      <c r="F231" s="245" t="s">
        <v>281</v>
      </c>
      <c r="G231" s="243"/>
      <c r="H231" s="246">
        <v>16.100000000000001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2" t="s">
        <v>133</v>
      </c>
      <c r="AU231" s="252" t="s">
        <v>90</v>
      </c>
      <c r="AV231" s="14" t="s">
        <v>90</v>
      </c>
      <c r="AW231" s="14" t="s">
        <v>35</v>
      </c>
      <c r="AX231" s="14" t="s">
        <v>88</v>
      </c>
      <c r="AY231" s="252" t="s">
        <v>124</v>
      </c>
    </row>
    <row r="232" s="2" customFormat="1" ht="16.5" customHeight="1">
      <c r="A232" s="38"/>
      <c r="B232" s="39"/>
      <c r="C232" s="253" t="s">
        <v>282</v>
      </c>
      <c r="D232" s="253" t="s">
        <v>209</v>
      </c>
      <c r="E232" s="254" t="s">
        <v>283</v>
      </c>
      <c r="F232" s="255" t="s">
        <v>284</v>
      </c>
      <c r="G232" s="256" t="s">
        <v>279</v>
      </c>
      <c r="H232" s="257">
        <v>17</v>
      </c>
      <c r="I232" s="258"/>
      <c r="J232" s="259">
        <f>ROUND(I232*H232,2)</f>
        <v>0</v>
      </c>
      <c r="K232" s="255" t="s">
        <v>130</v>
      </c>
      <c r="L232" s="260"/>
      <c r="M232" s="261" t="s">
        <v>1</v>
      </c>
      <c r="N232" s="262" t="s">
        <v>45</v>
      </c>
      <c r="O232" s="91"/>
      <c r="P232" s="227">
        <f>O232*H232</f>
        <v>0</v>
      </c>
      <c r="Q232" s="227">
        <v>0.056000000000000001</v>
      </c>
      <c r="R232" s="227">
        <f>Q232*H232</f>
        <v>0.95200000000000007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162</v>
      </c>
      <c r="AT232" s="229" t="s">
        <v>209</v>
      </c>
      <c r="AU232" s="229" t="s">
        <v>90</v>
      </c>
      <c r="AY232" s="17" t="s">
        <v>124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88</v>
      </c>
      <c r="BK232" s="230">
        <f>ROUND(I232*H232,2)</f>
        <v>0</v>
      </c>
      <c r="BL232" s="17" t="s">
        <v>131</v>
      </c>
      <c r="BM232" s="229" t="s">
        <v>285</v>
      </c>
    </row>
    <row r="233" s="13" customFormat="1">
      <c r="A233" s="13"/>
      <c r="B233" s="231"/>
      <c r="C233" s="232"/>
      <c r="D233" s="233" t="s">
        <v>133</v>
      </c>
      <c r="E233" s="234" t="s">
        <v>1</v>
      </c>
      <c r="F233" s="235" t="s">
        <v>134</v>
      </c>
      <c r="G233" s="232"/>
      <c r="H233" s="234" t="s">
        <v>1</v>
      </c>
      <c r="I233" s="236"/>
      <c r="J233" s="232"/>
      <c r="K233" s="232"/>
      <c r="L233" s="237"/>
      <c r="M233" s="238"/>
      <c r="N233" s="239"/>
      <c r="O233" s="239"/>
      <c r="P233" s="239"/>
      <c r="Q233" s="239"/>
      <c r="R233" s="239"/>
      <c r="S233" s="239"/>
      <c r="T233" s="24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1" t="s">
        <v>133</v>
      </c>
      <c r="AU233" s="241" t="s">
        <v>90</v>
      </c>
      <c r="AV233" s="13" t="s">
        <v>88</v>
      </c>
      <c r="AW233" s="13" t="s">
        <v>35</v>
      </c>
      <c r="AX233" s="13" t="s">
        <v>80</v>
      </c>
      <c r="AY233" s="241" t="s">
        <v>124</v>
      </c>
    </row>
    <row r="234" s="14" customFormat="1">
      <c r="A234" s="14"/>
      <c r="B234" s="242"/>
      <c r="C234" s="243"/>
      <c r="D234" s="233" t="s">
        <v>133</v>
      </c>
      <c r="E234" s="244" t="s">
        <v>1</v>
      </c>
      <c r="F234" s="245" t="s">
        <v>204</v>
      </c>
      <c r="G234" s="243"/>
      <c r="H234" s="246">
        <v>17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2" t="s">
        <v>133</v>
      </c>
      <c r="AU234" s="252" t="s">
        <v>90</v>
      </c>
      <c r="AV234" s="14" t="s">
        <v>90</v>
      </c>
      <c r="AW234" s="14" t="s">
        <v>35</v>
      </c>
      <c r="AX234" s="14" t="s">
        <v>88</v>
      </c>
      <c r="AY234" s="252" t="s">
        <v>124</v>
      </c>
    </row>
    <row r="235" s="2" customFormat="1" ht="24.15" customHeight="1">
      <c r="A235" s="38"/>
      <c r="B235" s="39"/>
      <c r="C235" s="218" t="s">
        <v>286</v>
      </c>
      <c r="D235" s="218" t="s">
        <v>126</v>
      </c>
      <c r="E235" s="219" t="s">
        <v>287</v>
      </c>
      <c r="F235" s="220" t="s">
        <v>288</v>
      </c>
      <c r="G235" s="221" t="s">
        <v>279</v>
      </c>
      <c r="H235" s="222">
        <v>205.31999999999999</v>
      </c>
      <c r="I235" s="223"/>
      <c r="J235" s="224">
        <f>ROUND(I235*H235,2)</f>
        <v>0</v>
      </c>
      <c r="K235" s="220" t="s">
        <v>130</v>
      </c>
      <c r="L235" s="44"/>
      <c r="M235" s="225" t="s">
        <v>1</v>
      </c>
      <c r="N235" s="226" t="s">
        <v>45</v>
      </c>
      <c r="O235" s="91"/>
      <c r="P235" s="227">
        <f>O235*H235</f>
        <v>0</v>
      </c>
      <c r="Q235" s="227">
        <v>0.10095</v>
      </c>
      <c r="R235" s="227">
        <f>Q235*H235</f>
        <v>20.727053999999999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131</v>
      </c>
      <c r="AT235" s="229" t="s">
        <v>126</v>
      </c>
      <c r="AU235" s="229" t="s">
        <v>90</v>
      </c>
      <c r="AY235" s="17" t="s">
        <v>124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88</v>
      </c>
      <c r="BK235" s="230">
        <f>ROUND(I235*H235,2)</f>
        <v>0</v>
      </c>
      <c r="BL235" s="17" t="s">
        <v>131</v>
      </c>
      <c r="BM235" s="229" t="s">
        <v>289</v>
      </c>
    </row>
    <row r="236" s="13" customFormat="1">
      <c r="A236" s="13"/>
      <c r="B236" s="231"/>
      <c r="C236" s="232"/>
      <c r="D236" s="233" t="s">
        <v>133</v>
      </c>
      <c r="E236" s="234" t="s">
        <v>1</v>
      </c>
      <c r="F236" s="235" t="s">
        <v>134</v>
      </c>
      <c r="G236" s="232"/>
      <c r="H236" s="234" t="s">
        <v>1</v>
      </c>
      <c r="I236" s="236"/>
      <c r="J236" s="232"/>
      <c r="K236" s="232"/>
      <c r="L236" s="237"/>
      <c r="M236" s="238"/>
      <c r="N236" s="239"/>
      <c r="O236" s="239"/>
      <c r="P236" s="239"/>
      <c r="Q236" s="239"/>
      <c r="R236" s="239"/>
      <c r="S236" s="239"/>
      <c r="T236" s="24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1" t="s">
        <v>133</v>
      </c>
      <c r="AU236" s="241" t="s">
        <v>90</v>
      </c>
      <c r="AV236" s="13" t="s">
        <v>88</v>
      </c>
      <c r="AW236" s="13" t="s">
        <v>35</v>
      </c>
      <c r="AX236" s="13" t="s">
        <v>80</v>
      </c>
      <c r="AY236" s="241" t="s">
        <v>124</v>
      </c>
    </row>
    <row r="237" s="14" customFormat="1">
      <c r="A237" s="14"/>
      <c r="B237" s="242"/>
      <c r="C237" s="243"/>
      <c r="D237" s="233" t="s">
        <v>133</v>
      </c>
      <c r="E237" s="244" t="s">
        <v>1</v>
      </c>
      <c r="F237" s="245" t="s">
        <v>290</v>
      </c>
      <c r="G237" s="243"/>
      <c r="H237" s="246">
        <v>205.31999999999999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2" t="s">
        <v>133</v>
      </c>
      <c r="AU237" s="252" t="s">
        <v>90</v>
      </c>
      <c r="AV237" s="14" t="s">
        <v>90</v>
      </c>
      <c r="AW237" s="14" t="s">
        <v>35</v>
      </c>
      <c r="AX237" s="14" t="s">
        <v>88</v>
      </c>
      <c r="AY237" s="252" t="s">
        <v>124</v>
      </c>
    </row>
    <row r="238" s="2" customFormat="1" ht="16.5" customHeight="1">
      <c r="A238" s="38"/>
      <c r="B238" s="39"/>
      <c r="C238" s="253" t="s">
        <v>291</v>
      </c>
      <c r="D238" s="253" t="s">
        <v>209</v>
      </c>
      <c r="E238" s="254" t="s">
        <v>292</v>
      </c>
      <c r="F238" s="255" t="s">
        <v>293</v>
      </c>
      <c r="G238" s="256" t="s">
        <v>279</v>
      </c>
      <c r="H238" s="257">
        <v>210</v>
      </c>
      <c r="I238" s="258"/>
      <c r="J238" s="259">
        <f>ROUND(I238*H238,2)</f>
        <v>0</v>
      </c>
      <c r="K238" s="255" t="s">
        <v>130</v>
      </c>
      <c r="L238" s="260"/>
      <c r="M238" s="261" t="s">
        <v>1</v>
      </c>
      <c r="N238" s="262" t="s">
        <v>45</v>
      </c>
      <c r="O238" s="91"/>
      <c r="P238" s="227">
        <f>O238*H238</f>
        <v>0</v>
      </c>
      <c r="Q238" s="227">
        <v>0.028000000000000001</v>
      </c>
      <c r="R238" s="227">
        <f>Q238*H238</f>
        <v>5.8799999999999999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162</v>
      </c>
      <c r="AT238" s="229" t="s">
        <v>209</v>
      </c>
      <c r="AU238" s="229" t="s">
        <v>90</v>
      </c>
      <c r="AY238" s="17" t="s">
        <v>124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88</v>
      </c>
      <c r="BK238" s="230">
        <f>ROUND(I238*H238,2)</f>
        <v>0</v>
      </c>
      <c r="BL238" s="17" t="s">
        <v>131</v>
      </c>
      <c r="BM238" s="229" t="s">
        <v>294</v>
      </c>
    </row>
    <row r="239" s="13" customFormat="1">
      <c r="A239" s="13"/>
      <c r="B239" s="231"/>
      <c r="C239" s="232"/>
      <c r="D239" s="233" t="s">
        <v>133</v>
      </c>
      <c r="E239" s="234" t="s">
        <v>1</v>
      </c>
      <c r="F239" s="235" t="s">
        <v>134</v>
      </c>
      <c r="G239" s="232"/>
      <c r="H239" s="234" t="s">
        <v>1</v>
      </c>
      <c r="I239" s="236"/>
      <c r="J239" s="232"/>
      <c r="K239" s="232"/>
      <c r="L239" s="237"/>
      <c r="M239" s="238"/>
      <c r="N239" s="239"/>
      <c r="O239" s="239"/>
      <c r="P239" s="239"/>
      <c r="Q239" s="239"/>
      <c r="R239" s="239"/>
      <c r="S239" s="239"/>
      <c r="T239" s="24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1" t="s">
        <v>133</v>
      </c>
      <c r="AU239" s="241" t="s">
        <v>90</v>
      </c>
      <c r="AV239" s="13" t="s">
        <v>88</v>
      </c>
      <c r="AW239" s="13" t="s">
        <v>35</v>
      </c>
      <c r="AX239" s="13" t="s">
        <v>80</v>
      </c>
      <c r="AY239" s="241" t="s">
        <v>124</v>
      </c>
    </row>
    <row r="240" s="14" customFormat="1">
      <c r="A240" s="14"/>
      <c r="B240" s="242"/>
      <c r="C240" s="243"/>
      <c r="D240" s="233" t="s">
        <v>133</v>
      </c>
      <c r="E240" s="244" t="s">
        <v>1</v>
      </c>
      <c r="F240" s="245" t="s">
        <v>295</v>
      </c>
      <c r="G240" s="243"/>
      <c r="H240" s="246">
        <v>210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2" t="s">
        <v>133</v>
      </c>
      <c r="AU240" s="252" t="s">
        <v>90</v>
      </c>
      <c r="AV240" s="14" t="s">
        <v>90</v>
      </c>
      <c r="AW240" s="14" t="s">
        <v>35</v>
      </c>
      <c r="AX240" s="14" t="s">
        <v>88</v>
      </c>
      <c r="AY240" s="252" t="s">
        <v>124</v>
      </c>
    </row>
    <row r="241" s="2" customFormat="1" ht="24.15" customHeight="1">
      <c r="A241" s="38"/>
      <c r="B241" s="39"/>
      <c r="C241" s="218" t="s">
        <v>296</v>
      </c>
      <c r="D241" s="218" t="s">
        <v>126</v>
      </c>
      <c r="E241" s="219" t="s">
        <v>297</v>
      </c>
      <c r="F241" s="220" t="s">
        <v>298</v>
      </c>
      <c r="G241" s="221" t="s">
        <v>156</v>
      </c>
      <c r="H241" s="222">
        <v>6</v>
      </c>
      <c r="I241" s="223"/>
      <c r="J241" s="224">
        <f>ROUND(I241*H241,2)</f>
        <v>0</v>
      </c>
      <c r="K241" s="220" t="s">
        <v>1</v>
      </c>
      <c r="L241" s="44"/>
      <c r="M241" s="225" t="s">
        <v>1</v>
      </c>
      <c r="N241" s="226" t="s">
        <v>45</v>
      </c>
      <c r="O241" s="91"/>
      <c r="P241" s="227">
        <f>O241*H241</f>
        <v>0</v>
      </c>
      <c r="Q241" s="227">
        <v>0.059999999999999998</v>
      </c>
      <c r="R241" s="227">
        <f>Q241*H241</f>
        <v>0.35999999999999999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131</v>
      </c>
      <c r="AT241" s="229" t="s">
        <v>126</v>
      </c>
      <c r="AU241" s="229" t="s">
        <v>90</v>
      </c>
      <c r="AY241" s="17" t="s">
        <v>124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88</v>
      </c>
      <c r="BK241" s="230">
        <f>ROUND(I241*H241,2)</f>
        <v>0</v>
      </c>
      <c r="BL241" s="17" t="s">
        <v>131</v>
      </c>
      <c r="BM241" s="229" t="s">
        <v>299</v>
      </c>
    </row>
    <row r="242" s="13" customFormat="1">
      <c r="A242" s="13"/>
      <c r="B242" s="231"/>
      <c r="C242" s="232"/>
      <c r="D242" s="233" t="s">
        <v>133</v>
      </c>
      <c r="E242" s="234" t="s">
        <v>1</v>
      </c>
      <c r="F242" s="235" t="s">
        <v>134</v>
      </c>
      <c r="G242" s="232"/>
      <c r="H242" s="234" t="s">
        <v>1</v>
      </c>
      <c r="I242" s="236"/>
      <c r="J242" s="232"/>
      <c r="K242" s="232"/>
      <c r="L242" s="237"/>
      <c r="M242" s="238"/>
      <c r="N242" s="239"/>
      <c r="O242" s="239"/>
      <c r="P242" s="239"/>
      <c r="Q242" s="239"/>
      <c r="R242" s="239"/>
      <c r="S242" s="239"/>
      <c r="T242" s="24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1" t="s">
        <v>133</v>
      </c>
      <c r="AU242" s="241" t="s">
        <v>90</v>
      </c>
      <c r="AV242" s="13" t="s">
        <v>88</v>
      </c>
      <c r="AW242" s="13" t="s">
        <v>35</v>
      </c>
      <c r="AX242" s="13" t="s">
        <v>80</v>
      </c>
      <c r="AY242" s="241" t="s">
        <v>124</v>
      </c>
    </row>
    <row r="243" s="14" customFormat="1">
      <c r="A243" s="14"/>
      <c r="B243" s="242"/>
      <c r="C243" s="243"/>
      <c r="D243" s="233" t="s">
        <v>133</v>
      </c>
      <c r="E243" s="244" t="s">
        <v>1</v>
      </c>
      <c r="F243" s="245" t="s">
        <v>153</v>
      </c>
      <c r="G243" s="243"/>
      <c r="H243" s="246">
        <v>6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2" t="s">
        <v>133</v>
      </c>
      <c r="AU243" s="252" t="s">
        <v>90</v>
      </c>
      <c r="AV243" s="14" t="s">
        <v>90</v>
      </c>
      <c r="AW243" s="14" t="s">
        <v>35</v>
      </c>
      <c r="AX243" s="14" t="s">
        <v>88</v>
      </c>
      <c r="AY243" s="252" t="s">
        <v>124</v>
      </c>
    </row>
    <row r="244" s="12" customFormat="1" ht="22.8" customHeight="1">
      <c r="A244" s="12"/>
      <c r="B244" s="202"/>
      <c r="C244" s="203"/>
      <c r="D244" s="204" t="s">
        <v>79</v>
      </c>
      <c r="E244" s="216" t="s">
        <v>300</v>
      </c>
      <c r="F244" s="216" t="s">
        <v>301</v>
      </c>
      <c r="G244" s="203"/>
      <c r="H244" s="203"/>
      <c r="I244" s="206"/>
      <c r="J244" s="217">
        <f>BK244</f>
        <v>0</v>
      </c>
      <c r="K244" s="203"/>
      <c r="L244" s="208"/>
      <c r="M244" s="209"/>
      <c r="N244" s="210"/>
      <c r="O244" s="210"/>
      <c r="P244" s="211">
        <f>SUM(P245:P257)</f>
        <v>0</v>
      </c>
      <c r="Q244" s="210"/>
      <c r="R244" s="211">
        <f>SUM(R245:R257)</f>
        <v>0</v>
      </c>
      <c r="S244" s="210"/>
      <c r="T244" s="212">
        <f>SUM(T245:T257)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13" t="s">
        <v>88</v>
      </c>
      <c r="AT244" s="214" t="s">
        <v>79</v>
      </c>
      <c r="AU244" s="214" t="s">
        <v>88</v>
      </c>
      <c r="AY244" s="213" t="s">
        <v>124</v>
      </c>
      <c r="BK244" s="215">
        <f>SUM(BK245:BK257)</f>
        <v>0</v>
      </c>
    </row>
    <row r="245" s="2" customFormat="1" ht="33" customHeight="1">
      <c r="A245" s="38"/>
      <c r="B245" s="39"/>
      <c r="C245" s="218" t="s">
        <v>302</v>
      </c>
      <c r="D245" s="218" t="s">
        <v>126</v>
      </c>
      <c r="E245" s="219" t="s">
        <v>303</v>
      </c>
      <c r="F245" s="220" t="s">
        <v>304</v>
      </c>
      <c r="G245" s="221" t="s">
        <v>191</v>
      </c>
      <c r="H245" s="222">
        <v>0.75</v>
      </c>
      <c r="I245" s="223"/>
      <c r="J245" s="224">
        <f>ROUND(I245*H245,2)</f>
        <v>0</v>
      </c>
      <c r="K245" s="220" t="s">
        <v>130</v>
      </c>
      <c r="L245" s="44"/>
      <c r="M245" s="225" t="s">
        <v>1</v>
      </c>
      <c r="N245" s="226" t="s">
        <v>45</v>
      </c>
      <c r="O245" s="91"/>
      <c r="P245" s="227">
        <f>O245*H245</f>
        <v>0</v>
      </c>
      <c r="Q245" s="227">
        <v>0</v>
      </c>
      <c r="R245" s="227">
        <f>Q245*H245</f>
        <v>0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131</v>
      </c>
      <c r="AT245" s="229" t="s">
        <v>126</v>
      </c>
      <c r="AU245" s="229" t="s">
        <v>90</v>
      </c>
      <c r="AY245" s="17" t="s">
        <v>124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88</v>
      </c>
      <c r="BK245" s="230">
        <f>ROUND(I245*H245,2)</f>
        <v>0</v>
      </c>
      <c r="BL245" s="17" t="s">
        <v>131</v>
      </c>
      <c r="BM245" s="229" t="s">
        <v>305</v>
      </c>
    </row>
    <row r="246" s="13" customFormat="1">
      <c r="A246" s="13"/>
      <c r="B246" s="231"/>
      <c r="C246" s="232"/>
      <c r="D246" s="233" t="s">
        <v>133</v>
      </c>
      <c r="E246" s="234" t="s">
        <v>1</v>
      </c>
      <c r="F246" s="235" t="s">
        <v>134</v>
      </c>
      <c r="G246" s="232"/>
      <c r="H246" s="234" t="s">
        <v>1</v>
      </c>
      <c r="I246" s="236"/>
      <c r="J246" s="232"/>
      <c r="K246" s="232"/>
      <c r="L246" s="237"/>
      <c r="M246" s="238"/>
      <c r="N246" s="239"/>
      <c r="O246" s="239"/>
      <c r="P246" s="239"/>
      <c r="Q246" s="239"/>
      <c r="R246" s="239"/>
      <c r="S246" s="239"/>
      <c r="T246" s="24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1" t="s">
        <v>133</v>
      </c>
      <c r="AU246" s="241" t="s">
        <v>90</v>
      </c>
      <c r="AV246" s="13" t="s">
        <v>88</v>
      </c>
      <c r="AW246" s="13" t="s">
        <v>35</v>
      </c>
      <c r="AX246" s="13" t="s">
        <v>80</v>
      </c>
      <c r="AY246" s="241" t="s">
        <v>124</v>
      </c>
    </row>
    <row r="247" s="14" customFormat="1">
      <c r="A247" s="14"/>
      <c r="B247" s="242"/>
      <c r="C247" s="243"/>
      <c r="D247" s="233" t="s">
        <v>133</v>
      </c>
      <c r="E247" s="244" t="s">
        <v>1</v>
      </c>
      <c r="F247" s="245" t="s">
        <v>306</v>
      </c>
      <c r="G247" s="243"/>
      <c r="H247" s="246">
        <v>0.75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2" t="s">
        <v>133</v>
      </c>
      <c r="AU247" s="252" t="s">
        <v>90</v>
      </c>
      <c r="AV247" s="14" t="s">
        <v>90</v>
      </c>
      <c r="AW247" s="14" t="s">
        <v>35</v>
      </c>
      <c r="AX247" s="14" t="s">
        <v>88</v>
      </c>
      <c r="AY247" s="252" t="s">
        <v>124</v>
      </c>
    </row>
    <row r="248" s="2" customFormat="1" ht="24.15" customHeight="1">
      <c r="A248" s="38"/>
      <c r="B248" s="39"/>
      <c r="C248" s="218" t="s">
        <v>307</v>
      </c>
      <c r="D248" s="218" t="s">
        <v>126</v>
      </c>
      <c r="E248" s="219" t="s">
        <v>308</v>
      </c>
      <c r="F248" s="220" t="s">
        <v>309</v>
      </c>
      <c r="G248" s="221" t="s">
        <v>191</v>
      </c>
      <c r="H248" s="222">
        <v>0.75</v>
      </c>
      <c r="I248" s="223"/>
      <c r="J248" s="224">
        <f>ROUND(I248*H248,2)</f>
        <v>0</v>
      </c>
      <c r="K248" s="220" t="s">
        <v>130</v>
      </c>
      <c r="L248" s="44"/>
      <c r="M248" s="225" t="s">
        <v>1</v>
      </c>
      <c r="N248" s="226" t="s">
        <v>45</v>
      </c>
      <c r="O248" s="91"/>
      <c r="P248" s="227">
        <f>O248*H248</f>
        <v>0</v>
      </c>
      <c r="Q248" s="227">
        <v>0</v>
      </c>
      <c r="R248" s="227">
        <f>Q248*H248</f>
        <v>0</v>
      </c>
      <c r="S248" s="227">
        <v>0</v>
      </c>
      <c r="T248" s="228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9" t="s">
        <v>131</v>
      </c>
      <c r="AT248" s="229" t="s">
        <v>126</v>
      </c>
      <c r="AU248" s="229" t="s">
        <v>90</v>
      </c>
      <c r="AY248" s="17" t="s">
        <v>124</v>
      </c>
      <c r="BE248" s="230">
        <f>IF(N248="základní",J248,0)</f>
        <v>0</v>
      </c>
      <c r="BF248" s="230">
        <f>IF(N248="snížená",J248,0)</f>
        <v>0</v>
      </c>
      <c r="BG248" s="230">
        <f>IF(N248="zákl. přenesená",J248,0)</f>
        <v>0</v>
      </c>
      <c r="BH248" s="230">
        <f>IF(N248="sníž. přenesená",J248,0)</f>
        <v>0</v>
      </c>
      <c r="BI248" s="230">
        <f>IF(N248="nulová",J248,0)</f>
        <v>0</v>
      </c>
      <c r="BJ248" s="17" t="s">
        <v>88</v>
      </c>
      <c r="BK248" s="230">
        <f>ROUND(I248*H248,2)</f>
        <v>0</v>
      </c>
      <c r="BL248" s="17" t="s">
        <v>131</v>
      </c>
      <c r="BM248" s="229" t="s">
        <v>310</v>
      </c>
    </row>
    <row r="249" s="13" customFormat="1">
      <c r="A249" s="13"/>
      <c r="B249" s="231"/>
      <c r="C249" s="232"/>
      <c r="D249" s="233" t="s">
        <v>133</v>
      </c>
      <c r="E249" s="234" t="s">
        <v>1</v>
      </c>
      <c r="F249" s="235" t="s">
        <v>134</v>
      </c>
      <c r="G249" s="232"/>
      <c r="H249" s="234" t="s">
        <v>1</v>
      </c>
      <c r="I249" s="236"/>
      <c r="J249" s="232"/>
      <c r="K249" s="232"/>
      <c r="L249" s="237"/>
      <c r="M249" s="238"/>
      <c r="N249" s="239"/>
      <c r="O249" s="239"/>
      <c r="P249" s="239"/>
      <c r="Q249" s="239"/>
      <c r="R249" s="239"/>
      <c r="S249" s="239"/>
      <c r="T249" s="24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1" t="s">
        <v>133</v>
      </c>
      <c r="AU249" s="241" t="s">
        <v>90</v>
      </c>
      <c r="AV249" s="13" t="s">
        <v>88</v>
      </c>
      <c r="AW249" s="13" t="s">
        <v>35</v>
      </c>
      <c r="AX249" s="13" t="s">
        <v>80</v>
      </c>
      <c r="AY249" s="241" t="s">
        <v>124</v>
      </c>
    </row>
    <row r="250" s="14" customFormat="1">
      <c r="A250" s="14"/>
      <c r="B250" s="242"/>
      <c r="C250" s="243"/>
      <c r="D250" s="233" t="s">
        <v>133</v>
      </c>
      <c r="E250" s="244" t="s">
        <v>1</v>
      </c>
      <c r="F250" s="245" t="s">
        <v>306</v>
      </c>
      <c r="G250" s="243"/>
      <c r="H250" s="246">
        <v>0.75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2" t="s">
        <v>133</v>
      </c>
      <c r="AU250" s="252" t="s">
        <v>90</v>
      </c>
      <c r="AV250" s="14" t="s">
        <v>90</v>
      </c>
      <c r="AW250" s="14" t="s">
        <v>35</v>
      </c>
      <c r="AX250" s="14" t="s">
        <v>88</v>
      </c>
      <c r="AY250" s="252" t="s">
        <v>124</v>
      </c>
    </row>
    <row r="251" s="2" customFormat="1" ht="24.15" customHeight="1">
      <c r="A251" s="38"/>
      <c r="B251" s="39"/>
      <c r="C251" s="218" t="s">
        <v>311</v>
      </c>
      <c r="D251" s="218" t="s">
        <v>126</v>
      </c>
      <c r="E251" s="219" t="s">
        <v>312</v>
      </c>
      <c r="F251" s="220" t="s">
        <v>313</v>
      </c>
      <c r="G251" s="221" t="s">
        <v>191</v>
      </c>
      <c r="H251" s="222">
        <v>6.75</v>
      </c>
      <c r="I251" s="223"/>
      <c r="J251" s="224">
        <f>ROUND(I251*H251,2)</f>
        <v>0</v>
      </c>
      <c r="K251" s="220" t="s">
        <v>130</v>
      </c>
      <c r="L251" s="44"/>
      <c r="M251" s="225" t="s">
        <v>1</v>
      </c>
      <c r="N251" s="226" t="s">
        <v>45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131</v>
      </c>
      <c r="AT251" s="229" t="s">
        <v>126</v>
      </c>
      <c r="AU251" s="229" t="s">
        <v>90</v>
      </c>
      <c r="AY251" s="17" t="s">
        <v>124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88</v>
      </c>
      <c r="BK251" s="230">
        <f>ROUND(I251*H251,2)</f>
        <v>0</v>
      </c>
      <c r="BL251" s="17" t="s">
        <v>131</v>
      </c>
      <c r="BM251" s="229" t="s">
        <v>314</v>
      </c>
    </row>
    <row r="252" s="13" customFormat="1">
      <c r="A252" s="13"/>
      <c r="B252" s="231"/>
      <c r="C252" s="232"/>
      <c r="D252" s="233" t="s">
        <v>133</v>
      </c>
      <c r="E252" s="234" t="s">
        <v>1</v>
      </c>
      <c r="F252" s="235" t="s">
        <v>134</v>
      </c>
      <c r="G252" s="232"/>
      <c r="H252" s="234" t="s">
        <v>1</v>
      </c>
      <c r="I252" s="236"/>
      <c r="J252" s="232"/>
      <c r="K252" s="232"/>
      <c r="L252" s="237"/>
      <c r="M252" s="238"/>
      <c r="N252" s="239"/>
      <c r="O252" s="239"/>
      <c r="P252" s="239"/>
      <c r="Q252" s="239"/>
      <c r="R252" s="239"/>
      <c r="S252" s="239"/>
      <c r="T252" s="24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1" t="s">
        <v>133</v>
      </c>
      <c r="AU252" s="241" t="s">
        <v>90</v>
      </c>
      <c r="AV252" s="13" t="s">
        <v>88</v>
      </c>
      <c r="AW252" s="13" t="s">
        <v>35</v>
      </c>
      <c r="AX252" s="13" t="s">
        <v>80</v>
      </c>
      <c r="AY252" s="241" t="s">
        <v>124</v>
      </c>
    </row>
    <row r="253" s="14" customFormat="1">
      <c r="A253" s="14"/>
      <c r="B253" s="242"/>
      <c r="C253" s="243"/>
      <c r="D253" s="233" t="s">
        <v>133</v>
      </c>
      <c r="E253" s="244" t="s">
        <v>1</v>
      </c>
      <c r="F253" s="245" t="s">
        <v>306</v>
      </c>
      <c r="G253" s="243"/>
      <c r="H253" s="246">
        <v>0.75</v>
      </c>
      <c r="I253" s="247"/>
      <c r="J253" s="243"/>
      <c r="K253" s="243"/>
      <c r="L253" s="248"/>
      <c r="M253" s="249"/>
      <c r="N253" s="250"/>
      <c r="O253" s="250"/>
      <c r="P253" s="250"/>
      <c r="Q253" s="250"/>
      <c r="R253" s="250"/>
      <c r="S253" s="250"/>
      <c r="T253" s="25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2" t="s">
        <v>133</v>
      </c>
      <c r="AU253" s="252" t="s">
        <v>90</v>
      </c>
      <c r="AV253" s="14" t="s">
        <v>90</v>
      </c>
      <c r="AW253" s="14" t="s">
        <v>35</v>
      </c>
      <c r="AX253" s="14" t="s">
        <v>88</v>
      </c>
      <c r="AY253" s="252" t="s">
        <v>124</v>
      </c>
    </row>
    <row r="254" s="14" customFormat="1">
      <c r="A254" s="14"/>
      <c r="B254" s="242"/>
      <c r="C254" s="243"/>
      <c r="D254" s="233" t="s">
        <v>133</v>
      </c>
      <c r="E254" s="243"/>
      <c r="F254" s="245" t="s">
        <v>315</v>
      </c>
      <c r="G254" s="243"/>
      <c r="H254" s="246">
        <v>6.75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2" t="s">
        <v>133</v>
      </c>
      <c r="AU254" s="252" t="s">
        <v>90</v>
      </c>
      <c r="AV254" s="14" t="s">
        <v>90</v>
      </c>
      <c r="AW254" s="14" t="s">
        <v>4</v>
      </c>
      <c r="AX254" s="14" t="s">
        <v>88</v>
      </c>
      <c r="AY254" s="252" t="s">
        <v>124</v>
      </c>
    </row>
    <row r="255" s="2" customFormat="1" ht="37.8" customHeight="1">
      <c r="A255" s="38"/>
      <c r="B255" s="39"/>
      <c r="C255" s="218" t="s">
        <v>316</v>
      </c>
      <c r="D255" s="218" t="s">
        <v>126</v>
      </c>
      <c r="E255" s="219" t="s">
        <v>317</v>
      </c>
      <c r="F255" s="220" t="s">
        <v>318</v>
      </c>
      <c r="G255" s="221" t="s">
        <v>191</v>
      </c>
      <c r="H255" s="222">
        <v>0.75</v>
      </c>
      <c r="I255" s="223"/>
      <c r="J255" s="224">
        <f>ROUND(I255*H255,2)</f>
        <v>0</v>
      </c>
      <c r="K255" s="220" t="s">
        <v>130</v>
      </c>
      <c r="L255" s="44"/>
      <c r="M255" s="225" t="s">
        <v>1</v>
      </c>
      <c r="N255" s="226" t="s">
        <v>45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131</v>
      </c>
      <c r="AT255" s="229" t="s">
        <v>126</v>
      </c>
      <c r="AU255" s="229" t="s">
        <v>90</v>
      </c>
      <c r="AY255" s="17" t="s">
        <v>124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88</v>
      </c>
      <c r="BK255" s="230">
        <f>ROUND(I255*H255,2)</f>
        <v>0</v>
      </c>
      <c r="BL255" s="17" t="s">
        <v>131</v>
      </c>
      <c r="BM255" s="229" t="s">
        <v>319</v>
      </c>
    </row>
    <row r="256" s="13" customFormat="1">
      <c r="A256" s="13"/>
      <c r="B256" s="231"/>
      <c r="C256" s="232"/>
      <c r="D256" s="233" t="s">
        <v>133</v>
      </c>
      <c r="E256" s="234" t="s">
        <v>1</v>
      </c>
      <c r="F256" s="235" t="s">
        <v>134</v>
      </c>
      <c r="G256" s="232"/>
      <c r="H256" s="234" t="s">
        <v>1</v>
      </c>
      <c r="I256" s="236"/>
      <c r="J256" s="232"/>
      <c r="K256" s="232"/>
      <c r="L256" s="237"/>
      <c r="M256" s="238"/>
      <c r="N256" s="239"/>
      <c r="O256" s="239"/>
      <c r="P256" s="239"/>
      <c r="Q256" s="239"/>
      <c r="R256" s="239"/>
      <c r="S256" s="239"/>
      <c r="T256" s="24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1" t="s">
        <v>133</v>
      </c>
      <c r="AU256" s="241" t="s">
        <v>90</v>
      </c>
      <c r="AV256" s="13" t="s">
        <v>88</v>
      </c>
      <c r="AW256" s="13" t="s">
        <v>35</v>
      </c>
      <c r="AX256" s="13" t="s">
        <v>80</v>
      </c>
      <c r="AY256" s="241" t="s">
        <v>124</v>
      </c>
    </row>
    <row r="257" s="14" customFormat="1">
      <c r="A257" s="14"/>
      <c r="B257" s="242"/>
      <c r="C257" s="243"/>
      <c r="D257" s="233" t="s">
        <v>133</v>
      </c>
      <c r="E257" s="244" t="s">
        <v>1</v>
      </c>
      <c r="F257" s="245" t="s">
        <v>306</v>
      </c>
      <c r="G257" s="243"/>
      <c r="H257" s="246">
        <v>0.75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2" t="s">
        <v>133</v>
      </c>
      <c r="AU257" s="252" t="s">
        <v>90</v>
      </c>
      <c r="AV257" s="14" t="s">
        <v>90</v>
      </c>
      <c r="AW257" s="14" t="s">
        <v>35</v>
      </c>
      <c r="AX257" s="14" t="s">
        <v>88</v>
      </c>
      <c r="AY257" s="252" t="s">
        <v>124</v>
      </c>
    </row>
    <row r="258" s="12" customFormat="1" ht="22.8" customHeight="1">
      <c r="A258" s="12"/>
      <c r="B258" s="202"/>
      <c r="C258" s="203"/>
      <c r="D258" s="204" t="s">
        <v>79</v>
      </c>
      <c r="E258" s="216" t="s">
        <v>320</v>
      </c>
      <c r="F258" s="216" t="s">
        <v>321</v>
      </c>
      <c r="G258" s="203"/>
      <c r="H258" s="203"/>
      <c r="I258" s="206"/>
      <c r="J258" s="217">
        <f>BK258</f>
        <v>0</v>
      </c>
      <c r="K258" s="203"/>
      <c r="L258" s="208"/>
      <c r="M258" s="209"/>
      <c r="N258" s="210"/>
      <c r="O258" s="210"/>
      <c r="P258" s="211">
        <f>P259</f>
        <v>0</v>
      </c>
      <c r="Q258" s="210"/>
      <c r="R258" s="211">
        <f>R259</f>
        <v>0</v>
      </c>
      <c r="S258" s="210"/>
      <c r="T258" s="212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3" t="s">
        <v>88</v>
      </c>
      <c r="AT258" s="214" t="s">
        <v>79</v>
      </c>
      <c r="AU258" s="214" t="s">
        <v>88</v>
      </c>
      <c r="AY258" s="213" t="s">
        <v>124</v>
      </c>
      <c r="BK258" s="215">
        <f>BK259</f>
        <v>0</v>
      </c>
    </row>
    <row r="259" s="2" customFormat="1" ht="24.15" customHeight="1">
      <c r="A259" s="38"/>
      <c r="B259" s="39"/>
      <c r="C259" s="218" t="s">
        <v>322</v>
      </c>
      <c r="D259" s="218" t="s">
        <v>126</v>
      </c>
      <c r="E259" s="219" t="s">
        <v>323</v>
      </c>
      <c r="F259" s="220" t="s">
        <v>324</v>
      </c>
      <c r="G259" s="221" t="s">
        <v>191</v>
      </c>
      <c r="H259" s="222">
        <v>132.38</v>
      </c>
      <c r="I259" s="223"/>
      <c r="J259" s="224">
        <f>ROUND(I259*H259,2)</f>
        <v>0</v>
      </c>
      <c r="K259" s="220" t="s">
        <v>130</v>
      </c>
      <c r="L259" s="44"/>
      <c r="M259" s="274" t="s">
        <v>1</v>
      </c>
      <c r="N259" s="275" t="s">
        <v>45</v>
      </c>
      <c r="O259" s="276"/>
      <c r="P259" s="277">
        <f>O259*H259</f>
        <v>0</v>
      </c>
      <c r="Q259" s="277">
        <v>0</v>
      </c>
      <c r="R259" s="277">
        <f>Q259*H259</f>
        <v>0</v>
      </c>
      <c r="S259" s="277">
        <v>0</v>
      </c>
      <c r="T259" s="27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9" t="s">
        <v>131</v>
      </c>
      <c r="AT259" s="229" t="s">
        <v>126</v>
      </c>
      <c r="AU259" s="229" t="s">
        <v>90</v>
      </c>
      <c r="AY259" s="17" t="s">
        <v>124</v>
      </c>
      <c r="BE259" s="230">
        <f>IF(N259="základní",J259,0)</f>
        <v>0</v>
      </c>
      <c r="BF259" s="230">
        <f>IF(N259="snížená",J259,0)</f>
        <v>0</v>
      </c>
      <c r="BG259" s="230">
        <f>IF(N259="zákl. přenesená",J259,0)</f>
        <v>0</v>
      </c>
      <c r="BH259" s="230">
        <f>IF(N259="sníž. přenesená",J259,0)</f>
        <v>0</v>
      </c>
      <c r="BI259" s="230">
        <f>IF(N259="nulová",J259,0)</f>
        <v>0</v>
      </c>
      <c r="BJ259" s="17" t="s">
        <v>88</v>
      </c>
      <c r="BK259" s="230">
        <f>ROUND(I259*H259,2)</f>
        <v>0</v>
      </c>
      <c r="BL259" s="17" t="s">
        <v>131</v>
      </c>
      <c r="BM259" s="229" t="s">
        <v>325</v>
      </c>
    </row>
    <row r="260" s="2" customFormat="1" ht="6.96" customHeight="1">
      <c r="A260" s="38"/>
      <c r="B260" s="66"/>
      <c r="C260" s="67"/>
      <c r="D260" s="67"/>
      <c r="E260" s="67"/>
      <c r="F260" s="67"/>
      <c r="G260" s="67"/>
      <c r="H260" s="67"/>
      <c r="I260" s="67"/>
      <c r="J260" s="67"/>
      <c r="K260" s="67"/>
      <c r="L260" s="44"/>
      <c r="M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</row>
  </sheetData>
  <sheetProtection sheet="1" autoFilter="0" formatColumns="0" formatRows="0" objects="1" scenarios="1" spinCount="100000" saltValue="SMfcdC2wWX67SyZ5FoBx3lnZXUCeHUgbEovL7FmYfnPx8JBXFeOl/0ecmAH+EicK7dV/JI15KTUQtAgdujMtJQ==" hashValue="zYORCWfKGnjKL9e1x0UYvqnPMeFk3ANRvPUXSjLUdcV0fHoySrugtuzN9nbMiyGh9bNivOIc99fqLb2AuLPf7Q==" algorithmName="SHA-512" password="CC35"/>
  <autoFilter ref="C121:K25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95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Výstavba chodníků na zahradě ul. Čapkova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326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18. 8. 2025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29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31</v>
      </c>
      <c r="E20" s="38"/>
      <c r="F20" s="38"/>
      <c r="G20" s="38"/>
      <c r="H20" s="38"/>
      <c r="I20" s="140" t="s">
        <v>25</v>
      </c>
      <c r="J20" s="143" t="s">
        <v>32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33</v>
      </c>
      <c r="F21" s="38"/>
      <c r="G21" s="38"/>
      <c r="H21" s="38"/>
      <c r="I21" s="140" t="s">
        <v>28</v>
      </c>
      <c r="J21" s="143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36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28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38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ROUND((SUM(BE123:BE139)),  2)</f>
        <v>0</v>
      </c>
      <c r="G33" s="38"/>
      <c r="H33" s="38"/>
      <c r="I33" s="155">
        <v>0.20999999999999999</v>
      </c>
      <c r="J33" s="154">
        <f>ROUND(((SUM(BE123:BE139))*I33),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ROUND((SUM(BF123:BF139)),  2)</f>
        <v>0</v>
      </c>
      <c r="G34" s="38"/>
      <c r="H34" s="38"/>
      <c r="I34" s="155">
        <v>0.12</v>
      </c>
      <c r="J34" s="154">
        <f>ROUND(((SUM(BF123:BF139))*I34),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ROUND((SUM(BG123:BG139)),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ROUND((SUM(BH123:BH139)),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ROUND((SUM(BI123:BI139)),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Výstavba chodníků na zahradě ul. Čapkova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Vedlejší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Čapkova 708, Třinec</v>
      </c>
      <c r="G89" s="40"/>
      <c r="H89" s="40"/>
      <c r="I89" s="32" t="s">
        <v>22</v>
      </c>
      <c r="J89" s="79" t="str">
        <f>IF(J12="","",J12)</f>
        <v>18. 8. 2025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>Centrum sociální pomoci Třinec, p. o.</v>
      </c>
      <c r="G91" s="40"/>
      <c r="H91" s="40"/>
      <c r="I91" s="32" t="s">
        <v>31</v>
      </c>
      <c r="J91" s="36" t="str">
        <f>E21</f>
        <v>HAMROZI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29</v>
      </c>
      <c r="D92" s="40"/>
      <c r="E92" s="40"/>
      <c r="F92" s="27" t="str">
        <f>IF(E18="","",E18)</f>
        <v>Vyplň údaj</v>
      </c>
      <c r="G92" s="40"/>
      <c r="H92" s="40"/>
      <c r="I92" s="32" t="s">
        <v>36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99</v>
      </c>
      <c r="D94" s="176"/>
      <c r="E94" s="176"/>
      <c r="F94" s="176"/>
      <c r="G94" s="176"/>
      <c r="H94" s="176"/>
      <c r="I94" s="176"/>
      <c r="J94" s="177" t="s">
        <v>100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101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102</v>
      </c>
    </row>
    <row r="97" s="9" customFormat="1" ht="24.96" customHeight="1">
      <c r="A97" s="9"/>
      <c r="B97" s="179"/>
      <c r="C97" s="180"/>
      <c r="D97" s="181" t="s">
        <v>327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328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329</v>
      </c>
      <c r="E99" s="188"/>
      <c r="F99" s="188"/>
      <c r="G99" s="188"/>
      <c r="H99" s="188"/>
      <c r="I99" s="188"/>
      <c r="J99" s="189">
        <f>J128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330</v>
      </c>
      <c r="E100" s="188"/>
      <c r="F100" s="188"/>
      <c r="G100" s="188"/>
      <c r="H100" s="188"/>
      <c r="I100" s="188"/>
      <c r="J100" s="189">
        <f>J130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331</v>
      </c>
      <c r="E101" s="188"/>
      <c r="F101" s="188"/>
      <c r="G101" s="188"/>
      <c r="H101" s="188"/>
      <c r="I101" s="188"/>
      <c r="J101" s="189">
        <f>J134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332</v>
      </c>
      <c r="E102" s="188"/>
      <c r="F102" s="188"/>
      <c r="G102" s="188"/>
      <c r="H102" s="188"/>
      <c r="I102" s="188"/>
      <c r="J102" s="189">
        <f>J136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333</v>
      </c>
      <c r="E103" s="188"/>
      <c r="F103" s="188"/>
      <c r="G103" s="188"/>
      <c r="H103" s="188"/>
      <c r="I103" s="188"/>
      <c r="J103" s="189">
        <f>J138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109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Výstavba chodníků na zahradě ul. Čapkova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02 - Vedlejší a ostatní náklady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Čapkova 708, Třinec</v>
      </c>
      <c r="G117" s="40"/>
      <c r="H117" s="40"/>
      <c r="I117" s="32" t="s">
        <v>22</v>
      </c>
      <c r="J117" s="79" t="str">
        <f>IF(J12="","",J12)</f>
        <v>18. 8. 2025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>Centrum sociální pomoci Třinec, p. o.</v>
      </c>
      <c r="G119" s="40"/>
      <c r="H119" s="40"/>
      <c r="I119" s="32" t="s">
        <v>31</v>
      </c>
      <c r="J119" s="36" t="str">
        <f>E21</f>
        <v>HAMROZI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29</v>
      </c>
      <c r="D120" s="40"/>
      <c r="E120" s="40"/>
      <c r="F120" s="27" t="str">
        <f>IF(E18="","",E18)</f>
        <v>Vyplň údaj</v>
      </c>
      <c r="G120" s="40"/>
      <c r="H120" s="40"/>
      <c r="I120" s="32" t="s">
        <v>36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110</v>
      </c>
      <c r="D122" s="194" t="s">
        <v>65</v>
      </c>
      <c r="E122" s="194" t="s">
        <v>61</v>
      </c>
      <c r="F122" s="194" t="s">
        <v>62</v>
      </c>
      <c r="G122" s="194" t="s">
        <v>111</v>
      </c>
      <c r="H122" s="194" t="s">
        <v>112</v>
      </c>
      <c r="I122" s="194" t="s">
        <v>113</v>
      </c>
      <c r="J122" s="194" t="s">
        <v>100</v>
      </c>
      <c r="K122" s="195" t="s">
        <v>114</v>
      </c>
      <c r="L122" s="196"/>
      <c r="M122" s="100" t="s">
        <v>1</v>
      </c>
      <c r="N122" s="101" t="s">
        <v>44</v>
      </c>
      <c r="O122" s="101" t="s">
        <v>115</v>
      </c>
      <c r="P122" s="101" t="s">
        <v>116</v>
      </c>
      <c r="Q122" s="101" t="s">
        <v>117</v>
      </c>
      <c r="R122" s="101" t="s">
        <v>118</v>
      </c>
      <c r="S122" s="101" t="s">
        <v>119</v>
      </c>
      <c r="T122" s="102" t="s">
        <v>120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121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</f>
        <v>0</v>
      </c>
      <c r="Q123" s="104"/>
      <c r="R123" s="199">
        <f>R124</f>
        <v>0</v>
      </c>
      <c r="S123" s="104"/>
      <c r="T123" s="200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79</v>
      </c>
      <c r="AU123" s="17" t="s">
        <v>102</v>
      </c>
      <c r="BK123" s="201">
        <f>BK124</f>
        <v>0</v>
      </c>
    </row>
    <row r="124" s="12" customFormat="1" ht="25.92" customHeight="1">
      <c r="A124" s="12"/>
      <c r="B124" s="202"/>
      <c r="C124" s="203"/>
      <c r="D124" s="204" t="s">
        <v>79</v>
      </c>
      <c r="E124" s="205" t="s">
        <v>334</v>
      </c>
      <c r="F124" s="205" t="s">
        <v>335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P125+P128+P130+P134+P136+P138</f>
        <v>0</v>
      </c>
      <c r="Q124" s="210"/>
      <c r="R124" s="211">
        <f>R125+R128+R130+R134+R136+R138</f>
        <v>0</v>
      </c>
      <c r="S124" s="210"/>
      <c r="T124" s="212">
        <f>T125+T128+T130+T134+T136+T138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148</v>
      </c>
      <c r="AT124" s="214" t="s">
        <v>79</v>
      </c>
      <c r="AU124" s="214" t="s">
        <v>80</v>
      </c>
      <c r="AY124" s="213" t="s">
        <v>124</v>
      </c>
      <c r="BK124" s="215">
        <f>BK125+BK128+BK130+BK134+BK136+BK138</f>
        <v>0</v>
      </c>
    </row>
    <row r="125" s="12" customFormat="1" ht="22.8" customHeight="1">
      <c r="A125" s="12"/>
      <c r="B125" s="202"/>
      <c r="C125" s="203"/>
      <c r="D125" s="204" t="s">
        <v>79</v>
      </c>
      <c r="E125" s="216" t="s">
        <v>336</v>
      </c>
      <c r="F125" s="216" t="s">
        <v>337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SUM(P126:P127)</f>
        <v>0</v>
      </c>
      <c r="Q125" s="210"/>
      <c r="R125" s="211">
        <f>SUM(R126:R127)</f>
        <v>0</v>
      </c>
      <c r="S125" s="210"/>
      <c r="T125" s="212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148</v>
      </c>
      <c r="AT125" s="214" t="s">
        <v>79</v>
      </c>
      <c r="AU125" s="214" t="s">
        <v>88</v>
      </c>
      <c r="AY125" s="213" t="s">
        <v>124</v>
      </c>
      <c r="BK125" s="215">
        <f>SUM(BK126:BK127)</f>
        <v>0</v>
      </c>
    </row>
    <row r="126" s="2" customFormat="1" ht="16.5" customHeight="1">
      <c r="A126" s="38"/>
      <c r="B126" s="39"/>
      <c r="C126" s="218" t="s">
        <v>88</v>
      </c>
      <c r="D126" s="218" t="s">
        <v>126</v>
      </c>
      <c r="E126" s="219" t="s">
        <v>338</v>
      </c>
      <c r="F126" s="220" t="s">
        <v>339</v>
      </c>
      <c r="G126" s="221" t="s">
        <v>197</v>
      </c>
      <c r="H126" s="222">
        <v>1</v>
      </c>
      <c r="I126" s="223"/>
      <c r="J126" s="224">
        <f>ROUND(I126*H126,2)</f>
        <v>0</v>
      </c>
      <c r="K126" s="220" t="s">
        <v>130</v>
      </c>
      <c r="L126" s="44"/>
      <c r="M126" s="225" t="s">
        <v>1</v>
      </c>
      <c r="N126" s="226" t="s">
        <v>45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340</v>
      </c>
      <c r="AT126" s="229" t="s">
        <v>126</v>
      </c>
      <c r="AU126" s="229" t="s">
        <v>90</v>
      </c>
      <c r="AY126" s="17" t="s">
        <v>124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88</v>
      </c>
      <c r="BK126" s="230">
        <f>ROUND(I126*H126,2)</f>
        <v>0</v>
      </c>
      <c r="BL126" s="17" t="s">
        <v>340</v>
      </c>
      <c r="BM126" s="229" t="s">
        <v>341</v>
      </c>
    </row>
    <row r="127" s="2" customFormat="1" ht="16.5" customHeight="1">
      <c r="A127" s="38"/>
      <c r="B127" s="39"/>
      <c r="C127" s="218" t="s">
        <v>90</v>
      </c>
      <c r="D127" s="218" t="s">
        <v>126</v>
      </c>
      <c r="E127" s="219" t="s">
        <v>342</v>
      </c>
      <c r="F127" s="220" t="s">
        <v>343</v>
      </c>
      <c r="G127" s="221" t="s">
        <v>197</v>
      </c>
      <c r="H127" s="222">
        <v>1</v>
      </c>
      <c r="I127" s="223"/>
      <c r="J127" s="224">
        <f>ROUND(I127*H127,2)</f>
        <v>0</v>
      </c>
      <c r="K127" s="220" t="s">
        <v>130</v>
      </c>
      <c r="L127" s="44"/>
      <c r="M127" s="225" t="s">
        <v>1</v>
      </c>
      <c r="N127" s="226" t="s">
        <v>45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340</v>
      </c>
      <c r="AT127" s="229" t="s">
        <v>126</v>
      </c>
      <c r="AU127" s="229" t="s">
        <v>90</v>
      </c>
      <c r="AY127" s="17" t="s">
        <v>124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88</v>
      </c>
      <c r="BK127" s="230">
        <f>ROUND(I127*H127,2)</f>
        <v>0</v>
      </c>
      <c r="BL127" s="17" t="s">
        <v>340</v>
      </c>
      <c r="BM127" s="229" t="s">
        <v>344</v>
      </c>
    </row>
    <row r="128" s="12" customFormat="1" ht="22.8" customHeight="1">
      <c r="A128" s="12"/>
      <c r="B128" s="202"/>
      <c r="C128" s="203"/>
      <c r="D128" s="204" t="s">
        <v>79</v>
      </c>
      <c r="E128" s="216" t="s">
        <v>345</v>
      </c>
      <c r="F128" s="216" t="s">
        <v>346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P129</f>
        <v>0</v>
      </c>
      <c r="Q128" s="210"/>
      <c r="R128" s="211">
        <f>R129</f>
        <v>0</v>
      </c>
      <c r="S128" s="210"/>
      <c r="T128" s="212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148</v>
      </c>
      <c r="AT128" s="214" t="s">
        <v>79</v>
      </c>
      <c r="AU128" s="214" t="s">
        <v>88</v>
      </c>
      <c r="AY128" s="213" t="s">
        <v>124</v>
      </c>
      <c r="BK128" s="215">
        <f>BK129</f>
        <v>0</v>
      </c>
    </row>
    <row r="129" s="2" customFormat="1" ht="55.5" customHeight="1">
      <c r="A129" s="38"/>
      <c r="B129" s="39"/>
      <c r="C129" s="218" t="s">
        <v>139</v>
      </c>
      <c r="D129" s="218" t="s">
        <v>126</v>
      </c>
      <c r="E129" s="219" t="s">
        <v>347</v>
      </c>
      <c r="F129" s="220" t="s">
        <v>348</v>
      </c>
      <c r="G129" s="221" t="s">
        <v>197</v>
      </c>
      <c r="H129" s="222">
        <v>1</v>
      </c>
      <c r="I129" s="223"/>
      <c r="J129" s="224">
        <f>ROUND(I129*H129,2)</f>
        <v>0</v>
      </c>
      <c r="K129" s="220" t="s">
        <v>130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340</v>
      </c>
      <c r="AT129" s="229" t="s">
        <v>126</v>
      </c>
      <c r="AU129" s="229" t="s">
        <v>90</v>
      </c>
      <c r="AY129" s="17" t="s">
        <v>124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340</v>
      </c>
      <c r="BM129" s="229" t="s">
        <v>349</v>
      </c>
    </row>
    <row r="130" s="12" customFormat="1" ht="22.8" customHeight="1">
      <c r="A130" s="12"/>
      <c r="B130" s="202"/>
      <c r="C130" s="203"/>
      <c r="D130" s="204" t="s">
        <v>79</v>
      </c>
      <c r="E130" s="216" t="s">
        <v>350</v>
      </c>
      <c r="F130" s="216" t="s">
        <v>351</v>
      </c>
      <c r="G130" s="203"/>
      <c r="H130" s="203"/>
      <c r="I130" s="206"/>
      <c r="J130" s="217">
        <f>BK130</f>
        <v>0</v>
      </c>
      <c r="K130" s="203"/>
      <c r="L130" s="208"/>
      <c r="M130" s="209"/>
      <c r="N130" s="210"/>
      <c r="O130" s="210"/>
      <c r="P130" s="211">
        <f>SUM(P131:P133)</f>
        <v>0</v>
      </c>
      <c r="Q130" s="210"/>
      <c r="R130" s="211">
        <f>SUM(R131:R133)</f>
        <v>0</v>
      </c>
      <c r="S130" s="210"/>
      <c r="T130" s="212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148</v>
      </c>
      <c r="AT130" s="214" t="s">
        <v>79</v>
      </c>
      <c r="AU130" s="214" t="s">
        <v>88</v>
      </c>
      <c r="AY130" s="213" t="s">
        <v>124</v>
      </c>
      <c r="BK130" s="215">
        <f>SUM(BK131:BK133)</f>
        <v>0</v>
      </c>
    </row>
    <row r="131" s="2" customFormat="1" ht="62.7" customHeight="1">
      <c r="A131" s="38"/>
      <c r="B131" s="39"/>
      <c r="C131" s="218" t="s">
        <v>131</v>
      </c>
      <c r="D131" s="218" t="s">
        <v>126</v>
      </c>
      <c r="E131" s="219" t="s">
        <v>352</v>
      </c>
      <c r="F131" s="220" t="s">
        <v>353</v>
      </c>
      <c r="G131" s="221" t="s">
        <v>354</v>
      </c>
      <c r="H131" s="222">
        <v>1</v>
      </c>
      <c r="I131" s="223"/>
      <c r="J131" s="224">
        <f>ROUND(I131*H131,2)</f>
        <v>0</v>
      </c>
      <c r="K131" s="220" t="s">
        <v>130</v>
      </c>
      <c r="L131" s="44"/>
      <c r="M131" s="225" t="s">
        <v>1</v>
      </c>
      <c r="N131" s="226" t="s">
        <v>45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340</v>
      </c>
      <c r="AT131" s="229" t="s">
        <v>126</v>
      </c>
      <c r="AU131" s="229" t="s">
        <v>90</v>
      </c>
      <c r="AY131" s="17" t="s">
        <v>124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88</v>
      </c>
      <c r="BK131" s="230">
        <f>ROUND(I131*H131,2)</f>
        <v>0</v>
      </c>
      <c r="BL131" s="17" t="s">
        <v>340</v>
      </c>
      <c r="BM131" s="229" t="s">
        <v>355</v>
      </c>
    </row>
    <row r="132" s="2" customFormat="1" ht="24.15" customHeight="1">
      <c r="A132" s="38"/>
      <c r="B132" s="39"/>
      <c r="C132" s="218" t="s">
        <v>148</v>
      </c>
      <c r="D132" s="218" t="s">
        <v>126</v>
      </c>
      <c r="E132" s="219" t="s">
        <v>356</v>
      </c>
      <c r="F132" s="220" t="s">
        <v>357</v>
      </c>
      <c r="G132" s="221" t="s">
        <v>197</v>
      </c>
      <c r="H132" s="222">
        <v>1</v>
      </c>
      <c r="I132" s="223"/>
      <c r="J132" s="224">
        <f>ROUND(I132*H132,2)</f>
        <v>0</v>
      </c>
      <c r="K132" s="220" t="s">
        <v>130</v>
      </c>
      <c r="L132" s="44"/>
      <c r="M132" s="225" t="s">
        <v>1</v>
      </c>
      <c r="N132" s="226" t="s">
        <v>45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340</v>
      </c>
      <c r="AT132" s="229" t="s">
        <v>126</v>
      </c>
      <c r="AU132" s="229" t="s">
        <v>90</v>
      </c>
      <c r="AY132" s="17" t="s">
        <v>124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88</v>
      </c>
      <c r="BK132" s="230">
        <f>ROUND(I132*H132,2)</f>
        <v>0</v>
      </c>
      <c r="BL132" s="17" t="s">
        <v>340</v>
      </c>
      <c r="BM132" s="229" t="s">
        <v>358</v>
      </c>
    </row>
    <row r="133" s="2" customFormat="1" ht="37.8" customHeight="1">
      <c r="A133" s="38"/>
      <c r="B133" s="39"/>
      <c r="C133" s="218" t="s">
        <v>153</v>
      </c>
      <c r="D133" s="218" t="s">
        <v>126</v>
      </c>
      <c r="E133" s="219" t="s">
        <v>359</v>
      </c>
      <c r="F133" s="220" t="s">
        <v>360</v>
      </c>
      <c r="G133" s="221" t="s">
        <v>197</v>
      </c>
      <c r="H133" s="222">
        <v>1</v>
      </c>
      <c r="I133" s="223"/>
      <c r="J133" s="224">
        <f>ROUND(I133*H133,2)</f>
        <v>0</v>
      </c>
      <c r="K133" s="220" t="s">
        <v>130</v>
      </c>
      <c r="L133" s="44"/>
      <c r="M133" s="225" t="s">
        <v>1</v>
      </c>
      <c r="N133" s="226" t="s">
        <v>45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340</v>
      </c>
      <c r="AT133" s="229" t="s">
        <v>126</v>
      </c>
      <c r="AU133" s="229" t="s">
        <v>90</v>
      </c>
      <c r="AY133" s="17" t="s">
        <v>124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88</v>
      </c>
      <c r="BK133" s="230">
        <f>ROUND(I133*H133,2)</f>
        <v>0</v>
      </c>
      <c r="BL133" s="17" t="s">
        <v>340</v>
      </c>
      <c r="BM133" s="229" t="s">
        <v>361</v>
      </c>
    </row>
    <row r="134" s="12" customFormat="1" ht="22.8" customHeight="1">
      <c r="A134" s="12"/>
      <c r="B134" s="202"/>
      <c r="C134" s="203"/>
      <c r="D134" s="204" t="s">
        <v>79</v>
      </c>
      <c r="E134" s="216" t="s">
        <v>362</v>
      </c>
      <c r="F134" s="216" t="s">
        <v>363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P135</f>
        <v>0</v>
      </c>
      <c r="Q134" s="210"/>
      <c r="R134" s="211">
        <f>R135</f>
        <v>0</v>
      </c>
      <c r="S134" s="210"/>
      <c r="T134" s="212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148</v>
      </c>
      <c r="AT134" s="214" t="s">
        <v>79</v>
      </c>
      <c r="AU134" s="214" t="s">
        <v>88</v>
      </c>
      <c r="AY134" s="213" t="s">
        <v>124</v>
      </c>
      <c r="BK134" s="215">
        <f>BK135</f>
        <v>0</v>
      </c>
    </row>
    <row r="135" s="2" customFormat="1" ht="16.5" customHeight="1">
      <c r="A135" s="38"/>
      <c r="B135" s="39"/>
      <c r="C135" s="218" t="s">
        <v>158</v>
      </c>
      <c r="D135" s="218" t="s">
        <v>126</v>
      </c>
      <c r="E135" s="219" t="s">
        <v>364</v>
      </c>
      <c r="F135" s="220" t="s">
        <v>365</v>
      </c>
      <c r="G135" s="221" t="s">
        <v>197</v>
      </c>
      <c r="H135" s="222">
        <v>1</v>
      </c>
      <c r="I135" s="223"/>
      <c r="J135" s="224">
        <f>ROUND(I135*H135,2)</f>
        <v>0</v>
      </c>
      <c r="K135" s="220" t="s">
        <v>130</v>
      </c>
      <c r="L135" s="44"/>
      <c r="M135" s="225" t="s">
        <v>1</v>
      </c>
      <c r="N135" s="226" t="s">
        <v>45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340</v>
      </c>
      <c r="AT135" s="229" t="s">
        <v>126</v>
      </c>
      <c r="AU135" s="229" t="s">
        <v>90</v>
      </c>
      <c r="AY135" s="17" t="s">
        <v>124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88</v>
      </c>
      <c r="BK135" s="230">
        <f>ROUND(I135*H135,2)</f>
        <v>0</v>
      </c>
      <c r="BL135" s="17" t="s">
        <v>340</v>
      </c>
      <c r="BM135" s="229" t="s">
        <v>366</v>
      </c>
    </row>
    <row r="136" s="12" customFormat="1" ht="22.8" customHeight="1">
      <c r="A136" s="12"/>
      <c r="B136" s="202"/>
      <c r="C136" s="203"/>
      <c r="D136" s="204" t="s">
        <v>79</v>
      </c>
      <c r="E136" s="216" t="s">
        <v>367</v>
      </c>
      <c r="F136" s="216" t="s">
        <v>368</v>
      </c>
      <c r="G136" s="203"/>
      <c r="H136" s="203"/>
      <c r="I136" s="206"/>
      <c r="J136" s="217">
        <f>BK136</f>
        <v>0</v>
      </c>
      <c r="K136" s="203"/>
      <c r="L136" s="208"/>
      <c r="M136" s="209"/>
      <c r="N136" s="210"/>
      <c r="O136" s="210"/>
      <c r="P136" s="211">
        <f>P137</f>
        <v>0</v>
      </c>
      <c r="Q136" s="210"/>
      <c r="R136" s="211">
        <f>R137</f>
        <v>0</v>
      </c>
      <c r="S136" s="210"/>
      <c r="T136" s="212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148</v>
      </c>
      <c r="AT136" s="214" t="s">
        <v>79</v>
      </c>
      <c r="AU136" s="214" t="s">
        <v>88</v>
      </c>
      <c r="AY136" s="213" t="s">
        <v>124</v>
      </c>
      <c r="BK136" s="215">
        <f>BK137</f>
        <v>0</v>
      </c>
    </row>
    <row r="137" s="2" customFormat="1" ht="21.75" customHeight="1">
      <c r="A137" s="38"/>
      <c r="B137" s="39"/>
      <c r="C137" s="218" t="s">
        <v>162</v>
      </c>
      <c r="D137" s="218" t="s">
        <v>126</v>
      </c>
      <c r="E137" s="219" t="s">
        <v>369</v>
      </c>
      <c r="F137" s="220" t="s">
        <v>370</v>
      </c>
      <c r="G137" s="221" t="s">
        <v>197</v>
      </c>
      <c r="H137" s="222">
        <v>1</v>
      </c>
      <c r="I137" s="223"/>
      <c r="J137" s="224">
        <f>ROUND(I137*H137,2)</f>
        <v>0</v>
      </c>
      <c r="K137" s="220" t="s">
        <v>130</v>
      </c>
      <c r="L137" s="44"/>
      <c r="M137" s="225" t="s">
        <v>1</v>
      </c>
      <c r="N137" s="226" t="s">
        <v>45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340</v>
      </c>
      <c r="AT137" s="229" t="s">
        <v>126</v>
      </c>
      <c r="AU137" s="229" t="s">
        <v>90</v>
      </c>
      <c r="AY137" s="17" t="s">
        <v>124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88</v>
      </c>
      <c r="BK137" s="230">
        <f>ROUND(I137*H137,2)</f>
        <v>0</v>
      </c>
      <c r="BL137" s="17" t="s">
        <v>340</v>
      </c>
      <c r="BM137" s="229" t="s">
        <v>371</v>
      </c>
    </row>
    <row r="138" s="12" customFormat="1" ht="22.8" customHeight="1">
      <c r="A138" s="12"/>
      <c r="B138" s="202"/>
      <c r="C138" s="203"/>
      <c r="D138" s="204" t="s">
        <v>79</v>
      </c>
      <c r="E138" s="216" t="s">
        <v>372</v>
      </c>
      <c r="F138" s="216" t="s">
        <v>373</v>
      </c>
      <c r="G138" s="203"/>
      <c r="H138" s="203"/>
      <c r="I138" s="206"/>
      <c r="J138" s="217">
        <f>BK138</f>
        <v>0</v>
      </c>
      <c r="K138" s="203"/>
      <c r="L138" s="208"/>
      <c r="M138" s="209"/>
      <c r="N138" s="210"/>
      <c r="O138" s="210"/>
      <c r="P138" s="211">
        <f>P139</f>
        <v>0</v>
      </c>
      <c r="Q138" s="210"/>
      <c r="R138" s="211">
        <f>R139</f>
        <v>0</v>
      </c>
      <c r="S138" s="210"/>
      <c r="T138" s="212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3" t="s">
        <v>148</v>
      </c>
      <c r="AT138" s="214" t="s">
        <v>79</v>
      </c>
      <c r="AU138" s="214" t="s">
        <v>88</v>
      </c>
      <c r="AY138" s="213" t="s">
        <v>124</v>
      </c>
      <c r="BK138" s="215">
        <f>BK139</f>
        <v>0</v>
      </c>
    </row>
    <row r="139" s="2" customFormat="1" ht="66.75" customHeight="1">
      <c r="A139" s="38"/>
      <c r="B139" s="39"/>
      <c r="C139" s="218" t="s">
        <v>167</v>
      </c>
      <c r="D139" s="218" t="s">
        <v>126</v>
      </c>
      <c r="E139" s="219" t="s">
        <v>374</v>
      </c>
      <c r="F139" s="220" t="s">
        <v>375</v>
      </c>
      <c r="G139" s="221" t="s">
        <v>197</v>
      </c>
      <c r="H139" s="222">
        <v>1</v>
      </c>
      <c r="I139" s="223"/>
      <c r="J139" s="224">
        <f>ROUND(I139*H139,2)</f>
        <v>0</v>
      </c>
      <c r="K139" s="220" t="s">
        <v>130</v>
      </c>
      <c r="L139" s="44"/>
      <c r="M139" s="274" t="s">
        <v>1</v>
      </c>
      <c r="N139" s="275" t="s">
        <v>45</v>
      </c>
      <c r="O139" s="276"/>
      <c r="P139" s="277">
        <f>O139*H139</f>
        <v>0</v>
      </c>
      <c r="Q139" s="277">
        <v>0</v>
      </c>
      <c r="R139" s="277">
        <f>Q139*H139</f>
        <v>0</v>
      </c>
      <c r="S139" s="277">
        <v>0</v>
      </c>
      <c r="T139" s="27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340</v>
      </c>
      <c r="AT139" s="229" t="s">
        <v>126</v>
      </c>
      <c r="AU139" s="229" t="s">
        <v>90</v>
      </c>
      <c r="AY139" s="17" t="s">
        <v>124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88</v>
      </c>
      <c r="BK139" s="230">
        <f>ROUND(I139*H139,2)</f>
        <v>0</v>
      </c>
      <c r="BL139" s="17" t="s">
        <v>340</v>
      </c>
      <c r="BM139" s="229" t="s">
        <v>376</v>
      </c>
    </row>
    <row r="140" s="2" customFormat="1" ht="6.96" customHeight="1">
      <c r="A140" s="38"/>
      <c r="B140" s="66"/>
      <c r="C140" s="67"/>
      <c r="D140" s="67"/>
      <c r="E140" s="67"/>
      <c r="F140" s="67"/>
      <c r="G140" s="67"/>
      <c r="H140" s="67"/>
      <c r="I140" s="67"/>
      <c r="J140" s="67"/>
      <c r="K140" s="67"/>
      <c r="L140" s="44"/>
      <c r="M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</sheetData>
  <sheetProtection sheet="1" autoFilter="0" formatColumns="0" formatRows="0" objects="1" scenarios="1" spinCount="100000" saltValue="oU5sUHtKR+BF/0+WW6sJfLbNBovBJJe2WvRExZRO0SITMVgv3NMhgz09J3cBFJqsfWCsCCin926YHRW1FRCTCA==" hashValue="J5WI5mWTlQ93CJTV/PUMj1Jz4hR8c/y36/i2EU9KkRbWHAYSGK+/ortUb7yl8L314FrQRivIgTYSspWb8jJ/nQ==" algorithmName="SHA-512" password="CC35"/>
  <autoFilter ref="C122:K139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Marian Walach</dc:creator>
  <cp:lastModifiedBy>Marian Walach</cp:lastModifiedBy>
  <dcterms:created xsi:type="dcterms:W3CDTF">2025-09-03T10:40:22Z</dcterms:created>
  <dcterms:modified xsi:type="dcterms:W3CDTF">2025-09-03T10:40:24Z</dcterms:modified>
</cp:coreProperties>
</file>