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9320" windowHeight="12945" activeTab="0"/>
  </bookViews>
  <sheets>
    <sheet name="2015 - 2 etapa" sheetId="1" r:id="rId1"/>
    <sheet name="List1" sheetId="2" r:id="rId2"/>
  </sheets>
  <definedNames>
    <definedName name="_xlnm.Print_Area" localSheetId="0">'2015 - 2 etapa'!$B$1:$H$144</definedName>
  </definedNames>
  <calcPr fullCalcOnLoad="1"/>
</workbook>
</file>

<file path=xl/comments1.xml><?xml version="1.0" encoding="utf-8"?>
<comments xmlns="http://schemas.openxmlformats.org/spreadsheetml/2006/main">
  <authors>
    <author>Petr Kulich</author>
  </authors>
  <commentList>
    <comment ref="G15" authorId="0">
      <text>
        <r>
          <rPr>
            <sz val="9"/>
            <rFont val="Tahoma"/>
            <family val="2"/>
          </rPr>
          <t xml:space="preserve">(tuto cenu přenést do krycího listu nabídky jako </t>
        </r>
        <r>
          <rPr>
            <b/>
            <sz val="9"/>
            <rFont val="Tahoma"/>
            <family val="2"/>
          </rPr>
          <t xml:space="preserve">
cenu hodnocenou)</t>
        </r>
      </text>
    </comment>
    <comment ref="G20" authorId="0">
      <text>
        <r>
          <rPr>
            <b/>
            <sz val="9"/>
            <rFont val="Tahoma"/>
            <family val="2"/>
          </rPr>
          <t>doplnit cenu</t>
        </r>
      </text>
    </comment>
    <comment ref="G21" authorId="0">
      <text>
        <r>
          <rPr>
            <b/>
            <sz val="9"/>
            <rFont val="Tahoma"/>
            <family val="2"/>
          </rPr>
          <t>doplnit cenu</t>
        </r>
      </text>
    </comment>
    <comment ref="G22" authorId="0">
      <text>
        <r>
          <rPr>
            <b/>
            <sz val="9"/>
            <rFont val="Tahoma"/>
            <family val="2"/>
          </rPr>
          <t>doplnit cenu</t>
        </r>
      </text>
    </comment>
    <comment ref="G23" authorId="0">
      <text>
        <r>
          <rPr>
            <b/>
            <sz val="9"/>
            <rFont val="Tahoma"/>
            <family val="2"/>
          </rPr>
          <t>doplnit cenu</t>
        </r>
      </text>
    </comment>
    <comment ref="G24" authorId="0">
      <text>
        <r>
          <rPr>
            <b/>
            <sz val="9"/>
            <rFont val="Tahoma"/>
            <family val="2"/>
          </rPr>
          <t>doplnit cenu</t>
        </r>
      </text>
    </comment>
    <comment ref="G25" authorId="0">
      <text>
        <r>
          <rPr>
            <b/>
            <sz val="9"/>
            <rFont val="Tahoma"/>
            <family val="2"/>
          </rPr>
          <t>doplnit cenu</t>
        </r>
      </text>
    </comment>
    <comment ref="G26" authorId="0">
      <text>
        <r>
          <rPr>
            <b/>
            <sz val="9"/>
            <rFont val="Tahoma"/>
            <family val="2"/>
          </rPr>
          <t>doplnit cenu</t>
        </r>
      </text>
    </comment>
    <comment ref="G27" authorId="0">
      <text>
        <r>
          <rPr>
            <b/>
            <sz val="9"/>
            <rFont val="Tahoma"/>
            <family val="2"/>
          </rPr>
          <t>doplnit cenu</t>
        </r>
      </text>
    </comment>
    <comment ref="G28" authorId="0">
      <text>
        <r>
          <rPr>
            <b/>
            <sz val="9"/>
            <rFont val="Tahoma"/>
            <family val="2"/>
          </rPr>
          <t>doplnit cenu</t>
        </r>
      </text>
    </comment>
    <comment ref="G29" authorId="0">
      <text>
        <r>
          <rPr>
            <b/>
            <sz val="9"/>
            <rFont val="Tahoma"/>
            <family val="2"/>
          </rPr>
          <t>doplnit cenu</t>
        </r>
      </text>
    </comment>
    <comment ref="G30" authorId="0">
      <text>
        <r>
          <rPr>
            <b/>
            <sz val="9"/>
            <rFont val="Tahoma"/>
            <family val="2"/>
          </rPr>
          <t>doplnit cenu</t>
        </r>
      </text>
    </comment>
    <comment ref="G31" authorId="0">
      <text>
        <r>
          <rPr>
            <b/>
            <sz val="9"/>
            <rFont val="Tahoma"/>
            <family val="2"/>
          </rPr>
          <t>doplnit cenu</t>
        </r>
      </text>
    </comment>
    <comment ref="G32" authorId="0">
      <text>
        <r>
          <rPr>
            <b/>
            <sz val="9"/>
            <rFont val="Tahoma"/>
            <family val="2"/>
          </rPr>
          <t>doplnit cenu</t>
        </r>
      </text>
    </comment>
    <comment ref="G36" authorId="0">
      <text>
        <r>
          <rPr>
            <b/>
            <sz val="9"/>
            <rFont val="Tahoma"/>
            <family val="2"/>
          </rPr>
          <t>doplnit cenu</t>
        </r>
      </text>
    </comment>
    <comment ref="G71" authorId="0">
      <text>
        <r>
          <rPr>
            <b/>
            <sz val="9"/>
            <rFont val="Tahoma"/>
            <family val="2"/>
          </rPr>
          <t>doplnit cenu</t>
        </r>
      </text>
    </comment>
    <comment ref="G97" authorId="0">
      <text>
        <r>
          <rPr>
            <b/>
            <sz val="9"/>
            <rFont val="Tahoma"/>
            <family val="2"/>
          </rPr>
          <t>doplnit cenu</t>
        </r>
      </text>
    </comment>
    <comment ref="G111" authorId="0">
      <text>
        <r>
          <rPr>
            <b/>
            <sz val="9"/>
            <rFont val="Tahoma"/>
            <family val="2"/>
          </rPr>
          <t>doplnit cenu</t>
        </r>
      </text>
    </comment>
    <comment ref="G138" authorId="0">
      <text>
        <r>
          <rPr>
            <b/>
            <sz val="9"/>
            <rFont val="Tahoma"/>
            <family val="2"/>
          </rPr>
          <t>doplnit cenu</t>
        </r>
      </text>
    </comment>
    <comment ref="G37" authorId="0">
      <text>
        <r>
          <rPr>
            <b/>
            <sz val="9"/>
            <rFont val="Tahoma"/>
            <family val="2"/>
          </rPr>
          <t>doplnit cenu</t>
        </r>
      </text>
    </comment>
    <comment ref="G38" authorId="0">
      <text>
        <r>
          <rPr>
            <b/>
            <sz val="9"/>
            <rFont val="Tahoma"/>
            <family val="2"/>
          </rPr>
          <t>doplnit cenu</t>
        </r>
      </text>
    </comment>
    <comment ref="G39" authorId="0">
      <text>
        <r>
          <rPr>
            <b/>
            <sz val="9"/>
            <rFont val="Tahoma"/>
            <family val="2"/>
          </rPr>
          <t>doplnit cenu</t>
        </r>
      </text>
    </comment>
    <comment ref="G40" authorId="0">
      <text>
        <r>
          <rPr>
            <b/>
            <sz val="9"/>
            <rFont val="Tahoma"/>
            <family val="2"/>
          </rPr>
          <t>doplnit cenu</t>
        </r>
      </text>
    </comment>
    <comment ref="G41" authorId="0">
      <text>
        <r>
          <rPr>
            <b/>
            <sz val="9"/>
            <rFont val="Tahoma"/>
            <family val="2"/>
          </rPr>
          <t>doplnit cenu</t>
        </r>
      </text>
    </comment>
    <comment ref="G42" authorId="0">
      <text>
        <r>
          <rPr>
            <b/>
            <sz val="9"/>
            <rFont val="Tahoma"/>
            <family val="2"/>
          </rPr>
          <t>doplnit cenu</t>
        </r>
      </text>
    </comment>
    <comment ref="G43" authorId="0">
      <text>
        <r>
          <rPr>
            <b/>
            <sz val="9"/>
            <rFont val="Tahoma"/>
            <family val="2"/>
          </rPr>
          <t>doplnit cenu</t>
        </r>
      </text>
    </comment>
    <comment ref="G44" authorId="0">
      <text>
        <r>
          <rPr>
            <b/>
            <sz val="9"/>
            <rFont val="Tahoma"/>
            <family val="2"/>
          </rPr>
          <t>doplnit cenu</t>
        </r>
      </text>
    </comment>
    <comment ref="G45" authorId="0">
      <text>
        <r>
          <rPr>
            <b/>
            <sz val="9"/>
            <rFont val="Tahoma"/>
            <family val="2"/>
          </rPr>
          <t>doplnit cenu</t>
        </r>
      </text>
    </comment>
    <comment ref="G46" authorId="0">
      <text>
        <r>
          <rPr>
            <b/>
            <sz val="9"/>
            <rFont val="Tahoma"/>
            <family val="2"/>
          </rPr>
          <t>doplnit cenu</t>
        </r>
      </text>
    </comment>
    <comment ref="G47" authorId="0">
      <text>
        <r>
          <rPr>
            <b/>
            <sz val="9"/>
            <rFont val="Tahoma"/>
            <family val="2"/>
          </rPr>
          <t>doplnit cenu</t>
        </r>
      </text>
    </comment>
    <comment ref="G48" authorId="0">
      <text>
        <r>
          <rPr>
            <b/>
            <sz val="9"/>
            <rFont val="Tahoma"/>
            <family val="2"/>
          </rPr>
          <t>doplnit cenu</t>
        </r>
      </text>
    </comment>
    <comment ref="G49" authorId="0">
      <text>
        <r>
          <rPr>
            <b/>
            <sz val="9"/>
            <rFont val="Tahoma"/>
            <family val="2"/>
          </rPr>
          <t>doplnit cenu</t>
        </r>
      </text>
    </comment>
    <comment ref="G50" authorId="0">
      <text>
        <r>
          <rPr>
            <b/>
            <sz val="9"/>
            <rFont val="Tahoma"/>
            <family val="2"/>
          </rPr>
          <t>doplnit cenu</t>
        </r>
      </text>
    </comment>
    <comment ref="G51" authorId="0">
      <text>
        <r>
          <rPr>
            <b/>
            <sz val="9"/>
            <rFont val="Tahoma"/>
            <family val="2"/>
          </rPr>
          <t>doplnit cenu</t>
        </r>
      </text>
    </comment>
    <comment ref="G52" authorId="0">
      <text>
        <r>
          <rPr>
            <b/>
            <sz val="9"/>
            <rFont val="Tahoma"/>
            <family val="2"/>
          </rPr>
          <t>doplnit cenu</t>
        </r>
      </text>
    </comment>
    <comment ref="G53" authorId="0">
      <text>
        <r>
          <rPr>
            <b/>
            <sz val="9"/>
            <rFont val="Tahoma"/>
            <family val="2"/>
          </rPr>
          <t>doplnit cenu</t>
        </r>
      </text>
    </comment>
    <comment ref="G54" authorId="0">
      <text>
        <r>
          <rPr>
            <b/>
            <sz val="9"/>
            <rFont val="Tahoma"/>
            <family val="2"/>
          </rPr>
          <t>doplnit cenu</t>
        </r>
      </text>
    </comment>
    <comment ref="G55" authorId="0">
      <text>
        <r>
          <rPr>
            <b/>
            <sz val="9"/>
            <rFont val="Tahoma"/>
            <family val="2"/>
          </rPr>
          <t>doplnit cenu</t>
        </r>
      </text>
    </comment>
    <comment ref="G56" authorId="0">
      <text>
        <r>
          <rPr>
            <b/>
            <sz val="9"/>
            <rFont val="Tahoma"/>
            <family val="2"/>
          </rPr>
          <t>doplnit cenu</t>
        </r>
      </text>
    </comment>
    <comment ref="G57" authorId="0">
      <text>
        <r>
          <rPr>
            <b/>
            <sz val="9"/>
            <rFont val="Tahoma"/>
            <family val="2"/>
          </rPr>
          <t>doplnit cenu</t>
        </r>
      </text>
    </comment>
    <comment ref="G58" authorId="0">
      <text>
        <r>
          <rPr>
            <b/>
            <sz val="9"/>
            <rFont val="Tahoma"/>
            <family val="2"/>
          </rPr>
          <t>doplnit cenu</t>
        </r>
      </text>
    </comment>
    <comment ref="G59" authorId="0">
      <text>
        <r>
          <rPr>
            <b/>
            <sz val="9"/>
            <rFont val="Tahoma"/>
            <family val="2"/>
          </rPr>
          <t>doplnit cenu</t>
        </r>
      </text>
    </comment>
    <comment ref="G60" authorId="0">
      <text>
        <r>
          <rPr>
            <b/>
            <sz val="9"/>
            <rFont val="Tahoma"/>
            <family val="2"/>
          </rPr>
          <t>doplnit cenu</t>
        </r>
      </text>
    </comment>
    <comment ref="G61" authorId="0">
      <text>
        <r>
          <rPr>
            <b/>
            <sz val="9"/>
            <rFont val="Tahoma"/>
            <family val="2"/>
          </rPr>
          <t>doplnit cenu</t>
        </r>
      </text>
    </comment>
    <comment ref="G62" authorId="0">
      <text>
        <r>
          <rPr>
            <b/>
            <sz val="9"/>
            <rFont val="Tahoma"/>
            <family val="2"/>
          </rPr>
          <t>doplnit cenu</t>
        </r>
      </text>
    </comment>
    <comment ref="G63" authorId="0">
      <text>
        <r>
          <rPr>
            <b/>
            <sz val="9"/>
            <rFont val="Tahoma"/>
            <family val="2"/>
          </rPr>
          <t>doplnit cenu</t>
        </r>
      </text>
    </comment>
    <comment ref="G64" authorId="0">
      <text>
        <r>
          <rPr>
            <b/>
            <sz val="9"/>
            <rFont val="Tahoma"/>
            <family val="2"/>
          </rPr>
          <t>doplnit cenu</t>
        </r>
      </text>
    </comment>
    <comment ref="G65" authorId="0">
      <text>
        <r>
          <rPr>
            <b/>
            <sz val="9"/>
            <rFont val="Tahoma"/>
            <family val="2"/>
          </rPr>
          <t>doplnit cenu</t>
        </r>
      </text>
    </comment>
    <comment ref="G66" authorId="0">
      <text>
        <r>
          <rPr>
            <b/>
            <sz val="9"/>
            <rFont val="Tahoma"/>
            <family val="2"/>
          </rPr>
          <t>doplnit cenu</t>
        </r>
      </text>
    </comment>
    <comment ref="G67" authorId="0">
      <text>
        <r>
          <rPr>
            <b/>
            <sz val="9"/>
            <rFont val="Tahoma"/>
            <family val="2"/>
          </rPr>
          <t>doplnit cenu</t>
        </r>
      </text>
    </comment>
    <comment ref="G68" authorId="0">
      <text>
        <r>
          <rPr>
            <b/>
            <sz val="9"/>
            <rFont val="Tahoma"/>
            <family val="2"/>
          </rPr>
          <t>doplnit cenu</t>
        </r>
      </text>
    </comment>
    <comment ref="G69" authorId="0">
      <text>
        <r>
          <rPr>
            <b/>
            <sz val="9"/>
            <rFont val="Tahoma"/>
            <family val="2"/>
          </rPr>
          <t>doplnit cenu</t>
        </r>
      </text>
    </comment>
    <comment ref="G70" authorId="0">
      <text>
        <r>
          <rPr>
            <b/>
            <sz val="9"/>
            <rFont val="Tahoma"/>
            <family val="2"/>
          </rPr>
          <t>doplnit cenu</t>
        </r>
      </text>
    </comment>
    <comment ref="G76" authorId="0">
      <text>
        <r>
          <rPr>
            <b/>
            <sz val="9"/>
            <rFont val="Tahoma"/>
            <family val="2"/>
          </rPr>
          <t>doplnit cenu</t>
        </r>
      </text>
    </comment>
    <comment ref="G77" authorId="0">
      <text>
        <r>
          <rPr>
            <b/>
            <sz val="9"/>
            <rFont val="Tahoma"/>
            <family val="2"/>
          </rPr>
          <t>doplnit cenu</t>
        </r>
      </text>
    </comment>
    <comment ref="G78" authorId="0">
      <text>
        <r>
          <rPr>
            <b/>
            <sz val="9"/>
            <rFont val="Tahoma"/>
            <family val="2"/>
          </rPr>
          <t>doplnit cenu</t>
        </r>
      </text>
    </comment>
    <comment ref="G79" authorId="0">
      <text>
        <r>
          <rPr>
            <b/>
            <sz val="9"/>
            <rFont val="Tahoma"/>
            <family val="2"/>
          </rPr>
          <t>doplnit cenu</t>
        </r>
      </text>
    </comment>
    <comment ref="G81" authorId="0">
      <text>
        <r>
          <rPr>
            <b/>
            <sz val="9"/>
            <rFont val="Tahoma"/>
            <family val="2"/>
          </rPr>
          <t>doplnit cenu</t>
        </r>
      </text>
    </comment>
    <comment ref="G82" authorId="0">
      <text>
        <r>
          <rPr>
            <b/>
            <sz val="9"/>
            <rFont val="Tahoma"/>
            <family val="2"/>
          </rPr>
          <t>doplnit cenu</t>
        </r>
      </text>
    </comment>
    <comment ref="G83" authorId="0">
      <text>
        <r>
          <rPr>
            <b/>
            <sz val="9"/>
            <rFont val="Tahoma"/>
            <family val="2"/>
          </rPr>
          <t>doplnit cenu</t>
        </r>
      </text>
    </comment>
    <comment ref="G84" authorId="0">
      <text>
        <r>
          <rPr>
            <b/>
            <sz val="9"/>
            <rFont val="Tahoma"/>
            <family val="2"/>
          </rPr>
          <t>doplnit cenu</t>
        </r>
      </text>
    </comment>
    <comment ref="G85" authorId="0">
      <text>
        <r>
          <rPr>
            <b/>
            <sz val="9"/>
            <rFont val="Tahoma"/>
            <family val="2"/>
          </rPr>
          <t>doplnit cenu</t>
        </r>
      </text>
    </comment>
    <comment ref="G86" authorId="0">
      <text>
        <r>
          <rPr>
            <b/>
            <sz val="9"/>
            <rFont val="Tahoma"/>
            <family val="2"/>
          </rPr>
          <t>doplnit cenu</t>
        </r>
      </text>
    </comment>
    <comment ref="G87" authorId="0">
      <text>
        <r>
          <rPr>
            <b/>
            <sz val="9"/>
            <rFont val="Tahoma"/>
            <family val="2"/>
          </rPr>
          <t>doplnit cenu</t>
        </r>
      </text>
    </comment>
    <comment ref="G88" authorId="0">
      <text>
        <r>
          <rPr>
            <b/>
            <sz val="9"/>
            <rFont val="Tahoma"/>
            <family val="2"/>
          </rPr>
          <t>doplnit cenu</t>
        </r>
      </text>
    </comment>
    <comment ref="G89" authorId="0">
      <text>
        <r>
          <rPr>
            <b/>
            <sz val="9"/>
            <rFont val="Tahoma"/>
            <family val="2"/>
          </rPr>
          <t>doplnit cenu</t>
        </r>
      </text>
    </comment>
    <comment ref="G90" authorId="0">
      <text>
        <r>
          <rPr>
            <b/>
            <sz val="9"/>
            <rFont val="Tahoma"/>
            <family val="2"/>
          </rPr>
          <t>doplnit cenu</t>
        </r>
      </text>
    </comment>
    <comment ref="G91" authorId="0">
      <text>
        <r>
          <rPr>
            <b/>
            <sz val="9"/>
            <rFont val="Tahoma"/>
            <family val="2"/>
          </rPr>
          <t>doplnit cenu</t>
        </r>
      </text>
    </comment>
    <comment ref="G92" authorId="0">
      <text>
        <r>
          <rPr>
            <b/>
            <sz val="9"/>
            <rFont val="Tahoma"/>
            <family val="2"/>
          </rPr>
          <t>doplnit cenu</t>
        </r>
      </text>
    </comment>
    <comment ref="G94" authorId="0">
      <text>
        <r>
          <rPr>
            <b/>
            <sz val="9"/>
            <rFont val="Tahoma"/>
            <family val="2"/>
          </rPr>
          <t>doplnit cenu</t>
        </r>
      </text>
    </comment>
    <comment ref="G96" authorId="0">
      <text>
        <r>
          <rPr>
            <b/>
            <sz val="9"/>
            <rFont val="Tahoma"/>
            <family val="2"/>
          </rPr>
          <t>doplnit cenu</t>
        </r>
      </text>
    </comment>
    <comment ref="G103" authorId="0">
      <text>
        <r>
          <rPr>
            <b/>
            <sz val="9"/>
            <rFont val="Tahoma"/>
            <family val="2"/>
          </rPr>
          <t>doplnit cenu</t>
        </r>
      </text>
    </comment>
    <comment ref="G104" authorId="0">
      <text>
        <r>
          <rPr>
            <b/>
            <sz val="9"/>
            <rFont val="Tahoma"/>
            <family val="2"/>
          </rPr>
          <t>doplnit cenu</t>
        </r>
      </text>
    </comment>
    <comment ref="G105" authorId="0">
      <text>
        <r>
          <rPr>
            <b/>
            <sz val="9"/>
            <rFont val="Tahoma"/>
            <family val="2"/>
          </rPr>
          <t>doplnit cenu</t>
        </r>
      </text>
    </comment>
    <comment ref="G106" authorId="0">
      <text>
        <r>
          <rPr>
            <b/>
            <sz val="9"/>
            <rFont val="Tahoma"/>
            <family val="2"/>
          </rPr>
          <t>doplnit cenu</t>
        </r>
      </text>
    </comment>
    <comment ref="G108" authorId="0">
      <text>
        <r>
          <rPr>
            <b/>
            <sz val="9"/>
            <rFont val="Tahoma"/>
            <family val="2"/>
          </rPr>
          <t>doplnit cenu</t>
        </r>
      </text>
    </comment>
    <comment ref="G109" authorId="0">
      <text>
        <r>
          <rPr>
            <b/>
            <sz val="9"/>
            <rFont val="Tahoma"/>
            <family val="2"/>
          </rPr>
          <t>doplnit cenu</t>
        </r>
      </text>
    </comment>
    <comment ref="G110" authorId="0">
      <text>
        <r>
          <rPr>
            <b/>
            <sz val="9"/>
            <rFont val="Tahoma"/>
            <family val="2"/>
          </rPr>
          <t>doplnit cenu</t>
        </r>
      </text>
    </comment>
    <comment ref="G116" authorId="0">
      <text>
        <r>
          <rPr>
            <b/>
            <sz val="9"/>
            <rFont val="Tahoma"/>
            <family val="2"/>
          </rPr>
          <t>doplnit cenu</t>
        </r>
      </text>
    </comment>
    <comment ref="G117" authorId="0">
      <text>
        <r>
          <rPr>
            <b/>
            <sz val="9"/>
            <rFont val="Tahoma"/>
            <family val="2"/>
          </rPr>
          <t>doplnit cenu</t>
        </r>
      </text>
    </comment>
    <comment ref="G118" authorId="0">
      <text>
        <r>
          <rPr>
            <b/>
            <sz val="9"/>
            <rFont val="Tahoma"/>
            <family val="2"/>
          </rPr>
          <t>doplnit cenu</t>
        </r>
      </text>
    </comment>
    <comment ref="G119" authorId="0">
      <text>
        <r>
          <rPr>
            <b/>
            <sz val="9"/>
            <rFont val="Tahoma"/>
            <family val="2"/>
          </rPr>
          <t>doplnit cenu</t>
        </r>
      </text>
    </comment>
    <comment ref="G120" authorId="0">
      <text>
        <r>
          <rPr>
            <b/>
            <sz val="9"/>
            <rFont val="Tahoma"/>
            <family val="2"/>
          </rPr>
          <t>doplnit cenu</t>
        </r>
      </text>
    </comment>
    <comment ref="G121" authorId="0">
      <text>
        <r>
          <rPr>
            <b/>
            <sz val="9"/>
            <rFont val="Tahoma"/>
            <family val="2"/>
          </rPr>
          <t>doplnit cenu</t>
        </r>
      </text>
    </comment>
    <comment ref="G122" authorId="0">
      <text>
        <r>
          <rPr>
            <b/>
            <sz val="9"/>
            <rFont val="Tahoma"/>
            <family val="2"/>
          </rPr>
          <t>doplnit cenu</t>
        </r>
      </text>
    </comment>
    <comment ref="G123" authorId="0">
      <text>
        <r>
          <rPr>
            <b/>
            <sz val="9"/>
            <rFont val="Tahoma"/>
            <family val="2"/>
          </rPr>
          <t>doplnit cenu</t>
        </r>
      </text>
    </comment>
    <comment ref="G124" authorId="0">
      <text>
        <r>
          <rPr>
            <b/>
            <sz val="9"/>
            <rFont val="Tahoma"/>
            <family val="2"/>
          </rPr>
          <t>doplnit cenu</t>
        </r>
      </text>
    </comment>
    <comment ref="G125" authorId="0">
      <text>
        <r>
          <rPr>
            <b/>
            <sz val="9"/>
            <rFont val="Tahoma"/>
            <family val="2"/>
          </rPr>
          <t>doplnit cenu</t>
        </r>
      </text>
    </comment>
    <comment ref="G126" authorId="0">
      <text>
        <r>
          <rPr>
            <b/>
            <sz val="9"/>
            <rFont val="Tahoma"/>
            <family val="2"/>
          </rPr>
          <t>doplnit cenu</t>
        </r>
      </text>
    </comment>
    <comment ref="G127" authorId="0">
      <text>
        <r>
          <rPr>
            <b/>
            <sz val="9"/>
            <rFont val="Tahoma"/>
            <family val="2"/>
          </rPr>
          <t>doplnit cenu</t>
        </r>
      </text>
    </comment>
    <comment ref="G128" authorId="0">
      <text>
        <r>
          <rPr>
            <b/>
            <sz val="9"/>
            <rFont val="Tahoma"/>
            <family val="2"/>
          </rPr>
          <t>doplnit cenu</t>
        </r>
      </text>
    </comment>
    <comment ref="G130" authorId="0">
      <text>
        <r>
          <rPr>
            <b/>
            <sz val="9"/>
            <rFont val="Tahoma"/>
            <family val="2"/>
          </rPr>
          <t>doplnit cenu</t>
        </r>
      </text>
    </comment>
    <comment ref="G131" authorId="0">
      <text>
        <r>
          <rPr>
            <b/>
            <sz val="9"/>
            <rFont val="Tahoma"/>
            <family val="2"/>
          </rPr>
          <t>doplnit cenu</t>
        </r>
      </text>
    </comment>
    <comment ref="G132" authorId="0">
      <text>
        <r>
          <rPr>
            <b/>
            <sz val="9"/>
            <rFont val="Tahoma"/>
            <family val="2"/>
          </rPr>
          <t>doplnit cenu</t>
        </r>
      </text>
    </comment>
    <comment ref="G133" authorId="0">
      <text>
        <r>
          <rPr>
            <b/>
            <sz val="9"/>
            <rFont val="Tahoma"/>
            <family val="2"/>
          </rPr>
          <t>doplnit cenu</t>
        </r>
      </text>
    </comment>
    <comment ref="G134" authorId="0">
      <text>
        <r>
          <rPr>
            <b/>
            <sz val="9"/>
            <rFont val="Tahoma"/>
            <family val="2"/>
          </rPr>
          <t>doplnit cenu</t>
        </r>
      </text>
    </comment>
    <comment ref="G135" authorId="0">
      <text>
        <r>
          <rPr>
            <b/>
            <sz val="9"/>
            <rFont val="Tahoma"/>
            <family val="2"/>
          </rPr>
          <t>doplnit cenu</t>
        </r>
      </text>
    </comment>
    <comment ref="G136" authorId="0">
      <text>
        <r>
          <rPr>
            <b/>
            <sz val="9"/>
            <rFont val="Tahoma"/>
            <family val="2"/>
          </rPr>
          <t>doplnit cenu</t>
        </r>
      </text>
    </comment>
    <comment ref="G137" authorId="0">
      <text>
        <r>
          <rPr>
            <b/>
            <sz val="9"/>
            <rFont val="Tahoma"/>
            <family val="2"/>
          </rPr>
          <t>doplnit cenu</t>
        </r>
      </text>
    </comment>
    <comment ref="H9" authorId="0">
      <text>
        <r>
          <rPr>
            <sz val="9"/>
            <rFont val="Tahoma"/>
            <family val="2"/>
          </rPr>
          <t>tuto cenu přenést do krycího listu nabídky</t>
        </r>
      </text>
    </comment>
    <comment ref="H10" authorId="0">
      <text>
        <r>
          <rPr>
            <sz val="9"/>
            <rFont val="Tahoma"/>
            <family val="2"/>
          </rPr>
          <t>tuto cenu přenést do krycího listu nabídky</t>
        </r>
      </text>
    </comment>
    <comment ref="H11" authorId="0">
      <text>
        <r>
          <rPr>
            <sz val="9"/>
            <rFont val="Tahoma"/>
            <family val="2"/>
          </rPr>
          <t>tuto cenu přenést do krycího listu nabídky</t>
        </r>
      </text>
    </comment>
    <comment ref="H12" authorId="0">
      <text>
        <r>
          <rPr>
            <sz val="9"/>
            <rFont val="Tahoma"/>
            <family val="2"/>
          </rPr>
          <t>tuto cenu přenést do krycího listu nabídky</t>
        </r>
      </text>
    </comment>
  </commentList>
</comments>
</file>

<file path=xl/sharedStrings.xml><?xml version="1.0" encoding="utf-8"?>
<sst xmlns="http://schemas.openxmlformats.org/spreadsheetml/2006/main" count="346" uniqueCount="169">
  <si>
    <t>m2</t>
  </si>
  <si>
    <t>ks</t>
  </si>
  <si>
    <t>t</t>
  </si>
  <si>
    <t>Specifikace</t>
  </si>
  <si>
    <t>MJ</t>
  </si>
  <si>
    <t>množství</t>
  </si>
  <si>
    <t>Rostlinný materiál</t>
  </si>
  <si>
    <t>velikost</t>
  </si>
  <si>
    <t>celkem bez DPH</t>
  </si>
  <si>
    <t>m3</t>
  </si>
  <si>
    <t>poř.č.</t>
  </si>
  <si>
    <t>jedn. Cena</t>
  </si>
  <si>
    <t>R</t>
  </si>
  <si>
    <t>Přesun hmot pro sadovnické  a krajinářské úpravy do 5000 m</t>
  </si>
  <si>
    <t>998 23 1311</t>
  </si>
  <si>
    <t>Celkem následná péče v 2. roce bez DPH</t>
  </si>
  <si>
    <t>185 80 4312</t>
  </si>
  <si>
    <t>Následná péče po dobu 2. roku</t>
  </si>
  <si>
    <t>Založení záhonu pro výsadbu rostlin v zemině č.3</t>
  </si>
  <si>
    <t>183 20 5112</t>
  </si>
  <si>
    <t>STROMY LISTNATÉ</t>
  </si>
  <si>
    <t>KEŘE LISTNATÉ</t>
  </si>
  <si>
    <t xml:space="preserve">183 10 1221 </t>
  </si>
  <si>
    <t>Jamky s 50% výměnou půdy v hornině 1 až 4 objemu do 1,0m3 v rovině nebo svah do 1:5</t>
  </si>
  <si>
    <t xml:space="preserve">184 10 2116 </t>
  </si>
  <si>
    <t xml:space="preserve">185 80 2114 </t>
  </si>
  <si>
    <t>Kůl 2,5m prům. 70 mm</t>
  </si>
  <si>
    <t>Příčky</t>
  </si>
  <si>
    <t>Rákosová rohož 1,8m</t>
  </si>
  <si>
    <t>Herbicid (10l/ha)</t>
  </si>
  <si>
    <t>l</t>
  </si>
  <si>
    <t>184 80 2111</t>
  </si>
  <si>
    <t>kg</t>
  </si>
  <si>
    <t>Cenová hladina dle katalogu URS 2014</t>
  </si>
  <si>
    <t>184 91 1161</t>
  </si>
  <si>
    <t>Dovoz vody pro zálivku na vzdálenost do 1000 m</t>
  </si>
  <si>
    <t>185 85 1121</t>
  </si>
  <si>
    <t>184 10 2112</t>
  </si>
  <si>
    <t>184 50 1141</t>
  </si>
  <si>
    <t>Zhotovení závlahové mísy u solitér.dřevin v rov, o prům. přes 1m</t>
  </si>
  <si>
    <t>184 21 5413</t>
  </si>
  <si>
    <t xml:space="preserve">184 21 5133 </t>
  </si>
  <si>
    <t>183 10 1213</t>
  </si>
  <si>
    <t xml:space="preserve">Jamky s 50% výměnou půdy v hornině 1 až 4 objemu do 0,05m3 v rovině nebo svah do 1:5 </t>
  </si>
  <si>
    <t>Mulčovací kůra drcená, vrstva 0,1m</t>
  </si>
  <si>
    <t>Terénní úpravy</t>
  </si>
  <si>
    <t>112 15 1111</t>
  </si>
  <si>
    <t>111 20 3111</t>
  </si>
  <si>
    <t>Odstranění pařezu do 200mm</t>
  </si>
  <si>
    <t>111 21 2351</t>
  </si>
  <si>
    <t>Následná péče po dobu 1. roku</t>
  </si>
  <si>
    <t>Stromy</t>
  </si>
  <si>
    <t>184 91 1111</t>
  </si>
  <si>
    <t>Kontrola kotvení a znovuuvázání (1x)</t>
  </si>
  <si>
    <t>185 80 4213</t>
  </si>
  <si>
    <t>Zalití rostlin přes 20 m2 (10x 100 l / strom)</t>
  </si>
  <si>
    <t>Keře</t>
  </si>
  <si>
    <t>Zalití rostlin přes 20 m2 (10x 20 l / m2 )</t>
  </si>
  <si>
    <t>185 80 4214</t>
  </si>
  <si>
    <t>Výchovný řez stromů alejové stromy výška 4-6 m</t>
  </si>
  <si>
    <t>Oprava a doplnění kůlů při 30%</t>
  </si>
  <si>
    <t>Hnojení umělým hnojivem s rozdělením k jednotlivým rostlinám - 100g/strom</t>
  </si>
  <si>
    <t>Umělé hnojivo</t>
  </si>
  <si>
    <t xml:space="preserve">Mulčovací kůra drcená </t>
  </si>
  <si>
    <t>Hnojení umělým hnojivem s rozdělením k jednotlivým rostlinám - 20g/m2</t>
  </si>
  <si>
    <t>184 85 2312</t>
  </si>
  <si>
    <t>m</t>
  </si>
  <si>
    <t>112 15 1311</t>
  </si>
  <si>
    <t>183 10 1322</t>
  </si>
  <si>
    <t>Jamky s 100% výměnou půdy v hornině 1 až 4 objemu do 2m3 v rovině nebo svah do 1:5  (lok. 15 - kino Kosmos)</t>
  </si>
  <si>
    <t>184 10 2111</t>
  </si>
  <si>
    <t>184 10 2115</t>
  </si>
  <si>
    <t>184 10 2117</t>
  </si>
  <si>
    <t>Výsadba dřeviny s balem v rovině nebo svahu do 1:5 při průměru zem.balu 800-1000mm</t>
  </si>
  <si>
    <t>STROMY JEHLIČNATÉ</t>
  </si>
  <si>
    <t>Abies nordmaniana</t>
  </si>
  <si>
    <t>Larix decidua</t>
  </si>
  <si>
    <t>Picea abies 'Virgata'</t>
  </si>
  <si>
    <t>350-400, bal90</t>
  </si>
  <si>
    <t>250-300, bal60</t>
  </si>
  <si>
    <t>200-225, bal60</t>
  </si>
  <si>
    <t xml:space="preserve">Acer platanoides </t>
  </si>
  <si>
    <t>Acer pseudoplatanus</t>
  </si>
  <si>
    <t>Alnus glutinosa</t>
  </si>
  <si>
    <t>Amelanchier arborea 'Robin Hill'</t>
  </si>
  <si>
    <t>Magnolia kobus</t>
  </si>
  <si>
    <t>Prunus cerasifera 'Nigra'</t>
  </si>
  <si>
    <t>Prunus 'Accolade'</t>
  </si>
  <si>
    <t>Quercus palustris</t>
  </si>
  <si>
    <t>Quercus robur</t>
  </si>
  <si>
    <t>Quercus robur 'Fastigiata Koster'</t>
  </si>
  <si>
    <t>Tilia euchlora</t>
  </si>
  <si>
    <t>25-30, bal80</t>
  </si>
  <si>
    <t>16-18, bal60</t>
  </si>
  <si>
    <t>14-16, bal60</t>
  </si>
  <si>
    <t>18-20, bal60</t>
  </si>
  <si>
    <t>KEŘE JEHLIČNATÉ</t>
  </si>
  <si>
    <t>Taxus baccata 'Fariew'</t>
  </si>
  <si>
    <t>60-80, bal30</t>
  </si>
  <si>
    <t>Forsythia suspenza</t>
  </si>
  <si>
    <t>Chaenomeles superba 'Fire Dance'</t>
  </si>
  <si>
    <t>30-40, K2</t>
  </si>
  <si>
    <t>Dovoz vody pro zálivku - příplatek pro vzdálenost do 5000 m</t>
  </si>
  <si>
    <t>185 85 1129</t>
  </si>
  <si>
    <t>184 21 5212</t>
  </si>
  <si>
    <t>184 21 5221</t>
  </si>
  <si>
    <t>113 15 1112</t>
  </si>
  <si>
    <t>Pokácení stromu směrové  v celku do 200 mm (S1)</t>
  </si>
  <si>
    <t>112 15 1312</t>
  </si>
  <si>
    <t>Pokácení stromu postupné  do 200 mm (S2, S4-S15)</t>
  </si>
  <si>
    <t>Odstranění pařezu do 300mm</t>
  </si>
  <si>
    <t>112 20 3112</t>
  </si>
  <si>
    <t>Odstranění pařezu ručně do 200mm</t>
  </si>
  <si>
    <t>Odstranění pařezu ručně do 300mm</t>
  </si>
  <si>
    <t>113 21 1211</t>
  </si>
  <si>
    <t>112 21 1212</t>
  </si>
  <si>
    <t>Pokácení stromu postupné  do 300 mm (S3)</t>
  </si>
  <si>
    <t>Zhotovení dřevěného oplocení  záhonu - 63m (lokalita 8,9)</t>
  </si>
  <si>
    <t>Materiál pro dřevěné oplocení: 88 kůlů 1,5m délky prům. 50mm + napínací pozinkov. drát prům. 3mm</t>
  </si>
  <si>
    <t>Systém kotvení stromů za zemní bal ve veget.nádobě pro ok 8-20</t>
  </si>
  <si>
    <t>Systém kotvení stromů za zemní bal kotvami v půdě pro ok 20-40</t>
  </si>
  <si>
    <t>Půdní kondicionér 0,5kg/m3</t>
  </si>
  <si>
    <t>Hnojení umělým hnojivem s rozdělením k jednotlivým rostlinám rovina nebo svah sklon do 1:5 (10 tbl./strom, 20 tbl. Abies nor. - lokal.4, 2 tbl./keř) (93*10+270*2)*10*0,001*0,001</t>
  </si>
  <si>
    <t>Výsadba dřeviny s balem v rovině nebo svahu do 1:5 při průměru zem.balu 100-200 mm, vč. zastřižení po výsadbě</t>
  </si>
  <si>
    <t>Výsadba dřeviny s balem v rovině nebo svahu do 1:5 při průměru zem.balu 200-300 mm, vč. zastřižení po výsadbě</t>
  </si>
  <si>
    <t>Výsadba dřeviny s balem v rovině nebo svahu do 1:5 při průměru zem.balu 500-600mm, vč. zastřižení po výsadbě</t>
  </si>
  <si>
    <t>Výsadba dřeviny s balem v rovině nebo svahu do 1:5 při průměru zem.balu 600-800 mm, vč. zastřižení po výsadbě</t>
  </si>
  <si>
    <t>162 30 1501</t>
  </si>
  <si>
    <t>162 30 1401</t>
  </si>
  <si>
    <t>Vodorovné přemístění do 5000m větví listnatých, prům km. do 300 mm</t>
  </si>
  <si>
    <t>Vodorovné přemístění do 5000m kmenů listnatých, prům km. do 300 mm</t>
  </si>
  <si>
    <t>Vodorovné přemístění do 5000m pařezů, prům km. do 300 mm</t>
  </si>
  <si>
    <t>162 30 1411</t>
  </si>
  <si>
    <t>163 30 1421</t>
  </si>
  <si>
    <t xml:space="preserve">Vodorovné přemístění křovin do prům 100mm do 5000m </t>
  </si>
  <si>
    <t>odstranění kůlů a odstranění obalu z kmene není investorem v rámci 2.leté péče požadováno</t>
  </si>
  <si>
    <t>pozn.:</t>
  </si>
  <si>
    <t>Vypletí v rov. dřevin ve skupinách  (stávající keř.výsadby lok. 8,9)</t>
  </si>
  <si>
    <t>Zalití rostlin přes 20 m2 (100 l/strom, 20l/keř) (46*0,1+250*0,02)</t>
  </si>
  <si>
    <t>Hnojivo tabletované 0,01kg (45*10+1*20+250*2)</t>
  </si>
  <si>
    <t>Vypletí dřevin solitérních (4x) (4*46*3,15*0,75*0,75)</t>
  </si>
  <si>
    <t>Mulčování rostlin tl.do 100 mm v rovině nebo ve svahu do 1:5 - kůra (doplnění 20% ) (46*3,15*0,75*0,75)*0,2</t>
  </si>
  <si>
    <t>Výsadba stromů a keřů</t>
  </si>
  <si>
    <t>Vypracovala: Ing. Kateřina Černohorská</t>
  </si>
  <si>
    <t>Pokácení stromu směrové  v celku do 300 mm (S16)</t>
  </si>
  <si>
    <t>Chemické odplevelení půdy před založením postřikem rovina nebo svah sklon do 1:5 (57+14+60)m2</t>
  </si>
  <si>
    <t>Ukotvení dřeviny Abies nordmanianna (lok.4) podzemním kotvením</t>
  </si>
  <si>
    <t>Kotvení dřevin  třemi a více kůly dl. přes 2,0 do 3,0 m + Abies nordmanianna (lok.4)</t>
  </si>
  <si>
    <t>Ukotvení dřeviny do skruže obvodu kmene do 200mm - podzemním kotvením ve veget.nádobě - Amelanchier (lok.15)</t>
  </si>
  <si>
    <t>Zhotovení obalu kmene z rákosu v jedné vrstvě v rovině nebo svahu do 1:5 (37*0,6)</t>
  </si>
  <si>
    <t>Mulčování rostlin tl.do 100 mm v rovině nebo ve svahu do 1:5 - kůra (solitér.stromy + plošné výs.) (46*3,14*0,75*0,75+160+14+60)</t>
  </si>
  <si>
    <t>Kůl 2,5m prům. 70 mm (31*3+4)</t>
  </si>
  <si>
    <t>Vypletí dřevin ve skupinách,  v rovině nebo ve svahu do 1:5 (4x) 131*4</t>
  </si>
  <si>
    <t>Mulčování rostlin tl.do 100 mm v rovině nebo ve svahu do 1:5 - kůra (doplnění 20% )  (131*0,2)</t>
  </si>
  <si>
    <t>Odstranění nevhod. dřevin výšky přes 1m s odstr. pařezu v rovině (K1-K6)</t>
  </si>
  <si>
    <t>183 10 1323</t>
  </si>
  <si>
    <t>Jamky s 100% výměnou půdy v hornině 1 až 4 objemu do 3m3 v rovině nebo svah do 1:5  (lok. 4 - nám. TGM)</t>
  </si>
  <si>
    <t>Dosetí trávníku (lok. 4)</t>
  </si>
  <si>
    <t>Substrát pro výměnu v jamkách dle složení v techn.zprávě (31*1*0,5+250*0,05*0,5+14*2+1*3)</t>
  </si>
  <si>
    <t>Dovoz vody pro zálivku - příplatek za dalších 4000 m</t>
  </si>
  <si>
    <t>Acer platanoides 'Columnare'</t>
  </si>
  <si>
    <t>Rekapitulace - Náhradní výsadby 2015 v Třinci</t>
  </si>
  <si>
    <t>Datum: 29.9.2014</t>
  </si>
  <si>
    <r>
      <t>Celkem za dílo bez DPH</t>
    </r>
    <r>
      <rPr>
        <b/>
        <sz val="8"/>
        <rFont val="Arial"/>
        <family val="2"/>
      </rPr>
      <t xml:space="preserve"> </t>
    </r>
  </si>
  <si>
    <t>Celkem za terenní úpravy v Kč bez DPH</t>
  </si>
  <si>
    <t>Celkem za výsadbu rostlin včetně materiálu v Kč bez DPH</t>
  </si>
  <si>
    <t>Celkem následná péče v 1. roce v Kč bez DPH</t>
  </si>
  <si>
    <t>Celkem následná péče v 2. roce v Kč bez DPH</t>
  </si>
  <si>
    <t>Náhradní výsadby 2015 v Třinci                                                          Příloha č. 2 ZD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</si>
</sst>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_-* #,##0\ &quot;Kč&quot;_-;\-* #,##0\ &quot;Kč&quot;_-;_-* &quot;-&quot;??\ &quot;Kč&quot;_-;_-@_-"/>
    <numFmt numFmtId="168" formatCode="#,##0.000"/>
    <numFmt numFmtId="169" formatCode="0.00000"/>
    <numFmt numFmtId="170" formatCode="0.000000"/>
    <numFmt numFmtId="171" formatCode="0.0000000"/>
    <numFmt numFmtId="172" formatCode="0.00000000"/>
    <numFmt numFmtId="173" formatCode="[$-405]d\.\ mmmm\ yyyy"/>
    <numFmt numFmtId="174" formatCode="#,##0.00\ &quot;Kč&quot;"/>
    <numFmt numFmtId="175" formatCode="#,##0.0000\ _K_č"/>
    <numFmt numFmtId="176" formatCode="#,##0.000\ &quot;Kč&quot;;\-#,##0.000\ &quot;Kč&quot;"/>
    <numFmt numFmtId="177" formatCode="#,##0.0\ &quot;Kč&quot;;\-#,##0.0\ &quot;Kč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\ ##,000_);[Red]\([$€-2]\ #\ ##,000\)"/>
  </numFmts>
  <fonts count="4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44" fontId="0" fillId="0" borderId="0" xfId="39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4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/>
    </xf>
    <xf numFmtId="7" fontId="0" fillId="0" borderId="0" xfId="0" applyNumberFormat="1" applyFont="1" applyFill="1" applyBorder="1" applyAlignment="1">
      <alignment horizontal="center"/>
    </xf>
    <xf numFmtId="44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44" fontId="0" fillId="0" borderId="0" xfId="39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2" fontId="0" fillId="0" borderId="0" xfId="39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7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44" fontId="0" fillId="0" borderId="0" xfId="39" applyFont="1" applyFill="1" applyBorder="1" applyAlignment="1">
      <alignment horizontal="right" vertical="center"/>
    </xf>
    <xf numFmtId="44" fontId="0" fillId="0" borderId="16" xfId="39" applyFont="1" applyFill="1" applyBorder="1" applyAlignment="1">
      <alignment horizontal="right" vertical="center"/>
    </xf>
    <xf numFmtId="44" fontId="0" fillId="0" borderId="17" xfId="39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44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44" fontId="1" fillId="0" borderId="0" xfId="39" applyFont="1" applyFill="1" applyBorder="1" applyAlignment="1">
      <alignment horizontal="right" vertical="center"/>
    </xf>
    <xf numFmtId="44" fontId="0" fillId="0" borderId="18" xfId="39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4" fontId="1" fillId="0" borderId="17" xfId="39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7" fontId="0" fillId="0" borderId="12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44" fontId="3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vertical="center" wrapText="1"/>
    </xf>
    <xf numFmtId="7" fontId="0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/>
    </xf>
    <xf numFmtId="2" fontId="0" fillId="33" borderId="11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44" fontId="1" fillId="34" borderId="0" xfId="39" applyFont="1" applyFill="1" applyBorder="1" applyAlignment="1">
      <alignment horizontal="right" vertical="center"/>
    </xf>
    <xf numFmtId="44" fontId="1" fillId="34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wrapText="1"/>
    </xf>
    <xf numFmtId="44" fontId="3" fillId="34" borderId="19" xfId="0" applyNumberFormat="1" applyFont="1" applyFill="1" applyBorder="1" applyAlignment="1">
      <alignment horizontal="center" wrapText="1"/>
    </xf>
    <xf numFmtId="44" fontId="3" fillId="34" borderId="2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tabSelected="1" zoomScale="130" zoomScaleNormal="130" workbookViewId="0" topLeftCell="A1">
      <selection activeCell="J18" sqref="J18"/>
    </sheetView>
  </sheetViews>
  <sheetFormatPr defaultColWidth="9.140625" defaultRowHeight="13.5" customHeight="1"/>
  <cols>
    <col min="1" max="1" width="0.71875" style="2" customWidth="1"/>
    <col min="2" max="2" width="4.57421875" style="38" customWidth="1"/>
    <col min="3" max="3" width="12.7109375" style="5" customWidth="1"/>
    <col min="4" max="4" width="52.7109375" style="44" customWidth="1"/>
    <col min="5" max="5" width="3.57421875" style="38" bestFit="1" customWidth="1"/>
    <col min="6" max="6" width="6.8515625" style="78" customWidth="1"/>
    <col min="7" max="7" width="9.7109375" style="78" customWidth="1"/>
    <col min="8" max="8" width="15.00390625" style="92" customWidth="1"/>
    <col min="9" max="9" width="15.57421875" style="10" customWidth="1"/>
    <col min="10" max="10" width="19.00390625" style="2" customWidth="1"/>
    <col min="11" max="11" width="19.8515625" style="10" customWidth="1"/>
    <col min="12" max="12" width="24.8515625" style="2" customWidth="1"/>
    <col min="13" max="13" width="9.140625" style="10" customWidth="1"/>
    <col min="14" max="14" width="9.140625" style="2" customWidth="1"/>
    <col min="15" max="15" width="14.7109375" style="2" customWidth="1"/>
    <col min="16" max="16384" width="9.140625" style="2" customWidth="1"/>
  </cols>
  <sheetData>
    <row r="1" spans="2:8" ht="24" customHeight="1">
      <c r="B1" s="126" t="s">
        <v>168</v>
      </c>
      <c r="C1" s="126"/>
      <c r="D1" s="126"/>
      <c r="E1" s="126"/>
      <c r="F1" s="126"/>
      <c r="G1" s="126"/>
      <c r="H1" s="126"/>
    </row>
    <row r="2" spans="2:8" ht="24" customHeight="1">
      <c r="B2" s="62"/>
      <c r="C2" s="55"/>
      <c r="D2" s="67"/>
      <c r="E2" s="62"/>
      <c r="F2" s="62"/>
      <c r="G2" s="62"/>
      <c r="H2" s="95"/>
    </row>
    <row r="3" ht="15" customHeight="1">
      <c r="B3" s="44" t="s">
        <v>33</v>
      </c>
    </row>
    <row r="4" spans="2:3" ht="15" customHeight="1">
      <c r="B4" s="44" t="s">
        <v>143</v>
      </c>
      <c r="C4" s="44"/>
    </row>
    <row r="5" spans="2:3" ht="15" customHeight="1">
      <c r="B5" s="44" t="s">
        <v>162</v>
      </c>
      <c r="C5" s="44"/>
    </row>
    <row r="6" spans="2:3" ht="15" customHeight="1">
      <c r="B6" s="44"/>
      <c r="C6" s="44"/>
    </row>
    <row r="7" spans="4:14" ht="15" customHeight="1">
      <c r="D7" s="68" t="s">
        <v>161</v>
      </c>
      <c r="I7" s="4"/>
      <c r="J7" s="10"/>
      <c r="K7" s="2"/>
      <c r="L7" s="10"/>
      <c r="M7" s="2"/>
      <c r="N7" s="10"/>
    </row>
    <row r="8" spans="9:14" ht="15" customHeight="1">
      <c r="I8" s="4"/>
      <c r="J8" s="10"/>
      <c r="K8" s="2"/>
      <c r="L8" s="10"/>
      <c r="M8" s="2"/>
      <c r="N8" s="10"/>
    </row>
    <row r="9" spans="4:14" ht="15" customHeight="1">
      <c r="D9" s="68" t="str">
        <f>+D33</f>
        <v>Celkem za terenní úpravy v Kč bez DPH</v>
      </c>
      <c r="E9" s="39"/>
      <c r="F9" s="79"/>
      <c r="G9" s="79"/>
      <c r="H9" s="96">
        <f>+H33</f>
        <v>0</v>
      </c>
      <c r="I9" s="14"/>
      <c r="J9" s="10"/>
      <c r="K9" s="2"/>
      <c r="L9" s="10"/>
      <c r="M9" s="2"/>
      <c r="N9" s="10"/>
    </row>
    <row r="10" spans="4:14" ht="15" customHeight="1">
      <c r="D10" s="68" t="str">
        <f>D98</f>
        <v>Celkem za výsadbu rostlin včetně materiálu v Kč bez DPH</v>
      </c>
      <c r="E10" s="39"/>
      <c r="F10" s="79"/>
      <c r="G10" s="79"/>
      <c r="H10" s="96">
        <f>+H98</f>
        <v>0</v>
      </c>
      <c r="I10" s="14"/>
      <c r="J10" s="10"/>
      <c r="K10" s="2"/>
      <c r="L10" s="10"/>
      <c r="M10" s="2"/>
      <c r="N10" s="10"/>
    </row>
    <row r="11" spans="4:14" ht="15" customHeight="1">
      <c r="D11" s="68" t="str">
        <f>D112</f>
        <v>Celkem následná péče v 1. roce v Kč bez DPH</v>
      </c>
      <c r="E11" s="39"/>
      <c r="F11" s="79"/>
      <c r="G11" s="79"/>
      <c r="H11" s="96">
        <f>+H112</f>
        <v>0</v>
      </c>
      <c r="I11" s="14"/>
      <c r="J11" s="10"/>
      <c r="K11" s="2"/>
      <c r="L11" s="10"/>
      <c r="M11" s="2"/>
      <c r="N11" s="10"/>
    </row>
    <row r="12" spans="4:14" ht="15" customHeight="1">
      <c r="D12" s="68" t="s">
        <v>15</v>
      </c>
      <c r="E12" s="39"/>
      <c r="F12" s="79"/>
      <c r="G12" s="79"/>
      <c r="H12" s="96">
        <f>+H139</f>
        <v>0</v>
      </c>
      <c r="I12" s="14"/>
      <c r="J12" s="10"/>
      <c r="K12" s="2"/>
      <c r="L12" s="10"/>
      <c r="M12" s="2"/>
      <c r="N12" s="10"/>
    </row>
    <row r="13" spans="4:14" ht="15" customHeight="1">
      <c r="D13" s="68"/>
      <c r="E13" s="39"/>
      <c r="F13" s="79"/>
      <c r="G13" s="79"/>
      <c r="H13" s="96"/>
      <c r="I13" s="14"/>
      <c r="J13" s="10"/>
      <c r="K13" s="2"/>
      <c r="L13" s="10"/>
      <c r="M13" s="2"/>
      <c r="N13" s="10"/>
    </row>
    <row r="14" spans="4:14" ht="15" customHeight="1" thickBot="1">
      <c r="D14" s="68"/>
      <c r="E14" s="39"/>
      <c r="F14" s="79"/>
      <c r="G14" s="79"/>
      <c r="H14" s="97"/>
      <c r="I14" s="14"/>
      <c r="J14" s="10"/>
      <c r="K14" s="2"/>
      <c r="L14" s="10"/>
      <c r="M14" s="2"/>
      <c r="N14" s="10"/>
    </row>
    <row r="15" spans="2:14" s="8" customFormat="1" ht="15" customHeight="1" thickBot="1">
      <c r="B15" s="42"/>
      <c r="C15" s="17"/>
      <c r="D15" s="69" t="s">
        <v>163</v>
      </c>
      <c r="E15" s="74"/>
      <c r="F15" s="80"/>
      <c r="G15" s="127">
        <f>SUM(H9:H14)</f>
        <v>0</v>
      </c>
      <c r="H15" s="128"/>
      <c r="I15" s="14"/>
      <c r="J15" s="24"/>
      <c r="K15" s="14"/>
      <c r="L15" s="18"/>
      <c r="N15" s="18"/>
    </row>
    <row r="16" spans="2:14" s="8" customFormat="1" ht="15" customHeight="1">
      <c r="B16" s="42"/>
      <c r="C16" s="17"/>
      <c r="D16" s="69"/>
      <c r="E16" s="74"/>
      <c r="F16" s="80"/>
      <c r="G16" s="113"/>
      <c r="H16" s="113"/>
      <c r="I16" s="14"/>
      <c r="J16" s="24"/>
      <c r="K16" s="14"/>
      <c r="L16" s="18"/>
      <c r="N16" s="18"/>
    </row>
    <row r="17" ht="15" customHeight="1"/>
    <row r="18" spans="4:9" ht="15" customHeight="1">
      <c r="D18" s="68"/>
      <c r="E18" s="39"/>
      <c r="F18" s="79"/>
      <c r="G18" s="90"/>
      <c r="H18" s="98"/>
      <c r="I18" s="14"/>
    </row>
    <row r="19" spans="2:11" ht="15" customHeight="1" thickBot="1">
      <c r="B19" s="38" t="s">
        <v>10</v>
      </c>
      <c r="C19" s="6" t="s">
        <v>45</v>
      </c>
      <c r="E19" s="38" t="s">
        <v>4</v>
      </c>
      <c r="F19" s="78" t="s">
        <v>5</v>
      </c>
      <c r="G19" s="89" t="s">
        <v>11</v>
      </c>
      <c r="H19" s="92" t="s">
        <v>8</v>
      </c>
      <c r="J19" s="29"/>
      <c r="K19" s="34"/>
    </row>
    <row r="20" spans="2:12" s="47" customFormat="1" ht="26.25" customHeight="1">
      <c r="B20" s="41">
        <v>1</v>
      </c>
      <c r="C20" s="56" t="s">
        <v>49</v>
      </c>
      <c r="D20" s="65" t="s">
        <v>154</v>
      </c>
      <c r="E20" s="57" t="s">
        <v>0</v>
      </c>
      <c r="F20" s="58">
        <v>22</v>
      </c>
      <c r="G20" s="121"/>
      <c r="H20" s="94">
        <f>+F20*G20</f>
        <v>0</v>
      </c>
      <c r="I20" s="14"/>
      <c r="K20" s="48"/>
      <c r="L20" s="49"/>
    </row>
    <row r="21" spans="2:12" s="26" customFormat="1" ht="15" customHeight="1">
      <c r="B21" s="35">
        <v>2</v>
      </c>
      <c r="C21" s="61" t="s">
        <v>46</v>
      </c>
      <c r="D21" s="63" t="s">
        <v>107</v>
      </c>
      <c r="E21" s="32" t="s">
        <v>1</v>
      </c>
      <c r="F21" s="30">
        <v>1</v>
      </c>
      <c r="G21" s="122"/>
      <c r="H21" s="93">
        <f aca="true" t="shared" si="0" ref="H21:H32">G21*F21</f>
        <v>0</v>
      </c>
      <c r="I21" s="3"/>
      <c r="K21" s="114"/>
      <c r="L21" s="115"/>
    </row>
    <row r="22" spans="2:12" s="26" customFormat="1" ht="15" customHeight="1">
      <c r="B22" s="35">
        <v>3</v>
      </c>
      <c r="C22" s="61" t="s">
        <v>106</v>
      </c>
      <c r="D22" s="63" t="s">
        <v>144</v>
      </c>
      <c r="E22" s="32" t="s">
        <v>1</v>
      </c>
      <c r="F22" s="30">
        <v>1</v>
      </c>
      <c r="G22" s="122"/>
      <c r="H22" s="93">
        <f t="shared" si="0"/>
        <v>0</v>
      </c>
      <c r="I22" s="3"/>
      <c r="K22" s="114"/>
      <c r="L22" s="115"/>
    </row>
    <row r="23" spans="2:12" s="26" customFormat="1" ht="15" customHeight="1">
      <c r="B23" s="35">
        <v>4</v>
      </c>
      <c r="C23" s="61" t="s">
        <v>67</v>
      </c>
      <c r="D23" s="63" t="s">
        <v>109</v>
      </c>
      <c r="E23" s="32" t="s">
        <v>1</v>
      </c>
      <c r="F23" s="30">
        <v>13</v>
      </c>
      <c r="G23" s="122"/>
      <c r="H23" s="93">
        <f t="shared" si="0"/>
        <v>0</v>
      </c>
      <c r="I23" s="3"/>
      <c r="K23" s="114"/>
      <c r="L23" s="115"/>
    </row>
    <row r="24" spans="2:12" s="26" customFormat="1" ht="15" customHeight="1">
      <c r="B24" s="35">
        <v>5</v>
      </c>
      <c r="C24" s="61" t="s">
        <v>108</v>
      </c>
      <c r="D24" s="63" t="s">
        <v>116</v>
      </c>
      <c r="E24" s="32" t="s">
        <v>1</v>
      </c>
      <c r="F24" s="30">
        <v>1</v>
      </c>
      <c r="G24" s="122"/>
      <c r="H24" s="93">
        <f t="shared" si="0"/>
        <v>0</v>
      </c>
      <c r="I24" s="3"/>
      <c r="K24" s="114"/>
      <c r="L24" s="115"/>
    </row>
    <row r="25" spans="2:12" s="26" customFormat="1" ht="15" customHeight="1">
      <c r="B25" s="35">
        <v>6</v>
      </c>
      <c r="C25" s="61" t="s">
        <v>47</v>
      </c>
      <c r="D25" s="63" t="s">
        <v>48</v>
      </c>
      <c r="E25" s="32" t="s">
        <v>1</v>
      </c>
      <c r="F25" s="30">
        <f>+F21</f>
        <v>1</v>
      </c>
      <c r="G25" s="122"/>
      <c r="H25" s="93">
        <f t="shared" si="0"/>
        <v>0</v>
      </c>
      <c r="I25" s="3"/>
      <c r="K25" s="116"/>
      <c r="L25" s="117"/>
    </row>
    <row r="26" spans="2:12" s="26" customFormat="1" ht="15" customHeight="1">
      <c r="B26" s="35">
        <v>7</v>
      </c>
      <c r="C26" s="61" t="s">
        <v>111</v>
      </c>
      <c r="D26" s="63" t="s">
        <v>110</v>
      </c>
      <c r="E26" s="32" t="s">
        <v>1</v>
      </c>
      <c r="F26" s="30">
        <f>+F22</f>
        <v>1</v>
      </c>
      <c r="G26" s="122"/>
      <c r="H26" s="93">
        <f t="shared" si="0"/>
        <v>0</v>
      </c>
      <c r="I26" s="3"/>
      <c r="K26" s="116"/>
      <c r="L26" s="117"/>
    </row>
    <row r="27" spans="2:12" s="26" customFormat="1" ht="15" customHeight="1">
      <c r="B27" s="35">
        <v>8</v>
      </c>
      <c r="C27" s="61" t="s">
        <v>115</v>
      </c>
      <c r="D27" s="63" t="s">
        <v>112</v>
      </c>
      <c r="E27" s="32" t="s">
        <v>1</v>
      </c>
      <c r="F27" s="30">
        <f>+F23</f>
        <v>13</v>
      </c>
      <c r="G27" s="122"/>
      <c r="H27" s="93">
        <f t="shared" si="0"/>
        <v>0</v>
      </c>
      <c r="I27" s="3"/>
      <c r="K27" s="116"/>
      <c r="L27" s="117"/>
    </row>
    <row r="28" spans="2:12" s="26" customFormat="1" ht="15" customHeight="1">
      <c r="B28" s="35">
        <v>9</v>
      </c>
      <c r="C28" s="61" t="s">
        <v>114</v>
      </c>
      <c r="D28" s="63" t="s">
        <v>113</v>
      </c>
      <c r="E28" s="32" t="s">
        <v>1</v>
      </c>
      <c r="F28" s="30">
        <f>+F24</f>
        <v>1</v>
      </c>
      <c r="G28" s="122"/>
      <c r="H28" s="93">
        <f t="shared" si="0"/>
        <v>0</v>
      </c>
      <c r="I28" s="3"/>
      <c r="K28" s="116"/>
      <c r="L28" s="117"/>
    </row>
    <row r="29" spans="2:12" s="47" customFormat="1" ht="26.25" customHeight="1">
      <c r="B29" s="35">
        <v>10</v>
      </c>
      <c r="C29" s="53" t="s">
        <v>128</v>
      </c>
      <c r="D29" s="63" t="s">
        <v>129</v>
      </c>
      <c r="E29" s="52" t="s">
        <v>1</v>
      </c>
      <c r="F29" s="54">
        <f>+F21+F22+F23+F24</f>
        <v>16</v>
      </c>
      <c r="G29" s="122"/>
      <c r="H29" s="93">
        <f t="shared" si="0"/>
        <v>0</v>
      </c>
      <c r="I29" s="14"/>
      <c r="K29" s="48"/>
      <c r="L29" s="49"/>
    </row>
    <row r="30" spans="2:12" s="47" customFormat="1" ht="26.25" customHeight="1">
      <c r="B30" s="35">
        <v>11</v>
      </c>
      <c r="C30" s="53" t="s">
        <v>132</v>
      </c>
      <c r="D30" s="63" t="s">
        <v>130</v>
      </c>
      <c r="E30" s="52" t="s">
        <v>1</v>
      </c>
      <c r="F30" s="54">
        <f>+F29</f>
        <v>16</v>
      </c>
      <c r="G30" s="122"/>
      <c r="H30" s="93">
        <f t="shared" si="0"/>
        <v>0</v>
      </c>
      <c r="I30" s="14"/>
      <c r="K30" s="48"/>
      <c r="L30" s="49"/>
    </row>
    <row r="31" spans="2:14" ht="15" customHeight="1">
      <c r="B31" s="35">
        <v>12</v>
      </c>
      <c r="C31" s="61" t="s">
        <v>133</v>
      </c>
      <c r="D31" s="71" t="s">
        <v>131</v>
      </c>
      <c r="E31" s="52" t="s">
        <v>1</v>
      </c>
      <c r="F31" s="54">
        <f>+F29</f>
        <v>16</v>
      </c>
      <c r="G31" s="122"/>
      <c r="H31" s="93">
        <f t="shared" si="0"/>
        <v>0</v>
      </c>
      <c r="I31" s="3"/>
      <c r="J31" s="10"/>
      <c r="K31" s="2"/>
      <c r="L31" s="10"/>
      <c r="M31" s="2"/>
      <c r="N31" s="10"/>
    </row>
    <row r="32" spans="2:14" ht="15" customHeight="1" thickBot="1">
      <c r="B32" s="43">
        <v>13</v>
      </c>
      <c r="C32" s="102" t="s">
        <v>127</v>
      </c>
      <c r="D32" s="70" t="s">
        <v>134</v>
      </c>
      <c r="E32" s="76" t="s">
        <v>0</v>
      </c>
      <c r="F32" s="112">
        <v>22</v>
      </c>
      <c r="G32" s="123"/>
      <c r="H32" s="99">
        <f t="shared" si="0"/>
        <v>0</v>
      </c>
      <c r="I32" s="3"/>
      <c r="J32" s="10"/>
      <c r="K32" s="2"/>
      <c r="L32" s="10"/>
      <c r="M32" s="2"/>
      <c r="N32" s="10"/>
    </row>
    <row r="33" spans="4:9" ht="15" customHeight="1">
      <c r="D33" s="68" t="s">
        <v>164</v>
      </c>
      <c r="E33" s="39"/>
      <c r="F33" s="79"/>
      <c r="G33" s="79"/>
      <c r="H33" s="124">
        <f>SUM(H20:H32)</f>
        <v>0</v>
      </c>
      <c r="I33" s="14"/>
    </row>
    <row r="34" spans="2:12" s="26" customFormat="1" ht="15" customHeight="1">
      <c r="B34" s="38"/>
      <c r="D34" s="64"/>
      <c r="E34" s="50"/>
      <c r="F34" s="51"/>
      <c r="G34" s="89"/>
      <c r="H34" s="92"/>
      <c r="I34" s="3"/>
      <c r="K34" s="114"/>
      <c r="L34" s="115"/>
    </row>
    <row r="35" spans="2:10" ht="15" customHeight="1" thickBot="1">
      <c r="B35" s="38" t="s">
        <v>10</v>
      </c>
      <c r="C35" s="6" t="s">
        <v>142</v>
      </c>
      <c r="E35" s="38" t="s">
        <v>4</v>
      </c>
      <c r="F35" s="78" t="s">
        <v>5</v>
      </c>
      <c r="G35" s="89" t="s">
        <v>11</v>
      </c>
      <c r="H35" s="92" t="s">
        <v>8</v>
      </c>
      <c r="I35" s="3"/>
      <c r="J35" s="10"/>
    </row>
    <row r="36" spans="2:12" s="47" customFormat="1" ht="26.25" customHeight="1">
      <c r="B36" s="41">
        <v>14</v>
      </c>
      <c r="C36" s="56" t="s">
        <v>31</v>
      </c>
      <c r="D36" s="65" t="s">
        <v>145</v>
      </c>
      <c r="E36" s="57" t="s">
        <v>0</v>
      </c>
      <c r="F36" s="58">
        <f>+(57+14+60)</f>
        <v>131</v>
      </c>
      <c r="G36" s="121"/>
      <c r="H36" s="94">
        <f>G36*F36</f>
        <v>0</v>
      </c>
      <c r="I36" s="14"/>
      <c r="K36" s="48"/>
      <c r="L36" s="49"/>
    </row>
    <row r="37" spans="1:14" s="22" customFormat="1" ht="15" customHeight="1">
      <c r="A37" s="2"/>
      <c r="B37" s="35">
        <v>15</v>
      </c>
      <c r="C37" s="16" t="s">
        <v>19</v>
      </c>
      <c r="D37" s="63" t="s">
        <v>18</v>
      </c>
      <c r="E37" s="32" t="s">
        <v>0</v>
      </c>
      <c r="F37" s="81">
        <f>+F36</f>
        <v>131</v>
      </c>
      <c r="G37" s="122"/>
      <c r="H37" s="93">
        <f>G37*F37</f>
        <v>0</v>
      </c>
      <c r="I37" s="14"/>
      <c r="J37" s="31"/>
      <c r="K37" s="21"/>
      <c r="L37" s="20"/>
      <c r="N37" s="23"/>
    </row>
    <row r="38" spans="2:12" s="47" customFormat="1" ht="26.25" customHeight="1">
      <c r="B38" s="35">
        <v>16</v>
      </c>
      <c r="C38" s="53" t="s">
        <v>58</v>
      </c>
      <c r="D38" s="63" t="s">
        <v>137</v>
      </c>
      <c r="E38" s="52" t="s">
        <v>0</v>
      </c>
      <c r="F38" s="54">
        <v>103</v>
      </c>
      <c r="G38" s="122"/>
      <c r="H38" s="93">
        <f>G38*F38</f>
        <v>0</v>
      </c>
      <c r="I38" s="14"/>
      <c r="K38" s="48"/>
      <c r="L38" s="49"/>
    </row>
    <row r="39" spans="2:12" s="47" customFormat="1" ht="26.25" customHeight="1">
      <c r="B39" s="35">
        <v>17</v>
      </c>
      <c r="C39" s="53" t="s">
        <v>42</v>
      </c>
      <c r="D39" s="63" t="s">
        <v>43</v>
      </c>
      <c r="E39" s="52" t="s">
        <v>1</v>
      </c>
      <c r="F39" s="54">
        <v>250</v>
      </c>
      <c r="G39" s="122"/>
      <c r="H39" s="93">
        <f>G39*F39</f>
        <v>0</v>
      </c>
      <c r="I39" s="14"/>
      <c r="K39" s="48"/>
      <c r="L39" s="49"/>
    </row>
    <row r="40" spans="2:12" s="47" customFormat="1" ht="26.25" customHeight="1">
      <c r="B40" s="35">
        <v>18</v>
      </c>
      <c r="C40" s="53" t="s">
        <v>22</v>
      </c>
      <c r="D40" s="63" t="s">
        <v>23</v>
      </c>
      <c r="E40" s="52" t="s">
        <v>1</v>
      </c>
      <c r="F40" s="54">
        <v>31</v>
      </c>
      <c r="G40" s="122"/>
      <c r="H40" s="93">
        <f aca="true" t="shared" si="1" ref="H40:H71">G40*F40</f>
        <v>0</v>
      </c>
      <c r="I40" s="14"/>
      <c r="K40" s="48"/>
      <c r="L40" s="49"/>
    </row>
    <row r="41" spans="2:12" s="47" customFormat="1" ht="26.25" customHeight="1">
      <c r="B41" s="35">
        <v>19</v>
      </c>
      <c r="C41" s="53" t="s">
        <v>68</v>
      </c>
      <c r="D41" s="63" t="s">
        <v>69</v>
      </c>
      <c r="E41" s="52" t="s">
        <v>1</v>
      </c>
      <c r="F41" s="54">
        <v>14</v>
      </c>
      <c r="G41" s="122"/>
      <c r="H41" s="93">
        <f t="shared" si="1"/>
        <v>0</v>
      </c>
      <c r="I41" s="14"/>
      <c r="K41" s="48"/>
      <c r="L41" s="49"/>
    </row>
    <row r="42" spans="2:12" s="47" customFormat="1" ht="26.25" customHeight="1">
      <c r="B42" s="35">
        <v>20</v>
      </c>
      <c r="C42" s="53" t="s">
        <v>155</v>
      </c>
      <c r="D42" s="63" t="s">
        <v>156</v>
      </c>
      <c r="E42" s="52" t="s">
        <v>1</v>
      </c>
      <c r="F42" s="54">
        <v>1</v>
      </c>
      <c r="G42" s="122"/>
      <c r="H42" s="93">
        <f t="shared" si="1"/>
        <v>0</v>
      </c>
      <c r="I42" s="14"/>
      <c r="K42" s="48"/>
      <c r="L42" s="49"/>
    </row>
    <row r="43" spans="2:12" s="47" customFormat="1" ht="26.25" customHeight="1">
      <c r="B43" s="35">
        <v>21</v>
      </c>
      <c r="C43" s="53" t="s">
        <v>70</v>
      </c>
      <c r="D43" s="63" t="s">
        <v>123</v>
      </c>
      <c r="E43" s="52" t="s">
        <v>1</v>
      </c>
      <c r="F43" s="54">
        <v>200</v>
      </c>
      <c r="G43" s="122"/>
      <c r="H43" s="93">
        <f t="shared" si="1"/>
        <v>0</v>
      </c>
      <c r="I43" s="14"/>
      <c r="K43" s="48"/>
      <c r="L43" s="49"/>
    </row>
    <row r="44" spans="2:12" s="47" customFormat="1" ht="26.25" customHeight="1">
      <c r="B44" s="35">
        <v>22</v>
      </c>
      <c r="C44" s="53" t="s">
        <v>37</v>
      </c>
      <c r="D44" s="63" t="s">
        <v>124</v>
      </c>
      <c r="E44" s="52" t="s">
        <v>1</v>
      </c>
      <c r="F44" s="54">
        <v>50</v>
      </c>
      <c r="G44" s="122"/>
      <c r="H44" s="93">
        <f>G44*F44</f>
        <v>0</v>
      </c>
      <c r="I44" s="14"/>
      <c r="K44" s="48"/>
      <c r="L44" s="49"/>
    </row>
    <row r="45" spans="2:12" s="47" customFormat="1" ht="26.25" customHeight="1">
      <c r="B45" s="35">
        <v>23</v>
      </c>
      <c r="C45" s="53" t="s">
        <v>71</v>
      </c>
      <c r="D45" s="63" t="s">
        <v>125</v>
      </c>
      <c r="E45" s="52" t="s">
        <v>1</v>
      </c>
      <c r="F45" s="54">
        <v>43</v>
      </c>
      <c r="G45" s="122"/>
      <c r="H45" s="93">
        <f>G45*F45</f>
        <v>0</v>
      </c>
      <c r="I45" s="14"/>
      <c r="K45" s="48"/>
      <c r="L45" s="49"/>
    </row>
    <row r="46" spans="2:12" s="47" customFormat="1" ht="26.25" customHeight="1">
      <c r="B46" s="35">
        <v>24</v>
      </c>
      <c r="C46" s="53" t="s">
        <v>24</v>
      </c>
      <c r="D46" s="63" t="s">
        <v>126</v>
      </c>
      <c r="E46" s="52" t="s">
        <v>1</v>
      </c>
      <c r="F46" s="54">
        <v>2</v>
      </c>
      <c r="G46" s="122"/>
      <c r="H46" s="93">
        <f t="shared" si="1"/>
        <v>0</v>
      </c>
      <c r="I46" s="14"/>
      <c r="K46" s="48"/>
      <c r="L46" s="49"/>
    </row>
    <row r="47" spans="2:12" s="47" customFormat="1" ht="26.25" customHeight="1">
      <c r="B47" s="35">
        <v>25</v>
      </c>
      <c r="C47" s="53" t="s">
        <v>72</v>
      </c>
      <c r="D47" s="63" t="s">
        <v>73</v>
      </c>
      <c r="E47" s="52" t="s">
        <v>1</v>
      </c>
      <c r="F47" s="54">
        <v>1</v>
      </c>
      <c r="G47" s="122"/>
      <c r="H47" s="93">
        <f>G47*F47</f>
        <v>0</v>
      </c>
      <c r="I47" s="14"/>
      <c r="K47" s="48"/>
      <c r="L47" s="49"/>
    </row>
    <row r="48" spans="2:12" s="47" customFormat="1" ht="26.25" customHeight="1">
      <c r="B48" s="35">
        <v>26</v>
      </c>
      <c r="C48" s="53" t="s">
        <v>41</v>
      </c>
      <c r="D48" s="63" t="s">
        <v>147</v>
      </c>
      <c r="E48" s="52" t="s">
        <v>1</v>
      </c>
      <c r="F48" s="54">
        <v>32</v>
      </c>
      <c r="G48" s="122"/>
      <c r="H48" s="93">
        <f>G48*F48</f>
        <v>0</v>
      </c>
      <c r="I48" s="14"/>
      <c r="K48" s="48"/>
      <c r="L48" s="49"/>
    </row>
    <row r="49" spans="2:14" s="22" customFormat="1" ht="25.5">
      <c r="B49" s="35">
        <v>27</v>
      </c>
      <c r="C49" s="16" t="s">
        <v>104</v>
      </c>
      <c r="D49" s="63" t="s">
        <v>146</v>
      </c>
      <c r="E49" s="32" t="s">
        <v>1</v>
      </c>
      <c r="F49" s="81">
        <v>1</v>
      </c>
      <c r="G49" s="122"/>
      <c r="H49" s="93">
        <f>G49*F49</f>
        <v>0</v>
      </c>
      <c r="I49" s="14"/>
      <c r="J49" s="118"/>
      <c r="K49" s="21"/>
      <c r="L49" s="20"/>
      <c r="N49" s="23"/>
    </row>
    <row r="50" spans="2:12" s="47" customFormat="1" ht="26.25" customHeight="1">
      <c r="B50" s="35">
        <v>28</v>
      </c>
      <c r="C50" s="53" t="s">
        <v>105</v>
      </c>
      <c r="D50" s="63" t="s">
        <v>148</v>
      </c>
      <c r="E50" s="52" t="s">
        <v>1</v>
      </c>
      <c r="F50" s="54">
        <v>14</v>
      </c>
      <c r="G50" s="122"/>
      <c r="H50" s="93">
        <f>G50*F50</f>
        <v>0</v>
      </c>
      <c r="I50" s="14"/>
      <c r="K50" s="48"/>
      <c r="L50" s="49"/>
    </row>
    <row r="51" spans="2:14" s="22" customFormat="1" ht="15" customHeight="1">
      <c r="B51" s="35">
        <v>29</v>
      </c>
      <c r="C51" s="16" t="s">
        <v>40</v>
      </c>
      <c r="D51" s="63" t="s">
        <v>39</v>
      </c>
      <c r="E51" s="32" t="s">
        <v>1</v>
      </c>
      <c r="F51" s="30">
        <v>46</v>
      </c>
      <c r="G51" s="122"/>
      <c r="H51" s="93">
        <f>G51*F51</f>
        <v>0</v>
      </c>
      <c r="I51" s="14"/>
      <c r="J51" s="23"/>
      <c r="K51" s="21"/>
      <c r="L51" s="20"/>
      <c r="N51" s="23"/>
    </row>
    <row r="52" spans="2:12" s="47" customFormat="1" ht="26.25" customHeight="1">
      <c r="B52" s="35">
        <v>30</v>
      </c>
      <c r="C52" s="53" t="s">
        <v>38</v>
      </c>
      <c r="D52" s="63" t="s">
        <v>149</v>
      </c>
      <c r="E52" s="52" t="s">
        <v>0</v>
      </c>
      <c r="F52" s="59">
        <f>37*0.6</f>
        <v>22.2</v>
      </c>
      <c r="G52" s="122"/>
      <c r="H52" s="93">
        <f t="shared" si="1"/>
        <v>0</v>
      </c>
      <c r="I52" s="14"/>
      <c r="K52" s="48"/>
      <c r="L52" s="49"/>
    </row>
    <row r="53" spans="2:12" s="47" customFormat="1" ht="38.25">
      <c r="B53" s="35">
        <v>31</v>
      </c>
      <c r="C53" s="53" t="s">
        <v>34</v>
      </c>
      <c r="D53" s="63" t="s">
        <v>150</v>
      </c>
      <c r="E53" s="52" t="s">
        <v>0</v>
      </c>
      <c r="F53" s="54">
        <f>+(46*3.14*0.75*0.75+160+14+60)</f>
        <v>315.2475</v>
      </c>
      <c r="G53" s="122"/>
      <c r="H53" s="93">
        <f t="shared" si="1"/>
        <v>0</v>
      </c>
      <c r="I53" s="14"/>
      <c r="J53" s="119"/>
      <c r="K53" s="48"/>
      <c r="L53" s="49"/>
    </row>
    <row r="54" spans="2:12" s="47" customFormat="1" ht="51">
      <c r="B54" s="35">
        <v>32</v>
      </c>
      <c r="C54" s="53" t="s">
        <v>25</v>
      </c>
      <c r="D54" s="63" t="s">
        <v>122</v>
      </c>
      <c r="E54" s="52" t="s">
        <v>2</v>
      </c>
      <c r="F54" s="60">
        <f>+(45*10+20+250*2)*10*0.001*0.001</f>
        <v>0.009700000000000002</v>
      </c>
      <c r="G54" s="122"/>
      <c r="H54" s="93">
        <f t="shared" si="1"/>
        <v>0</v>
      </c>
      <c r="I54" s="14"/>
      <c r="J54" s="118"/>
      <c r="K54" s="48"/>
      <c r="L54" s="49"/>
    </row>
    <row r="55" spans="2:14" ht="15" customHeight="1">
      <c r="B55" s="35">
        <v>33</v>
      </c>
      <c r="C55" s="12" t="s">
        <v>12</v>
      </c>
      <c r="D55" s="63" t="s">
        <v>157</v>
      </c>
      <c r="E55" s="75" t="s">
        <v>0</v>
      </c>
      <c r="F55" s="59">
        <v>2.5</v>
      </c>
      <c r="G55" s="122"/>
      <c r="H55" s="93">
        <f t="shared" si="1"/>
        <v>0</v>
      </c>
      <c r="I55" s="14"/>
      <c r="J55" s="13"/>
      <c r="K55" s="7"/>
      <c r="L55" s="10"/>
      <c r="M55" s="2"/>
      <c r="N55" s="10"/>
    </row>
    <row r="56" spans="2:14" ht="15" customHeight="1">
      <c r="B56" s="35">
        <v>34</v>
      </c>
      <c r="C56" s="12" t="s">
        <v>12</v>
      </c>
      <c r="D56" s="63" t="s">
        <v>117</v>
      </c>
      <c r="E56" s="75" t="s">
        <v>66</v>
      </c>
      <c r="F56" s="59">
        <v>63</v>
      </c>
      <c r="G56" s="122"/>
      <c r="H56" s="93">
        <f>G56*F56</f>
        <v>0</v>
      </c>
      <c r="I56" s="14"/>
      <c r="J56" s="13"/>
      <c r="K56" s="7"/>
      <c r="L56" s="10"/>
      <c r="M56" s="2"/>
      <c r="N56" s="10"/>
    </row>
    <row r="57" spans="2:14" ht="15" customHeight="1">
      <c r="B57" s="35">
        <v>35</v>
      </c>
      <c r="C57" s="45" t="s">
        <v>16</v>
      </c>
      <c r="D57" s="63" t="s">
        <v>138</v>
      </c>
      <c r="E57" s="32" t="s">
        <v>9</v>
      </c>
      <c r="F57" s="82">
        <f>+(46*0.1+250*0.02)</f>
        <v>9.600000000000001</v>
      </c>
      <c r="G57" s="122"/>
      <c r="H57" s="93">
        <f t="shared" si="1"/>
        <v>0</v>
      </c>
      <c r="I57" s="14"/>
      <c r="J57" s="10"/>
      <c r="K57" s="19"/>
      <c r="L57" s="20"/>
      <c r="M57" s="2"/>
      <c r="N57" s="10"/>
    </row>
    <row r="58" spans="2:14" ht="15" customHeight="1">
      <c r="B58" s="35">
        <v>36</v>
      </c>
      <c r="C58" s="45" t="s">
        <v>36</v>
      </c>
      <c r="D58" s="63" t="s">
        <v>35</v>
      </c>
      <c r="E58" s="32" t="s">
        <v>9</v>
      </c>
      <c r="F58" s="82">
        <f>+F57</f>
        <v>9.600000000000001</v>
      </c>
      <c r="G58" s="122"/>
      <c r="H58" s="93">
        <f t="shared" si="1"/>
        <v>0</v>
      </c>
      <c r="I58" s="14"/>
      <c r="J58" s="10"/>
      <c r="K58" s="19"/>
      <c r="L58" s="20"/>
      <c r="M58" s="2"/>
      <c r="N58" s="10"/>
    </row>
    <row r="59" spans="2:14" ht="15" customHeight="1">
      <c r="B59" s="35">
        <v>37</v>
      </c>
      <c r="C59" s="45" t="s">
        <v>103</v>
      </c>
      <c r="D59" s="63" t="s">
        <v>159</v>
      </c>
      <c r="E59" s="32" t="s">
        <v>9</v>
      </c>
      <c r="F59" s="82">
        <f>+F58</f>
        <v>9.600000000000001</v>
      </c>
      <c r="G59" s="122"/>
      <c r="H59" s="93">
        <f t="shared" si="1"/>
        <v>0</v>
      </c>
      <c r="I59" s="14"/>
      <c r="J59" s="10"/>
      <c r="K59" s="19"/>
      <c r="L59" s="20"/>
      <c r="M59" s="2"/>
      <c r="N59" s="10"/>
    </row>
    <row r="60" spans="2:14" ht="15" customHeight="1">
      <c r="B60" s="35">
        <v>38</v>
      </c>
      <c r="C60" s="12" t="s">
        <v>14</v>
      </c>
      <c r="D60" s="63" t="s">
        <v>13</v>
      </c>
      <c r="E60" s="75" t="s">
        <v>2</v>
      </c>
      <c r="F60" s="82">
        <f>F67*0.3+F69*0.3+F54+F62*0.003+F68*0.0001+88*0.003</f>
        <v>25.849762499999997</v>
      </c>
      <c r="G60" s="122"/>
      <c r="H60" s="93">
        <f t="shared" si="1"/>
        <v>0</v>
      </c>
      <c r="I60" s="14"/>
      <c r="J60" s="14"/>
      <c r="K60" s="120"/>
      <c r="L60" s="10"/>
      <c r="M60" s="2"/>
      <c r="N60" s="10"/>
    </row>
    <row r="61" spans="2:12" s="47" customFormat="1" ht="26.25" customHeight="1">
      <c r="B61" s="35">
        <v>39</v>
      </c>
      <c r="C61" s="53" t="s">
        <v>3</v>
      </c>
      <c r="D61" s="63" t="s">
        <v>118</v>
      </c>
      <c r="E61" s="52" t="s">
        <v>66</v>
      </c>
      <c r="F61" s="59">
        <v>63</v>
      </c>
      <c r="G61" s="122"/>
      <c r="H61" s="93">
        <f t="shared" si="1"/>
        <v>0</v>
      </c>
      <c r="I61" s="14"/>
      <c r="J61" s="26"/>
      <c r="K61" s="10"/>
      <c r="L61" s="49"/>
    </row>
    <row r="62" spans="2:14" ht="15" customHeight="1">
      <c r="B62" s="35">
        <v>40</v>
      </c>
      <c r="C62" s="16" t="s">
        <v>3</v>
      </c>
      <c r="D62" s="63" t="s">
        <v>151</v>
      </c>
      <c r="E62" s="32" t="s">
        <v>1</v>
      </c>
      <c r="F62" s="83">
        <f>+(31*3+4)</f>
        <v>97</v>
      </c>
      <c r="G62" s="122"/>
      <c r="H62" s="93">
        <f t="shared" si="1"/>
        <v>0</v>
      </c>
      <c r="I62" s="14"/>
      <c r="J62" s="10"/>
      <c r="K62" s="2"/>
      <c r="L62" s="10"/>
      <c r="M62" s="2"/>
      <c r="N62" s="10"/>
    </row>
    <row r="63" spans="2:14" ht="15" customHeight="1">
      <c r="B63" s="35">
        <v>41</v>
      </c>
      <c r="C63" s="16" t="s">
        <v>3</v>
      </c>
      <c r="D63" s="63" t="s">
        <v>27</v>
      </c>
      <c r="E63" s="32" t="s">
        <v>1</v>
      </c>
      <c r="F63" s="83">
        <f>F62</f>
        <v>97</v>
      </c>
      <c r="G63" s="122"/>
      <c r="H63" s="93">
        <f t="shared" si="1"/>
        <v>0</v>
      </c>
      <c r="I63" s="14"/>
      <c r="K63" s="2"/>
      <c r="L63" s="10"/>
      <c r="M63" s="2"/>
      <c r="N63" s="10"/>
    </row>
    <row r="64" spans="2:14" ht="25.5">
      <c r="B64" s="35">
        <v>42</v>
      </c>
      <c r="C64" s="16" t="s">
        <v>3</v>
      </c>
      <c r="D64" s="63" t="s">
        <v>120</v>
      </c>
      <c r="E64" s="32" t="s">
        <v>1</v>
      </c>
      <c r="F64" s="83">
        <v>1</v>
      </c>
      <c r="G64" s="122"/>
      <c r="H64" s="93">
        <f>G64*F64</f>
        <v>0</v>
      </c>
      <c r="I64" s="14"/>
      <c r="L64" s="10"/>
      <c r="M64" s="2"/>
      <c r="N64" s="10"/>
    </row>
    <row r="65" spans="2:14" ht="25.5">
      <c r="B65" s="35">
        <v>43</v>
      </c>
      <c r="C65" s="16" t="s">
        <v>3</v>
      </c>
      <c r="D65" s="63" t="s">
        <v>119</v>
      </c>
      <c r="E65" s="32" t="s">
        <v>1</v>
      </c>
      <c r="F65" s="83">
        <v>14</v>
      </c>
      <c r="G65" s="122"/>
      <c r="H65" s="93">
        <f>G65*F65</f>
        <v>0</v>
      </c>
      <c r="I65" s="14"/>
      <c r="L65" s="10"/>
      <c r="M65" s="2"/>
      <c r="N65" s="10"/>
    </row>
    <row r="66" spans="2:14" ht="15" customHeight="1">
      <c r="B66" s="35">
        <v>44</v>
      </c>
      <c r="C66" s="16" t="s">
        <v>3</v>
      </c>
      <c r="D66" s="63" t="s">
        <v>28</v>
      </c>
      <c r="E66" s="32" t="s">
        <v>0</v>
      </c>
      <c r="F66" s="59">
        <f>F52</f>
        <v>22.2</v>
      </c>
      <c r="G66" s="122"/>
      <c r="H66" s="93">
        <f t="shared" si="1"/>
        <v>0</v>
      </c>
      <c r="I66" s="14"/>
      <c r="J66" s="13"/>
      <c r="L66" s="10"/>
      <c r="M66" s="2"/>
      <c r="N66" s="10"/>
    </row>
    <row r="67" spans="2:12" s="47" customFormat="1" ht="26.25" customHeight="1">
      <c r="B67" s="35">
        <v>45</v>
      </c>
      <c r="C67" s="53" t="s">
        <v>3</v>
      </c>
      <c r="D67" s="63" t="s">
        <v>158</v>
      </c>
      <c r="E67" s="52" t="s">
        <v>9</v>
      </c>
      <c r="F67" s="59">
        <f>+F40*1*0.5+F39*0.05*0.5+14*2+F42*3</f>
        <v>52.75</v>
      </c>
      <c r="G67" s="122"/>
      <c r="H67" s="93">
        <f t="shared" si="1"/>
        <v>0</v>
      </c>
      <c r="I67" s="14"/>
      <c r="J67" s="26"/>
      <c r="K67" s="10"/>
      <c r="L67" s="49"/>
    </row>
    <row r="68" spans="2:14" ht="12.75">
      <c r="B68" s="35">
        <v>46</v>
      </c>
      <c r="C68" s="16" t="s">
        <v>3</v>
      </c>
      <c r="D68" s="63" t="s">
        <v>121</v>
      </c>
      <c r="E68" s="32" t="s">
        <v>32</v>
      </c>
      <c r="F68" s="59">
        <f>F67/2</f>
        <v>26.375</v>
      </c>
      <c r="G68" s="122"/>
      <c r="H68" s="93">
        <f>G68*F68</f>
        <v>0</v>
      </c>
      <c r="I68" s="14"/>
      <c r="J68" s="13"/>
      <c r="K68" s="2"/>
      <c r="L68" s="10"/>
      <c r="M68" s="2"/>
      <c r="N68" s="10"/>
    </row>
    <row r="69" spans="2:14" ht="15" customHeight="1">
      <c r="B69" s="35">
        <v>47</v>
      </c>
      <c r="C69" s="16" t="s">
        <v>3</v>
      </c>
      <c r="D69" s="63" t="s">
        <v>44</v>
      </c>
      <c r="E69" s="32" t="s">
        <v>9</v>
      </c>
      <c r="F69" s="59">
        <f>F53*0.1</f>
        <v>31.52475</v>
      </c>
      <c r="G69" s="122"/>
      <c r="H69" s="93">
        <f t="shared" si="1"/>
        <v>0</v>
      </c>
      <c r="I69" s="14"/>
      <c r="J69" s="13"/>
      <c r="K69" s="2"/>
      <c r="L69" s="10"/>
      <c r="M69" s="2"/>
      <c r="N69" s="10"/>
    </row>
    <row r="70" spans="2:14" ht="15" customHeight="1">
      <c r="B70" s="35">
        <v>48</v>
      </c>
      <c r="C70" s="16" t="s">
        <v>3</v>
      </c>
      <c r="D70" s="63" t="s">
        <v>139</v>
      </c>
      <c r="E70" s="52" t="s">
        <v>1</v>
      </c>
      <c r="F70" s="81">
        <f>+(45*10+1*20+250*2)</f>
        <v>970</v>
      </c>
      <c r="G70" s="122"/>
      <c r="H70" s="93">
        <f t="shared" si="1"/>
        <v>0</v>
      </c>
      <c r="I70" s="14"/>
      <c r="J70" s="118"/>
      <c r="K70" s="1"/>
      <c r="L70" s="10"/>
      <c r="M70" s="2"/>
      <c r="N70" s="10"/>
    </row>
    <row r="71" spans="2:9" ht="15" customHeight="1" thickBot="1">
      <c r="B71" s="43">
        <v>49</v>
      </c>
      <c r="C71" s="33" t="s">
        <v>3</v>
      </c>
      <c r="D71" s="70" t="s">
        <v>29</v>
      </c>
      <c r="E71" s="76" t="s">
        <v>30</v>
      </c>
      <c r="F71" s="84">
        <f>10*F36/10000</f>
        <v>0.131</v>
      </c>
      <c r="G71" s="123"/>
      <c r="H71" s="99">
        <f t="shared" si="1"/>
        <v>0</v>
      </c>
      <c r="I71" s="14"/>
    </row>
    <row r="72" spans="4:9" ht="15" customHeight="1">
      <c r="D72" s="68"/>
      <c r="E72" s="39"/>
      <c r="F72" s="79"/>
      <c r="G72" s="79"/>
      <c r="H72" s="98"/>
      <c r="I72" s="14"/>
    </row>
    <row r="73" spans="3:14" ht="15" customHeight="1">
      <c r="C73" s="129" t="s">
        <v>6</v>
      </c>
      <c r="D73" s="129"/>
      <c r="H73" s="100"/>
      <c r="I73" s="2"/>
      <c r="K73" s="2"/>
      <c r="L73" s="10"/>
      <c r="M73" s="2"/>
      <c r="N73" s="10"/>
    </row>
    <row r="74" spans="2:14" ht="15" customHeight="1" thickBot="1">
      <c r="B74" s="38" t="s">
        <v>10</v>
      </c>
      <c r="C74" s="23" t="s">
        <v>7</v>
      </c>
      <c r="D74" s="68"/>
      <c r="E74" s="38" t="s">
        <v>4</v>
      </c>
      <c r="F74" s="78" t="s">
        <v>5</v>
      </c>
      <c r="G74" s="78" t="s">
        <v>11</v>
      </c>
      <c r="H74" s="92" t="s">
        <v>8</v>
      </c>
      <c r="I74" s="4"/>
      <c r="J74" s="10"/>
      <c r="K74" s="2"/>
      <c r="L74" s="10"/>
      <c r="M74" s="2"/>
      <c r="N74" s="10"/>
    </row>
    <row r="75" spans="2:14" s="22" customFormat="1" ht="15" customHeight="1">
      <c r="B75" s="41"/>
      <c r="C75" s="108"/>
      <c r="D75" s="72" t="s">
        <v>74</v>
      </c>
      <c r="E75" s="109"/>
      <c r="F75" s="109"/>
      <c r="G75" s="109"/>
      <c r="H75" s="94"/>
      <c r="I75" s="14"/>
      <c r="J75" s="23"/>
      <c r="K75" s="21"/>
      <c r="L75" s="20"/>
      <c r="N75" s="23"/>
    </row>
    <row r="76" spans="2:14" s="22" customFormat="1" ht="15" customHeight="1">
      <c r="B76" s="35">
        <v>50</v>
      </c>
      <c r="C76" s="25" t="s">
        <v>78</v>
      </c>
      <c r="D76" s="71" t="s">
        <v>75</v>
      </c>
      <c r="E76" s="32" t="s">
        <v>1</v>
      </c>
      <c r="F76" s="85">
        <v>1</v>
      </c>
      <c r="G76" s="122"/>
      <c r="H76" s="93">
        <f aca="true" t="shared" si="2" ref="H76:H91">G76*F76</f>
        <v>0</v>
      </c>
      <c r="I76" s="14"/>
      <c r="J76" s="23"/>
      <c r="K76" s="21"/>
      <c r="L76" s="20"/>
      <c r="N76" s="23"/>
    </row>
    <row r="77" spans="2:14" s="22" customFormat="1" ht="15" customHeight="1">
      <c r="B77" s="35">
        <v>51</v>
      </c>
      <c r="C77" s="25" t="s">
        <v>79</v>
      </c>
      <c r="D77" s="71" t="s">
        <v>75</v>
      </c>
      <c r="E77" s="32" t="s">
        <v>1</v>
      </c>
      <c r="F77" s="85">
        <v>3</v>
      </c>
      <c r="G77" s="122"/>
      <c r="H77" s="93">
        <f t="shared" si="2"/>
        <v>0</v>
      </c>
      <c r="I77" s="14"/>
      <c r="J77" s="23"/>
      <c r="K77" s="21"/>
      <c r="L77" s="20"/>
      <c r="N77" s="23"/>
    </row>
    <row r="78" spans="2:14" s="22" customFormat="1" ht="15" customHeight="1">
      <c r="B78" s="35">
        <v>52</v>
      </c>
      <c r="C78" s="25" t="s">
        <v>79</v>
      </c>
      <c r="D78" s="71" t="s">
        <v>76</v>
      </c>
      <c r="E78" s="32" t="s">
        <v>1</v>
      </c>
      <c r="F78" s="85">
        <v>2</v>
      </c>
      <c r="G78" s="122"/>
      <c r="H78" s="93">
        <f t="shared" si="2"/>
        <v>0</v>
      </c>
      <c r="I78" s="14"/>
      <c r="J78" s="23"/>
      <c r="K78" s="21"/>
      <c r="L78" s="20"/>
      <c r="N78" s="23"/>
    </row>
    <row r="79" spans="2:14" s="22" customFormat="1" ht="15" customHeight="1">
      <c r="B79" s="35">
        <v>53</v>
      </c>
      <c r="C79" s="25" t="s">
        <v>80</v>
      </c>
      <c r="D79" s="71" t="s">
        <v>77</v>
      </c>
      <c r="E79" s="32" t="s">
        <v>1</v>
      </c>
      <c r="F79" s="85">
        <v>1</v>
      </c>
      <c r="G79" s="122"/>
      <c r="H79" s="93">
        <f t="shared" si="2"/>
        <v>0</v>
      </c>
      <c r="I79" s="14"/>
      <c r="J79" s="23"/>
      <c r="K79" s="21"/>
      <c r="L79" s="20"/>
      <c r="N79" s="23"/>
    </row>
    <row r="80" spans="2:14" s="22" customFormat="1" ht="15" customHeight="1">
      <c r="B80" s="35"/>
      <c r="C80" s="25"/>
      <c r="D80" s="66" t="s">
        <v>20</v>
      </c>
      <c r="E80" s="32"/>
      <c r="F80" s="86"/>
      <c r="G80" s="32"/>
      <c r="H80" s="93">
        <f t="shared" si="2"/>
        <v>0</v>
      </c>
      <c r="I80" s="14"/>
      <c r="J80" s="23"/>
      <c r="K80" s="21"/>
      <c r="L80" s="20"/>
      <c r="N80" s="23"/>
    </row>
    <row r="81" spans="2:14" s="22" customFormat="1" ht="15" customHeight="1">
      <c r="B81" s="35">
        <v>54</v>
      </c>
      <c r="C81" s="25" t="s">
        <v>92</v>
      </c>
      <c r="D81" s="71" t="s">
        <v>81</v>
      </c>
      <c r="E81" s="32" t="s">
        <v>1</v>
      </c>
      <c r="F81" s="85">
        <v>2</v>
      </c>
      <c r="G81" s="122"/>
      <c r="H81" s="93">
        <f t="shared" si="2"/>
        <v>0</v>
      </c>
      <c r="I81" s="14"/>
      <c r="J81" s="23"/>
      <c r="K81" s="21"/>
      <c r="L81" s="20"/>
      <c r="N81" s="23"/>
    </row>
    <row r="82" spans="2:14" s="22" customFormat="1" ht="15" customHeight="1">
      <c r="B82" s="35">
        <v>55</v>
      </c>
      <c r="C82" s="25" t="s">
        <v>93</v>
      </c>
      <c r="D82" s="71" t="s">
        <v>160</v>
      </c>
      <c r="E82" s="32" t="s">
        <v>1</v>
      </c>
      <c r="F82" s="85">
        <v>3</v>
      </c>
      <c r="G82" s="122"/>
      <c r="H82" s="93">
        <f t="shared" si="2"/>
        <v>0</v>
      </c>
      <c r="I82" s="14"/>
      <c r="J82" s="23"/>
      <c r="K82" s="21"/>
      <c r="L82" s="20"/>
      <c r="N82" s="23"/>
    </row>
    <row r="83" spans="2:14" s="22" customFormat="1" ht="15" customHeight="1">
      <c r="B83" s="35">
        <v>56</v>
      </c>
      <c r="C83" s="25" t="s">
        <v>94</v>
      </c>
      <c r="D83" s="71" t="s">
        <v>82</v>
      </c>
      <c r="E83" s="32" t="s">
        <v>1</v>
      </c>
      <c r="F83" s="85">
        <v>2</v>
      </c>
      <c r="G83" s="122"/>
      <c r="H83" s="93">
        <f t="shared" si="2"/>
        <v>0</v>
      </c>
      <c r="I83" s="14"/>
      <c r="J83" s="23"/>
      <c r="K83" s="21"/>
      <c r="L83" s="20"/>
      <c r="N83" s="23"/>
    </row>
    <row r="84" spans="2:14" s="22" customFormat="1" ht="15" customHeight="1">
      <c r="B84" s="35">
        <v>57</v>
      </c>
      <c r="C84" s="25" t="s">
        <v>93</v>
      </c>
      <c r="D84" s="71" t="s">
        <v>83</v>
      </c>
      <c r="E84" s="32" t="s">
        <v>1</v>
      </c>
      <c r="F84" s="85">
        <v>3</v>
      </c>
      <c r="G84" s="122"/>
      <c r="H84" s="93">
        <f t="shared" si="2"/>
        <v>0</v>
      </c>
      <c r="I84" s="14"/>
      <c r="J84" s="23"/>
      <c r="K84" s="21"/>
      <c r="L84" s="20"/>
      <c r="N84" s="23"/>
    </row>
    <row r="85" spans="2:14" s="22" customFormat="1" ht="15" customHeight="1">
      <c r="B85" s="35">
        <v>58</v>
      </c>
      <c r="C85" s="25" t="s">
        <v>94</v>
      </c>
      <c r="D85" s="71" t="s">
        <v>84</v>
      </c>
      <c r="E85" s="32" t="s">
        <v>1</v>
      </c>
      <c r="F85" s="85">
        <v>14</v>
      </c>
      <c r="G85" s="122"/>
      <c r="H85" s="93">
        <f t="shared" si="2"/>
        <v>0</v>
      </c>
      <c r="I85" s="14"/>
      <c r="J85" s="23"/>
      <c r="K85" s="21"/>
      <c r="L85" s="20"/>
      <c r="N85" s="23"/>
    </row>
    <row r="86" spans="2:14" s="22" customFormat="1" ht="15" customHeight="1">
      <c r="B86" s="35">
        <v>59</v>
      </c>
      <c r="C86" s="25" t="s">
        <v>93</v>
      </c>
      <c r="D86" s="71" t="s">
        <v>85</v>
      </c>
      <c r="E86" s="32" t="s">
        <v>1</v>
      </c>
      <c r="F86" s="85">
        <v>3</v>
      </c>
      <c r="G86" s="122"/>
      <c r="H86" s="93">
        <f t="shared" si="2"/>
        <v>0</v>
      </c>
      <c r="I86" s="14"/>
      <c r="J86" s="23"/>
      <c r="K86" s="21"/>
      <c r="L86" s="20"/>
      <c r="N86" s="23"/>
    </row>
    <row r="87" spans="2:14" s="22" customFormat="1" ht="15" customHeight="1">
      <c r="B87" s="35">
        <v>60</v>
      </c>
      <c r="C87" s="25" t="s">
        <v>93</v>
      </c>
      <c r="D87" s="71" t="s">
        <v>86</v>
      </c>
      <c r="E87" s="32" t="s">
        <v>1</v>
      </c>
      <c r="F87" s="85">
        <v>2</v>
      </c>
      <c r="G87" s="122"/>
      <c r="H87" s="93">
        <f t="shared" si="2"/>
        <v>0</v>
      </c>
      <c r="I87" s="14"/>
      <c r="J87" s="23"/>
      <c r="K87" s="21"/>
      <c r="L87" s="20"/>
      <c r="N87" s="23"/>
    </row>
    <row r="88" spans="2:14" s="22" customFormat="1" ht="15" customHeight="1">
      <c r="B88" s="35">
        <v>61</v>
      </c>
      <c r="C88" s="25" t="s">
        <v>94</v>
      </c>
      <c r="D88" s="71" t="s">
        <v>87</v>
      </c>
      <c r="E88" s="32" t="s">
        <v>1</v>
      </c>
      <c r="F88" s="85">
        <v>3</v>
      </c>
      <c r="G88" s="122"/>
      <c r="H88" s="93">
        <f t="shared" si="2"/>
        <v>0</v>
      </c>
      <c r="I88" s="14"/>
      <c r="J88" s="23"/>
      <c r="K88" s="21"/>
      <c r="L88" s="20"/>
      <c r="N88" s="23"/>
    </row>
    <row r="89" spans="2:14" s="22" customFormat="1" ht="15" customHeight="1">
      <c r="B89" s="35">
        <v>62</v>
      </c>
      <c r="C89" s="25" t="s">
        <v>94</v>
      </c>
      <c r="D89" s="71" t="s">
        <v>88</v>
      </c>
      <c r="E89" s="32" t="s">
        <v>1</v>
      </c>
      <c r="F89" s="85">
        <v>1</v>
      </c>
      <c r="G89" s="122"/>
      <c r="H89" s="93">
        <f t="shared" si="2"/>
        <v>0</v>
      </c>
      <c r="I89" s="14"/>
      <c r="J89" s="23"/>
      <c r="K89" s="21"/>
      <c r="L89" s="20"/>
      <c r="N89" s="23"/>
    </row>
    <row r="90" spans="2:14" s="22" customFormat="1" ht="15" customHeight="1">
      <c r="B90" s="35">
        <v>63</v>
      </c>
      <c r="C90" s="25" t="s">
        <v>95</v>
      </c>
      <c r="D90" s="71" t="s">
        <v>89</v>
      </c>
      <c r="E90" s="32" t="s">
        <v>1</v>
      </c>
      <c r="F90" s="85">
        <v>2</v>
      </c>
      <c r="G90" s="122"/>
      <c r="H90" s="93">
        <f t="shared" si="2"/>
        <v>0</v>
      </c>
      <c r="I90" s="14"/>
      <c r="J90" s="23"/>
      <c r="K90" s="21"/>
      <c r="L90" s="20"/>
      <c r="N90" s="23"/>
    </row>
    <row r="91" spans="2:14" s="22" customFormat="1" ht="15" customHeight="1">
      <c r="B91" s="35">
        <v>64</v>
      </c>
      <c r="C91" s="25" t="s">
        <v>94</v>
      </c>
      <c r="D91" s="71" t="s">
        <v>90</v>
      </c>
      <c r="E91" s="32" t="s">
        <v>1</v>
      </c>
      <c r="F91" s="85">
        <v>2</v>
      </c>
      <c r="G91" s="122"/>
      <c r="H91" s="93">
        <f t="shared" si="2"/>
        <v>0</v>
      </c>
      <c r="I91" s="14"/>
      <c r="J91" s="23"/>
      <c r="K91" s="21"/>
      <c r="L91" s="20"/>
      <c r="N91" s="23"/>
    </row>
    <row r="92" spans="2:14" s="22" customFormat="1" ht="15" customHeight="1">
      <c r="B92" s="35">
        <v>65</v>
      </c>
      <c r="C92" s="25" t="s">
        <v>93</v>
      </c>
      <c r="D92" s="71" t="s">
        <v>91</v>
      </c>
      <c r="E92" s="32" t="s">
        <v>1</v>
      </c>
      <c r="F92" s="85">
        <v>2</v>
      </c>
      <c r="G92" s="122"/>
      <c r="H92" s="93">
        <f>G92*F92</f>
        <v>0</v>
      </c>
      <c r="I92" s="14"/>
      <c r="J92" s="23"/>
      <c r="K92" s="21"/>
      <c r="L92" s="20"/>
      <c r="N92" s="23"/>
    </row>
    <row r="93" spans="2:14" s="22" customFormat="1" ht="15" customHeight="1">
      <c r="B93" s="35"/>
      <c r="C93" s="25"/>
      <c r="D93" s="66" t="s">
        <v>96</v>
      </c>
      <c r="E93" s="32"/>
      <c r="F93" s="86"/>
      <c r="G93" s="32"/>
      <c r="H93" s="93"/>
      <c r="I93" s="14"/>
      <c r="J93" s="23"/>
      <c r="K93" s="21"/>
      <c r="L93" s="20"/>
      <c r="N93" s="23"/>
    </row>
    <row r="94" spans="2:14" s="22" customFormat="1" ht="15" customHeight="1">
      <c r="B94" s="35">
        <v>66</v>
      </c>
      <c r="C94" s="25" t="s">
        <v>98</v>
      </c>
      <c r="D94" s="71" t="s">
        <v>97</v>
      </c>
      <c r="E94" s="32" t="s">
        <v>1</v>
      </c>
      <c r="F94" s="85">
        <v>50</v>
      </c>
      <c r="G94" s="122"/>
      <c r="H94" s="93">
        <f>G94*F94</f>
        <v>0</v>
      </c>
      <c r="I94" s="14"/>
      <c r="J94" s="23"/>
      <c r="K94" s="21"/>
      <c r="L94" s="20"/>
      <c r="N94" s="23"/>
    </row>
    <row r="95" spans="2:14" s="22" customFormat="1" ht="15" customHeight="1">
      <c r="B95" s="35"/>
      <c r="C95" s="25"/>
      <c r="D95" s="66" t="s">
        <v>21</v>
      </c>
      <c r="E95" s="32"/>
      <c r="F95" s="86"/>
      <c r="G95" s="32"/>
      <c r="H95" s="93"/>
      <c r="I95" s="14"/>
      <c r="J95" s="23"/>
      <c r="K95" s="21"/>
      <c r="L95" s="20"/>
      <c r="N95" s="23"/>
    </row>
    <row r="96" spans="2:14" s="22" customFormat="1" ht="15" customHeight="1">
      <c r="B96" s="35">
        <v>67</v>
      </c>
      <c r="C96" s="25" t="s">
        <v>101</v>
      </c>
      <c r="D96" s="71" t="s">
        <v>99</v>
      </c>
      <c r="E96" s="32" t="s">
        <v>1</v>
      </c>
      <c r="F96" s="85">
        <v>80</v>
      </c>
      <c r="G96" s="122"/>
      <c r="H96" s="93">
        <f>G96*F96</f>
        <v>0</v>
      </c>
      <c r="I96" s="14"/>
      <c r="J96" s="23"/>
      <c r="K96" s="21"/>
      <c r="L96" s="20"/>
      <c r="N96" s="23"/>
    </row>
    <row r="97" spans="2:14" s="22" customFormat="1" ht="15" customHeight="1" thickBot="1">
      <c r="B97" s="43">
        <v>68</v>
      </c>
      <c r="C97" s="110" t="s">
        <v>101</v>
      </c>
      <c r="D97" s="70" t="s">
        <v>100</v>
      </c>
      <c r="E97" s="106" t="s">
        <v>1</v>
      </c>
      <c r="F97" s="111">
        <v>120</v>
      </c>
      <c r="G97" s="123"/>
      <c r="H97" s="99">
        <f>G97*F97</f>
        <v>0</v>
      </c>
      <c r="I97" s="14"/>
      <c r="J97" s="23"/>
      <c r="K97" s="21"/>
      <c r="L97" s="20"/>
      <c r="N97" s="23"/>
    </row>
    <row r="98" spans="1:14" s="1" customFormat="1" ht="15" customHeight="1">
      <c r="A98" s="2"/>
      <c r="B98" s="39"/>
      <c r="C98" s="6"/>
      <c r="D98" s="68" t="s">
        <v>165</v>
      </c>
      <c r="E98" s="39"/>
      <c r="F98" s="39"/>
      <c r="G98" s="79"/>
      <c r="H98" s="125">
        <f>SUM(H36:H97)</f>
        <v>0</v>
      </c>
      <c r="I98" s="14"/>
      <c r="J98" s="14"/>
      <c r="L98" s="11"/>
      <c r="N98" s="11"/>
    </row>
    <row r="99" spans="1:14" s="1" customFormat="1" ht="15" customHeight="1">
      <c r="A99" s="2"/>
      <c r="B99" s="39"/>
      <c r="C99" s="6"/>
      <c r="D99" s="68"/>
      <c r="E99" s="39"/>
      <c r="F99" s="79"/>
      <c r="G99" s="79"/>
      <c r="H99" s="96"/>
      <c r="I99" s="3"/>
      <c r="J99" s="14"/>
      <c r="L99" s="11"/>
      <c r="N99" s="11"/>
    </row>
    <row r="100" spans="4:9" ht="15" customHeight="1">
      <c r="D100" s="68"/>
      <c r="G100" s="89"/>
      <c r="H100" s="98"/>
      <c r="I100" s="3"/>
    </row>
    <row r="101" spans="1:14" s="1" customFormat="1" ht="15" customHeight="1" thickBot="1">
      <c r="A101" s="2"/>
      <c r="B101" s="38" t="s">
        <v>10</v>
      </c>
      <c r="C101" s="6" t="s">
        <v>50</v>
      </c>
      <c r="D101" s="68"/>
      <c r="E101" s="38" t="s">
        <v>4</v>
      </c>
      <c r="F101" s="78" t="s">
        <v>5</v>
      </c>
      <c r="G101" s="89" t="s">
        <v>11</v>
      </c>
      <c r="H101" s="92" t="s">
        <v>8</v>
      </c>
      <c r="I101" s="3"/>
      <c r="J101" s="11"/>
      <c r="L101" s="11"/>
      <c r="N101" s="11"/>
    </row>
    <row r="102" spans="2:14" s="1" customFormat="1" ht="15" customHeight="1">
      <c r="B102" s="40"/>
      <c r="C102" s="28" t="s">
        <v>51</v>
      </c>
      <c r="D102" s="72"/>
      <c r="E102" s="77"/>
      <c r="F102" s="87"/>
      <c r="G102" s="91"/>
      <c r="H102" s="101"/>
      <c r="I102" s="3"/>
      <c r="J102" s="11"/>
      <c r="L102" s="11"/>
      <c r="N102" s="11"/>
    </row>
    <row r="103" spans="2:14" s="1" customFormat="1" ht="15" customHeight="1">
      <c r="B103" s="35">
        <v>69</v>
      </c>
      <c r="C103" s="61" t="s">
        <v>54</v>
      </c>
      <c r="D103" s="71" t="s">
        <v>140</v>
      </c>
      <c r="E103" s="52" t="s">
        <v>0</v>
      </c>
      <c r="F103" s="54">
        <f>+(4*46*3.15*0.75*0.75)</f>
        <v>326.02500000000003</v>
      </c>
      <c r="G103" s="122"/>
      <c r="H103" s="93">
        <f>G103*F103</f>
        <v>0</v>
      </c>
      <c r="I103" s="3"/>
      <c r="J103" s="11"/>
      <c r="L103" s="11"/>
      <c r="N103" s="11"/>
    </row>
    <row r="104" spans="2:14" s="1" customFormat="1" ht="15" customHeight="1">
      <c r="B104" s="35">
        <v>70</v>
      </c>
      <c r="C104" s="61" t="s">
        <v>16</v>
      </c>
      <c r="D104" s="71" t="s">
        <v>55</v>
      </c>
      <c r="E104" s="52" t="s">
        <v>9</v>
      </c>
      <c r="F104" s="83">
        <v>46</v>
      </c>
      <c r="G104" s="122"/>
      <c r="H104" s="93">
        <f>G104*F104</f>
        <v>0</v>
      </c>
      <c r="I104" s="3"/>
      <c r="J104" s="11"/>
      <c r="L104" s="11"/>
      <c r="N104" s="11"/>
    </row>
    <row r="105" spans="2:14" s="1" customFormat="1" ht="15" customHeight="1">
      <c r="B105" s="35">
        <v>71</v>
      </c>
      <c r="C105" s="61" t="s">
        <v>36</v>
      </c>
      <c r="D105" s="63" t="s">
        <v>35</v>
      </c>
      <c r="E105" s="52" t="s">
        <v>9</v>
      </c>
      <c r="F105" s="83">
        <f>+F104</f>
        <v>46</v>
      </c>
      <c r="G105" s="122"/>
      <c r="H105" s="93">
        <f>G105*F105</f>
        <v>0</v>
      </c>
      <c r="I105" s="3"/>
      <c r="J105" s="11"/>
      <c r="L105" s="11"/>
      <c r="N105" s="11"/>
    </row>
    <row r="106" spans="2:14" ht="15" customHeight="1">
      <c r="B106" s="35">
        <v>72</v>
      </c>
      <c r="C106" s="61" t="s">
        <v>103</v>
      </c>
      <c r="D106" s="63" t="s">
        <v>102</v>
      </c>
      <c r="E106" s="32" t="s">
        <v>9</v>
      </c>
      <c r="F106" s="30">
        <f>+F105</f>
        <v>46</v>
      </c>
      <c r="G106" s="122"/>
      <c r="H106" s="93">
        <f>G106*F106</f>
        <v>0</v>
      </c>
      <c r="I106" s="3"/>
      <c r="J106" s="10"/>
      <c r="K106" s="19"/>
      <c r="L106" s="20"/>
      <c r="M106" s="2"/>
      <c r="N106" s="10"/>
    </row>
    <row r="107" spans="2:14" s="1" customFormat="1" ht="15" customHeight="1">
      <c r="B107" s="35"/>
      <c r="C107" s="36" t="s">
        <v>56</v>
      </c>
      <c r="D107" s="71"/>
      <c r="E107" s="52"/>
      <c r="F107" s="83"/>
      <c r="G107" s="88"/>
      <c r="H107" s="93"/>
      <c r="I107" s="3"/>
      <c r="J107" s="11"/>
      <c r="K107" s="27"/>
      <c r="L107" s="11"/>
      <c r="N107" s="11"/>
    </row>
    <row r="108" spans="2:14" s="1" customFormat="1" ht="24">
      <c r="B108" s="35">
        <v>73</v>
      </c>
      <c r="C108" s="61" t="s">
        <v>58</v>
      </c>
      <c r="D108" s="46" t="s">
        <v>152</v>
      </c>
      <c r="E108" s="52" t="s">
        <v>0</v>
      </c>
      <c r="F108" s="83">
        <f>131*4</f>
        <v>524</v>
      </c>
      <c r="G108" s="122"/>
      <c r="H108" s="93">
        <f>G108*F108</f>
        <v>0</v>
      </c>
      <c r="I108" s="3"/>
      <c r="J108" s="11"/>
      <c r="K108" s="37"/>
      <c r="L108" s="11"/>
      <c r="N108" s="11"/>
    </row>
    <row r="109" spans="2:14" s="1" customFormat="1" ht="15" customHeight="1">
      <c r="B109" s="35">
        <v>74</v>
      </c>
      <c r="C109" s="61" t="s">
        <v>16</v>
      </c>
      <c r="D109" s="71" t="s">
        <v>57</v>
      </c>
      <c r="E109" s="52" t="s">
        <v>9</v>
      </c>
      <c r="F109" s="83">
        <f>(F108/4)*10*20/1000</f>
        <v>26.2</v>
      </c>
      <c r="G109" s="122"/>
      <c r="H109" s="93">
        <f>G109*F109</f>
        <v>0</v>
      </c>
      <c r="I109" s="3"/>
      <c r="J109" s="11"/>
      <c r="L109" s="11"/>
      <c r="N109" s="11"/>
    </row>
    <row r="110" spans="2:14" s="1" customFormat="1" ht="15" customHeight="1">
      <c r="B110" s="35">
        <v>75</v>
      </c>
      <c r="C110" s="61" t="s">
        <v>36</v>
      </c>
      <c r="D110" s="63" t="s">
        <v>35</v>
      </c>
      <c r="E110" s="52" t="s">
        <v>9</v>
      </c>
      <c r="F110" s="83">
        <f>F109</f>
        <v>26.2</v>
      </c>
      <c r="G110" s="122"/>
      <c r="H110" s="93">
        <f>G110*F110</f>
        <v>0</v>
      </c>
      <c r="I110" s="3"/>
      <c r="J110" s="11"/>
      <c r="L110" s="11"/>
      <c r="N110" s="11"/>
    </row>
    <row r="111" spans="2:14" ht="15" customHeight="1" thickBot="1">
      <c r="B111" s="43">
        <v>76</v>
      </c>
      <c r="C111" s="102" t="s">
        <v>103</v>
      </c>
      <c r="D111" s="103" t="s">
        <v>159</v>
      </c>
      <c r="E111" s="106" t="s">
        <v>9</v>
      </c>
      <c r="F111" s="107">
        <f>+F110</f>
        <v>26.2</v>
      </c>
      <c r="G111" s="123"/>
      <c r="H111" s="99">
        <f>G111*F111</f>
        <v>0</v>
      </c>
      <c r="I111" s="3"/>
      <c r="J111" s="10"/>
      <c r="K111" s="19"/>
      <c r="L111" s="20"/>
      <c r="M111" s="2"/>
      <c r="N111" s="10"/>
    </row>
    <row r="112" spans="2:14" s="1" customFormat="1" ht="15" customHeight="1">
      <c r="B112" s="38"/>
      <c r="C112" s="15"/>
      <c r="D112" s="68" t="s">
        <v>166</v>
      </c>
      <c r="E112" s="38"/>
      <c r="F112" s="78"/>
      <c r="G112" s="78"/>
      <c r="H112" s="124">
        <f>SUM(H103:H111)</f>
        <v>0</v>
      </c>
      <c r="I112" s="14"/>
      <c r="J112" s="11"/>
      <c r="L112" s="11"/>
      <c r="N112" s="11"/>
    </row>
    <row r="113" spans="2:14" s="1" customFormat="1" ht="15" customHeight="1">
      <c r="B113" s="38"/>
      <c r="C113" s="15"/>
      <c r="D113" s="68"/>
      <c r="E113" s="38"/>
      <c r="F113" s="78"/>
      <c r="G113" s="78"/>
      <c r="H113" s="98"/>
      <c r="I113" s="3"/>
      <c r="J113" s="11"/>
      <c r="L113" s="11"/>
      <c r="N113" s="11"/>
    </row>
    <row r="114" spans="1:14" s="1" customFormat="1" ht="15" customHeight="1" thickBot="1">
      <c r="A114" s="2"/>
      <c r="B114" s="38" t="s">
        <v>10</v>
      </c>
      <c r="C114" s="6" t="s">
        <v>17</v>
      </c>
      <c r="D114" s="68"/>
      <c r="E114" s="38" t="s">
        <v>4</v>
      </c>
      <c r="F114" s="78" t="s">
        <v>5</v>
      </c>
      <c r="G114" s="89" t="s">
        <v>11</v>
      </c>
      <c r="H114" s="92" t="s">
        <v>8</v>
      </c>
      <c r="I114" s="3"/>
      <c r="J114" s="11"/>
      <c r="L114" s="11"/>
      <c r="N114" s="11"/>
    </row>
    <row r="115" spans="2:14" s="1" customFormat="1" ht="15" customHeight="1">
      <c r="B115" s="40"/>
      <c r="C115" s="28" t="s">
        <v>51</v>
      </c>
      <c r="D115" s="72"/>
      <c r="E115" s="77"/>
      <c r="F115" s="87"/>
      <c r="G115" s="91"/>
      <c r="H115" s="101"/>
      <c r="I115" s="3"/>
      <c r="J115" s="11"/>
      <c r="L115" s="11"/>
      <c r="N115" s="11"/>
    </row>
    <row r="116" spans="2:14" s="1" customFormat="1" ht="15" customHeight="1">
      <c r="B116" s="35">
        <v>77</v>
      </c>
      <c r="C116" s="61" t="s">
        <v>65</v>
      </c>
      <c r="D116" s="71" t="s">
        <v>59</v>
      </c>
      <c r="E116" s="52" t="s">
        <v>1</v>
      </c>
      <c r="F116" s="83">
        <v>39</v>
      </c>
      <c r="G116" s="122"/>
      <c r="H116" s="93">
        <f aca="true" t="shared" si="3" ref="H116:H128">G116*F116</f>
        <v>0</v>
      </c>
      <c r="I116" s="3"/>
      <c r="J116" s="11"/>
      <c r="L116" s="11"/>
      <c r="N116" s="11"/>
    </row>
    <row r="117" spans="2:14" s="1" customFormat="1" ht="15" customHeight="1">
      <c r="B117" s="35">
        <v>78</v>
      </c>
      <c r="C117" s="61" t="s">
        <v>52</v>
      </c>
      <c r="D117" s="71" t="s">
        <v>53</v>
      </c>
      <c r="E117" s="52" t="s">
        <v>1</v>
      </c>
      <c r="F117" s="83">
        <v>32</v>
      </c>
      <c r="G117" s="122"/>
      <c r="H117" s="93">
        <f t="shared" si="3"/>
        <v>0</v>
      </c>
      <c r="I117" s="3"/>
      <c r="J117" s="11"/>
      <c r="L117" s="11"/>
      <c r="N117" s="11"/>
    </row>
    <row r="118" spans="2:14" s="1" customFormat="1" ht="15" customHeight="1">
      <c r="B118" s="35">
        <v>79</v>
      </c>
      <c r="C118" s="61" t="s">
        <v>12</v>
      </c>
      <c r="D118" s="71" t="s">
        <v>60</v>
      </c>
      <c r="E118" s="52" t="s">
        <v>1</v>
      </c>
      <c r="F118" s="83">
        <f>+F117*3*0.3</f>
        <v>28.799999999999997</v>
      </c>
      <c r="G118" s="122"/>
      <c r="H118" s="93">
        <f t="shared" si="3"/>
        <v>0</v>
      </c>
      <c r="I118" s="3"/>
      <c r="J118" s="11"/>
      <c r="L118" s="11"/>
      <c r="N118" s="11"/>
    </row>
    <row r="119" spans="2:14" ht="15" customHeight="1">
      <c r="B119" s="35">
        <v>80</v>
      </c>
      <c r="C119" s="61" t="s">
        <v>3</v>
      </c>
      <c r="D119" s="63" t="s">
        <v>26</v>
      </c>
      <c r="E119" s="32" t="s">
        <v>1</v>
      </c>
      <c r="F119" s="83">
        <f>+F118</f>
        <v>28.799999999999997</v>
      </c>
      <c r="G119" s="122"/>
      <c r="H119" s="93">
        <f t="shared" si="3"/>
        <v>0</v>
      </c>
      <c r="I119" s="3"/>
      <c r="J119" s="10"/>
      <c r="K119" s="2"/>
      <c r="L119" s="10"/>
      <c r="M119" s="2"/>
      <c r="N119" s="10"/>
    </row>
    <row r="120" spans="2:14" s="1" customFormat="1" ht="15" customHeight="1">
      <c r="B120" s="35">
        <v>81</v>
      </c>
      <c r="C120" s="61" t="s">
        <v>54</v>
      </c>
      <c r="D120" s="71" t="s">
        <v>140</v>
      </c>
      <c r="E120" s="52" t="s">
        <v>0</v>
      </c>
      <c r="F120" s="54">
        <f>+(4*46*3.15*0.75*0.75)</f>
        <v>326.02500000000003</v>
      </c>
      <c r="G120" s="122"/>
      <c r="H120" s="93">
        <f>G120*F120</f>
        <v>0</v>
      </c>
      <c r="I120" s="3"/>
      <c r="J120" s="11"/>
      <c r="L120" s="11"/>
      <c r="N120" s="11"/>
    </row>
    <row r="121" spans="2:14" s="1" customFormat="1" ht="15" customHeight="1">
      <c r="B121" s="35">
        <v>82</v>
      </c>
      <c r="C121" s="61" t="s">
        <v>16</v>
      </c>
      <c r="D121" s="71" t="s">
        <v>55</v>
      </c>
      <c r="E121" s="52" t="s">
        <v>9</v>
      </c>
      <c r="F121" s="83">
        <f>+F104</f>
        <v>46</v>
      </c>
      <c r="G121" s="122"/>
      <c r="H121" s="93">
        <f>G121*F121</f>
        <v>0</v>
      </c>
      <c r="I121" s="3"/>
      <c r="J121" s="11"/>
      <c r="L121" s="11"/>
      <c r="N121" s="11"/>
    </row>
    <row r="122" spans="2:14" s="1" customFormat="1" ht="15" customHeight="1">
      <c r="B122" s="35">
        <v>83</v>
      </c>
      <c r="C122" s="61" t="s">
        <v>36</v>
      </c>
      <c r="D122" s="63" t="s">
        <v>35</v>
      </c>
      <c r="E122" s="52" t="s">
        <v>9</v>
      </c>
      <c r="F122" s="83">
        <f>+F121</f>
        <v>46</v>
      </c>
      <c r="G122" s="122"/>
      <c r="H122" s="93">
        <f t="shared" si="3"/>
        <v>0</v>
      </c>
      <c r="I122" s="3"/>
      <c r="J122" s="11"/>
      <c r="L122" s="11"/>
      <c r="N122" s="11"/>
    </row>
    <row r="123" spans="2:14" ht="15" customHeight="1">
      <c r="B123" s="35">
        <v>84</v>
      </c>
      <c r="C123" s="61" t="s">
        <v>103</v>
      </c>
      <c r="D123" s="63" t="s">
        <v>159</v>
      </c>
      <c r="E123" s="32" t="s">
        <v>9</v>
      </c>
      <c r="F123" s="30">
        <f>+F122</f>
        <v>46</v>
      </c>
      <c r="G123" s="122"/>
      <c r="H123" s="93">
        <f t="shared" si="3"/>
        <v>0</v>
      </c>
      <c r="I123" s="3"/>
      <c r="J123" s="10"/>
      <c r="K123" s="19"/>
      <c r="L123" s="20"/>
      <c r="M123" s="2"/>
      <c r="N123" s="10"/>
    </row>
    <row r="124" spans="2:12" s="47" customFormat="1" ht="26.25" customHeight="1">
      <c r="B124" s="35">
        <v>85</v>
      </c>
      <c r="C124" s="53" t="s">
        <v>25</v>
      </c>
      <c r="D124" s="63" t="s">
        <v>61</v>
      </c>
      <c r="E124" s="52" t="s">
        <v>2</v>
      </c>
      <c r="F124" s="60">
        <f>(F121*100)*0.001*0.001</f>
        <v>0.004600000000000001</v>
      </c>
      <c r="G124" s="122"/>
      <c r="H124" s="93">
        <f t="shared" si="3"/>
        <v>0</v>
      </c>
      <c r="I124" s="3"/>
      <c r="K124" s="48"/>
      <c r="L124" s="49"/>
    </row>
    <row r="125" spans="1:14" ht="15" customHeight="1">
      <c r="A125" s="1"/>
      <c r="B125" s="35">
        <v>86</v>
      </c>
      <c r="C125" s="61" t="s">
        <v>3</v>
      </c>
      <c r="D125" s="63" t="s">
        <v>62</v>
      </c>
      <c r="E125" s="32" t="s">
        <v>32</v>
      </c>
      <c r="F125" s="81">
        <f>+F124*1000</f>
        <v>4.6000000000000005</v>
      </c>
      <c r="G125" s="122"/>
      <c r="H125" s="93">
        <f t="shared" si="3"/>
        <v>0</v>
      </c>
      <c r="I125" s="3"/>
      <c r="J125" s="10"/>
      <c r="K125" s="7"/>
      <c r="L125" s="20"/>
      <c r="M125" s="2"/>
      <c r="N125" s="10"/>
    </row>
    <row r="126" spans="2:15" s="47" customFormat="1" ht="26.25" customHeight="1">
      <c r="B126" s="35">
        <v>87</v>
      </c>
      <c r="C126" s="61" t="s">
        <v>34</v>
      </c>
      <c r="D126" s="63" t="s">
        <v>141</v>
      </c>
      <c r="E126" s="52" t="s">
        <v>0</v>
      </c>
      <c r="F126" s="54">
        <f>+(46*3.15*0.75*0.75)*0.2</f>
        <v>16.301250000000003</v>
      </c>
      <c r="G126" s="122"/>
      <c r="H126" s="93">
        <f t="shared" si="3"/>
        <v>0</v>
      </c>
      <c r="I126" s="3"/>
      <c r="K126" s="48"/>
      <c r="L126" s="49"/>
      <c r="O126" s="47">
        <f>SUM(K126:N126)</f>
        <v>0</v>
      </c>
    </row>
    <row r="127" spans="2:14" ht="15" customHeight="1">
      <c r="B127" s="35">
        <v>88</v>
      </c>
      <c r="C127" s="61" t="s">
        <v>3</v>
      </c>
      <c r="D127" s="63" t="s">
        <v>63</v>
      </c>
      <c r="E127" s="32" t="s">
        <v>9</v>
      </c>
      <c r="F127" s="59">
        <f>+F126*0.1</f>
        <v>1.6301250000000005</v>
      </c>
      <c r="G127" s="122"/>
      <c r="H127" s="93">
        <f t="shared" si="3"/>
        <v>0</v>
      </c>
      <c r="I127" s="3"/>
      <c r="J127" s="10"/>
      <c r="K127" s="2"/>
      <c r="L127" s="10"/>
      <c r="M127" s="2"/>
      <c r="N127" s="10"/>
    </row>
    <row r="128" spans="2:14" ht="15" customHeight="1">
      <c r="B128" s="35">
        <v>89</v>
      </c>
      <c r="C128" s="61" t="s">
        <v>14</v>
      </c>
      <c r="D128" s="63" t="s">
        <v>13</v>
      </c>
      <c r="E128" s="75" t="s">
        <v>2</v>
      </c>
      <c r="F128" s="59">
        <f>F127*0.3+F124+F119*0.003</f>
        <v>0.5800375000000001</v>
      </c>
      <c r="G128" s="122"/>
      <c r="H128" s="93">
        <f t="shared" si="3"/>
        <v>0</v>
      </c>
      <c r="I128" s="3"/>
      <c r="J128" s="13"/>
      <c r="K128" s="7"/>
      <c r="L128" s="10"/>
      <c r="M128" s="2"/>
      <c r="N128" s="10"/>
    </row>
    <row r="129" spans="2:14" s="1" customFormat="1" ht="15" customHeight="1">
      <c r="B129" s="35"/>
      <c r="C129" s="36" t="s">
        <v>56</v>
      </c>
      <c r="D129" s="71"/>
      <c r="E129" s="52"/>
      <c r="F129" s="83"/>
      <c r="G129" s="88"/>
      <c r="H129" s="93"/>
      <c r="I129" s="3"/>
      <c r="J129" s="11"/>
      <c r="L129" s="11"/>
      <c r="N129" s="11"/>
    </row>
    <row r="130" spans="2:14" s="1" customFormat="1" ht="24">
      <c r="B130" s="35">
        <v>90</v>
      </c>
      <c r="C130" s="61" t="s">
        <v>58</v>
      </c>
      <c r="D130" s="46" t="s">
        <v>152</v>
      </c>
      <c r="E130" s="52" t="s">
        <v>0</v>
      </c>
      <c r="F130" s="83">
        <f>131*4</f>
        <v>524</v>
      </c>
      <c r="G130" s="122"/>
      <c r="H130" s="93">
        <f>G130*F130</f>
        <v>0</v>
      </c>
      <c r="I130" s="3"/>
      <c r="J130" s="11"/>
      <c r="K130" s="37"/>
      <c r="L130" s="11"/>
      <c r="N130" s="11"/>
    </row>
    <row r="131" spans="2:12" s="47" customFormat="1" ht="26.25" customHeight="1">
      <c r="B131" s="35">
        <v>91</v>
      </c>
      <c r="C131" s="61" t="s">
        <v>25</v>
      </c>
      <c r="D131" s="63" t="s">
        <v>64</v>
      </c>
      <c r="E131" s="52" t="s">
        <v>2</v>
      </c>
      <c r="F131" s="60">
        <f>(F130/4*20)*0.001*0.001</f>
        <v>0.0026200000000000004</v>
      </c>
      <c r="G131" s="122"/>
      <c r="H131" s="93">
        <f>G131*F131</f>
        <v>0</v>
      </c>
      <c r="I131" s="3"/>
      <c r="K131" s="48"/>
      <c r="L131" s="49"/>
    </row>
    <row r="132" spans="2:14" s="1" customFormat="1" ht="15" customHeight="1">
      <c r="B132" s="35">
        <v>92</v>
      </c>
      <c r="C132" s="61" t="s">
        <v>3</v>
      </c>
      <c r="D132" s="63" t="s">
        <v>62</v>
      </c>
      <c r="E132" s="32" t="s">
        <v>32</v>
      </c>
      <c r="F132" s="81">
        <f>+F131*1000</f>
        <v>2.6200000000000006</v>
      </c>
      <c r="G132" s="122"/>
      <c r="H132" s="93">
        <f aca="true" t="shared" si="4" ref="H132:H138">G132*F132</f>
        <v>0</v>
      </c>
      <c r="I132" s="3"/>
      <c r="J132" s="10"/>
      <c r="L132" s="11"/>
      <c r="N132" s="11"/>
    </row>
    <row r="133" spans="2:14" s="1" customFormat="1" ht="15" customHeight="1">
      <c r="B133" s="35">
        <v>93</v>
      </c>
      <c r="C133" s="61" t="s">
        <v>16</v>
      </c>
      <c r="D133" s="71" t="s">
        <v>57</v>
      </c>
      <c r="E133" s="52" t="s">
        <v>9</v>
      </c>
      <c r="F133" s="83">
        <f>(F130/4)*10*20/1000</f>
        <v>26.2</v>
      </c>
      <c r="G133" s="122"/>
      <c r="H133" s="93">
        <f>G133*F133</f>
        <v>0</v>
      </c>
      <c r="I133" s="3"/>
      <c r="J133" s="11"/>
      <c r="L133" s="11"/>
      <c r="N133" s="11"/>
    </row>
    <row r="134" spans="2:14" s="1" customFormat="1" ht="15" customHeight="1">
      <c r="B134" s="35">
        <v>94</v>
      </c>
      <c r="C134" s="61" t="s">
        <v>36</v>
      </c>
      <c r="D134" s="63" t="s">
        <v>35</v>
      </c>
      <c r="E134" s="52" t="s">
        <v>9</v>
      </c>
      <c r="F134" s="83">
        <f>F133</f>
        <v>26.2</v>
      </c>
      <c r="G134" s="122"/>
      <c r="H134" s="93">
        <f>G134*F134</f>
        <v>0</v>
      </c>
      <c r="I134" s="3"/>
      <c r="J134" s="11"/>
      <c r="L134" s="11"/>
      <c r="N134" s="11"/>
    </row>
    <row r="135" spans="2:14" ht="15" customHeight="1">
      <c r="B135" s="35">
        <v>95</v>
      </c>
      <c r="C135" s="61" t="s">
        <v>103</v>
      </c>
      <c r="D135" s="63" t="s">
        <v>102</v>
      </c>
      <c r="E135" s="32" t="s">
        <v>9</v>
      </c>
      <c r="F135" s="30">
        <f>+F134</f>
        <v>26.2</v>
      </c>
      <c r="G135" s="122"/>
      <c r="H135" s="93">
        <f>G135*F135</f>
        <v>0</v>
      </c>
      <c r="I135" s="3"/>
      <c r="J135" s="10"/>
      <c r="K135" s="19"/>
      <c r="L135" s="20"/>
      <c r="M135" s="2"/>
      <c r="N135" s="10"/>
    </row>
    <row r="136" spans="2:15" s="47" customFormat="1" ht="26.25" customHeight="1">
      <c r="B136" s="35">
        <v>96</v>
      </c>
      <c r="C136" s="53" t="s">
        <v>34</v>
      </c>
      <c r="D136" s="63" t="s">
        <v>153</v>
      </c>
      <c r="E136" s="52" t="s">
        <v>0</v>
      </c>
      <c r="F136" s="54">
        <f>+(131*0.2)</f>
        <v>26.200000000000003</v>
      </c>
      <c r="G136" s="122"/>
      <c r="H136" s="93">
        <f t="shared" si="4"/>
        <v>0</v>
      </c>
      <c r="I136" s="3"/>
      <c r="K136" s="48"/>
      <c r="L136" s="49"/>
      <c r="O136" s="47">
        <f>SUM(K136:N136)</f>
        <v>0</v>
      </c>
    </row>
    <row r="137" spans="2:14" ht="15" customHeight="1">
      <c r="B137" s="35">
        <v>97</v>
      </c>
      <c r="C137" s="61" t="s">
        <v>3</v>
      </c>
      <c r="D137" s="63" t="s">
        <v>63</v>
      </c>
      <c r="E137" s="32" t="s">
        <v>9</v>
      </c>
      <c r="F137" s="59">
        <f>+F136*0.1</f>
        <v>2.6200000000000006</v>
      </c>
      <c r="G137" s="122"/>
      <c r="H137" s="93">
        <f t="shared" si="4"/>
        <v>0</v>
      </c>
      <c r="I137" s="3"/>
      <c r="J137" s="10"/>
      <c r="K137" s="2"/>
      <c r="L137" s="10"/>
      <c r="M137" s="2"/>
      <c r="N137" s="10"/>
    </row>
    <row r="138" spans="2:14" ht="15" customHeight="1" thickBot="1">
      <c r="B138" s="43">
        <v>98</v>
      </c>
      <c r="C138" s="102" t="s">
        <v>14</v>
      </c>
      <c r="D138" s="103" t="s">
        <v>13</v>
      </c>
      <c r="E138" s="104" t="s">
        <v>2</v>
      </c>
      <c r="F138" s="105">
        <f>F137*0.3+F131</f>
        <v>0.7886200000000001</v>
      </c>
      <c r="G138" s="123"/>
      <c r="H138" s="99">
        <f t="shared" si="4"/>
        <v>0</v>
      </c>
      <c r="I138" s="3"/>
      <c r="J138" s="13"/>
      <c r="K138" s="7"/>
      <c r="L138" s="10"/>
      <c r="M138" s="2"/>
      <c r="N138" s="10"/>
    </row>
    <row r="139" spans="2:14" s="1" customFormat="1" ht="15" customHeight="1">
      <c r="B139" s="38"/>
      <c r="C139" s="15"/>
      <c r="D139" s="68" t="s">
        <v>167</v>
      </c>
      <c r="E139" s="38"/>
      <c r="F139" s="78"/>
      <c r="G139" s="78"/>
      <c r="H139" s="124">
        <f>SUM(H116:H138)</f>
        <v>0</v>
      </c>
      <c r="I139" s="14"/>
      <c r="J139" s="11"/>
      <c r="L139" s="11"/>
      <c r="N139" s="11"/>
    </row>
    <row r="140" spans="2:14" s="1" customFormat="1" ht="15" customHeight="1">
      <c r="B140" s="38"/>
      <c r="C140" s="15"/>
      <c r="D140" s="68"/>
      <c r="E140" s="38"/>
      <c r="F140" s="78"/>
      <c r="G140" s="78"/>
      <c r="H140" s="98"/>
      <c r="I140" s="9"/>
      <c r="J140" s="11"/>
      <c r="L140" s="11"/>
      <c r="N140" s="11"/>
    </row>
    <row r="141" spans="2:14" s="1" customFormat="1" ht="15" customHeight="1">
      <c r="B141" s="38"/>
      <c r="C141" s="15"/>
      <c r="D141" s="68"/>
      <c r="E141" s="38"/>
      <c r="F141" s="78"/>
      <c r="G141" s="78"/>
      <c r="H141" s="98"/>
      <c r="I141" s="9"/>
      <c r="J141" s="11"/>
      <c r="L141" s="11"/>
      <c r="N141" s="11"/>
    </row>
    <row r="142" spans="3:4" ht="13.5" customHeight="1">
      <c r="C142" s="34" t="s">
        <v>136</v>
      </c>
      <c r="D142" s="44" t="s">
        <v>135</v>
      </c>
    </row>
    <row r="147" spans="3:14" ht="15" customHeight="1">
      <c r="C147" s="6"/>
      <c r="D147" s="73"/>
      <c r="I147" s="4"/>
      <c r="J147" s="10"/>
      <c r="K147" s="2"/>
      <c r="L147" s="10"/>
      <c r="M147" s="2"/>
      <c r="N147" s="10"/>
    </row>
    <row r="148" spans="3:14" ht="15" customHeight="1">
      <c r="C148" s="6"/>
      <c r="I148" s="4"/>
      <c r="J148" s="10"/>
      <c r="K148" s="2"/>
      <c r="L148" s="10"/>
      <c r="M148" s="2"/>
      <c r="N148" s="10"/>
    </row>
    <row r="149" spans="3:14" ht="15" customHeight="1">
      <c r="C149" s="6"/>
      <c r="I149" s="4"/>
      <c r="J149" s="10"/>
      <c r="K149" s="2"/>
      <c r="L149" s="10"/>
      <c r="M149" s="2"/>
      <c r="N149" s="10"/>
    </row>
    <row r="150" spans="3:14" ht="15" customHeight="1">
      <c r="C150" s="6"/>
      <c r="I150" s="4"/>
      <c r="J150" s="10"/>
      <c r="K150" s="2"/>
      <c r="L150" s="10"/>
      <c r="M150" s="2"/>
      <c r="N150" s="10"/>
    </row>
    <row r="151" spans="3:14" ht="15" customHeight="1">
      <c r="C151" s="6"/>
      <c r="I151" s="4"/>
      <c r="J151" s="10"/>
      <c r="K151" s="2"/>
      <c r="L151" s="10"/>
      <c r="M151" s="2"/>
      <c r="N151" s="10"/>
    </row>
    <row r="152" spans="3:14" ht="15" customHeight="1">
      <c r="C152" s="6"/>
      <c r="I152" s="4"/>
      <c r="J152" s="10"/>
      <c r="K152" s="2"/>
      <c r="L152" s="10"/>
      <c r="M152" s="2"/>
      <c r="N152" s="10"/>
    </row>
    <row r="153" spans="3:14" ht="15" customHeight="1">
      <c r="C153" s="6"/>
      <c r="I153" s="4"/>
      <c r="J153" s="10"/>
      <c r="K153" s="2"/>
      <c r="L153" s="10"/>
      <c r="M153" s="2"/>
      <c r="N153" s="10"/>
    </row>
    <row r="154" spans="3:14" ht="15" customHeight="1">
      <c r="C154" s="6"/>
      <c r="I154" s="4"/>
      <c r="J154" s="10"/>
      <c r="K154" s="2"/>
      <c r="L154" s="10"/>
      <c r="M154" s="2"/>
      <c r="N154" s="10"/>
    </row>
    <row r="155" spans="3:14" ht="15" customHeight="1">
      <c r="C155" s="6"/>
      <c r="I155" s="4"/>
      <c r="J155" s="10"/>
      <c r="K155" s="2"/>
      <c r="L155" s="10"/>
      <c r="M155" s="2"/>
      <c r="N155" s="10"/>
    </row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spans="9:14" ht="15" customHeight="1">
      <c r="I167" s="4"/>
      <c r="J167" s="10"/>
      <c r="K167" s="2"/>
      <c r="L167" s="10"/>
      <c r="M167" s="2"/>
      <c r="N167" s="10"/>
    </row>
    <row r="168" spans="9:14" ht="15" customHeight="1">
      <c r="I168" s="4"/>
      <c r="J168" s="10"/>
      <c r="K168" s="2"/>
      <c r="L168" s="10"/>
      <c r="M168" s="2"/>
      <c r="N168" s="10"/>
    </row>
    <row r="169" spans="9:14" ht="15" customHeight="1">
      <c r="I169" s="4"/>
      <c r="J169" s="10"/>
      <c r="K169" s="2"/>
      <c r="L169" s="10"/>
      <c r="M169" s="2"/>
      <c r="N169" s="10"/>
    </row>
    <row r="170" spans="9:14" ht="15" customHeight="1">
      <c r="I170" s="4"/>
      <c r="J170" s="10"/>
      <c r="K170" s="2"/>
      <c r="L170" s="10"/>
      <c r="M170" s="2"/>
      <c r="N170" s="10"/>
    </row>
    <row r="171" spans="9:14" ht="15" customHeight="1">
      <c r="I171" s="4"/>
      <c r="J171" s="10"/>
      <c r="K171" s="2"/>
      <c r="L171" s="10"/>
      <c r="M171" s="2"/>
      <c r="N171" s="10"/>
    </row>
    <row r="172" spans="9:14" ht="15" customHeight="1">
      <c r="I172" s="4"/>
      <c r="J172" s="10"/>
      <c r="K172" s="2"/>
      <c r="L172" s="10"/>
      <c r="M172" s="2"/>
      <c r="N172" s="10"/>
    </row>
    <row r="173" spans="9:14" ht="15" customHeight="1">
      <c r="I173" s="4"/>
      <c r="J173" s="10"/>
      <c r="K173" s="2"/>
      <c r="L173" s="10"/>
      <c r="M173" s="2"/>
      <c r="N173" s="10"/>
    </row>
    <row r="174" spans="9:14" ht="15" customHeight="1">
      <c r="I174" s="4"/>
      <c r="J174" s="10"/>
      <c r="K174" s="2"/>
      <c r="L174" s="10"/>
      <c r="M174" s="2"/>
      <c r="N174" s="10"/>
    </row>
    <row r="175" ht="15" customHeight="1"/>
    <row r="176" spans="4:10" ht="15" customHeight="1">
      <c r="D176" s="126"/>
      <c r="E176" s="126"/>
      <c r="F176" s="126"/>
      <c r="G176" s="126"/>
      <c r="H176" s="126"/>
      <c r="I176" s="126"/>
      <c r="J176" s="126"/>
    </row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</sheetData>
  <sheetProtection/>
  <mergeCells count="4">
    <mergeCell ref="B1:H1"/>
    <mergeCell ref="G15:H15"/>
    <mergeCell ref="C73:D73"/>
    <mergeCell ref="D176:J176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5" r:id="rId3"/>
  <headerFooter>
    <oddFooter>&amp;CStránka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uli</dc:creator>
  <cp:keywords/>
  <dc:description/>
  <cp:lastModifiedBy>Petr Kulich</cp:lastModifiedBy>
  <cp:lastPrinted>2014-09-30T05:37:32Z</cp:lastPrinted>
  <dcterms:created xsi:type="dcterms:W3CDTF">2011-04-19T19:51:16Z</dcterms:created>
  <dcterms:modified xsi:type="dcterms:W3CDTF">2015-02-11T15:03:36Z</dcterms:modified>
  <cp:category/>
  <cp:version/>
  <cp:contentType/>
  <cp:contentStatus/>
</cp:coreProperties>
</file>