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ie\Desktop\"/>
    </mc:Choice>
  </mc:AlternateContent>
  <xr:revisionPtr revIDLastSave="0" documentId="13_ncr:1_{02696B83-F402-4036-89AB-F9BABF0EF185}" xr6:coauthVersionLast="47" xr6:coauthVersionMax="47" xr10:uidLastSave="{00000000-0000-0000-0000-000000000000}"/>
  <bookViews>
    <workbookView xWindow="-120" yWindow="-120" windowWidth="24450" windowHeight="159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- EL Pol" sheetId="12" r:id="rId4"/>
    <sheet name="01 01 - STAV Pol" sheetId="13" r:id="rId5"/>
    <sheet name="01 01- VRN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01 - EL Pol'!$1:$7</definedName>
    <definedName name="_xlnm.Print_Titles" localSheetId="4">'01 01 - STAV Pol'!$1:$7</definedName>
    <definedName name="_xlnm.Print_Titles" localSheetId="5">'01 01- VRN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01 - EL Pol'!$A$1:$Y$96</definedName>
    <definedName name="_xlnm.Print_Area" localSheetId="4">'01 01 - STAV Pol'!$A$1:$Y$370</definedName>
    <definedName name="_xlnm.Print_Area" localSheetId="5">'01 01- VRN Pol'!$A$1:$Y$35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G34" i="14"/>
  <c r="BA31" i="14"/>
  <c r="BA28" i="14"/>
  <c r="BA25" i="14"/>
  <c r="BA22" i="14"/>
  <c r="G9" i="14"/>
  <c r="I9" i="14"/>
  <c r="K9" i="14"/>
  <c r="M9" i="14"/>
  <c r="O9" i="14"/>
  <c r="Q9" i="14"/>
  <c r="V9" i="14"/>
  <c r="G11" i="14"/>
  <c r="I11" i="14"/>
  <c r="K11" i="14"/>
  <c r="M11" i="14"/>
  <c r="O11" i="14"/>
  <c r="Q11" i="14"/>
  <c r="V11" i="14"/>
  <c r="G14" i="14"/>
  <c r="I14" i="14"/>
  <c r="K14" i="14"/>
  <c r="M14" i="14"/>
  <c r="O14" i="14"/>
  <c r="Q14" i="14"/>
  <c r="V14" i="14"/>
  <c r="G18" i="14"/>
  <c r="I18" i="14"/>
  <c r="K18" i="14"/>
  <c r="M18" i="14"/>
  <c r="O18" i="14"/>
  <c r="Q18" i="14"/>
  <c r="V18" i="14"/>
  <c r="G21" i="14"/>
  <c r="I21" i="14"/>
  <c r="K21" i="14"/>
  <c r="M21" i="14"/>
  <c r="O21" i="14"/>
  <c r="Q21" i="14"/>
  <c r="V21" i="14"/>
  <c r="G24" i="14"/>
  <c r="I24" i="14"/>
  <c r="K24" i="14"/>
  <c r="M24" i="14"/>
  <c r="O24" i="14"/>
  <c r="Q24" i="14"/>
  <c r="V24" i="14"/>
  <c r="G27" i="14"/>
  <c r="I27" i="14"/>
  <c r="K27" i="14"/>
  <c r="M27" i="14"/>
  <c r="O27" i="14"/>
  <c r="Q27" i="14"/>
  <c r="V27" i="14"/>
  <c r="G30" i="14"/>
  <c r="I30" i="14"/>
  <c r="K30" i="14"/>
  <c r="M30" i="14"/>
  <c r="O30" i="14"/>
  <c r="Q30" i="14"/>
  <c r="V30" i="14"/>
  <c r="AE34" i="14"/>
  <c r="AF34" i="14"/>
  <c r="G369" i="13"/>
  <c r="BA338" i="13"/>
  <c r="BA284" i="13"/>
  <c r="BA215" i="13"/>
  <c r="BA202" i="13"/>
  <c r="BA197" i="13"/>
  <c r="BA182" i="13"/>
  <c r="BA178" i="13"/>
  <c r="BA146" i="13"/>
  <c r="BA140" i="13"/>
  <c r="BA128" i="13"/>
  <c r="BA121" i="13"/>
  <c r="BA44" i="13"/>
  <c r="BA30" i="13"/>
  <c r="BA10" i="13"/>
  <c r="G9" i="13"/>
  <c r="I9" i="13"/>
  <c r="K9" i="13"/>
  <c r="M9" i="13"/>
  <c r="O9" i="13"/>
  <c r="Q9" i="13"/>
  <c r="V9" i="13"/>
  <c r="G29" i="13"/>
  <c r="I29" i="13"/>
  <c r="K29" i="13"/>
  <c r="M29" i="13"/>
  <c r="O29" i="13"/>
  <c r="Q29" i="13"/>
  <c r="V29" i="13"/>
  <c r="G43" i="13"/>
  <c r="I43" i="13"/>
  <c r="K43" i="13"/>
  <c r="M43" i="13"/>
  <c r="O43" i="13"/>
  <c r="Q43" i="13"/>
  <c r="V43" i="13"/>
  <c r="G62" i="13"/>
  <c r="I62" i="13"/>
  <c r="K62" i="13"/>
  <c r="M62" i="13"/>
  <c r="O62" i="13"/>
  <c r="Q62" i="13"/>
  <c r="V62" i="13"/>
  <c r="G72" i="13"/>
  <c r="I72" i="13"/>
  <c r="K72" i="13"/>
  <c r="M72" i="13"/>
  <c r="O72" i="13"/>
  <c r="Q72" i="13"/>
  <c r="V72" i="13"/>
  <c r="G75" i="13"/>
  <c r="I75" i="13"/>
  <c r="K75" i="13"/>
  <c r="M75" i="13"/>
  <c r="O75" i="13"/>
  <c r="Q75" i="13"/>
  <c r="V75" i="13"/>
  <c r="G79" i="13"/>
  <c r="I79" i="13"/>
  <c r="K79" i="13"/>
  <c r="M79" i="13"/>
  <c r="O79" i="13"/>
  <c r="Q79" i="13"/>
  <c r="V79" i="13"/>
  <c r="G88" i="13"/>
  <c r="I88" i="13"/>
  <c r="K88" i="13"/>
  <c r="M88" i="13"/>
  <c r="O88" i="13"/>
  <c r="Q88" i="13"/>
  <c r="V88" i="13"/>
  <c r="G90" i="13"/>
  <c r="I90" i="13"/>
  <c r="K90" i="13"/>
  <c r="M90" i="13"/>
  <c r="O90" i="13"/>
  <c r="Q90" i="13"/>
  <c r="V90" i="13"/>
  <c r="G120" i="13"/>
  <c r="I120" i="13"/>
  <c r="K120" i="13"/>
  <c r="M120" i="13"/>
  <c r="O120" i="13"/>
  <c r="Q120" i="13"/>
  <c r="V120" i="13"/>
  <c r="G124" i="13"/>
  <c r="I124" i="13"/>
  <c r="K124" i="13"/>
  <c r="M124" i="13"/>
  <c r="O124" i="13"/>
  <c r="Q124" i="13"/>
  <c r="V124" i="13"/>
  <c r="G127" i="13"/>
  <c r="I127" i="13"/>
  <c r="K127" i="13"/>
  <c r="M127" i="13"/>
  <c r="O127" i="13"/>
  <c r="Q127" i="13"/>
  <c r="V127" i="13"/>
  <c r="G130" i="13"/>
  <c r="I130" i="13"/>
  <c r="K130" i="13"/>
  <c r="M130" i="13"/>
  <c r="O130" i="13"/>
  <c r="Q130" i="13"/>
  <c r="V130" i="13"/>
  <c r="G134" i="13"/>
  <c r="I134" i="13"/>
  <c r="K134" i="13"/>
  <c r="M134" i="13"/>
  <c r="O134" i="13"/>
  <c r="Q134" i="13"/>
  <c r="V134" i="13"/>
  <c r="G139" i="13"/>
  <c r="I139" i="13"/>
  <c r="K139" i="13"/>
  <c r="M139" i="13"/>
  <c r="O139" i="13"/>
  <c r="Q139" i="13"/>
  <c r="V139" i="13"/>
  <c r="G145" i="13"/>
  <c r="I145" i="13"/>
  <c r="K145" i="13"/>
  <c r="M145" i="13"/>
  <c r="O145" i="13"/>
  <c r="Q145" i="13"/>
  <c r="V145" i="13"/>
  <c r="G156" i="13"/>
  <c r="I156" i="13"/>
  <c r="K156" i="13"/>
  <c r="M156" i="13"/>
  <c r="O156" i="13"/>
  <c r="Q156" i="13"/>
  <c r="V156" i="13"/>
  <c r="G159" i="13"/>
  <c r="I159" i="13"/>
  <c r="K159" i="13"/>
  <c r="M159" i="13"/>
  <c r="O159" i="13"/>
  <c r="Q159" i="13"/>
  <c r="V159" i="13"/>
  <c r="G164" i="13"/>
  <c r="I164" i="13"/>
  <c r="K164" i="13"/>
  <c r="M164" i="13"/>
  <c r="O164" i="13"/>
  <c r="Q164" i="13"/>
  <c r="V164" i="13"/>
  <c r="G168" i="13"/>
  <c r="I168" i="13"/>
  <c r="K168" i="13"/>
  <c r="M168" i="13"/>
  <c r="O168" i="13"/>
  <c r="Q168" i="13"/>
  <c r="V168" i="13"/>
  <c r="G172" i="13"/>
  <c r="I172" i="13"/>
  <c r="K172" i="13"/>
  <c r="M172" i="13"/>
  <c r="O172" i="13"/>
  <c r="Q172" i="13"/>
  <c r="V172" i="13"/>
  <c r="G177" i="13"/>
  <c r="I177" i="13"/>
  <c r="K177" i="13"/>
  <c r="M177" i="13"/>
  <c r="O177" i="13"/>
  <c r="Q177" i="13"/>
  <c r="V177" i="13"/>
  <c r="G181" i="13"/>
  <c r="I181" i="13"/>
  <c r="K181" i="13"/>
  <c r="M181" i="13"/>
  <c r="O181" i="13"/>
  <c r="Q181" i="13"/>
  <c r="V181" i="13"/>
  <c r="G185" i="13"/>
  <c r="I185" i="13"/>
  <c r="K185" i="13"/>
  <c r="M185" i="13"/>
  <c r="O185" i="13"/>
  <c r="Q185" i="13"/>
  <c r="V185" i="13"/>
  <c r="G196" i="13"/>
  <c r="I196" i="13"/>
  <c r="K196" i="13"/>
  <c r="M196" i="13"/>
  <c r="O196" i="13"/>
  <c r="Q196" i="13"/>
  <c r="V196" i="13"/>
  <c r="G201" i="13"/>
  <c r="I201" i="13"/>
  <c r="K201" i="13"/>
  <c r="M201" i="13"/>
  <c r="O201" i="13"/>
  <c r="Q201" i="13"/>
  <c r="V201" i="13"/>
  <c r="G205" i="13"/>
  <c r="I205" i="13"/>
  <c r="K205" i="13"/>
  <c r="M205" i="13"/>
  <c r="O205" i="13"/>
  <c r="Q205" i="13"/>
  <c r="V205" i="13"/>
  <c r="G214" i="13"/>
  <c r="G213" i="13" s="1"/>
  <c r="I214" i="13"/>
  <c r="I213" i="13" s="1"/>
  <c r="K214" i="13"/>
  <c r="K213" i="13" s="1"/>
  <c r="M214" i="13"/>
  <c r="M213" i="13" s="1"/>
  <c r="O214" i="13"/>
  <c r="O213" i="13" s="1"/>
  <c r="Q214" i="13"/>
  <c r="Q213" i="13" s="1"/>
  <c r="V214" i="13"/>
  <c r="V213" i="13" s="1"/>
  <c r="G226" i="13"/>
  <c r="I226" i="13"/>
  <c r="K226" i="13"/>
  <c r="M226" i="13"/>
  <c r="O226" i="13"/>
  <c r="Q226" i="13"/>
  <c r="V226" i="13"/>
  <c r="G235" i="13"/>
  <c r="I235" i="13"/>
  <c r="K235" i="13"/>
  <c r="M235" i="13"/>
  <c r="O235" i="13"/>
  <c r="Q235" i="13"/>
  <c r="V235" i="13"/>
  <c r="G254" i="13"/>
  <c r="I254" i="13"/>
  <c r="K254" i="13"/>
  <c r="M254" i="13"/>
  <c r="O254" i="13"/>
  <c r="Q254" i="13"/>
  <c r="V254" i="13"/>
  <c r="G263" i="13"/>
  <c r="I263" i="13"/>
  <c r="K263" i="13"/>
  <c r="M263" i="13"/>
  <c r="O263" i="13"/>
  <c r="Q263" i="13"/>
  <c r="V263" i="13"/>
  <c r="G269" i="13"/>
  <c r="I269" i="13"/>
  <c r="K269" i="13"/>
  <c r="M269" i="13"/>
  <c r="O269" i="13"/>
  <c r="Q269" i="13"/>
  <c r="V269" i="13"/>
  <c r="G273" i="13"/>
  <c r="I273" i="13"/>
  <c r="K273" i="13"/>
  <c r="M273" i="13"/>
  <c r="O273" i="13"/>
  <c r="Q273" i="13"/>
  <c r="V273" i="13"/>
  <c r="G277" i="13"/>
  <c r="I277" i="13"/>
  <c r="K277" i="13"/>
  <c r="M277" i="13"/>
  <c r="O277" i="13"/>
  <c r="Q277" i="13"/>
  <c r="V277" i="13"/>
  <c r="G283" i="13"/>
  <c r="I283" i="13"/>
  <c r="K283" i="13"/>
  <c r="M283" i="13"/>
  <c r="O283" i="13"/>
  <c r="Q283" i="13"/>
  <c r="V283" i="13"/>
  <c r="G288" i="13"/>
  <c r="I288" i="13"/>
  <c r="K288" i="13"/>
  <c r="M288" i="13"/>
  <c r="O288" i="13"/>
  <c r="Q288" i="13"/>
  <c r="V288" i="13"/>
  <c r="G292" i="13"/>
  <c r="I292" i="13"/>
  <c r="K292" i="13"/>
  <c r="M292" i="13"/>
  <c r="O292" i="13"/>
  <c r="Q292" i="13"/>
  <c r="V292" i="13"/>
  <c r="G297" i="13"/>
  <c r="I297" i="13"/>
  <c r="K297" i="13"/>
  <c r="M297" i="13"/>
  <c r="O297" i="13"/>
  <c r="Q297" i="13"/>
  <c r="V297" i="13"/>
  <c r="G302" i="13"/>
  <c r="I302" i="13"/>
  <c r="K302" i="13"/>
  <c r="M302" i="13"/>
  <c r="O302" i="13"/>
  <c r="Q302" i="13"/>
  <c r="V302" i="13"/>
  <c r="G305" i="13"/>
  <c r="I305" i="13"/>
  <c r="K305" i="13"/>
  <c r="M305" i="13"/>
  <c r="O305" i="13"/>
  <c r="Q305" i="13"/>
  <c r="V305" i="13"/>
  <c r="G311" i="13"/>
  <c r="I311" i="13"/>
  <c r="K311" i="13"/>
  <c r="M311" i="13"/>
  <c r="O311" i="13"/>
  <c r="Q311" i="13"/>
  <c r="V311" i="13"/>
  <c r="G314" i="13"/>
  <c r="I314" i="13"/>
  <c r="K314" i="13"/>
  <c r="M314" i="13"/>
  <c r="O314" i="13"/>
  <c r="Q314" i="13"/>
  <c r="V314" i="13"/>
  <c r="G317" i="13"/>
  <c r="I317" i="13"/>
  <c r="K317" i="13"/>
  <c r="M317" i="13"/>
  <c r="O317" i="13"/>
  <c r="Q317" i="13"/>
  <c r="V317" i="13"/>
  <c r="G322" i="13"/>
  <c r="I322" i="13"/>
  <c r="K322" i="13"/>
  <c r="M322" i="13"/>
  <c r="O322" i="13"/>
  <c r="Q322" i="13"/>
  <c r="V322" i="13"/>
  <c r="G324" i="13"/>
  <c r="I324" i="13"/>
  <c r="K324" i="13"/>
  <c r="M324" i="13"/>
  <c r="O324" i="13"/>
  <c r="Q324" i="13"/>
  <c r="V324" i="13"/>
  <c r="G326" i="13"/>
  <c r="I326" i="13"/>
  <c r="K326" i="13"/>
  <c r="M326" i="13"/>
  <c r="O326" i="13"/>
  <c r="Q326" i="13"/>
  <c r="V326" i="13"/>
  <c r="G328" i="13"/>
  <c r="I328" i="13"/>
  <c r="K328" i="13"/>
  <c r="M328" i="13"/>
  <c r="O328" i="13"/>
  <c r="Q328" i="13"/>
  <c r="V328" i="13"/>
  <c r="G331" i="13"/>
  <c r="I331" i="13"/>
  <c r="K331" i="13"/>
  <c r="M331" i="13"/>
  <c r="O331" i="13"/>
  <c r="Q331" i="13"/>
  <c r="V331" i="13"/>
  <c r="G333" i="13"/>
  <c r="I333" i="13"/>
  <c r="K333" i="13"/>
  <c r="M333" i="13"/>
  <c r="O333" i="13"/>
  <c r="Q333" i="13"/>
  <c r="V333" i="13"/>
  <c r="G337" i="13"/>
  <c r="G336" i="13" s="1"/>
  <c r="I337" i="13"/>
  <c r="I336" i="13" s="1"/>
  <c r="K337" i="13"/>
  <c r="K336" i="13" s="1"/>
  <c r="M337" i="13"/>
  <c r="M336" i="13" s="1"/>
  <c r="O337" i="13"/>
  <c r="O336" i="13" s="1"/>
  <c r="Q337" i="13"/>
  <c r="Q336" i="13" s="1"/>
  <c r="V337" i="13"/>
  <c r="V336" i="13" s="1"/>
  <c r="G344" i="13"/>
  <c r="I344" i="13"/>
  <c r="K344" i="13"/>
  <c r="M344" i="13"/>
  <c r="O344" i="13"/>
  <c r="Q344" i="13"/>
  <c r="V344" i="13"/>
  <c r="G356" i="13"/>
  <c r="I356" i="13"/>
  <c r="K356" i="13"/>
  <c r="M356" i="13"/>
  <c r="O356" i="13"/>
  <c r="Q356" i="13"/>
  <c r="V356" i="13"/>
  <c r="G360" i="13"/>
  <c r="I360" i="13"/>
  <c r="K360" i="13"/>
  <c r="M360" i="13"/>
  <c r="O360" i="13"/>
  <c r="Q360" i="13"/>
  <c r="V360" i="13"/>
  <c r="G363" i="13"/>
  <c r="I363" i="13"/>
  <c r="K363" i="13"/>
  <c r="M363" i="13"/>
  <c r="O363" i="13"/>
  <c r="Q363" i="13"/>
  <c r="V363" i="13"/>
  <c r="G365" i="13"/>
  <c r="I365" i="13"/>
  <c r="K365" i="13"/>
  <c r="M365" i="13"/>
  <c r="O365" i="13"/>
  <c r="Q365" i="13"/>
  <c r="V365" i="13"/>
  <c r="AE369" i="13"/>
  <c r="AF369" i="13"/>
  <c r="G95" i="12"/>
  <c r="G9" i="12"/>
  <c r="I9" i="12"/>
  <c r="K9" i="12"/>
  <c r="M9" i="12"/>
  <c r="O9" i="12"/>
  <c r="Q9" i="12"/>
  <c r="V9" i="12"/>
  <c r="G16" i="12"/>
  <c r="I16" i="12"/>
  <c r="K16" i="12"/>
  <c r="M16" i="12"/>
  <c r="O16" i="12"/>
  <c r="Q16" i="12"/>
  <c r="V16" i="12"/>
  <c r="G21" i="12"/>
  <c r="I21" i="12"/>
  <c r="K21" i="12"/>
  <c r="M21" i="12"/>
  <c r="O21" i="12"/>
  <c r="Q21" i="12"/>
  <c r="V21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V45" i="12"/>
  <c r="G47" i="12"/>
  <c r="I47" i="12"/>
  <c r="K47" i="12"/>
  <c r="M47" i="12"/>
  <c r="O47" i="12"/>
  <c r="Q47" i="12"/>
  <c r="V47" i="12"/>
  <c r="G50" i="12"/>
  <c r="I50" i="12"/>
  <c r="K50" i="12"/>
  <c r="M50" i="12"/>
  <c r="O50" i="12"/>
  <c r="Q50" i="12"/>
  <c r="V50" i="12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60" i="12"/>
  <c r="I60" i="12"/>
  <c r="K60" i="12"/>
  <c r="M60" i="12"/>
  <c r="O60" i="12"/>
  <c r="Q60" i="12"/>
  <c r="V60" i="12"/>
  <c r="G62" i="12"/>
  <c r="I62" i="12"/>
  <c r="K62" i="12"/>
  <c r="M62" i="12"/>
  <c r="O62" i="12"/>
  <c r="Q62" i="12"/>
  <c r="V62" i="12"/>
  <c r="G65" i="12"/>
  <c r="I65" i="12"/>
  <c r="K65" i="12"/>
  <c r="M65" i="12"/>
  <c r="O65" i="12"/>
  <c r="Q65" i="12"/>
  <c r="V65" i="12"/>
  <c r="G67" i="12"/>
  <c r="I67" i="12"/>
  <c r="K67" i="12"/>
  <c r="M67" i="12"/>
  <c r="O67" i="12"/>
  <c r="Q67" i="12"/>
  <c r="V67" i="12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6" i="12"/>
  <c r="I76" i="12"/>
  <c r="K76" i="12"/>
  <c r="M76" i="12"/>
  <c r="O76" i="12"/>
  <c r="Q76" i="12"/>
  <c r="V76" i="12"/>
  <c r="G78" i="12"/>
  <c r="I78" i="12"/>
  <c r="K78" i="12"/>
  <c r="M78" i="12"/>
  <c r="O78" i="12"/>
  <c r="Q78" i="12"/>
  <c r="V78" i="12"/>
  <c r="G83" i="12"/>
  <c r="I83" i="12"/>
  <c r="K83" i="12"/>
  <c r="M83" i="12"/>
  <c r="O83" i="12"/>
  <c r="Q83" i="12"/>
  <c r="V83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AE95" i="12"/>
  <c r="AF95" i="12"/>
  <c r="I20" i="1"/>
  <c r="I19" i="1"/>
  <c r="I18" i="1"/>
  <c r="I17" i="1"/>
  <c r="I16" i="1"/>
  <c r="I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77" i="1" s="1"/>
  <c r="F45" i="1"/>
  <c r="G45" i="1"/>
  <c r="G25" i="1" s="1"/>
  <c r="A25" i="1" s="1"/>
  <c r="H44" i="1"/>
  <c r="I44" i="1" s="1"/>
  <c r="H43" i="1"/>
  <c r="I43" i="1" s="1"/>
  <c r="H42" i="1"/>
  <c r="I42" i="1" s="1"/>
  <c r="H41" i="1"/>
  <c r="I41" i="1" s="1"/>
  <c r="H40" i="1"/>
  <c r="H39" i="1"/>
  <c r="I21" i="1"/>
  <c r="J28" i="1"/>
  <c r="J26" i="1"/>
  <c r="G38" i="1"/>
  <c r="F38" i="1"/>
  <c r="J23" i="1"/>
  <c r="J24" i="1"/>
  <c r="J25" i="1"/>
  <c r="J27" i="1"/>
  <c r="E24" i="1"/>
  <c r="E26" i="1"/>
  <c r="G26" i="1" l="1"/>
  <c r="A26" i="1"/>
  <c r="G28" i="1"/>
  <c r="G23" i="1"/>
  <c r="V17" i="14"/>
  <c r="Q17" i="14"/>
  <c r="O17" i="14"/>
  <c r="M17" i="14"/>
  <c r="K17" i="14"/>
  <c r="I17" i="14"/>
  <c r="G17" i="14"/>
  <c r="V8" i="14"/>
  <c r="Q8" i="14"/>
  <c r="O8" i="14"/>
  <c r="M8" i="14"/>
  <c r="K8" i="14"/>
  <c r="I8" i="14"/>
  <c r="G8" i="14"/>
  <c r="V359" i="13"/>
  <c r="Q359" i="13"/>
  <c r="O359" i="13"/>
  <c r="M359" i="13"/>
  <c r="K359" i="13"/>
  <c r="I359" i="13"/>
  <c r="G359" i="13"/>
  <c r="V343" i="13"/>
  <c r="Q343" i="13"/>
  <c r="O343" i="13"/>
  <c r="M343" i="13"/>
  <c r="K343" i="13"/>
  <c r="I343" i="13"/>
  <c r="G343" i="13"/>
  <c r="V330" i="13"/>
  <c r="Q330" i="13"/>
  <c r="O330" i="13"/>
  <c r="M330" i="13"/>
  <c r="K330" i="13"/>
  <c r="I330" i="13"/>
  <c r="G330" i="13"/>
  <c r="V316" i="13"/>
  <c r="Q316" i="13"/>
  <c r="O316" i="13"/>
  <c r="M316" i="13"/>
  <c r="K316" i="13"/>
  <c r="I316" i="13"/>
  <c r="G316" i="13"/>
  <c r="V304" i="13"/>
  <c r="Q304" i="13"/>
  <c r="O304" i="13"/>
  <c r="M304" i="13"/>
  <c r="K304" i="13"/>
  <c r="I304" i="13"/>
  <c r="G304" i="13"/>
  <c r="V262" i="13"/>
  <c r="Q262" i="13"/>
  <c r="O262" i="13"/>
  <c r="M262" i="13"/>
  <c r="K262" i="13"/>
  <c r="I262" i="13"/>
  <c r="G262" i="13"/>
  <c r="V225" i="13"/>
  <c r="Q225" i="13"/>
  <c r="O225" i="13"/>
  <c r="M225" i="13"/>
  <c r="K225" i="13"/>
  <c r="I225" i="13"/>
  <c r="G225" i="13"/>
  <c r="V171" i="13"/>
  <c r="Q171" i="13"/>
  <c r="O171" i="13"/>
  <c r="M171" i="13"/>
  <c r="K171" i="13"/>
  <c r="I171" i="13"/>
  <c r="G171" i="13"/>
  <c r="V144" i="13"/>
  <c r="Q144" i="13"/>
  <c r="O144" i="13"/>
  <c r="M144" i="13"/>
  <c r="K144" i="13"/>
  <c r="I144" i="13"/>
  <c r="G144" i="13"/>
  <c r="V126" i="13"/>
  <c r="Q126" i="13"/>
  <c r="O126" i="13"/>
  <c r="M126" i="13"/>
  <c r="K126" i="13"/>
  <c r="I126" i="13"/>
  <c r="G126" i="13"/>
  <c r="V8" i="13"/>
  <c r="Q8" i="13"/>
  <c r="O8" i="13"/>
  <c r="M8" i="13"/>
  <c r="K8" i="13"/>
  <c r="I8" i="13"/>
  <c r="G8" i="13"/>
  <c r="V75" i="12"/>
  <c r="Q75" i="12"/>
  <c r="O75" i="12"/>
  <c r="M75" i="12"/>
  <c r="K75" i="12"/>
  <c r="I75" i="12"/>
  <c r="G75" i="12"/>
  <c r="V64" i="12"/>
  <c r="Q64" i="12"/>
  <c r="O64" i="12"/>
  <c r="M64" i="12"/>
  <c r="K64" i="12"/>
  <c r="I64" i="12"/>
  <c r="G64" i="12"/>
  <c r="V49" i="12"/>
  <c r="Q49" i="12"/>
  <c r="O49" i="12"/>
  <c r="M49" i="12"/>
  <c r="K49" i="12"/>
  <c r="I49" i="12"/>
  <c r="G49" i="12"/>
  <c r="V23" i="12"/>
  <c r="Q23" i="12"/>
  <c r="O23" i="12"/>
  <c r="M23" i="12"/>
  <c r="K23" i="12"/>
  <c r="I23" i="12"/>
  <c r="G23" i="12"/>
  <c r="V8" i="12"/>
  <c r="Q8" i="12"/>
  <c r="O8" i="12"/>
  <c r="M8" i="12"/>
  <c r="K8" i="12"/>
  <c r="I8" i="12"/>
  <c r="G8" i="12"/>
  <c r="H45" i="1"/>
  <c r="I39" i="1"/>
  <c r="I45" i="1" s="1"/>
  <c r="A23" i="1" l="1"/>
  <c r="J44" i="1"/>
  <c r="J43" i="1"/>
  <c r="J42" i="1"/>
  <c r="J41" i="1"/>
  <c r="J39" i="1"/>
  <c r="J45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902C0841-1BE4-4A06-AE2D-D9FABEC8C9E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7F04B99-80F6-483A-8D17-9BD0D815E04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F5314548-85AB-4B5B-9A01-2A6E57ED369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38E7E7E-1115-42EB-9B79-72402C5D2A6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DA8023D1-60AB-40C4-8112-1F7E8D7FA24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DFCA97D-159A-4801-9149-DCD99087D96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<sst xmlns="http://schemas.openxmlformats.org/spreadsheetml/2006/main" count="1797" uniqueCount="550">
  <si>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</si>
  <si>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</si>
  <si>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</si>
  <si>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</si>
  <si>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</si>
  <si>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</si>
  <si>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</si>
  <si>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</si>
  <si>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</si>
  <si>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</si>
  <si>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</si>
  <si>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</si>
  <si>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</si>
  <si>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</si>
  <si>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</si>
  <si>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</si>
  <si>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</si>
  <si>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</si>
  <si>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</si>
  <si>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</si>
  <si>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</si>
  <si>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</si>
  <si>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</si>
  <si>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</si>
  <si>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</si>
  <si>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</si>
  <si>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</si>
  <si>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</si>
  <si>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</si>
  <si>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</si>
  <si>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</si>
  <si>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</si>
  <si>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</si>
  <si>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</si>
  <si>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</si>
  <si>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</si>
  <si>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</si>
  <si>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</si>
  <si>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</si>
  <si>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</si>
  <si>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</si>
  <si>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</si>
  <si>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</si>
  <si>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OSV-004</t>
  </si>
  <si>
    <t>Osvětlení stadionu Rudolfa Labaje - Tyršova 275, Třinec</t>
  </si>
  <si>
    <t>Stavba</t>
  </si>
  <si>
    <t>Stavební objekt</t>
  </si>
  <si>
    <t>01</t>
  </si>
  <si>
    <t>Osvětlení stadionu</t>
  </si>
  <si>
    <t>01 - EL</t>
  </si>
  <si>
    <t xml:space="preserve">Osvětlení stadionu - ELEKTROINSTALACE </t>
  </si>
  <si>
    <t>01 - STAV</t>
  </si>
  <si>
    <t>Osvětlení stadionu - STAVEBNÍ ČÁST</t>
  </si>
  <si>
    <t>01- VRN</t>
  </si>
  <si>
    <t>VEDLEJŠÍ A OSTATNÍ NÁKLADY</t>
  </si>
  <si>
    <t>Celkem za stavbu</t>
  </si>
  <si>
    <t>CZK</t>
  </si>
  <si>
    <t>#POPS</t>
  </si>
  <si>
    <t>Popis stavby: OSV-004 - Osvětlení stadionu Rudolfa Labaje - Tyršova 275, Třinec</t>
  </si>
  <si>
    <t>#POPO</t>
  </si>
  <si>
    <t>Popis objektu: 01 - Osvětlení stadionu</t>
  </si>
  <si>
    <t>#POPR</t>
  </si>
  <si>
    <t xml:space="preserve">Popis rozpočtu: 01 - EL - Osvětlení stadionu - ELEKTROINSTALACE </t>
  </si>
  <si>
    <t>Popis rozpočtu: 01 - STAV - Osvětlení stadionu - STAVEBNÍ ČÁST</t>
  </si>
  <si>
    <t>Popis rozpočtu: 01- VRN - VEDLEJŠÍ A OSTATNÍ NÁKLADY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</si>
  <si>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</si>
  <si>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</si>
  <si>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</si>
  <si>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</si>
  <si>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</si>
  <si>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</si>
  <si>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</si>
  <si>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</si>
  <si>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</si>
  <si>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 a zvláštní zakládání</t>
  </si>
  <si>
    <t>210-1</t>
  </si>
  <si>
    <t>Svítidla a materiál pro osvětlení</t>
  </si>
  <si>
    <t>210-2</t>
  </si>
  <si>
    <t>Nosný materiál</t>
  </si>
  <si>
    <t>210-3</t>
  </si>
  <si>
    <t>Dodávka rozvaděčů, zásuvkových skříní a ostatních zařízení</t>
  </si>
  <si>
    <t>210-5</t>
  </si>
  <si>
    <t>Uzemnění</t>
  </si>
  <si>
    <t>210-6</t>
  </si>
  <si>
    <t>HZS</t>
  </si>
  <si>
    <t>22</t>
  </si>
  <si>
    <t>Piloty</t>
  </si>
  <si>
    <t>3</t>
  </si>
  <si>
    <t>Svislé a kompletní konstrukce</t>
  </si>
  <si>
    <t>5</t>
  </si>
  <si>
    <t>Komunikace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</si>
  <si>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</si>
  <si>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</si>
  <si>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</si>
  <si>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</si>
  <si>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</si>
  <si>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</si>
  <si>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</si>
  <si>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</si>
  <si>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</si>
  <si>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</si>
  <si>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</si>
  <si>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</si>
  <si>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</si>
  <si>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</si>
  <si>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</si>
  <si>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</si>
  <si>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</si>
  <si>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</si>
  <si>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</si>
  <si>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</si>
  <si>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</si>
  <si>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</si>
  <si>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</si>
  <si>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</si>
  <si>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</si>
  <si>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</si>
  <si>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</si>
  <si>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</si>
  <si>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</si>
  <si>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</si>
  <si>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</si>
  <si>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</si>
  <si>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</si>
  <si>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</si>
  <si>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</si>
  <si>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</si>
  <si>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</si>
  <si>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</si>
  <si>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</si>
  <si>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</si>
  <si>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</si>
  <si>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</si>
  <si>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</si>
  <si>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</si>
  <si>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31524000-5</t>
  </si>
  <si>
    <t>LED světlomet pro osvětlení sportovišť 1550W - kompletní dodávka vč. montáže a zapojení,  - 1. etapa, - LEVEL D</t>
  </si>
  <si>
    <t>ks</t>
  </si>
  <si>
    <t>Vlastní</t>
  </si>
  <si>
    <t>Indiv</t>
  </si>
  <si>
    <t>Práce</t>
  </si>
  <si>
    <t>Běžná</t>
  </si>
  <si>
    <t>POL1_1</t>
  </si>
  <si>
    <t>příkon 1550W, tř.I, index barvy světla 85K, hmotnost 22kg :</t>
  </si>
  <si>
    <t>POP</t>
  </si>
  <si>
    <t>tělo svítidla z vysokotlakého AL odlitku :</t>
  </si>
  <si>
    <t>tvrzené sklo s vysokou propustností, krytí IP 66 :</t>
  </si>
  <si>
    <t xml:space="preserve">72 : </t>
  </si>
  <si>
    <t>VV</t>
  </si>
  <si>
    <t>72</t>
  </si>
  <si>
    <t>SPU</t>
  </si>
  <si>
    <t>50911000-4a</t>
  </si>
  <si>
    <t>Stožár osvětlovací ocelový, kónický, 18-ti stranný, svislý dřík stožáru, plošina ukloněná o 20°,, výšky 37m do středu osvětlovací konstrukce, s nosností 30ks LED světlometů 1550W, vše žárově</t>
  </si>
  <si>
    <t>zinkováno, montovaný, viz v.č.01</t>
  </si>
  <si>
    <t xml:space="preserve">4 : </t>
  </si>
  <si>
    <t>4</t>
  </si>
  <si>
    <t>50911000-4b</t>
  </si>
  <si>
    <t>montáž a instalace stožárů 38m, vč. jeřábů a mechanizace a výškových prací</t>
  </si>
  <si>
    <t>28420000-2a</t>
  </si>
  <si>
    <t>Plastová trubka ohebná, pro uložení v zemi, d=50/41mm, rudá, dod.+ montáž, viz v.č.01</t>
  </si>
  <si>
    <t>m</t>
  </si>
  <si>
    <t>28420000-2b</t>
  </si>
  <si>
    <t>Krycí deska PVC 1000x300mm červená</t>
  </si>
  <si>
    <t>28421140-2a</t>
  </si>
  <si>
    <t>Kabel s PVC izolací, volně ulložený - kompl. dodávka vč. montáže a zapojení, typ CYKY 3x2,5</t>
  </si>
  <si>
    <t>kabeláž svítidla na výložníku - od RSx po svítidla</t>
  </si>
  <si>
    <t>28421140-2d</t>
  </si>
  <si>
    <t>Kabel s PVC izolací  AYKY Z-J 4x16mm2, uložený v stožáru mezi RMS a RS+zapojení, viz v.č.00</t>
  </si>
  <si>
    <t>28421140-2e</t>
  </si>
  <si>
    <t>Ukončení kabelů smršťovací koncovkou  do 4x150 - dod.+ montáž+zapojení, viz v.č.01</t>
  </si>
  <si>
    <t>28421140-2f</t>
  </si>
  <si>
    <t>Kabel s PVC izolací  CYKY 5x2,5, ovládání, uložený vchráničce, v písklovém loži +zapojení, viz, v.č.01</t>
  </si>
  <si>
    <t>28421140-2h</t>
  </si>
  <si>
    <t>Betonový žlab  s víkem na opěrnou zídkou 500×230×195 mm , vč. Uchycení a montáže za zídkou</t>
  </si>
  <si>
    <t>Kabel s PVC izolací  AYKY J 3x70+35mm2, uložený v zemi, v písklovém loži +zapojení, viz v.č.02</t>
  </si>
  <si>
    <t>R-položka</t>
  </si>
  <si>
    <t>POL12_1</t>
  </si>
  <si>
    <t>Kabel s PVC izolací  AYKY J 3x95+50mm2, uložený v zemi, v písklovém loži +zapojení, viz v.č.01</t>
  </si>
  <si>
    <t>Kabel s PVC izolací  AYKY J 3x120+70mm2, uložený v zemi, v písklovém loži +zapojení, viz v.č.00</t>
  </si>
  <si>
    <t>Kabel s PVC izolací  AYKY J 3x150+70mm2, uložený v zemi, v písklovém loži +zapojení, viz v.č.01</t>
  </si>
  <si>
    <t>Kabel s PVC izolací  CYKY 7x2,5, ovládání, uložený vchráničce, v písklovém loži +zapojení, viz, v.č.02</t>
  </si>
  <si>
    <t>31682100-1</t>
  </si>
  <si>
    <t>RO - rozvaděč, IP 43/20, ve budově rozhlasu, příprava na řízení</t>
  </si>
  <si>
    <t>31682100-2</t>
  </si>
  <si>
    <t>Systém řízení a regulace osvětlení, drátová / bezdrátová komunikace se svítidly, ovládání přes, smartphone</t>
  </si>
  <si>
    <t>31682100-3</t>
  </si>
  <si>
    <t>Rozvaděč RMS1-RMS4 do paty stožárů  37m, jištění, spínání, rozbočení kabelů, montáž a instalace</t>
  </si>
  <si>
    <t>31682100-4</t>
  </si>
  <si>
    <t>Rozvaděč RS1-RS4 na výložnících, jištění, rozbočení kabelů, montáž a instalace</t>
  </si>
  <si>
    <t>31682100-5</t>
  </si>
  <si>
    <t>Rozvaděč RH, hlavní jištění, odvody k RS1-RS6, přepínač sítí</t>
  </si>
  <si>
    <t>31682100-6</t>
  </si>
  <si>
    <t>Rozvaděč RP, skřín pro připojení Dieselagregátu</t>
  </si>
  <si>
    <t>31682100-7</t>
  </si>
  <si>
    <t>Rozvaděč PS, přípojnicová skříň 400A - 6 sad pojistek</t>
  </si>
  <si>
    <t>10.046.498</t>
  </si>
  <si>
    <t>Svorka hromosvodová páska/drát, pozinovaná - dod.+montáž, uzemňovací přívody - 2xsvorka/přívod</t>
  </si>
  <si>
    <t>10.046.740</t>
  </si>
  <si>
    <t>Svorka hromosvodová páska/páska, pozinkovaná - dod.+montáž, spojení uzemňovacího vedení</t>
  </si>
  <si>
    <t>10.074.580</t>
  </si>
  <si>
    <t>Pásovina FeZn 30x4mm, uložená v zemi pro uzemnění elektroinstalace - dod.+montáž, uzemnněí rozvaděče, RO+osvětlovacích stožárů</t>
  </si>
  <si>
    <t>10.343.768</t>
  </si>
  <si>
    <t>Drát FeZn s PVC izolací d=10/13mm pro vývody ke zkušebním svorkám - dod.+montáž, uzemňovací přívody</t>
  </si>
  <si>
    <t>10.578.254</t>
  </si>
  <si>
    <t>Svorka hromosvodová připojoivací, nerezová - dod.+montáž, připojení uzemňovacích vodičů</t>
  </si>
  <si>
    <t>509-4a</t>
  </si>
  <si>
    <t>Montážní práce u, trasa kabelu (RH rozvaděč) vč.průrazu do venk.prostoru a zapravení</t>
  </si>
  <si>
    <t>hod</t>
  </si>
  <si>
    <t>509-4b</t>
  </si>
  <si>
    <t>Použití mechanizace (UNC) pro manipulaci s kabelovými bubny</t>
  </si>
  <si>
    <t xml:space="preserve">Naprogramování světelných scén a show : </t>
  </si>
  <si>
    <t xml:space="preserve">Měření intenzity osvětlení : </t>
  </si>
  <si>
    <t>10</t>
  </si>
  <si>
    <t>509-4c</t>
  </si>
  <si>
    <t>Naprogramování světelných scén a show</t>
  </si>
  <si>
    <t>POL1_</t>
  </si>
  <si>
    <t>509-4d</t>
  </si>
  <si>
    <t>Měření intenzity osvětlení</t>
  </si>
  <si>
    <t>kpl</t>
  </si>
  <si>
    <t>509-4e</t>
  </si>
  <si>
    <t>Spolupráce s revizním technikem</t>
  </si>
  <si>
    <t>509-4f</t>
  </si>
  <si>
    <t>Výchozí revize</t>
  </si>
  <si>
    <t>sítě kabelové osvětlovací nízkého napětí včetně sloupů a svítidel</t>
  </si>
  <si>
    <t>umístění vedení v zemní rýze na upravený podklad</t>
  </si>
  <si>
    <t>novostavba objektu</t>
  </si>
  <si>
    <t>SUM</t>
  </si>
  <si>
    <t>END</t>
  </si>
  <si>
    <t>121101101R00</t>
  </si>
  <si>
    <t>Sejmutí ornice s přemístěním na vzdálenost do 50 m</t>
  </si>
  <si>
    <t>m3</t>
  </si>
  <si>
    <t>800-1</t>
  </si>
  <si>
    <t>RTS 24/ II</t>
  </si>
  <si>
    <t>nebo lesní půdy, s vodorovným přemístěním na hromady v místě upotřebení nebo na dočasné či trvalé skládky se složením</t>
  </si>
  <si>
    <t>SPI</t>
  </si>
  <si>
    <t xml:space="preserve">pro patky S1-S4 v tl.200mm : </t>
  </si>
  <si>
    <t>3,30*3,30*0,20*4</t>
  </si>
  <si>
    <t>Mezisoučet</t>
  </si>
  <si>
    <t xml:space="preserve">pro rýhy š.300mm a tl.200mm : </t>
  </si>
  <si>
    <t xml:space="preserve">z RM2 so PS : </t>
  </si>
  <si>
    <t>65,00*0,30*0,20</t>
  </si>
  <si>
    <t xml:space="preserve">z PS do RH : </t>
  </si>
  <si>
    <t>15,00*0,30*0,20</t>
  </si>
  <si>
    <t xml:space="preserve">z RH do S4 : </t>
  </si>
  <si>
    <t xml:space="preserve">z RH do S2 : </t>
  </si>
  <si>
    <t>45,00*0,30*0,20</t>
  </si>
  <si>
    <t xml:space="preserve">z RH do S1 : </t>
  </si>
  <si>
    <t>175,00*0,30*0,20</t>
  </si>
  <si>
    <t xml:space="preserve">z RH do S3 : </t>
  </si>
  <si>
    <t>270,00*0,30*0,20</t>
  </si>
  <si>
    <t>131101201R00</t>
  </si>
  <si>
    <t>Hloubení zapažených jam a zářezů do 100 m3, v hornině 1-2 , převážně ručně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</si>
  <si>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</si>
  <si>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 xml:space="preserve">pro patku S1 : </t>
  </si>
  <si>
    <t xml:space="preserve">prům.hl.výkopu: (1,60+2,10)*0,50-0,20=1,65m : </t>
  </si>
  <si>
    <t>3,30*3,30*1,65</t>
  </si>
  <si>
    <t xml:space="preserve">pro patku S2 : </t>
  </si>
  <si>
    <t>3,30*3,30*(1,60-0,20)</t>
  </si>
  <si>
    <t xml:space="preserve">pro patku S3 : </t>
  </si>
  <si>
    <t xml:space="preserve">prům.hl.výkopu: (2,80+0,95)*0,50-0,20=1,675m : </t>
  </si>
  <si>
    <t>3,30*3,30*1,675</t>
  </si>
  <si>
    <t xml:space="preserve">proi patku S4 : </t>
  </si>
  <si>
    <t xml:space="preserve">prům-hl.výkopu: (2,70+0,90)*0,50-0,20=1,60m : </t>
  </si>
  <si>
    <t>3,30*3,30*1,60</t>
  </si>
  <si>
    <t>132101111R00</t>
  </si>
  <si>
    <t>Hloubení rýh šířky do 60 cm do 100 m3, v hornině 1-2,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</si>
  <si>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</si>
  <si>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 xml:space="preserve">po odstranění ornice a příp.vrstev komunikací : </t>
  </si>
  <si>
    <t xml:space="preserve">rýha z RM2 do PS : </t>
  </si>
  <si>
    <t>65,00*0,30*(0,80-0,20)</t>
  </si>
  <si>
    <t>10,00*0,30*(0,80-0,35)</t>
  </si>
  <si>
    <t xml:space="preserve">rýha z PS do RH : </t>
  </si>
  <si>
    <t>15,00*0,30*(0,80-0,20)</t>
  </si>
  <si>
    <t xml:space="preserve">rýha z RH do S4 : </t>
  </si>
  <si>
    <t>50,00*0,30*(0,80-0,20)</t>
  </si>
  <si>
    <t>15,00*0,30*(0,80-0,30)</t>
  </si>
  <si>
    <t xml:space="preserve">rýha z RH do S2 : </t>
  </si>
  <si>
    <t>45,00*0,30*(0,80-0,20)</t>
  </si>
  <si>
    <t xml:space="preserve">rýha z RH do S1 : </t>
  </si>
  <si>
    <t>175,00*0,30*(0,80-0,20)</t>
  </si>
  <si>
    <t xml:space="preserve">rýha z RH do S3 : </t>
  </si>
  <si>
    <t>270,00*0,30*(0,80-0,20)</t>
  </si>
  <si>
    <t>151101201R00</t>
  </si>
  <si>
    <t>Zřízení pažení stěn výkopu bez rozepření, vzepření příložné, hloubky do 4 m</t>
  </si>
  <si>
    <t>m2</t>
  </si>
  <si>
    <t>(3,30+1,05*2)*2,10+(3,30+2,25*2)*1,60</t>
  </si>
  <si>
    <t>3,30*1,60*4</t>
  </si>
  <si>
    <t>3,30*2,80+(3,30*(2,80+0,95)*0,50)*2</t>
  </si>
  <si>
    <t xml:space="preserve">pro pstku S4 : </t>
  </si>
  <si>
    <t>3,30*2,70+(3,30*(2,70+1,00)*0,50)*2</t>
  </si>
  <si>
    <t>151101211R00</t>
  </si>
  <si>
    <t>Odstranění pažení stěn výkopu příložné, hloubky do 4 m</t>
  </si>
  <si>
    <t>s uložením pažin na vzdálenost do 3 m od okraje výkopu,</t>
  </si>
  <si>
    <t>162201101R00</t>
  </si>
  <si>
    <t>Vodorovné přemístění výkopku z horniny 1 až 4, na vzdálenost do 20 m</t>
  </si>
  <si>
    <t>po suchu, bez naložení výkopku, avšak se složením bez rozhrnutí, zpáteční cesta vozidla.</t>
  </si>
  <si>
    <t>106,753*2</t>
  </si>
  <si>
    <t>162601102R00</t>
  </si>
  <si>
    <t>Vodorovné přemístění výkopku z horniny 1 až 4, na vzdálenost přes 4 000  do 5 000 m</t>
  </si>
  <si>
    <t xml:space="preserve">výkop jam pro patky : </t>
  </si>
  <si>
    <t>68,87925</t>
  </si>
  <si>
    <t xml:space="preserve">výkop rýh pro EL vedení : </t>
  </si>
  <si>
    <t>117,90</t>
  </si>
  <si>
    <t xml:space="preserve">zásyp jam a rýh : </t>
  </si>
  <si>
    <t>-106,753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</si>
  <si>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</si>
  <si>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</si>
  <si>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</si>
  <si>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</si>
  <si>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</si>
  <si>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</si>
  <si>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17,9685</t>
  </si>
  <si>
    <t>-2,50*2,50*1,50</t>
  </si>
  <si>
    <t>-2,70*2,70*0,10</t>
  </si>
  <si>
    <t>-(2,50+0,425*2)*0,20*0,50-0,625*0,20*0,15*2</t>
  </si>
  <si>
    <t>15,246</t>
  </si>
  <si>
    <t>-2,40*2,70*0,10</t>
  </si>
  <si>
    <t>18,24075</t>
  </si>
  <si>
    <t>-2,50*2,50*1,50+1,65*0,65*0,50*2,50</t>
  </si>
  <si>
    <t>-2,50*0,90*0,20-0,425*(0,75*0,50)*0,20</t>
  </si>
  <si>
    <t xml:space="preserve">pro patku S4 : </t>
  </si>
  <si>
    <t>17,424</t>
  </si>
  <si>
    <t>-2,50*0,90*0,20-0,425*0,75*0,20*2</t>
  </si>
  <si>
    <t xml:space="preserve">zásyp rýh pro EL vedení : </t>
  </si>
  <si>
    <t>117,90-39,60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</si>
  <si>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</si>
  <si>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</si>
  <si>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</si>
  <si>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(75,00+15,00+80,00+45,00+175,00+270,00)*0,30*0,20</t>
  </si>
  <si>
    <t>199000002R00</t>
  </si>
  <si>
    <t>Poplatky za skládku horniny 1- 4, skupina 17 05 04 z Katalogu odpadů</t>
  </si>
  <si>
    <t>111201101R00</t>
  </si>
  <si>
    <t>Odstranění křovin a stromů o průměru do 10 cm při celkové ploše do 1 000 m2</t>
  </si>
  <si>
    <t>s odstraněním kořenů a s případným nutným odklizením křovin a stromů na hromady na vzdálenost do 50 m nebo s naložením na dopravní prostředek, do sklonu terénu 1 : 5,</t>
  </si>
  <si>
    <t>111201401R00</t>
  </si>
  <si>
    <t>Spálení odstraněných křovin a stromů o průměru kmene do 100 mm, na hromadách, pro jakoukoliv plochu</t>
  </si>
  <si>
    <t>Včetně očištění spáleniště, uložení popela a zbytků na hromadu.</t>
  </si>
  <si>
    <t>Včetně nákladů na přihrnování křovin, očištění spáleniště, uložení popela a zbytků na hromadu.</t>
  </si>
  <si>
    <t>113106241R00</t>
  </si>
  <si>
    <t>Rozebrání vozovek a ploch s jakoukoliv výplní spár   v jakékoliv ploše, ze silničních panelů jakýchkoliv rozměrů, kladených do jakéhokoliv lože a se spárami zalitými živicí nebo cementovou maltou</t>
  </si>
  <si>
    <t>822-1</t>
  </si>
  <si>
    <t>s přemístěním hmot na skládku na vzdálenost do 3 m nebo s naložením na dopravní prostředek</t>
  </si>
  <si>
    <t xml:space="preserve">kolem patky S : </t>
  </si>
  <si>
    <t>1,20*3,80*12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</si>
  <si>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</si>
  <si>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</si>
  <si>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</si>
  <si>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50,00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</si>
  <si>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</si>
  <si>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</si>
  <si>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</si>
  <si>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 xml:space="preserve">kolem patky S1 : </t>
  </si>
  <si>
    <t>12,00</t>
  </si>
  <si>
    <t xml:space="preserve">kolem patek S2-S4 : </t>
  </si>
  <si>
    <t>8,60*3</t>
  </si>
  <si>
    <t xml:space="preserve">v místech rýh pro EL : </t>
  </si>
  <si>
    <t>35,10/0,20</t>
  </si>
  <si>
    <t>184501115R00</t>
  </si>
  <si>
    <t>Zhotovení obalu kmene z juty ve dvou vrstvách, na svahu přes 1:5 do 1:2</t>
  </si>
  <si>
    <t>823-1</t>
  </si>
  <si>
    <t>a spodních částí větví stromu</t>
  </si>
  <si>
    <t>184807111R00</t>
  </si>
  <si>
    <t>Ochrana stromu bedněním zřízení bednění</t>
  </si>
  <si>
    <t>před poškozením stavebním provozem,</t>
  </si>
  <si>
    <t>Včetně řeziva.</t>
  </si>
  <si>
    <t>6,40*3</t>
  </si>
  <si>
    <t>184807112R00</t>
  </si>
  <si>
    <t>Ochrana stromu bedněním odstranění bednění</t>
  </si>
  <si>
    <t>180400020RA0</t>
  </si>
  <si>
    <t>Založení trávníku s dodáním osiva parkového, v rovině</t>
  </si>
  <si>
    <t>AP-HSV</t>
  </si>
  <si>
    <t>Agregovaná položka</t>
  </si>
  <si>
    <t>POL2_</t>
  </si>
  <si>
    <t>Včetně prvního pokosení, naložení odpadu a odvezení do 20 km, se složením.</t>
  </si>
  <si>
    <t>271313511R00</t>
  </si>
  <si>
    <t xml:space="preserve">Betonování podkladu základových konstrukcí </t>
  </si>
  <si>
    <t>801-1</t>
  </si>
  <si>
    <t>prostý</t>
  </si>
  <si>
    <t xml:space="preserve">pro S1-S4 : </t>
  </si>
  <si>
    <t>2,70*2,70*0,10*4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</si>
  <si>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</si>
  <si>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</si>
  <si>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</si>
  <si>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2,70*4*0,10*4</t>
  </si>
  <si>
    <t>273351216R00</t>
  </si>
  <si>
    <t>Bednění stěn základových desek odstranění</t>
  </si>
  <si>
    <t>Včetně očištění, vytřídění a uložení bednicího materiálu.</t>
  </si>
  <si>
    <t>275321611R00</t>
  </si>
  <si>
    <t>Beton základových patek železový třídy C 30/37</t>
  </si>
  <si>
    <t>bez dodávky a uložení výztuže</t>
  </si>
  <si>
    <t xml:space="preserve">pro S1 : </t>
  </si>
  <si>
    <t>2,50*2,50*1,50</t>
  </si>
  <si>
    <t xml:space="preserve">pro S2 : </t>
  </si>
  <si>
    <t xml:space="preserve">pro S3 : </t>
  </si>
  <si>
    <t xml:space="preserve">pro S4 : 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</si>
  <si>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</si>
  <si>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</si>
  <si>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</si>
  <si>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2,50*4*1,50*4</t>
  </si>
  <si>
    <t>275351216R00</t>
  </si>
  <si>
    <t>Bednění stěn základových patek odstranění</t>
  </si>
  <si>
    <t>Včetně očištění, vytřídění a uložení bednícího materiálu.</t>
  </si>
  <si>
    <t>275361821R00</t>
  </si>
  <si>
    <t xml:space="preserve">Výztuž a svařované sítě základových patek z prutové oceli, 10505,  ,  ,  </t>
  </si>
  <si>
    <t>t</t>
  </si>
  <si>
    <t>821-1</t>
  </si>
  <si>
    <t>Začátek provozního součtu</t>
  </si>
  <si>
    <t xml:space="preserve">  pro 1 patku : </t>
  </si>
  <si>
    <t xml:space="preserve">  500,00*0,001</t>
  </si>
  <si>
    <t>Konec provozního součtu</t>
  </si>
  <si>
    <t xml:space="preserve">pro 4 patky : </t>
  </si>
  <si>
    <t>0,50*4</t>
  </si>
  <si>
    <t>229940010RAX</t>
  </si>
  <si>
    <t>Trubkové mikropiloty D 89, včetně injektáže</t>
  </si>
  <si>
    <t>Včetně vyčištění vrtu, dodání a výrobu cementové zálivky, sestavení mikropiloty a veškerých úprav po injektování.</t>
  </si>
  <si>
    <t>6,00*12</t>
  </si>
  <si>
    <t>311112320RT4</t>
  </si>
  <si>
    <t>Stěny z betonových bednicích tvárnic a betonu šířky 200 mm, zálivka betonem C25/30</t>
  </si>
  <si>
    <t>(ztracené bednění) z betonových tvárnic a zálivka betonem,</t>
  </si>
  <si>
    <t>2,50*1,00+0,425*0,75*2+0,625*0,25*2</t>
  </si>
  <si>
    <t>311361821R00</t>
  </si>
  <si>
    <t>Výztuž nadzákladových zdí z betonářské oceli 10 505(R), Výztuž ocelová betonářská - tyč; úprava: stříhaná, ohýbaná; povrch: žebírkový; značka: B500B (1.0439); d = 12,0 mm</t>
  </si>
  <si>
    <t>včetně distančních prvků</t>
  </si>
  <si>
    <t xml:space="preserve">svislá R14-dl.500mm - 18ks/patku : </t>
  </si>
  <si>
    <t xml:space="preserve">  1,208*0,50*18*0,001</t>
  </si>
  <si>
    <t xml:space="preserve">pro 3 patky : </t>
  </si>
  <si>
    <t>0,01087*3</t>
  </si>
  <si>
    <t xml:space="preserve">podélná - R14-1bm/1bm spáry : </t>
  </si>
  <si>
    <t xml:space="preserve">  1,208*18,50*1,2*0,001</t>
  </si>
  <si>
    <t>0,02682*3</t>
  </si>
  <si>
    <t>318261224RT1</t>
  </si>
  <si>
    <t>Ploty z betonových tvárnic s výztuží a betonovou zálivkou stříška, šířky 280 mm, hladká, přírodní</t>
  </si>
  <si>
    <t xml:space="preserve">  2,50+0,425*2+0,625*2</t>
  </si>
  <si>
    <t xml:space="preserve">pro patky S1+S3+S4 : </t>
  </si>
  <si>
    <t>4,60*3</t>
  </si>
  <si>
    <t>113107515R00</t>
  </si>
  <si>
    <t>Odstranění podkladů nebo krytů z kameniva hrubého drceného, v ploše jednotlivě do 50 m2, tloušťka vrstvy 150 mm</t>
  </si>
  <si>
    <t xml:space="preserve">rýha z RM2 do PS - tl.300mm : </t>
  </si>
  <si>
    <t>10,00*0,30*2</t>
  </si>
  <si>
    <t>15,00*0,30</t>
  </si>
  <si>
    <t>113108305R00</t>
  </si>
  <si>
    <t>Odstranění podkladů nebo krytů živičných, v ploše jednotlivě do 50 m2, tloušťka vrstvy 50 mm</t>
  </si>
  <si>
    <t xml:space="preserve">rýha z RM2 so PS : </t>
  </si>
  <si>
    <t>10,00*0,30</t>
  </si>
  <si>
    <t>113109315R00</t>
  </si>
  <si>
    <t>Odstranění podkladů nebo krytů z betonu prostého, v ploše jednotlivě do 50 m2, tloušťka vrstvy 150 mm</t>
  </si>
  <si>
    <t>564841113RT2</t>
  </si>
  <si>
    <t>Podklad ze štěrkodrti s rozprostřením a zhutněním frakce 0-32 mm, tloušťka po zhutnění 140 mm</t>
  </si>
  <si>
    <t>567321111R00</t>
  </si>
  <si>
    <t>Podklad nebo kryt z vibrocemu tloušťka po zhutnění 150 mm</t>
  </si>
  <si>
    <t>s rozprostřením a zhutněním, odstranění bláta nebo prachu s povrchu podkladu nebo krytu, dodání a rozprostření cementové malty,</t>
  </si>
  <si>
    <t>573311511R00</t>
  </si>
  <si>
    <t>Prolití podkladu nebo krytu z kameniva asfaltem v množství  2,5 kg/m2</t>
  </si>
  <si>
    <t>574541111R00</t>
  </si>
  <si>
    <t>Makadam penetrační jemný z kameniva drceného, z asfaltu, tloušťky 50 mm</t>
  </si>
  <si>
    <t>s rozprostřením kameniva na sucho, s postřikem asfaltem, s posypem drtí a se zhutněním</t>
  </si>
  <si>
    <t>584121111R00</t>
  </si>
  <si>
    <t>Osazení silničních panelů jakéhokoliv druhu a velikosti, Kamenivo nestanovené těžené; frakce 0,0 až 32,0 mm</t>
  </si>
  <si>
    <t>ze železového betonu, s provedením podkladu z kameniva těženého do tl. 4 cm</t>
  </si>
  <si>
    <t xml:space="preserve">kolem patky S1 - posunutí stáv. panelů : </t>
  </si>
  <si>
    <t>597101111RXX</t>
  </si>
  <si>
    <t>Montáž odvodňovacího žlabu - zpětná montáž demontovaného beton.žlabu</t>
  </si>
  <si>
    <t>631313611R00</t>
  </si>
  <si>
    <t xml:space="preserve">Mazanina z betonu prostého tl. přes 80 do 120 mm třídy C 16/20 ,  </t>
  </si>
  <si>
    <t>(z kameniva) hlazená dřevěným hladítkem</t>
  </si>
  <si>
    <t>Včetně vytvoření dilatačních spár, bez zaplnění.</t>
  </si>
  <si>
    <t xml:space="preserve">pro patky S1 - S4 : </t>
  </si>
  <si>
    <t>631351101R00</t>
  </si>
  <si>
    <t>Bednění stěn, rýh a otvorů v podlahách zřízení</t>
  </si>
  <si>
    <t>2,70*0,10*4*4</t>
  </si>
  <si>
    <t>631351102R00</t>
  </si>
  <si>
    <t>Bednění stěn, rýh a otvorů v podlahách odstranění</t>
  </si>
  <si>
    <t>953981206R00</t>
  </si>
  <si>
    <t>Chemické kotvy do betonu, do cihelného zdiva do betonu, hloubky 210 mm, M 24, malta pro chemické kotvy dvousložková do plných materiálů</t>
  </si>
  <si>
    <t>kus</t>
  </si>
  <si>
    <t>801-4</t>
  </si>
  <si>
    <t xml:space="preserve">18ks/1 patku - výztuž v odd.3 : </t>
  </si>
  <si>
    <t>18,00*3</t>
  </si>
  <si>
    <t>953-PC01</t>
  </si>
  <si>
    <t>Přesné osazení kotevních šroubů a šablon, bez dodávky</t>
  </si>
  <si>
    <t>953-PC02</t>
  </si>
  <si>
    <t>D+M - chráničky prům.50mm osazené při betonáži patek - pro přívod EL ke stožárům</t>
  </si>
  <si>
    <t>953-PC03</t>
  </si>
  <si>
    <t>Šablony kotvících šroubů - dodávka subdodavatele</t>
  </si>
  <si>
    <t>953-PC04</t>
  </si>
  <si>
    <t>Kotvící šrouby stožáru - dodávka 16*M42/2000mm</t>
  </si>
  <si>
    <t>sada</t>
  </si>
  <si>
    <t>966067111R00</t>
  </si>
  <si>
    <t>Rozebrání plotu tyčového laťového prkenného, drátěného, plechového</t>
  </si>
  <si>
    <t>801-5</t>
  </si>
  <si>
    <t>971042241R00</t>
  </si>
  <si>
    <t>Vybourání otvorů v betonových příčkách a zdech plochy do 0,0225 m2, tloušťky do 300 mm</t>
  </si>
  <si>
    <t>801-3</t>
  </si>
  <si>
    <t>základových nebo nadzákladových,</t>
  </si>
  <si>
    <t>998152121R00</t>
  </si>
  <si>
    <t>Přesun hmot pro oplocení a objekty zvláštní,monol. vodorovně do 50 m výšky do 3 m</t>
  </si>
  <si>
    <t>Přesun hmot</t>
  </si>
  <si>
    <t>POL7_</t>
  </si>
  <si>
    <t>na novostavbách a změnách objektů pro oplocení (815 2 JKSo), objekty zvláštní pro chov živočichů (815 3 JKSO), objekty pozemní různé (815 9 JKSO) se svislou nosnou konstrukcí monolitickou betonovou tyčovou nebo plošnou ( KMCH 2 a 3 - JKSO šesté místo)</t>
  </si>
  <si>
    <t xml:space="preserve">Hmotnosti z položek s pořadovými čísly: : </t>
  </si>
  <si>
    <t xml:space="preserve">4,10,13,17,18,21,22,24,25,27,29,30,31,35,36,37,38,39,40,41,42,44, : </t>
  </si>
  <si>
    <t>Součet: : 202,12788</t>
  </si>
  <si>
    <t>711212331R00</t>
  </si>
  <si>
    <t>Izolace proti vodě stěrka hydroizolační  asfaltobentonitová, s výztužnými vlákny, včetně penetrace</t>
  </si>
  <si>
    <t>800-711</t>
  </si>
  <si>
    <t>1x penetrace, 1x stěrka.</t>
  </si>
  <si>
    <t xml:space="preserve">nátěr opěrných zídek zn rubové strany : </t>
  </si>
  <si>
    <t xml:space="preserve">  2,502*1,25+0,25*0,20*2</t>
  </si>
  <si>
    <t xml:space="preserve">  0,625*1,00*2+0,625*0,50*2</t>
  </si>
  <si>
    <t>5,1025*3</t>
  </si>
  <si>
    <t>998711201R00</t>
  </si>
  <si>
    <t>Přesun hmot pro izolace proti vodě svisle do 6 m</t>
  </si>
  <si>
    <t>50 m vodorovně měřeno od těžiště půdorysné plochy skládky do těžiště půdorysné plochy objektu</t>
  </si>
  <si>
    <t>979083116R00</t>
  </si>
  <si>
    <t>Vodorovné přemístění suti přes 4000 m do 5000 m</t>
  </si>
  <si>
    <t>800-6</t>
  </si>
  <si>
    <t>včetně naložení na dopravní prostředek a složení,</t>
  </si>
  <si>
    <t>979999973R00</t>
  </si>
  <si>
    <t>Poplatek za uložení, zemina a kamení,  , skupina 17 05 04 z Katalogu odpadů</t>
  </si>
  <si>
    <t>979999995R00</t>
  </si>
  <si>
    <t>Poplatek za recyklaci, obalovaného kameniva a asfaltu, kusovost do 1600 cm2, skupina 17 03 02 z Katalogu odpadů</t>
  </si>
  <si>
    <t>170 302</t>
  </si>
  <si>
    <t>00511 R</t>
  </si>
  <si>
    <t xml:space="preserve">Geodetické práce </t>
  </si>
  <si>
    <t>Soubor</t>
  </si>
  <si>
    <t>VRN</t>
  </si>
  <si>
    <t>POL99_8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</si>
  <si>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</si>
  <si>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</si>
  <si>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</si>
  <si>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</si>
  <si>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</si>
  <si>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</si>
  <si>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</si>
  <si>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</si>
  <si>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</si>
  <si>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</si>
  <si>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</si>
  <si>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</si>
  <si>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</si>
  <si>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</si>
  <si>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</si>
  <si>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</si>
  <si>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</si>
  <si>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</si>
  <si>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</si>
  <si>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</si>
  <si>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</si>
  <si>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Správa tělovýchovných a rekreačních zařízení města Třinec, p.o. (STaRS)</t>
  </si>
  <si>
    <t>Tyršova 275, 739 61 Třinec-Staré Město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</si>
</sst>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0" fontId="21" fillId="0" borderId="0" xfId="0" applyFont="1" applyAlignment="1">
      <alignment wrapText="1"/>
    </xf>
    <xf numFmtId="165" fontId="19" fillId="0" borderId="0" xfId="0" quotePrefix="1" applyNumberFormat="1" applyFont="1" applyAlignment="1">
      <alignment horizontal="left" vertical="top" wrapText="1"/>
    </xf>
    <xf numFmtId="165" fontId="20" fillId="0" borderId="0" xfId="0" applyNumberFormat="1" applyFont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49" fontId="16" fillId="4" borderId="0" xfId="0" applyNumberFormat="1" applyFont="1" applyFill="1" applyAlignment="1" applyProtection="1">
      <alignment horizontal="left" vertical="top" wrapText="1"/>
      <protection locked="0"/>
    </xf>
    <xf numFmtId="49" fontId="16" fillId="4" borderId="0" xfId="0" applyNumberFormat="1" applyFont="1" applyFill="1" applyAlignment="1" applyProtection="1">
      <alignment vertical="top"/>
      <protection locked="0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i2I8Pzn1fyP21WoTfTAGvWjksq0drkEDdXxedH2x/JwknCAaSuidlm2jqk3pFWQ7KBdTa7mCxFNu3N4y0NrLwA==" saltValue="s8/xm+Bn3VqrmwdFteUQt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0"/>
  <sheetViews>
    <sheetView showGridLines="0" tabSelected="1" topLeftCell="B1" zoomScaleNormal="100" zoomScaleSheetLayoutView="75" workbookViewId="0">
      <selection activeCell="N15" sqref="N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3" t="s">
        <v>41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">
      <c r="A2" s="2"/>
      <c r="B2" s="76" t="s">
        <v>22</v>
      </c>
      <c r="C2" s="77"/>
      <c r="D2" s="78" t="s">
        <v>43</v>
      </c>
      <c r="E2" s="202" t="s">
        <v>44</v>
      </c>
      <c r="F2" s="203"/>
      <c r="G2" s="203"/>
      <c r="H2" s="203"/>
      <c r="I2" s="203"/>
      <c r="J2" s="204"/>
      <c r="O2" s="1"/>
    </row>
    <row r="3" spans="1:15" ht="27" hidden="1" customHeight="1" x14ac:dyDescent="0.2">
      <c r="A3" s="2"/>
      <c r="B3" s="79"/>
      <c r="C3" s="77"/>
      <c r="D3" s="80"/>
      <c r="E3" s="205"/>
      <c r="F3" s="206"/>
      <c r="G3" s="206"/>
      <c r="H3" s="206"/>
      <c r="I3" s="206"/>
      <c r="J3" s="207"/>
    </row>
    <row r="4" spans="1:15" ht="23.25" customHeight="1" x14ac:dyDescent="0.2">
      <c r="A4" s="2"/>
      <c r="B4" s="81"/>
      <c r="C4" s="82"/>
      <c r="D4" s="83"/>
      <c r="E4" s="215"/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42</v>
      </c>
      <c r="D5" s="219" t="s">
        <v>548</v>
      </c>
      <c r="E5" s="220"/>
      <c r="F5" s="220"/>
      <c r="G5" s="220"/>
      <c r="H5" s="18" t="s">
        <v>40</v>
      </c>
      <c r="I5" s="22"/>
      <c r="J5" s="8"/>
    </row>
    <row r="6" spans="1:15" ht="19.5" customHeight="1" x14ac:dyDescent="0.2">
      <c r="A6" s="2"/>
      <c r="B6" s="28"/>
      <c r="C6" s="55"/>
      <c r="D6" s="221" t="s">
        <v>549</v>
      </c>
      <c r="E6" s="222"/>
      <c r="F6" s="222"/>
      <c r="G6" s="22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9"/>
      <c r="E11" s="209"/>
      <c r="F11" s="209"/>
      <c r="G11" s="209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34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8"/>
      <c r="F15" s="208"/>
      <c r="G15" s="210"/>
      <c r="H15" s="210"/>
      <c r="I15" s="210" t="s">
        <v>29</v>
      </c>
      <c r="J15" s="211"/>
    </row>
    <row r="16" spans="1:15" ht="23.25" customHeight="1" x14ac:dyDescent="0.2">
      <c r="A16" s="138" t="s">
        <v>24</v>
      </c>
      <c r="B16" s="38" t="s">
        <v>24</v>
      </c>
      <c r="C16" s="62"/>
      <c r="D16" s="63"/>
      <c r="E16" s="199"/>
      <c r="F16" s="200"/>
      <c r="G16" s="199"/>
      <c r="H16" s="200"/>
      <c r="I16" s="199">
        <f>SUMIF(F57:F76,A16,I57:I76)+SUMIF(F57:F76,"PSU",I57:I76)</f>
        <v>0</v>
      </c>
      <c r="J16" s="201"/>
    </row>
    <row r="17" spans="1:10" ht="23.25" customHeight="1" x14ac:dyDescent="0.2">
      <c r="A17" s="138" t="s">
        <v>25</v>
      </c>
      <c r="B17" s="38" t="s">
        <v>25</v>
      </c>
      <c r="C17" s="62"/>
      <c r="D17" s="63"/>
      <c r="E17" s="199"/>
      <c r="F17" s="200"/>
      <c r="G17" s="199"/>
      <c r="H17" s="200"/>
      <c r="I17" s="199">
        <f>SUMIF(F57:F76,A17,I57:I76)</f>
        <v>0</v>
      </c>
      <c r="J17" s="201"/>
    </row>
    <row r="18" spans="1:10" ht="23.25" customHeight="1" x14ac:dyDescent="0.2">
      <c r="A18" s="138" t="s">
        <v>26</v>
      </c>
      <c r="B18" s="38" t="s">
        <v>26</v>
      </c>
      <c r="C18" s="62"/>
      <c r="D18" s="63"/>
      <c r="E18" s="199"/>
      <c r="F18" s="200"/>
      <c r="G18" s="199"/>
      <c r="H18" s="200"/>
      <c r="I18" s="199">
        <f>SUMIF(F57:F76,A18,I57:I76)</f>
        <v>0</v>
      </c>
      <c r="J18" s="201"/>
    </row>
    <row r="19" spans="1:10" ht="23.25" customHeight="1" x14ac:dyDescent="0.2">
      <c r="A19" s="138" t="s">
        <v>104</v>
      </c>
      <c r="B19" s="38" t="s">
        <v>27</v>
      </c>
      <c r="C19" s="62"/>
      <c r="D19" s="63"/>
      <c r="E19" s="199"/>
      <c r="F19" s="200"/>
      <c r="G19" s="199"/>
      <c r="H19" s="200"/>
      <c r="I19" s="199">
        <f>SUMIF(F57:F76,A19,I57:I76)</f>
        <v>0</v>
      </c>
      <c r="J19" s="201"/>
    </row>
    <row r="20" spans="1:10" ht="23.25" customHeight="1" x14ac:dyDescent="0.2">
      <c r="A20" s="138" t="s">
        <v>105</v>
      </c>
      <c r="B20" s="38" t="s">
        <v>28</v>
      </c>
      <c r="C20" s="62"/>
      <c r="D20" s="63"/>
      <c r="E20" s="199"/>
      <c r="F20" s="200"/>
      <c r="G20" s="199"/>
      <c r="H20" s="200"/>
      <c r="I20" s="199">
        <f>SUMIF(F57:F76,A20,I57:I76)</f>
        <v>0</v>
      </c>
      <c r="J20" s="201"/>
    </row>
    <row r="21" spans="1:10" ht="23.25" customHeight="1" x14ac:dyDescent="0.2">
      <c r="A21" s="2"/>
      <c r="B21" s="48" t="s">
        <v>29</v>
      </c>
      <c r="C21" s="64"/>
      <c r="D21" s="65"/>
      <c r="E21" s="212"/>
      <c r="F21" s="213"/>
      <c r="G21" s="212"/>
      <c r="H21" s="213"/>
      <c r="I21" s="212">
        <f>SUM(I16:J20)</f>
        <v>0</v>
      </c>
      <c r="J21" s="230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28">
        <f>ZakladDPHSniVypocet</f>
        <v>0</v>
      </c>
      <c r="H23" s="229"/>
      <c r="I23" s="22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26">
        <f>A23</f>
        <v>0</v>
      </c>
      <c r="H24" s="227"/>
      <c r="I24" s="22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8">
        <f>ZakladDPHZaklVypocet</f>
        <v>0</v>
      </c>
      <c r="H25" s="229"/>
      <c r="I25" s="22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6">
        <f>A25</f>
        <v>0</v>
      </c>
      <c r="H26" s="197"/>
      <c r="I26" s="19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8">
        <f>CenaCelkem-(ZakladDPHSni+DPHSni+ZakladDPHZakl+DPHZakl)</f>
        <v>0</v>
      </c>
      <c r="H27" s="198"/>
      <c r="I27" s="198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23</v>
      </c>
      <c r="C28" s="112"/>
      <c r="D28" s="112"/>
      <c r="E28" s="113"/>
      <c r="F28" s="114"/>
      <c r="G28" s="232">
        <f>ZakladDPHSniVypocet+ZakladDPHZaklVypocet</f>
        <v>0</v>
      </c>
      <c r="H28" s="232"/>
      <c r="I28" s="232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35</v>
      </c>
      <c r="C29" s="116"/>
      <c r="D29" s="116"/>
      <c r="E29" s="116"/>
      <c r="F29" s="117"/>
      <c r="G29" s="231">
        <f>A27</f>
        <v>0</v>
      </c>
      <c r="H29" s="231"/>
      <c r="I29" s="231"/>
      <c r="J29" s="118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3"/>
      <c r="E34" s="234"/>
      <c r="G34" s="235"/>
      <c r="H34" s="236"/>
      <c r="I34" s="236"/>
      <c r="J34" s="25"/>
    </row>
    <row r="35" spans="1:10" ht="12.75" customHeight="1" x14ac:dyDescent="0.2">
      <c r="A35" s="2"/>
      <c r="B35" s="2"/>
      <c r="D35" s="225" t="s">
        <v>2</v>
      </c>
      <c r="E35" s="22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45</v>
      </c>
      <c r="C39" s="237"/>
      <c r="D39" s="237"/>
      <c r="E39" s="237"/>
      <c r="F39" s="98">
        <f>'01 01 - EL Pol'!AE95+'01 01 - STAV Pol'!AE369+'01 01- VRN Pol'!AE34</f>
        <v>0</v>
      </c>
      <c r="G39" s="99">
        <f>'01 01 - EL Pol'!AF95+'01 01 - STAV Pol'!AF369+'01 01- VRN Pol'!AF34</f>
        <v>0</v>
      </c>
      <c r="H39" s="100">
        <f t="shared" ref="H39:H44" si="1"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customHeight="1" x14ac:dyDescent="0.2">
      <c r="A40" s="87">
        <v>2</v>
      </c>
      <c r="B40" s="102"/>
      <c r="C40" s="238" t="s">
        <v>46</v>
      </c>
      <c r="D40" s="238"/>
      <c r="E40" s="238"/>
      <c r="F40" s="103"/>
      <c r="G40" s="104"/>
      <c r="H40" s="104">
        <f t="shared" si="1"/>
        <v>0</v>
      </c>
      <c r="I40" s="104"/>
      <c r="J40" s="105"/>
    </row>
    <row r="41" spans="1:10" ht="25.5" customHeight="1" x14ac:dyDescent="0.2">
      <c r="A41" s="87">
        <v>2</v>
      </c>
      <c r="B41" s="102" t="s">
        <v>47</v>
      </c>
      <c r="C41" s="238" t="s">
        <v>48</v>
      </c>
      <c r="D41" s="238"/>
      <c r="E41" s="238"/>
      <c r="F41" s="103">
        <f>'01 01 - EL Pol'!AE95+'01 01 - STAV Pol'!AE369+'01 01- VRN Pol'!AE34</f>
        <v>0</v>
      </c>
      <c r="G41" s="104">
        <f>'01 01 - EL Pol'!AF95+'01 01 - STAV Pol'!AF369+'01 01- VRN Pol'!AF34</f>
        <v>0</v>
      </c>
      <c r="H41" s="104">
        <f t="shared" si="1"/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customHeight="1" x14ac:dyDescent="0.2">
      <c r="A42" s="87">
        <v>3</v>
      </c>
      <c r="B42" s="106" t="s">
        <v>49</v>
      </c>
      <c r="C42" s="237" t="s">
        <v>50</v>
      </c>
      <c r="D42" s="237"/>
      <c r="E42" s="237"/>
      <c r="F42" s="107">
        <f>'01 01 - EL Pol'!AE95</f>
        <v>0</v>
      </c>
      <c r="G42" s="100">
        <f>'01 01 - EL Pol'!AF95</f>
        <v>0</v>
      </c>
      <c r="H42" s="100">
        <f t="shared" si="1"/>
        <v>0</v>
      </c>
      <c r="I42" s="100">
        <f>F42+G42+H42</f>
        <v>0</v>
      </c>
      <c r="J42" s="101" t="str">
        <f>IF(CenaCelkemVypocet=0,"",I42/CenaCelkemVypocet*100)</f>
        <v/>
      </c>
    </row>
    <row r="43" spans="1:10" ht="25.5" customHeight="1" x14ac:dyDescent="0.2">
      <c r="A43" s="87">
        <v>3</v>
      </c>
      <c r="B43" s="106" t="s">
        <v>51</v>
      </c>
      <c r="C43" s="237" t="s">
        <v>52</v>
      </c>
      <c r="D43" s="237"/>
      <c r="E43" s="237"/>
      <c r="F43" s="107">
        <f>'01 01 - STAV Pol'!AE369</f>
        <v>0</v>
      </c>
      <c r="G43" s="100">
        <f>'01 01 - STAV Pol'!AF369</f>
        <v>0</v>
      </c>
      <c r="H43" s="100">
        <f t="shared" si="1"/>
        <v>0</v>
      </c>
      <c r="I43" s="100">
        <f>F43+G43+H43</f>
        <v>0</v>
      </c>
      <c r="J43" s="101" t="str">
        <f>IF(CenaCelkemVypocet=0,"",I43/CenaCelkemVypocet*100)</f>
        <v/>
      </c>
    </row>
    <row r="44" spans="1:10" ht="25.5" customHeight="1" x14ac:dyDescent="0.2">
      <c r="A44" s="87">
        <v>3</v>
      </c>
      <c r="B44" s="106" t="s">
        <v>53</v>
      </c>
      <c r="C44" s="237" t="s">
        <v>54</v>
      </c>
      <c r="D44" s="237"/>
      <c r="E44" s="237"/>
      <c r="F44" s="107">
        <f>'01 01- VRN Pol'!AE34</f>
        <v>0</v>
      </c>
      <c r="G44" s="100">
        <f>'01 01- VRN Pol'!AF34</f>
        <v>0</v>
      </c>
      <c r="H44" s="100">
        <f t="shared" si="1"/>
        <v>0</v>
      </c>
      <c r="I44" s="100">
        <f>F44+G44+H44</f>
        <v>0</v>
      </c>
      <c r="J44" s="101" t="str">
        <f>IF(CenaCelkemVypocet=0,"",I44/CenaCelkemVypocet*100)</f>
        <v/>
      </c>
    </row>
    <row r="45" spans="1:10" ht="25.5" customHeight="1" x14ac:dyDescent="0.2">
      <c r="A45" s="87"/>
      <c r="B45" s="239" t="s">
        <v>55</v>
      </c>
      <c r="C45" s="240"/>
      <c r="D45" s="240"/>
      <c r="E45" s="241"/>
      <c r="F45" s="108">
        <f>SUMIF(A39:A44,"=1",F39:F44)</f>
        <v>0</v>
      </c>
      <c r="G45" s="109">
        <f>SUMIF(A39:A44,"=1",G39:G44)</f>
        <v>0</v>
      </c>
      <c r="H45" s="109">
        <f>SUMIF(A39:A44,"=1",H39:H44)</f>
        <v>0</v>
      </c>
      <c r="I45" s="109">
        <f>SUMIF(A39:A44,"=1",I39:I44)</f>
        <v>0</v>
      </c>
      <c r="J45" s="110">
        <f>SUMIF(A39:A44,"=1",J39:J44)</f>
        <v>0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59</v>
      </c>
      <c r="B48" t="s">
        <v>60</v>
      </c>
    </row>
    <row r="49" spans="1:10" x14ac:dyDescent="0.2">
      <c r="A49" t="s">
        <v>61</v>
      </c>
      <c r="B49" t="s">
        <v>62</v>
      </c>
    </row>
    <row r="50" spans="1:10" x14ac:dyDescent="0.2">
      <c r="A50" t="s">
        <v>61</v>
      </c>
      <c r="B50" t="s">
        <v>63</v>
      </c>
    </row>
    <row r="51" spans="1:10" x14ac:dyDescent="0.2">
      <c r="A51" t="s">
        <v>61</v>
      </c>
      <c r="B51" t="s">
        <v>64</v>
      </c>
    </row>
    <row r="54" spans="1:10" ht="15.75" x14ac:dyDescent="0.25">
      <c r="B54" s="119" t="s">
        <v>65</v>
      </c>
    </row>
    <row r="56" spans="1:10" ht="25.5" customHeight="1" x14ac:dyDescent="0.2">
      <c r="A56" s="121"/>
      <c r="B56" s="124" t="s">
        <v>17</v>
      </c>
      <c r="C56" s="124" t="s">
        <v>5</v>
      </c>
      <c r="D56" s="125"/>
      <c r="E56" s="125"/>
      <c r="F56" s="126" t="s">
        <v>66</v>
      </c>
      <c r="G56" s="126"/>
      <c r="H56" s="126"/>
      <c r="I56" s="126" t="s">
        <v>29</v>
      </c>
      <c r="J56" s="126" t="s">
        <v>0</v>
      </c>
    </row>
    <row r="57" spans="1:10" ht="36.75" customHeight="1" x14ac:dyDescent="0.2">
      <c r="A57" s="122"/>
      <c r="B57" s="127" t="s">
        <v>67</v>
      </c>
      <c r="C57" s="242" t="s">
        <v>68</v>
      </c>
      <c r="D57" s="243"/>
      <c r="E57" s="243"/>
      <c r="F57" s="134" t="s">
        <v>24</v>
      </c>
      <c r="G57" s="135"/>
      <c r="H57" s="135"/>
      <c r="I57" s="135">
        <f>'01 01 - STAV Pol'!G8</f>
        <v>0</v>
      </c>
      <c r="J57" s="131" t="str">
        <f>IF(I77=0,"",I57/I77*100)</f>
        <v/>
      </c>
    </row>
    <row r="58" spans="1:10" ht="36.75" customHeight="1" x14ac:dyDescent="0.2">
      <c r="A58" s="122"/>
      <c r="B58" s="127" t="s">
        <v>69</v>
      </c>
      <c r="C58" s="242" t="s">
        <v>70</v>
      </c>
      <c r="D58" s="243"/>
      <c r="E58" s="243"/>
      <c r="F58" s="134" t="s">
        <v>24</v>
      </c>
      <c r="G58" s="135"/>
      <c r="H58" s="135"/>
      <c r="I58" s="135">
        <f>'01 01 - STAV Pol'!G126</f>
        <v>0</v>
      </c>
      <c r="J58" s="131" t="str">
        <f>IF(I77=0,"",I58/I77*100)</f>
        <v/>
      </c>
    </row>
    <row r="59" spans="1:10" ht="36.75" customHeight="1" x14ac:dyDescent="0.2">
      <c r="A59" s="122"/>
      <c r="B59" s="127" t="s">
        <v>71</v>
      </c>
      <c r="C59" s="242" t="s">
        <v>72</v>
      </c>
      <c r="D59" s="243"/>
      <c r="E59" s="243"/>
      <c r="F59" s="134" t="s">
        <v>24</v>
      </c>
      <c r="G59" s="135"/>
      <c r="H59" s="135"/>
      <c r="I59" s="135">
        <f>'01 01 - STAV Pol'!G144</f>
        <v>0</v>
      </c>
      <c r="J59" s="131" t="str">
        <f>IF(I77=0,"",I59/I77*100)</f>
        <v/>
      </c>
    </row>
    <row r="60" spans="1:10" ht="36.75" customHeight="1" x14ac:dyDescent="0.2">
      <c r="A60" s="122"/>
      <c r="B60" s="127" t="s">
        <v>73</v>
      </c>
      <c r="C60" s="242" t="s">
        <v>74</v>
      </c>
      <c r="D60" s="243"/>
      <c r="E60" s="243"/>
      <c r="F60" s="134" t="s">
        <v>24</v>
      </c>
      <c r="G60" s="135"/>
      <c r="H60" s="135"/>
      <c r="I60" s="135">
        <f>'01 01 - STAV Pol'!G171</f>
        <v>0</v>
      </c>
      <c r="J60" s="131" t="str">
        <f>IF(I77=0,"",I60/I77*100)</f>
        <v/>
      </c>
    </row>
    <row r="61" spans="1:10" ht="36.75" customHeight="1" x14ac:dyDescent="0.2">
      <c r="A61" s="122"/>
      <c r="B61" s="127" t="s">
        <v>75</v>
      </c>
      <c r="C61" s="242" t="s">
        <v>76</v>
      </c>
      <c r="D61" s="243"/>
      <c r="E61" s="243"/>
      <c r="F61" s="134" t="s">
        <v>24</v>
      </c>
      <c r="G61" s="135"/>
      <c r="H61" s="135"/>
      <c r="I61" s="135">
        <f>'01 01 - EL Pol'!G8</f>
        <v>0</v>
      </c>
      <c r="J61" s="131" t="str">
        <f>IF(I77=0,"",I61/I77*100)</f>
        <v/>
      </c>
    </row>
    <row r="62" spans="1:10" ht="36.75" customHeight="1" x14ac:dyDescent="0.2">
      <c r="A62" s="122"/>
      <c r="B62" s="127" t="s">
        <v>77</v>
      </c>
      <c r="C62" s="242" t="s">
        <v>78</v>
      </c>
      <c r="D62" s="243"/>
      <c r="E62" s="243"/>
      <c r="F62" s="134" t="s">
        <v>24</v>
      </c>
      <c r="G62" s="135"/>
      <c r="H62" s="135"/>
      <c r="I62" s="135">
        <f>'01 01 - EL Pol'!G23</f>
        <v>0</v>
      </c>
      <c r="J62" s="131" t="str">
        <f>IF(I77=0,"",I62/I77*100)</f>
        <v/>
      </c>
    </row>
    <row r="63" spans="1:10" ht="36.75" customHeight="1" x14ac:dyDescent="0.2">
      <c r="A63" s="122"/>
      <c r="B63" s="127" t="s">
        <v>79</v>
      </c>
      <c r="C63" s="242" t="s">
        <v>80</v>
      </c>
      <c r="D63" s="243"/>
      <c r="E63" s="243"/>
      <c r="F63" s="134" t="s">
        <v>24</v>
      </c>
      <c r="G63" s="135"/>
      <c r="H63" s="135"/>
      <c r="I63" s="135">
        <f>'01 01 - EL Pol'!G49</f>
        <v>0</v>
      </c>
      <c r="J63" s="131" t="str">
        <f>IF(I77=0,"",I63/I77*100)</f>
        <v/>
      </c>
    </row>
    <row r="64" spans="1:10" ht="36.75" customHeight="1" x14ac:dyDescent="0.2">
      <c r="A64" s="122"/>
      <c r="B64" s="127" t="s">
        <v>81</v>
      </c>
      <c r="C64" s="242" t="s">
        <v>82</v>
      </c>
      <c r="D64" s="243"/>
      <c r="E64" s="243"/>
      <c r="F64" s="134" t="s">
        <v>24</v>
      </c>
      <c r="G64" s="135"/>
      <c r="H64" s="135"/>
      <c r="I64" s="135">
        <f>'01 01 - EL Pol'!G64</f>
        <v>0</v>
      </c>
      <c r="J64" s="131" t="str">
        <f>IF(I77=0,"",I64/I77*100)</f>
        <v/>
      </c>
    </row>
    <row r="65" spans="1:10" ht="36.75" customHeight="1" x14ac:dyDescent="0.2">
      <c r="A65" s="122"/>
      <c r="B65" s="127" t="s">
        <v>83</v>
      </c>
      <c r="C65" s="242" t="s">
        <v>84</v>
      </c>
      <c r="D65" s="243"/>
      <c r="E65" s="243"/>
      <c r="F65" s="134" t="s">
        <v>24</v>
      </c>
      <c r="G65" s="135"/>
      <c r="H65" s="135"/>
      <c r="I65" s="135">
        <f>'01 01 - EL Pol'!G75</f>
        <v>0</v>
      </c>
      <c r="J65" s="131" t="str">
        <f>IF(I77=0,"",I65/I77*100)</f>
        <v/>
      </c>
    </row>
    <row r="66" spans="1:10" ht="36.75" customHeight="1" x14ac:dyDescent="0.2">
      <c r="A66" s="122"/>
      <c r="B66" s="127" t="s">
        <v>85</v>
      </c>
      <c r="C66" s="242" t="s">
        <v>86</v>
      </c>
      <c r="D66" s="243"/>
      <c r="E66" s="243"/>
      <c r="F66" s="134" t="s">
        <v>24</v>
      </c>
      <c r="G66" s="135"/>
      <c r="H66" s="135"/>
      <c r="I66" s="135">
        <f>'01 01 - STAV Pol'!G213</f>
        <v>0</v>
      </c>
      <c r="J66" s="131" t="str">
        <f>IF(I77=0,"",I66/I77*100)</f>
        <v/>
      </c>
    </row>
    <row r="67" spans="1:10" ht="36.75" customHeight="1" x14ac:dyDescent="0.2">
      <c r="A67" s="122"/>
      <c r="B67" s="127" t="s">
        <v>87</v>
      </c>
      <c r="C67" s="242" t="s">
        <v>88</v>
      </c>
      <c r="D67" s="243"/>
      <c r="E67" s="243"/>
      <c r="F67" s="134" t="s">
        <v>24</v>
      </c>
      <c r="G67" s="135"/>
      <c r="H67" s="135"/>
      <c r="I67" s="135">
        <f>'01 01 - STAV Pol'!G225</f>
        <v>0</v>
      </c>
      <c r="J67" s="131" t="str">
        <f>IF(I77=0,"",I67/I77*100)</f>
        <v/>
      </c>
    </row>
    <row r="68" spans="1:10" ht="36.75" customHeight="1" x14ac:dyDescent="0.2">
      <c r="A68" s="122"/>
      <c r="B68" s="127" t="s">
        <v>89</v>
      </c>
      <c r="C68" s="242" t="s">
        <v>90</v>
      </c>
      <c r="D68" s="243"/>
      <c r="E68" s="243"/>
      <c r="F68" s="134" t="s">
        <v>24</v>
      </c>
      <c r="G68" s="135"/>
      <c r="H68" s="135"/>
      <c r="I68" s="135">
        <f>'01 01 - STAV Pol'!G262</f>
        <v>0</v>
      </c>
      <c r="J68" s="131" t="str">
        <f>IF(I77=0,"",I68/I77*100)</f>
        <v/>
      </c>
    </row>
    <row r="69" spans="1:10" ht="36.75" customHeight="1" x14ac:dyDescent="0.2">
      <c r="A69" s="122"/>
      <c r="B69" s="127" t="s">
        <v>91</v>
      </c>
      <c r="C69" s="242" t="s">
        <v>92</v>
      </c>
      <c r="D69" s="243"/>
      <c r="E69" s="243"/>
      <c r="F69" s="134" t="s">
        <v>24</v>
      </c>
      <c r="G69" s="135"/>
      <c r="H69" s="135"/>
      <c r="I69" s="135">
        <f>'01 01 - STAV Pol'!G304</f>
        <v>0</v>
      </c>
      <c r="J69" s="131" t="str">
        <f>IF(I77=0,"",I69/I77*100)</f>
        <v/>
      </c>
    </row>
    <row r="70" spans="1:10" ht="36.75" customHeight="1" x14ac:dyDescent="0.2">
      <c r="A70" s="122"/>
      <c r="B70" s="127" t="s">
        <v>93</v>
      </c>
      <c r="C70" s="242" t="s">
        <v>94</v>
      </c>
      <c r="D70" s="243"/>
      <c r="E70" s="243"/>
      <c r="F70" s="134" t="s">
        <v>24</v>
      </c>
      <c r="G70" s="135"/>
      <c r="H70" s="135"/>
      <c r="I70" s="135">
        <f>'01 01 - STAV Pol'!G316</f>
        <v>0</v>
      </c>
      <c r="J70" s="131" t="str">
        <f>IF(I77=0,"",I70/I77*100)</f>
        <v/>
      </c>
    </row>
    <row r="71" spans="1:10" ht="36.75" customHeight="1" x14ac:dyDescent="0.2">
      <c r="A71" s="122"/>
      <c r="B71" s="127" t="s">
        <v>95</v>
      </c>
      <c r="C71" s="242" t="s">
        <v>96</v>
      </c>
      <c r="D71" s="243"/>
      <c r="E71" s="243"/>
      <c r="F71" s="134" t="s">
        <v>24</v>
      </c>
      <c r="G71" s="135"/>
      <c r="H71" s="135"/>
      <c r="I71" s="135">
        <f>'01 01 - STAV Pol'!G330</f>
        <v>0</v>
      </c>
      <c r="J71" s="131" t="str">
        <f>IF(I77=0,"",I71/I77*100)</f>
        <v/>
      </c>
    </row>
    <row r="72" spans="1:10" ht="36.75" customHeight="1" x14ac:dyDescent="0.2">
      <c r="A72" s="122"/>
      <c r="B72" s="127" t="s">
        <v>97</v>
      </c>
      <c r="C72" s="242" t="s">
        <v>98</v>
      </c>
      <c r="D72" s="243"/>
      <c r="E72" s="243"/>
      <c r="F72" s="134" t="s">
        <v>24</v>
      </c>
      <c r="G72" s="135"/>
      <c r="H72" s="135"/>
      <c r="I72" s="135">
        <f>'01 01 - STAV Pol'!G336</f>
        <v>0</v>
      </c>
      <c r="J72" s="131" t="str">
        <f>IF(I77=0,"",I72/I77*100)</f>
        <v/>
      </c>
    </row>
    <row r="73" spans="1:10" ht="36.75" customHeight="1" x14ac:dyDescent="0.2">
      <c r="A73" s="122"/>
      <c r="B73" s="127" t="s">
        <v>99</v>
      </c>
      <c r="C73" s="242" t="s">
        <v>100</v>
      </c>
      <c r="D73" s="243"/>
      <c r="E73" s="243"/>
      <c r="F73" s="134" t="s">
        <v>25</v>
      </c>
      <c r="G73" s="135"/>
      <c r="H73" s="135"/>
      <c r="I73" s="135">
        <f>'01 01 - STAV Pol'!G343</f>
        <v>0</v>
      </c>
      <c r="J73" s="131" t="str">
        <f>IF(I77=0,"",I73/I77*100)</f>
        <v/>
      </c>
    </row>
    <row r="74" spans="1:10" ht="36.75" customHeight="1" x14ac:dyDescent="0.2">
      <c r="A74" s="122"/>
      <c r="B74" s="127" t="s">
        <v>101</v>
      </c>
      <c r="C74" s="242" t="s">
        <v>102</v>
      </c>
      <c r="D74" s="243"/>
      <c r="E74" s="243"/>
      <c r="F74" s="134" t="s">
        <v>103</v>
      </c>
      <c r="G74" s="135"/>
      <c r="H74" s="135"/>
      <c r="I74" s="135">
        <f>'01 01 - STAV Pol'!G359</f>
        <v>0</v>
      </c>
      <c r="J74" s="131" t="str">
        <f>IF(I77=0,"",I74/I77*100)</f>
        <v/>
      </c>
    </row>
    <row r="75" spans="1:10" ht="36.75" customHeight="1" x14ac:dyDescent="0.2">
      <c r="A75" s="122"/>
      <c r="B75" s="127" t="s">
        <v>104</v>
      </c>
      <c r="C75" s="242" t="s">
        <v>27</v>
      </c>
      <c r="D75" s="243"/>
      <c r="E75" s="243"/>
      <c r="F75" s="134" t="s">
        <v>104</v>
      </c>
      <c r="G75" s="135"/>
      <c r="H75" s="135"/>
      <c r="I75" s="135">
        <f>'01 01- VRN Pol'!G8</f>
        <v>0</v>
      </c>
      <c r="J75" s="131" t="str">
        <f>IF(I77=0,"",I75/I77*100)</f>
        <v/>
      </c>
    </row>
    <row r="76" spans="1:10" ht="36.75" customHeight="1" x14ac:dyDescent="0.2">
      <c r="A76" s="122"/>
      <c r="B76" s="127" t="s">
        <v>105</v>
      </c>
      <c r="C76" s="242" t="s">
        <v>28</v>
      </c>
      <c r="D76" s="243"/>
      <c r="E76" s="243"/>
      <c r="F76" s="134" t="s">
        <v>105</v>
      </c>
      <c r="G76" s="135"/>
      <c r="H76" s="135"/>
      <c r="I76" s="135">
        <f>'01 01- VRN Pol'!G17</f>
        <v>0</v>
      </c>
      <c r="J76" s="131" t="str">
        <f>IF(I77=0,"",I76/I77*100)</f>
        <v/>
      </c>
    </row>
    <row r="77" spans="1:10" ht="25.5" customHeight="1" x14ac:dyDescent="0.2">
      <c r="A77" s="123"/>
      <c r="B77" s="128" t="s">
        <v>1</v>
      </c>
      <c r="C77" s="129"/>
      <c r="D77" s="130"/>
      <c r="E77" s="130"/>
      <c r="F77" s="136"/>
      <c r="G77" s="137"/>
      <c r="H77" s="137"/>
      <c r="I77" s="137">
        <f>SUM(I57:I76)</f>
        <v>0</v>
      </c>
      <c r="J77" s="132">
        <f>SUM(J57:J76)</f>
        <v>0</v>
      </c>
    </row>
    <row r="78" spans="1:10" x14ac:dyDescent="0.2">
      <c r="F78" s="86"/>
      <c r="G78" s="86"/>
      <c r="H78" s="86"/>
      <c r="I78" s="86"/>
      <c r="J78" s="133"/>
    </row>
    <row r="79" spans="1:10" x14ac:dyDescent="0.2">
      <c r="F79" s="86"/>
      <c r="G79" s="86"/>
      <c r="H79" s="86"/>
      <c r="I79" s="86"/>
      <c r="J79" s="133"/>
    </row>
    <row r="80" spans="1:10" x14ac:dyDescent="0.2">
      <c r="F80" s="86"/>
      <c r="G80" s="86"/>
      <c r="H80" s="86"/>
      <c r="I80" s="86"/>
      <c r="J80" s="133"/>
    </row>
  </sheetData>
  <sheetProtection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WifJ2JXMSg2xCxrQDEsxnxrrvjvhlxdh1ByRbstERAJXYmnArsmdNbWAhdvUTxKZw3ZfKNQQ+fuHHN7xqS0Ygw==" saltValue="Ky0jUc1XxTA8oLggu5Va8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040D5-4E85-4A16-8F3E-7E9FA30E7DE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106</v>
      </c>
      <c r="B1" s="250"/>
      <c r="C1" s="250"/>
      <c r="D1" s="250"/>
      <c r="E1" s="250"/>
      <c r="F1" s="250"/>
      <c r="G1" s="250"/>
      <c r="AG1" t="s">
        <v>107</v>
      </c>
    </row>
    <row r="2" spans="1:60" ht="24.95" customHeight="1" x14ac:dyDescent="0.2">
      <c r="A2" s="50" t="s">
        <v>7</v>
      </c>
      <c r="B2" s="49" t="s">
        <v>43</v>
      </c>
      <c r="C2" s="251" t="s">
        <v>44</v>
      </c>
      <c r="D2" s="252"/>
      <c r="E2" s="252"/>
      <c r="F2" s="252"/>
      <c r="G2" s="253"/>
      <c r="AG2" t="s">
        <v>108</v>
      </c>
    </row>
    <row r="3" spans="1:60" ht="24.95" customHeight="1" x14ac:dyDescent="0.2">
      <c r="A3" s="50" t="s">
        <v>8</v>
      </c>
      <c r="B3" s="49" t="s">
        <v>47</v>
      </c>
      <c r="C3" s="251" t="s">
        <v>48</v>
      </c>
      <c r="D3" s="252"/>
      <c r="E3" s="252"/>
      <c r="F3" s="252"/>
      <c r="G3" s="253"/>
      <c r="AC3" s="120" t="s">
        <v>108</v>
      </c>
      <c r="AG3" t="s">
        <v>109</v>
      </c>
    </row>
    <row r="4" spans="1:60" ht="24.95" customHeight="1" x14ac:dyDescent="0.2">
      <c r="A4" s="139" t="s">
        <v>9</v>
      </c>
      <c r="B4" s="140" t="s">
        <v>49</v>
      </c>
      <c r="C4" s="254" t="s">
        <v>50</v>
      </c>
      <c r="D4" s="255"/>
      <c r="E4" s="255"/>
      <c r="F4" s="255"/>
      <c r="G4" s="256"/>
      <c r="AG4" t="s">
        <v>110</v>
      </c>
    </row>
    <row r="5" spans="1:60" x14ac:dyDescent="0.2">
      <c r="D5" s="10"/>
    </row>
    <row r="6" spans="1:60" ht="38.25" x14ac:dyDescent="0.2">
      <c r="A6" s="142" t="s">
        <v>111</v>
      </c>
      <c r="B6" s="144" t="s">
        <v>112</v>
      </c>
      <c r="C6" s="144" t="s">
        <v>113</v>
      </c>
      <c r="D6" s="143" t="s">
        <v>114</v>
      </c>
      <c r="E6" s="142" t="s">
        <v>115</v>
      </c>
      <c r="F6" s="141" t="s">
        <v>116</v>
      </c>
      <c r="G6" s="142" t="s">
        <v>29</v>
      </c>
      <c r="H6" s="145" t="s">
        <v>30</v>
      </c>
      <c r="I6" s="145" t="s">
        <v>117</v>
      </c>
      <c r="J6" s="145" t="s">
        <v>31</v>
      </c>
      <c r="K6" s="145" t="s">
        <v>118</v>
      </c>
      <c r="L6" s="145" t="s">
        <v>119</v>
      </c>
      <c r="M6" s="145" t="s">
        <v>120</v>
      </c>
      <c r="N6" s="145" t="s">
        <v>121</v>
      </c>
      <c r="O6" s="145" t="s">
        <v>122</v>
      </c>
      <c r="P6" s="145" t="s">
        <v>123</v>
      </c>
      <c r="Q6" s="145" t="s">
        <v>124</v>
      </c>
      <c r="R6" s="145" t="s">
        <v>125</v>
      </c>
      <c r="S6" s="145" t="s">
        <v>126</v>
      </c>
      <c r="T6" s="145" t="s">
        <v>127</v>
      </c>
      <c r="U6" s="145" t="s">
        <v>128</v>
      </c>
      <c r="V6" s="145" t="s">
        <v>129</v>
      </c>
      <c r="W6" s="145" t="s">
        <v>130</v>
      </c>
      <c r="X6" s="145" t="s">
        <v>131</v>
      </c>
      <c r="Y6" s="145" t="s">
        <v>132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133</v>
      </c>
      <c r="B8" s="163" t="s">
        <v>75</v>
      </c>
      <c r="C8" s="177" t="s">
        <v>76</v>
      </c>
      <c r="D8" s="164"/>
      <c r="E8" s="165"/>
      <c r="F8" s="166"/>
      <c r="G8" s="166">
        <f>SUMIF(AG9:AG22,"&lt;&gt;NOR",G9:G22)</f>
        <v>0</v>
      </c>
      <c r="H8" s="166"/>
      <c r="I8" s="166">
        <f>SUM(I9:I22)</f>
        <v>0</v>
      </c>
      <c r="J8" s="166"/>
      <c r="K8" s="166">
        <f>SUM(K9:K22)</f>
        <v>0</v>
      </c>
      <c r="L8" s="166"/>
      <c r="M8" s="166">
        <f>SUM(M9:M22)</f>
        <v>0</v>
      </c>
      <c r="N8" s="165"/>
      <c r="O8" s="165">
        <f>SUM(O9:O22)</f>
        <v>0</v>
      </c>
      <c r="P8" s="165"/>
      <c r="Q8" s="165">
        <f>SUM(Q9:Q22)</f>
        <v>0</v>
      </c>
      <c r="R8" s="166"/>
      <c r="S8" s="166"/>
      <c r="T8" s="167"/>
      <c r="U8" s="161"/>
      <c r="V8" s="161">
        <f>SUM(V9:V22)</f>
        <v>0</v>
      </c>
      <c r="W8" s="161"/>
      <c r="X8" s="161"/>
      <c r="Y8" s="161"/>
      <c r="AG8" t="s">
        <v>134</v>
      </c>
    </row>
    <row r="9" spans="1:60" ht="22.5" outlineLevel="1" x14ac:dyDescent="0.2">
      <c r="A9" s="169">
        <v>1</v>
      </c>
      <c r="B9" s="170" t="s">
        <v>135</v>
      </c>
      <c r="C9" s="178" t="s">
        <v>136</v>
      </c>
      <c r="D9" s="171" t="s">
        <v>137</v>
      </c>
      <c r="E9" s="172">
        <v>72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/>
      <c r="S9" s="174" t="s">
        <v>138</v>
      </c>
      <c r="T9" s="175" t="s">
        <v>139</v>
      </c>
      <c r="U9" s="157">
        <v>0</v>
      </c>
      <c r="V9" s="157">
        <f>ROUND(E9*U9,2)</f>
        <v>0</v>
      </c>
      <c r="W9" s="157"/>
      <c r="X9" s="157" t="s">
        <v>140</v>
      </c>
      <c r="Y9" s="157" t="s">
        <v>141</v>
      </c>
      <c r="Z9" s="146"/>
      <c r="AA9" s="146"/>
      <c r="AB9" s="146"/>
      <c r="AC9" s="146"/>
      <c r="AD9" s="146"/>
      <c r="AE9" s="146"/>
      <c r="AF9" s="146"/>
      <c r="AG9" s="146" t="s">
        <v>142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257" t="s">
        <v>143</v>
      </c>
      <c r="D10" s="258"/>
      <c r="E10" s="258"/>
      <c r="F10" s="258"/>
      <c r="G10" s="258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6"/>
      <c r="AA10" s="146"/>
      <c r="AB10" s="146"/>
      <c r="AC10" s="146"/>
      <c r="AD10" s="146"/>
      <c r="AE10" s="146"/>
      <c r="AF10" s="146"/>
      <c r="AG10" s="146" t="s">
        <v>144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3" x14ac:dyDescent="0.2">
      <c r="A11" s="153"/>
      <c r="B11" s="154"/>
      <c r="C11" s="259" t="s">
        <v>145</v>
      </c>
      <c r="D11" s="260"/>
      <c r="E11" s="260"/>
      <c r="F11" s="260"/>
      <c r="G11" s="260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6"/>
      <c r="AA11" s="146"/>
      <c r="AB11" s="146"/>
      <c r="AC11" s="146"/>
      <c r="AD11" s="146"/>
      <c r="AE11" s="146"/>
      <c r="AF11" s="146"/>
      <c r="AG11" s="146" t="s">
        <v>144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 x14ac:dyDescent="0.2">
      <c r="A12" s="153"/>
      <c r="B12" s="154"/>
      <c r="C12" s="259" t="s">
        <v>146</v>
      </c>
      <c r="D12" s="260"/>
      <c r="E12" s="260"/>
      <c r="F12" s="260"/>
      <c r="G12" s="260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6"/>
      <c r="AA12" s="146"/>
      <c r="AB12" s="146"/>
      <c r="AC12" s="146"/>
      <c r="AD12" s="146"/>
      <c r="AE12" s="146"/>
      <c r="AF12" s="146"/>
      <c r="AG12" s="146" t="s">
        <v>144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2" x14ac:dyDescent="0.2">
      <c r="A13" s="153"/>
      <c r="B13" s="154"/>
      <c r="C13" s="179" t="s">
        <v>147</v>
      </c>
      <c r="D13" s="159"/>
      <c r="E13" s="160"/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6"/>
      <c r="AA13" s="146"/>
      <c r="AB13" s="146"/>
      <c r="AC13" s="146"/>
      <c r="AD13" s="146"/>
      <c r="AE13" s="146"/>
      <c r="AF13" s="146"/>
      <c r="AG13" s="146" t="s">
        <v>148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3" x14ac:dyDescent="0.2">
      <c r="A14" s="153"/>
      <c r="B14" s="154"/>
      <c r="C14" s="179" t="s">
        <v>149</v>
      </c>
      <c r="D14" s="159"/>
      <c r="E14" s="160">
        <v>72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6"/>
      <c r="AA14" s="146"/>
      <c r="AB14" s="146"/>
      <c r="AC14" s="146"/>
      <c r="AD14" s="146"/>
      <c r="AE14" s="146"/>
      <c r="AF14" s="146"/>
      <c r="AG14" s="146" t="s">
        <v>148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53"/>
      <c r="B15" s="154"/>
      <c r="C15" s="261"/>
      <c r="D15" s="262"/>
      <c r="E15" s="262"/>
      <c r="F15" s="262"/>
      <c r="G15" s="262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6"/>
      <c r="AA15" s="146"/>
      <c r="AB15" s="146"/>
      <c r="AC15" s="146"/>
      <c r="AD15" s="146"/>
      <c r="AE15" s="146"/>
      <c r="AF15" s="146"/>
      <c r="AG15" s="146" t="s">
        <v>150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33.75" outlineLevel="1" x14ac:dyDescent="0.2">
      <c r="A16" s="169">
        <v>2</v>
      </c>
      <c r="B16" s="170" t="s">
        <v>151</v>
      </c>
      <c r="C16" s="178" t="s">
        <v>152</v>
      </c>
      <c r="D16" s="171" t="s">
        <v>137</v>
      </c>
      <c r="E16" s="172">
        <v>4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4"/>
      <c r="S16" s="174" t="s">
        <v>138</v>
      </c>
      <c r="T16" s="175" t="s">
        <v>139</v>
      </c>
      <c r="U16" s="157">
        <v>0</v>
      </c>
      <c r="V16" s="157">
        <f>ROUND(E16*U16,2)</f>
        <v>0</v>
      </c>
      <c r="W16" s="157"/>
      <c r="X16" s="157" t="s">
        <v>140</v>
      </c>
      <c r="Y16" s="157" t="s">
        <v>141</v>
      </c>
      <c r="Z16" s="146"/>
      <c r="AA16" s="146"/>
      <c r="AB16" s="146"/>
      <c r="AC16" s="146"/>
      <c r="AD16" s="146"/>
      <c r="AE16" s="146"/>
      <c r="AF16" s="146"/>
      <c r="AG16" s="146" t="s">
        <v>142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 x14ac:dyDescent="0.2">
      <c r="A17" s="153"/>
      <c r="B17" s="154"/>
      <c r="C17" s="257" t="s">
        <v>153</v>
      </c>
      <c r="D17" s="258"/>
      <c r="E17" s="258"/>
      <c r="F17" s="258"/>
      <c r="G17" s="258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6"/>
      <c r="AA17" s="146"/>
      <c r="AB17" s="146"/>
      <c r="AC17" s="146"/>
      <c r="AD17" s="146"/>
      <c r="AE17" s="146"/>
      <c r="AF17" s="146"/>
      <c r="AG17" s="146" t="s">
        <v>144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 x14ac:dyDescent="0.2">
      <c r="A18" s="153"/>
      <c r="B18" s="154"/>
      <c r="C18" s="179" t="s">
        <v>154</v>
      </c>
      <c r="D18" s="159"/>
      <c r="E18" s="160"/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6"/>
      <c r="AA18" s="146"/>
      <c r="AB18" s="146"/>
      <c r="AC18" s="146"/>
      <c r="AD18" s="146"/>
      <c r="AE18" s="146"/>
      <c r="AF18" s="146"/>
      <c r="AG18" s="146" t="s">
        <v>148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 x14ac:dyDescent="0.2">
      <c r="A19" s="153"/>
      <c r="B19" s="154"/>
      <c r="C19" s="179" t="s">
        <v>155</v>
      </c>
      <c r="D19" s="159"/>
      <c r="E19" s="160">
        <v>4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6"/>
      <c r="AA19" s="146"/>
      <c r="AB19" s="146"/>
      <c r="AC19" s="146"/>
      <c r="AD19" s="146"/>
      <c r="AE19" s="146"/>
      <c r="AF19" s="146"/>
      <c r="AG19" s="146" t="s">
        <v>148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">
      <c r="A20" s="153"/>
      <c r="B20" s="154"/>
      <c r="C20" s="261"/>
      <c r="D20" s="262"/>
      <c r="E20" s="262"/>
      <c r="F20" s="262"/>
      <c r="G20" s="262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6"/>
      <c r="AA20" s="146"/>
      <c r="AB20" s="146"/>
      <c r="AC20" s="146"/>
      <c r="AD20" s="146"/>
      <c r="AE20" s="146"/>
      <c r="AF20" s="146"/>
      <c r="AG20" s="146" t="s">
        <v>150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69">
        <v>3</v>
      </c>
      <c r="B21" s="170" t="s">
        <v>156</v>
      </c>
      <c r="C21" s="178" t="s">
        <v>157</v>
      </c>
      <c r="D21" s="171" t="s">
        <v>137</v>
      </c>
      <c r="E21" s="172">
        <v>4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2">
        <v>0</v>
      </c>
      <c r="O21" s="172">
        <f>ROUND(E21*N21,2)</f>
        <v>0</v>
      </c>
      <c r="P21" s="172">
        <v>0</v>
      </c>
      <c r="Q21" s="172">
        <f>ROUND(E21*P21,2)</f>
        <v>0</v>
      </c>
      <c r="R21" s="174"/>
      <c r="S21" s="174" t="s">
        <v>138</v>
      </c>
      <c r="T21" s="175" t="s">
        <v>139</v>
      </c>
      <c r="U21" s="157">
        <v>0</v>
      </c>
      <c r="V21" s="157">
        <f>ROUND(E21*U21,2)</f>
        <v>0</v>
      </c>
      <c r="W21" s="157"/>
      <c r="X21" s="157" t="s">
        <v>140</v>
      </c>
      <c r="Y21" s="157" t="s">
        <v>141</v>
      </c>
      <c r="Z21" s="146"/>
      <c r="AA21" s="146"/>
      <c r="AB21" s="146"/>
      <c r="AC21" s="146"/>
      <c r="AD21" s="146"/>
      <c r="AE21" s="146"/>
      <c r="AF21" s="146"/>
      <c r="AG21" s="146" t="s">
        <v>142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 x14ac:dyDescent="0.2">
      <c r="A22" s="153"/>
      <c r="B22" s="154"/>
      <c r="C22" s="248"/>
      <c r="D22" s="249"/>
      <c r="E22" s="249"/>
      <c r="F22" s="249"/>
      <c r="G22" s="249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6"/>
      <c r="AA22" s="146"/>
      <c r="AB22" s="146"/>
      <c r="AC22" s="146"/>
      <c r="AD22" s="146"/>
      <c r="AE22" s="146"/>
      <c r="AF22" s="146"/>
      <c r="AG22" s="146" t="s">
        <v>150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x14ac:dyDescent="0.2">
      <c r="A23" s="162" t="s">
        <v>133</v>
      </c>
      <c r="B23" s="163" t="s">
        <v>77</v>
      </c>
      <c r="C23" s="177" t="s">
        <v>78</v>
      </c>
      <c r="D23" s="164"/>
      <c r="E23" s="165"/>
      <c r="F23" s="166"/>
      <c r="G23" s="166">
        <f>SUMIF(AG24:AG48,"&lt;&gt;NOR",G24:G48)</f>
        <v>0</v>
      </c>
      <c r="H23" s="166"/>
      <c r="I23" s="166">
        <f>SUM(I24:I48)</f>
        <v>0</v>
      </c>
      <c r="J23" s="166"/>
      <c r="K23" s="166">
        <f>SUM(K24:K48)</f>
        <v>0</v>
      </c>
      <c r="L23" s="166"/>
      <c r="M23" s="166">
        <f>SUM(M24:M48)</f>
        <v>0</v>
      </c>
      <c r="N23" s="165"/>
      <c r="O23" s="165">
        <f>SUM(O24:O48)</f>
        <v>-1160</v>
      </c>
      <c r="P23" s="165"/>
      <c r="Q23" s="165">
        <f>SUM(Q24:Q48)</f>
        <v>1860</v>
      </c>
      <c r="R23" s="166"/>
      <c r="S23" s="166"/>
      <c r="T23" s="167"/>
      <c r="U23" s="161"/>
      <c r="V23" s="161">
        <f>SUM(V24:V48)</f>
        <v>0</v>
      </c>
      <c r="W23" s="161"/>
      <c r="X23" s="161"/>
      <c r="Y23" s="161"/>
      <c r="AG23" t="s">
        <v>134</v>
      </c>
    </row>
    <row r="24" spans="1:60" outlineLevel="1" x14ac:dyDescent="0.2">
      <c r="A24" s="169">
        <v>4</v>
      </c>
      <c r="B24" s="170" t="s">
        <v>158</v>
      </c>
      <c r="C24" s="178" t="s">
        <v>159</v>
      </c>
      <c r="D24" s="171" t="s">
        <v>160</v>
      </c>
      <c r="E24" s="172">
        <v>450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2">
        <v>0</v>
      </c>
      <c r="O24" s="172">
        <f>ROUND(E24*N24,2)</f>
        <v>0</v>
      </c>
      <c r="P24" s="172">
        <v>0</v>
      </c>
      <c r="Q24" s="172">
        <f>ROUND(E24*P24,2)</f>
        <v>0</v>
      </c>
      <c r="R24" s="174"/>
      <c r="S24" s="174" t="s">
        <v>138</v>
      </c>
      <c r="T24" s="175" t="s">
        <v>139</v>
      </c>
      <c r="U24" s="157">
        <v>0</v>
      </c>
      <c r="V24" s="157">
        <f>ROUND(E24*U24,2)</f>
        <v>0</v>
      </c>
      <c r="W24" s="157"/>
      <c r="X24" s="157" t="s">
        <v>140</v>
      </c>
      <c r="Y24" s="157" t="s">
        <v>141</v>
      </c>
      <c r="Z24" s="146"/>
      <c r="AA24" s="146"/>
      <c r="AB24" s="146"/>
      <c r="AC24" s="146"/>
      <c r="AD24" s="146"/>
      <c r="AE24" s="146"/>
      <c r="AF24" s="146"/>
      <c r="AG24" s="146" t="s">
        <v>142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 x14ac:dyDescent="0.2">
      <c r="A25" s="153"/>
      <c r="B25" s="154"/>
      <c r="C25" s="248"/>
      <c r="D25" s="249"/>
      <c r="E25" s="249"/>
      <c r="F25" s="249"/>
      <c r="G25" s="249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6"/>
      <c r="AA25" s="146"/>
      <c r="AB25" s="146"/>
      <c r="AC25" s="146"/>
      <c r="AD25" s="146"/>
      <c r="AE25" s="146"/>
      <c r="AF25" s="146"/>
      <c r="AG25" s="146" t="s">
        <v>150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69">
        <v>5</v>
      </c>
      <c r="B26" s="170" t="s">
        <v>161</v>
      </c>
      <c r="C26" s="178" t="s">
        <v>162</v>
      </c>
      <c r="D26" s="171" t="s">
        <v>160</v>
      </c>
      <c r="E26" s="172">
        <v>450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2">
        <v>0</v>
      </c>
      <c r="O26" s="172">
        <f>ROUND(E26*N26,2)</f>
        <v>0</v>
      </c>
      <c r="P26" s="172">
        <v>0</v>
      </c>
      <c r="Q26" s="172">
        <f>ROUND(E26*P26,2)</f>
        <v>0</v>
      </c>
      <c r="R26" s="174"/>
      <c r="S26" s="174" t="s">
        <v>138</v>
      </c>
      <c r="T26" s="175" t="s">
        <v>139</v>
      </c>
      <c r="U26" s="157">
        <v>0</v>
      </c>
      <c r="V26" s="157">
        <f>ROUND(E26*U26,2)</f>
        <v>0</v>
      </c>
      <c r="W26" s="157"/>
      <c r="X26" s="157" t="s">
        <v>140</v>
      </c>
      <c r="Y26" s="157" t="s">
        <v>141</v>
      </c>
      <c r="Z26" s="146"/>
      <c r="AA26" s="146"/>
      <c r="AB26" s="146"/>
      <c r="AC26" s="146"/>
      <c r="AD26" s="146"/>
      <c r="AE26" s="146"/>
      <c r="AF26" s="146"/>
      <c r="AG26" s="146" t="s">
        <v>142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">
      <c r="A27" s="153"/>
      <c r="B27" s="154"/>
      <c r="C27" s="248"/>
      <c r="D27" s="249"/>
      <c r="E27" s="249"/>
      <c r="F27" s="249"/>
      <c r="G27" s="249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6"/>
      <c r="AA27" s="146"/>
      <c r="AB27" s="146"/>
      <c r="AC27" s="146"/>
      <c r="AD27" s="146"/>
      <c r="AE27" s="146"/>
      <c r="AF27" s="146"/>
      <c r="AG27" s="146" t="s">
        <v>150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2.5" outlineLevel="1" x14ac:dyDescent="0.2">
      <c r="A28" s="169">
        <v>6</v>
      </c>
      <c r="B28" s="170" t="s">
        <v>163</v>
      </c>
      <c r="C28" s="178" t="s">
        <v>164</v>
      </c>
      <c r="D28" s="171" t="s">
        <v>160</v>
      </c>
      <c r="E28" s="172">
        <v>500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72">
        <v>0</v>
      </c>
      <c r="O28" s="172">
        <f>ROUND(E28*N28,2)</f>
        <v>0</v>
      </c>
      <c r="P28" s="172">
        <v>0</v>
      </c>
      <c r="Q28" s="172">
        <f>ROUND(E28*P28,2)</f>
        <v>0</v>
      </c>
      <c r="R28" s="174"/>
      <c r="S28" s="174" t="s">
        <v>138</v>
      </c>
      <c r="T28" s="175" t="s">
        <v>139</v>
      </c>
      <c r="U28" s="157">
        <v>0</v>
      </c>
      <c r="V28" s="157">
        <f>ROUND(E28*U28,2)</f>
        <v>0</v>
      </c>
      <c r="W28" s="157"/>
      <c r="X28" s="157" t="s">
        <v>140</v>
      </c>
      <c r="Y28" s="157" t="s">
        <v>141</v>
      </c>
      <c r="Z28" s="146"/>
      <c r="AA28" s="146"/>
      <c r="AB28" s="146"/>
      <c r="AC28" s="146"/>
      <c r="AD28" s="146"/>
      <c r="AE28" s="146"/>
      <c r="AF28" s="146"/>
      <c r="AG28" s="146" t="s">
        <v>142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 x14ac:dyDescent="0.2">
      <c r="A29" s="153"/>
      <c r="B29" s="154"/>
      <c r="C29" s="257" t="s">
        <v>165</v>
      </c>
      <c r="D29" s="258"/>
      <c r="E29" s="258"/>
      <c r="F29" s="258"/>
      <c r="G29" s="258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6"/>
      <c r="AA29" s="146"/>
      <c r="AB29" s="146"/>
      <c r="AC29" s="146"/>
      <c r="AD29" s="146"/>
      <c r="AE29" s="146"/>
      <c r="AF29" s="146"/>
      <c r="AG29" s="146" t="s">
        <v>144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2" x14ac:dyDescent="0.2">
      <c r="A30" s="153"/>
      <c r="B30" s="154"/>
      <c r="C30" s="261"/>
      <c r="D30" s="262"/>
      <c r="E30" s="262"/>
      <c r="F30" s="262"/>
      <c r="G30" s="262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6"/>
      <c r="AA30" s="146"/>
      <c r="AB30" s="146"/>
      <c r="AC30" s="146"/>
      <c r="AD30" s="146"/>
      <c r="AE30" s="146"/>
      <c r="AF30" s="146"/>
      <c r="AG30" s="146" t="s">
        <v>150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2.5" outlineLevel="1" x14ac:dyDescent="0.2">
      <c r="A31" s="169">
        <v>7</v>
      </c>
      <c r="B31" s="170" t="s">
        <v>166</v>
      </c>
      <c r="C31" s="178" t="s">
        <v>167</v>
      </c>
      <c r="D31" s="171" t="s">
        <v>160</v>
      </c>
      <c r="E31" s="172">
        <v>360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2">
        <v>-1</v>
      </c>
      <c r="O31" s="172">
        <f>ROUND(E31*N31,2)</f>
        <v>-360</v>
      </c>
      <c r="P31" s="172">
        <v>1</v>
      </c>
      <c r="Q31" s="172">
        <f>ROUND(E31*P31,2)</f>
        <v>360</v>
      </c>
      <c r="R31" s="174"/>
      <c r="S31" s="174" t="s">
        <v>138</v>
      </c>
      <c r="T31" s="175" t="s">
        <v>139</v>
      </c>
      <c r="U31" s="157">
        <v>0</v>
      </c>
      <c r="V31" s="157">
        <f>ROUND(E31*U31,2)</f>
        <v>0</v>
      </c>
      <c r="W31" s="157"/>
      <c r="X31" s="157" t="s">
        <v>140</v>
      </c>
      <c r="Y31" s="157" t="s">
        <v>141</v>
      </c>
      <c r="Z31" s="146"/>
      <c r="AA31" s="146"/>
      <c r="AB31" s="146"/>
      <c r="AC31" s="146"/>
      <c r="AD31" s="146"/>
      <c r="AE31" s="146"/>
      <c r="AF31" s="146"/>
      <c r="AG31" s="146" t="s">
        <v>142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53"/>
      <c r="B32" s="154"/>
      <c r="C32" s="248"/>
      <c r="D32" s="249"/>
      <c r="E32" s="249"/>
      <c r="F32" s="249"/>
      <c r="G32" s="249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6"/>
      <c r="AA32" s="146"/>
      <c r="AB32" s="146"/>
      <c r="AC32" s="146"/>
      <c r="AD32" s="146"/>
      <c r="AE32" s="146"/>
      <c r="AF32" s="146"/>
      <c r="AG32" s="146" t="s">
        <v>150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69">
        <v>8</v>
      </c>
      <c r="B33" s="170" t="s">
        <v>168</v>
      </c>
      <c r="C33" s="178" t="s">
        <v>169</v>
      </c>
      <c r="D33" s="171" t="s">
        <v>137</v>
      </c>
      <c r="E33" s="172">
        <v>16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2">
        <v>0</v>
      </c>
      <c r="O33" s="172">
        <f>ROUND(E33*N33,2)</f>
        <v>0</v>
      </c>
      <c r="P33" s="172">
        <v>0</v>
      </c>
      <c r="Q33" s="172">
        <f>ROUND(E33*P33,2)</f>
        <v>0</v>
      </c>
      <c r="R33" s="174"/>
      <c r="S33" s="174" t="s">
        <v>138</v>
      </c>
      <c r="T33" s="175" t="s">
        <v>139</v>
      </c>
      <c r="U33" s="157">
        <v>0</v>
      </c>
      <c r="V33" s="157">
        <f>ROUND(E33*U33,2)</f>
        <v>0</v>
      </c>
      <c r="W33" s="157"/>
      <c r="X33" s="157" t="s">
        <v>140</v>
      </c>
      <c r="Y33" s="157" t="s">
        <v>141</v>
      </c>
      <c r="Z33" s="146"/>
      <c r="AA33" s="146"/>
      <c r="AB33" s="146"/>
      <c r="AC33" s="146"/>
      <c r="AD33" s="146"/>
      <c r="AE33" s="146"/>
      <c r="AF33" s="146"/>
      <c r="AG33" s="146" t="s">
        <v>142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2" x14ac:dyDescent="0.2">
      <c r="A34" s="153"/>
      <c r="B34" s="154"/>
      <c r="C34" s="248"/>
      <c r="D34" s="249"/>
      <c r="E34" s="249"/>
      <c r="F34" s="249"/>
      <c r="G34" s="249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6"/>
      <c r="AA34" s="146"/>
      <c r="AB34" s="146"/>
      <c r="AC34" s="146"/>
      <c r="AD34" s="146"/>
      <c r="AE34" s="146"/>
      <c r="AF34" s="146"/>
      <c r="AG34" s="146" t="s">
        <v>150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22.5" outlineLevel="1" x14ac:dyDescent="0.2">
      <c r="A35" s="169">
        <v>9</v>
      </c>
      <c r="B35" s="170" t="s">
        <v>170</v>
      </c>
      <c r="C35" s="178" t="s">
        <v>171</v>
      </c>
      <c r="D35" s="171" t="s">
        <v>160</v>
      </c>
      <c r="E35" s="172">
        <v>95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21</v>
      </c>
      <c r="M35" s="174">
        <f>G35*(1+L35/100)</f>
        <v>0</v>
      </c>
      <c r="N35" s="172">
        <v>0</v>
      </c>
      <c r="O35" s="172">
        <f>ROUND(E35*N35,2)</f>
        <v>0</v>
      </c>
      <c r="P35" s="172">
        <v>0</v>
      </c>
      <c r="Q35" s="172">
        <f>ROUND(E35*P35,2)</f>
        <v>0</v>
      </c>
      <c r="R35" s="174"/>
      <c r="S35" s="174" t="s">
        <v>138</v>
      </c>
      <c r="T35" s="175" t="s">
        <v>139</v>
      </c>
      <c r="U35" s="157">
        <v>0</v>
      </c>
      <c r="V35" s="157">
        <f>ROUND(E35*U35,2)</f>
        <v>0</v>
      </c>
      <c r="W35" s="157"/>
      <c r="X35" s="157" t="s">
        <v>140</v>
      </c>
      <c r="Y35" s="157" t="s">
        <v>141</v>
      </c>
      <c r="Z35" s="146"/>
      <c r="AA35" s="146"/>
      <c r="AB35" s="146"/>
      <c r="AC35" s="146"/>
      <c r="AD35" s="146"/>
      <c r="AE35" s="146"/>
      <c r="AF35" s="146"/>
      <c r="AG35" s="146" t="s">
        <v>142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">
      <c r="A36" s="153"/>
      <c r="B36" s="154"/>
      <c r="C36" s="248"/>
      <c r="D36" s="249"/>
      <c r="E36" s="249"/>
      <c r="F36" s="249"/>
      <c r="G36" s="249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6"/>
      <c r="AA36" s="146"/>
      <c r="AB36" s="146"/>
      <c r="AC36" s="146"/>
      <c r="AD36" s="146"/>
      <c r="AE36" s="146"/>
      <c r="AF36" s="146"/>
      <c r="AG36" s="146" t="s">
        <v>150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2.5" outlineLevel="1" x14ac:dyDescent="0.2">
      <c r="A37" s="169">
        <v>10</v>
      </c>
      <c r="B37" s="170" t="s">
        <v>172</v>
      </c>
      <c r="C37" s="178" t="s">
        <v>173</v>
      </c>
      <c r="D37" s="171" t="s">
        <v>160</v>
      </c>
      <c r="E37" s="172">
        <v>50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2">
        <v>0</v>
      </c>
      <c r="O37" s="172">
        <f>ROUND(E37*N37,2)</f>
        <v>0</v>
      </c>
      <c r="P37" s="172">
        <v>0</v>
      </c>
      <c r="Q37" s="172">
        <f>ROUND(E37*P37,2)</f>
        <v>0</v>
      </c>
      <c r="R37" s="174"/>
      <c r="S37" s="174" t="s">
        <v>138</v>
      </c>
      <c r="T37" s="175" t="s">
        <v>139</v>
      </c>
      <c r="U37" s="157">
        <v>0</v>
      </c>
      <c r="V37" s="157">
        <f>ROUND(E37*U37,2)</f>
        <v>0</v>
      </c>
      <c r="W37" s="157"/>
      <c r="X37" s="157" t="s">
        <v>140</v>
      </c>
      <c r="Y37" s="157" t="s">
        <v>141</v>
      </c>
      <c r="Z37" s="146"/>
      <c r="AA37" s="146"/>
      <c r="AB37" s="146"/>
      <c r="AC37" s="146"/>
      <c r="AD37" s="146"/>
      <c r="AE37" s="146"/>
      <c r="AF37" s="146"/>
      <c r="AG37" s="146" t="s">
        <v>142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2">
      <c r="A38" s="153"/>
      <c r="B38" s="154"/>
      <c r="C38" s="248"/>
      <c r="D38" s="249"/>
      <c r="E38" s="249"/>
      <c r="F38" s="249"/>
      <c r="G38" s="249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6"/>
      <c r="AA38" s="146"/>
      <c r="AB38" s="146"/>
      <c r="AC38" s="146"/>
      <c r="AD38" s="146"/>
      <c r="AE38" s="146"/>
      <c r="AF38" s="146"/>
      <c r="AG38" s="146" t="s">
        <v>150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outlineLevel="1" x14ac:dyDescent="0.2">
      <c r="A39" s="169">
        <v>11</v>
      </c>
      <c r="B39" s="170" t="s">
        <v>166</v>
      </c>
      <c r="C39" s="178" t="s">
        <v>174</v>
      </c>
      <c r="D39" s="171" t="s">
        <v>160</v>
      </c>
      <c r="E39" s="172">
        <v>150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2">
        <v>-3</v>
      </c>
      <c r="O39" s="172">
        <f>ROUND(E39*N39,2)</f>
        <v>-450</v>
      </c>
      <c r="P39" s="172">
        <v>3</v>
      </c>
      <c r="Q39" s="172">
        <f>ROUND(E39*P39,2)</f>
        <v>450</v>
      </c>
      <c r="R39" s="174"/>
      <c r="S39" s="174" t="s">
        <v>138</v>
      </c>
      <c r="T39" s="175" t="s">
        <v>139</v>
      </c>
      <c r="U39" s="157">
        <v>0</v>
      </c>
      <c r="V39" s="157">
        <f>ROUND(E39*U39,2)</f>
        <v>0</v>
      </c>
      <c r="W39" s="157"/>
      <c r="X39" s="157" t="s">
        <v>175</v>
      </c>
      <c r="Y39" s="157" t="s">
        <v>141</v>
      </c>
      <c r="Z39" s="146"/>
      <c r="AA39" s="146"/>
      <c r="AB39" s="146"/>
      <c r="AC39" s="146"/>
      <c r="AD39" s="146"/>
      <c r="AE39" s="146"/>
      <c r="AF39" s="146"/>
      <c r="AG39" s="146" t="s">
        <v>176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">
      <c r="A40" s="153"/>
      <c r="B40" s="154"/>
      <c r="C40" s="248"/>
      <c r="D40" s="249"/>
      <c r="E40" s="249"/>
      <c r="F40" s="249"/>
      <c r="G40" s="249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6"/>
      <c r="AA40" s="146"/>
      <c r="AB40" s="146"/>
      <c r="AC40" s="146"/>
      <c r="AD40" s="146"/>
      <c r="AE40" s="146"/>
      <c r="AF40" s="146"/>
      <c r="AG40" s="146" t="s">
        <v>150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ht="22.5" outlineLevel="1" x14ac:dyDescent="0.2">
      <c r="A41" s="169">
        <v>12</v>
      </c>
      <c r="B41" s="170" t="s">
        <v>166</v>
      </c>
      <c r="C41" s="178" t="s">
        <v>177</v>
      </c>
      <c r="D41" s="171" t="s">
        <v>160</v>
      </c>
      <c r="E41" s="172">
        <v>200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72">
        <v>-2</v>
      </c>
      <c r="O41" s="172">
        <f>ROUND(E41*N41,2)</f>
        <v>-400</v>
      </c>
      <c r="P41" s="172">
        <v>2</v>
      </c>
      <c r="Q41" s="172">
        <f>ROUND(E41*P41,2)</f>
        <v>400</v>
      </c>
      <c r="R41" s="174"/>
      <c r="S41" s="174" t="s">
        <v>138</v>
      </c>
      <c r="T41" s="175" t="s">
        <v>139</v>
      </c>
      <c r="U41" s="157">
        <v>0</v>
      </c>
      <c r="V41" s="157">
        <f>ROUND(E41*U41,2)</f>
        <v>0</v>
      </c>
      <c r="W41" s="157"/>
      <c r="X41" s="157" t="s">
        <v>175</v>
      </c>
      <c r="Y41" s="157" t="s">
        <v>141</v>
      </c>
      <c r="Z41" s="146"/>
      <c r="AA41" s="146"/>
      <c r="AB41" s="146"/>
      <c r="AC41" s="146"/>
      <c r="AD41" s="146"/>
      <c r="AE41" s="146"/>
      <c r="AF41" s="146"/>
      <c r="AG41" s="146" t="s">
        <v>176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">
      <c r="A42" s="153"/>
      <c r="B42" s="154"/>
      <c r="C42" s="248"/>
      <c r="D42" s="249"/>
      <c r="E42" s="249"/>
      <c r="F42" s="249"/>
      <c r="G42" s="249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6"/>
      <c r="AA42" s="146"/>
      <c r="AB42" s="146"/>
      <c r="AC42" s="146"/>
      <c r="AD42" s="146"/>
      <c r="AE42" s="146"/>
      <c r="AF42" s="146"/>
      <c r="AG42" s="146" t="s">
        <v>150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1" x14ac:dyDescent="0.2">
      <c r="A43" s="169">
        <v>13</v>
      </c>
      <c r="B43" s="170" t="s">
        <v>166</v>
      </c>
      <c r="C43" s="178" t="s">
        <v>178</v>
      </c>
      <c r="D43" s="171" t="s">
        <v>160</v>
      </c>
      <c r="E43" s="172">
        <v>300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72">
        <v>-1</v>
      </c>
      <c r="O43" s="172">
        <f>ROUND(E43*N43,2)</f>
        <v>-300</v>
      </c>
      <c r="P43" s="172">
        <v>1</v>
      </c>
      <c r="Q43" s="172">
        <f>ROUND(E43*P43,2)</f>
        <v>300</v>
      </c>
      <c r="R43" s="174"/>
      <c r="S43" s="174" t="s">
        <v>138</v>
      </c>
      <c r="T43" s="175" t="s">
        <v>139</v>
      </c>
      <c r="U43" s="157">
        <v>0</v>
      </c>
      <c r="V43" s="157">
        <f>ROUND(E43*U43,2)</f>
        <v>0</v>
      </c>
      <c r="W43" s="157"/>
      <c r="X43" s="157" t="s">
        <v>175</v>
      </c>
      <c r="Y43" s="157" t="s">
        <v>141</v>
      </c>
      <c r="Z43" s="146"/>
      <c r="AA43" s="146"/>
      <c r="AB43" s="146"/>
      <c r="AC43" s="146"/>
      <c r="AD43" s="146"/>
      <c r="AE43" s="146"/>
      <c r="AF43" s="146"/>
      <c r="AG43" s="146" t="s">
        <v>176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 x14ac:dyDescent="0.2">
      <c r="A44" s="153"/>
      <c r="B44" s="154"/>
      <c r="C44" s="248"/>
      <c r="D44" s="249"/>
      <c r="E44" s="249"/>
      <c r="F44" s="249"/>
      <c r="G44" s="249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6"/>
      <c r="AA44" s="146"/>
      <c r="AB44" s="146"/>
      <c r="AC44" s="146"/>
      <c r="AD44" s="146"/>
      <c r="AE44" s="146"/>
      <c r="AF44" s="146"/>
      <c r="AG44" s="146" t="s">
        <v>150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2.5" outlineLevel="1" x14ac:dyDescent="0.2">
      <c r="A45" s="169">
        <v>14</v>
      </c>
      <c r="B45" s="170" t="s">
        <v>166</v>
      </c>
      <c r="C45" s="178" t="s">
        <v>179</v>
      </c>
      <c r="D45" s="171" t="s">
        <v>160</v>
      </c>
      <c r="E45" s="172">
        <v>210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2">
        <v>0</v>
      </c>
      <c r="O45" s="172">
        <f>ROUND(E45*N45,2)</f>
        <v>0</v>
      </c>
      <c r="P45" s="172">
        <v>0</v>
      </c>
      <c r="Q45" s="172">
        <f>ROUND(E45*P45,2)</f>
        <v>0</v>
      </c>
      <c r="R45" s="174"/>
      <c r="S45" s="174" t="s">
        <v>138</v>
      </c>
      <c r="T45" s="175" t="s">
        <v>139</v>
      </c>
      <c r="U45" s="157">
        <v>0</v>
      </c>
      <c r="V45" s="157">
        <f>ROUND(E45*U45,2)</f>
        <v>0</v>
      </c>
      <c r="W45" s="157"/>
      <c r="X45" s="157" t="s">
        <v>175</v>
      </c>
      <c r="Y45" s="157" t="s">
        <v>141</v>
      </c>
      <c r="Z45" s="146"/>
      <c r="AA45" s="146"/>
      <c r="AB45" s="146"/>
      <c r="AC45" s="146"/>
      <c r="AD45" s="146"/>
      <c r="AE45" s="146"/>
      <c r="AF45" s="146"/>
      <c r="AG45" s="146" t="s">
        <v>176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2">
      <c r="A46" s="153"/>
      <c r="B46" s="154"/>
      <c r="C46" s="248"/>
      <c r="D46" s="249"/>
      <c r="E46" s="249"/>
      <c r="F46" s="249"/>
      <c r="G46" s="249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6"/>
      <c r="AA46" s="146"/>
      <c r="AB46" s="146"/>
      <c r="AC46" s="146"/>
      <c r="AD46" s="146"/>
      <c r="AE46" s="146"/>
      <c r="AF46" s="146"/>
      <c r="AG46" s="146" t="s">
        <v>150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ht="22.5" outlineLevel="1" x14ac:dyDescent="0.2">
      <c r="A47" s="169">
        <v>15</v>
      </c>
      <c r="B47" s="170" t="s">
        <v>170</v>
      </c>
      <c r="C47" s="178" t="s">
        <v>180</v>
      </c>
      <c r="D47" s="171" t="s">
        <v>160</v>
      </c>
      <c r="E47" s="172">
        <v>350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2">
        <v>1</v>
      </c>
      <c r="O47" s="172">
        <f>ROUND(E47*N47,2)</f>
        <v>350</v>
      </c>
      <c r="P47" s="172">
        <v>1</v>
      </c>
      <c r="Q47" s="172">
        <f>ROUND(E47*P47,2)</f>
        <v>350</v>
      </c>
      <c r="R47" s="174"/>
      <c r="S47" s="174" t="s">
        <v>138</v>
      </c>
      <c r="T47" s="175" t="s">
        <v>139</v>
      </c>
      <c r="U47" s="157">
        <v>0</v>
      </c>
      <c r="V47" s="157">
        <f>ROUND(E47*U47,2)</f>
        <v>0</v>
      </c>
      <c r="W47" s="157"/>
      <c r="X47" s="157" t="s">
        <v>175</v>
      </c>
      <c r="Y47" s="157" t="s">
        <v>141</v>
      </c>
      <c r="Z47" s="146"/>
      <c r="AA47" s="146"/>
      <c r="AB47" s="146"/>
      <c r="AC47" s="146"/>
      <c r="AD47" s="146"/>
      <c r="AE47" s="146"/>
      <c r="AF47" s="146"/>
      <c r="AG47" s="146" t="s">
        <v>176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53"/>
      <c r="B48" s="154"/>
      <c r="C48" s="248"/>
      <c r="D48" s="249"/>
      <c r="E48" s="249"/>
      <c r="F48" s="249"/>
      <c r="G48" s="249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6"/>
      <c r="AA48" s="146"/>
      <c r="AB48" s="146"/>
      <c r="AC48" s="146"/>
      <c r="AD48" s="146"/>
      <c r="AE48" s="146"/>
      <c r="AF48" s="146"/>
      <c r="AG48" s="146" t="s">
        <v>150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x14ac:dyDescent="0.2">
      <c r="A49" s="162" t="s">
        <v>133</v>
      </c>
      <c r="B49" s="163" t="s">
        <v>79</v>
      </c>
      <c r="C49" s="177" t="s">
        <v>80</v>
      </c>
      <c r="D49" s="164"/>
      <c r="E49" s="165"/>
      <c r="F49" s="166"/>
      <c r="G49" s="166">
        <f>SUMIF(AG50:AG63,"&lt;&gt;NOR",G50:G63)</f>
        <v>0</v>
      </c>
      <c r="H49" s="166"/>
      <c r="I49" s="166">
        <f>SUM(I50:I63)</f>
        <v>0</v>
      </c>
      <c r="J49" s="166"/>
      <c r="K49" s="166">
        <f>SUM(K50:K63)</f>
        <v>0</v>
      </c>
      <c r="L49" s="166"/>
      <c r="M49" s="166">
        <f>SUM(M50:M63)</f>
        <v>0</v>
      </c>
      <c r="N49" s="165"/>
      <c r="O49" s="165">
        <f>SUM(O50:O63)</f>
        <v>3</v>
      </c>
      <c r="P49" s="165"/>
      <c r="Q49" s="165">
        <f>SUM(Q50:Q63)</f>
        <v>3</v>
      </c>
      <c r="R49" s="166"/>
      <c r="S49" s="166"/>
      <c r="T49" s="167"/>
      <c r="U49" s="161"/>
      <c r="V49" s="161">
        <f>SUM(V50:V63)</f>
        <v>0</v>
      </c>
      <c r="W49" s="161"/>
      <c r="X49" s="161"/>
      <c r="Y49" s="161"/>
      <c r="AG49" t="s">
        <v>134</v>
      </c>
    </row>
    <row r="50" spans="1:60" outlineLevel="1" x14ac:dyDescent="0.2">
      <c r="A50" s="169">
        <v>16</v>
      </c>
      <c r="B50" s="170" t="s">
        <v>181</v>
      </c>
      <c r="C50" s="178" t="s">
        <v>182</v>
      </c>
      <c r="D50" s="171" t="s">
        <v>137</v>
      </c>
      <c r="E50" s="172">
        <v>1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72">
        <v>0</v>
      </c>
      <c r="O50" s="172">
        <f>ROUND(E50*N50,2)</f>
        <v>0</v>
      </c>
      <c r="P50" s="172">
        <v>0</v>
      </c>
      <c r="Q50" s="172">
        <f>ROUND(E50*P50,2)</f>
        <v>0</v>
      </c>
      <c r="R50" s="174"/>
      <c r="S50" s="174" t="s">
        <v>138</v>
      </c>
      <c r="T50" s="175" t="s">
        <v>139</v>
      </c>
      <c r="U50" s="157">
        <v>0</v>
      </c>
      <c r="V50" s="157">
        <f>ROUND(E50*U50,2)</f>
        <v>0</v>
      </c>
      <c r="W50" s="157"/>
      <c r="X50" s="157" t="s">
        <v>140</v>
      </c>
      <c r="Y50" s="157" t="s">
        <v>141</v>
      </c>
      <c r="Z50" s="146"/>
      <c r="AA50" s="146"/>
      <c r="AB50" s="146"/>
      <c r="AC50" s="146"/>
      <c r="AD50" s="146"/>
      <c r="AE50" s="146"/>
      <c r="AF50" s="146"/>
      <c r="AG50" s="146" t="s">
        <v>142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2" x14ac:dyDescent="0.2">
      <c r="A51" s="153"/>
      <c r="B51" s="154"/>
      <c r="C51" s="248"/>
      <c r="D51" s="249"/>
      <c r="E51" s="249"/>
      <c r="F51" s="249"/>
      <c r="G51" s="249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6"/>
      <c r="AA51" s="146"/>
      <c r="AB51" s="146"/>
      <c r="AC51" s="146"/>
      <c r="AD51" s="146"/>
      <c r="AE51" s="146"/>
      <c r="AF51" s="146"/>
      <c r="AG51" s="146" t="s">
        <v>150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2.5" outlineLevel="1" x14ac:dyDescent="0.2">
      <c r="A52" s="169">
        <v>17</v>
      </c>
      <c r="B52" s="170" t="s">
        <v>183</v>
      </c>
      <c r="C52" s="178" t="s">
        <v>184</v>
      </c>
      <c r="D52" s="171" t="s">
        <v>137</v>
      </c>
      <c r="E52" s="172">
        <v>1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2">
        <v>0</v>
      </c>
      <c r="O52" s="172">
        <f>ROUND(E52*N52,2)</f>
        <v>0</v>
      </c>
      <c r="P52" s="172">
        <v>0</v>
      </c>
      <c r="Q52" s="172">
        <f>ROUND(E52*P52,2)</f>
        <v>0</v>
      </c>
      <c r="R52" s="174"/>
      <c r="S52" s="174" t="s">
        <v>138</v>
      </c>
      <c r="T52" s="175" t="s">
        <v>139</v>
      </c>
      <c r="U52" s="157">
        <v>0</v>
      </c>
      <c r="V52" s="157">
        <f>ROUND(E52*U52,2)</f>
        <v>0</v>
      </c>
      <c r="W52" s="157"/>
      <c r="X52" s="157" t="s">
        <v>140</v>
      </c>
      <c r="Y52" s="157" t="s">
        <v>141</v>
      </c>
      <c r="Z52" s="146"/>
      <c r="AA52" s="146"/>
      <c r="AB52" s="146"/>
      <c r="AC52" s="146"/>
      <c r="AD52" s="146"/>
      <c r="AE52" s="146"/>
      <c r="AF52" s="146"/>
      <c r="AG52" s="146" t="s">
        <v>142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2" x14ac:dyDescent="0.2">
      <c r="A53" s="153"/>
      <c r="B53" s="154"/>
      <c r="C53" s="248"/>
      <c r="D53" s="249"/>
      <c r="E53" s="249"/>
      <c r="F53" s="249"/>
      <c r="G53" s="249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6"/>
      <c r="AA53" s="146"/>
      <c r="AB53" s="146"/>
      <c r="AC53" s="146"/>
      <c r="AD53" s="146"/>
      <c r="AE53" s="146"/>
      <c r="AF53" s="146"/>
      <c r="AG53" s="146" t="s">
        <v>150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2.5" outlineLevel="1" x14ac:dyDescent="0.2">
      <c r="A54" s="169">
        <v>18</v>
      </c>
      <c r="B54" s="170" t="s">
        <v>185</v>
      </c>
      <c r="C54" s="178" t="s">
        <v>186</v>
      </c>
      <c r="D54" s="171" t="s">
        <v>137</v>
      </c>
      <c r="E54" s="172">
        <v>4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2">
        <v>0</v>
      </c>
      <c r="O54" s="172">
        <f>ROUND(E54*N54,2)</f>
        <v>0</v>
      </c>
      <c r="P54" s="172">
        <v>0</v>
      </c>
      <c r="Q54" s="172">
        <f>ROUND(E54*P54,2)</f>
        <v>0</v>
      </c>
      <c r="R54" s="174"/>
      <c r="S54" s="174" t="s">
        <v>138</v>
      </c>
      <c r="T54" s="175" t="s">
        <v>139</v>
      </c>
      <c r="U54" s="157">
        <v>0</v>
      </c>
      <c r="V54" s="157">
        <f>ROUND(E54*U54,2)</f>
        <v>0</v>
      </c>
      <c r="W54" s="157"/>
      <c r="X54" s="157" t="s">
        <v>140</v>
      </c>
      <c r="Y54" s="157" t="s">
        <v>141</v>
      </c>
      <c r="Z54" s="146"/>
      <c r="AA54" s="146"/>
      <c r="AB54" s="146"/>
      <c r="AC54" s="146"/>
      <c r="AD54" s="146"/>
      <c r="AE54" s="146"/>
      <c r="AF54" s="146"/>
      <c r="AG54" s="146" t="s">
        <v>142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">
      <c r="A55" s="153"/>
      <c r="B55" s="154"/>
      <c r="C55" s="248"/>
      <c r="D55" s="249"/>
      <c r="E55" s="249"/>
      <c r="F55" s="249"/>
      <c r="G55" s="249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6"/>
      <c r="AA55" s="146"/>
      <c r="AB55" s="146"/>
      <c r="AC55" s="146"/>
      <c r="AD55" s="146"/>
      <c r="AE55" s="146"/>
      <c r="AF55" s="146"/>
      <c r="AG55" s="146" t="s">
        <v>150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69">
        <v>19</v>
      </c>
      <c r="B56" s="170" t="s">
        <v>187</v>
      </c>
      <c r="C56" s="178" t="s">
        <v>188</v>
      </c>
      <c r="D56" s="171" t="s">
        <v>137</v>
      </c>
      <c r="E56" s="172">
        <v>4</v>
      </c>
      <c r="F56" s="173"/>
      <c r="G56" s="174">
        <f>ROUND(E56*F56,2)</f>
        <v>0</v>
      </c>
      <c r="H56" s="173"/>
      <c r="I56" s="174">
        <f>ROUND(E56*H56,2)</f>
        <v>0</v>
      </c>
      <c r="J56" s="173"/>
      <c r="K56" s="174">
        <f>ROUND(E56*J56,2)</f>
        <v>0</v>
      </c>
      <c r="L56" s="174">
        <v>21</v>
      </c>
      <c r="M56" s="174">
        <f>G56*(1+L56/100)</f>
        <v>0</v>
      </c>
      <c r="N56" s="172">
        <v>0</v>
      </c>
      <c r="O56" s="172">
        <f>ROUND(E56*N56,2)</f>
        <v>0</v>
      </c>
      <c r="P56" s="172">
        <v>0</v>
      </c>
      <c r="Q56" s="172">
        <f>ROUND(E56*P56,2)</f>
        <v>0</v>
      </c>
      <c r="R56" s="174"/>
      <c r="S56" s="174" t="s">
        <v>138</v>
      </c>
      <c r="T56" s="175" t="s">
        <v>139</v>
      </c>
      <c r="U56" s="157">
        <v>0</v>
      </c>
      <c r="V56" s="157">
        <f>ROUND(E56*U56,2)</f>
        <v>0</v>
      </c>
      <c r="W56" s="157"/>
      <c r="X56" s="157" t="s">
        <v>140</v>
      </c>
      <c r="Y56" s="157" t="s">
        <v>141</v>
      </c>
      <c r="Z56" s="146"/>
      <c r="AA56" s="146"/>
      <c r="AB56" s="146"/>
      <c r="AC56" s="146"/>
      <c r="AD56" s="146"/>
      <c r="AE56" s="146"/>
      <c r="AF56" s="146"/>
      <c r="AG56" s="146" t="s">
        <v>142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2" x14ac:dyDescent="0.2">
      <c r="A57" s="153"/>
      <c r="B57" s="154"/>
      <c r="C57" s="248"/>
      <c r="D57" s="249"/>
      <c r="E57" s="249"/>
      <c r="F57" s="249"/>
      <c r="G57" s="249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6"/>
      <c r="AA57" s="146"/>
      <c r="AB57" s="146"/>
      <c r="AC57" s="146"/>
      <c r="AD57" s="146"/>
      <c r="AE57" s="146"/>
      <c r="AF57" s="146"/>
      <c r="AG57" s="146" t="s">
        <v>150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69">
        <v>20</v>
      </c>
      <c r="B58" s="170" t="s">
        <v>189</v>
      </c>
      <c r="C58" s="178" t="s">
        <v>190</v>
      </c>
      <c r="D58" s="171" t="s">
        <v>137</v>
      </c>
      <c r="E58" s="172">
        <v>1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21</v>
      </c>
      <c r="M58" s="174">
        <f>G58*(1+L58/100)</f>
        <v>0</v>
      </c>
      <c r="N58" s="172">
        <v>0</v>
      </c>
      <c r="O58" s="172">
        <f>ROUND(E58*N58,2)</f>
        <v>0</v>
      </c>
      <c r="P58" s="172">
        <v>0</v>
      </c>
      <c r="Q58" s="172">
        <f>ROUND(E58*P58,2)</f>
        <v>0</v>
      </c>
      <c r="R58" s="174"/>
      <c r="S58" s="174" t="s">
        <v>138</v>
      </c>
      <c r="T58" s="175" t="s">
        <v>139</v>
      </c>
      <c r="U58" s="157">
        <v>0</v>
      </c>
      <c r="V58" s="157">
        <f>ROUND(E58*U58,2)</f>
        <v>0</v>
      </c>
      <c r="W58" s="157"/>
      <c r="X58" s="157" t="s">
        <v>140</v>
      </c>
      <c r="Y58" s="157" t="s">
        <v>141</v>
      </c>
      <c r="Z58" s="146"/>
      <c r="AA58" s="146"/>
      <c r="AB58" s="146"/>
      <c r="AC58" s="146"/>
      <c r="AD58" s="146"/>
      <c r="AE58" s="146"/>
      <c r="AF58" s="146"/>
      <c r="AG58" s="146" t="s">
        <v>142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">
      <c r="A59" s="153"/>
      <c r="B59" s="154"/>
      <c r="C59" s="248"/>
      <c r="D59" s="249"/>
      <c r="E59" s="249"/>
      <c r="F59" s="249"/>
      <c r="G59" s="249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6"/>
      <c r="AA59" s="146"/>
      <c r="AB59" s="146"/>
      <c r="AC59" s="146"/>
      <c r="AD59" s="146"/>
      <c r="AE59" s="146"/>
      <c r="AF59" s="146"/>
      <c r="AG59" s="146" t="s">
        <v>150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69">
        <v>21</v>
      </c>
      <c r="B60" s="170" t="s">
        <v>191</v>
      </c>
      <c r="C60" s="178" t="s">
        <v>192</v>
      </c>
      <c r="D60" s="171" t="s">
        <v>137</v>
      </c>
      <c r="E60" s="172">
        <v>1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2">
        <v>1</v>
      </c>
      <c r="O60" s="172">
        <f>ROUND(E60*N60,2)</f>
        <v>1</v>
      </c>
      <c r="P60" s="172">
        <v>1</v>
      </c>
      <c r="Q60" s="172">
        <f>ROUND(E60*P60,2)</f>
        <v>1</v>
      </c>
      <c r="R60" s="174"/>
      <c r="S60" s="174" t="s">
        <v>138</v>
      </c>
      <c r="T60" s="175" t="s">
        <v>139</v>
      </c>
      <c r="U60" s="157">
        <v>0</v>
      </c>
      <c r="V60" s="157">
        <f>ROUND(E60*U60,2)</f>
        <v>0</v>
      </c>
      <c r="W60" s="157"/>
      <c r="X60" s="157" t="s">
        <v>140</v>
      </c>
      <c r="Y60" s="157" t="s">
        <v>141</v>
      </c>
      <c r="Z60" s="146"/>
      <c r="AA60" s="146"/>
      <c r="AB60" s="146"/>
      <c r="AC60" s="146"/>
      <c r="AD60" s="146"/>
      <c r="AE60" s="146"/>
      <c r="AF60" s="146"/>
      <c r="AG60" s="146" t="s">
        <v>142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2">
      <c r="A61" s="153"/>
      <c r="B61" s="154"/>
      <c r="C61" s="248"/>
      <c r="D61" s="249"/>
      <c r="E61" s="249"/>
      <c r="F61" s="249"/>
      <c r="G61" s="249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6"/>
      <c r="AA61" s="146"/>
      <c r="AB61" s="146"/>
      <c r="AC61" s="146"/>
      <c r="AD61" s="146"/>
      <c r="AE61" s="146"/>
      <c r="AF61" s="146"/>
      <c r="AG61" s="146" t="s">
        <v>150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69">
        <v>22</v>
      </c>
      <c r="B62" s="170" t="s">
        <v>193</v>
      </c>
      <c r="C62" s="178" t="s">
        <v>194</v>
      </c>
      <c r="D62" s="171" t="s">
        <v>137</v>
      </c>
      <c r="E62" s="172">
        <v>1</v>
      </c>
      <c r="F62" s="173"/>
      <c r="G62" s="174">
        <f>ROUND(E62*F62,2)</f>
        <v>0</v>
      </c>
      <c r="H62" s="173"/>
      <c r="I62" s="174">
        <f>ROUND(E62*H62,2)</f>
        <v>0</v>
      </c>
      <c r="J62" s="173"/>
      <c r="K62" s="174">
        <f>ROUND(E62*J62,2)</f>
        <v>0</v>
      </c>
      <c r="L62" s="174">
        <v>21</v>
      </c>
      <c r="M62" s="174">
        <f>G62*(1+L62/100)</f>
        <v>0</v>
      </c>
      <c r="N62" s="172">
        <v>2</v>
      </c>
      <c r="O62" s="172">
        <f>ROUND(E62*N62,2)</f>
        <v>2</v>
      </c>
      <c r="P62" s="172">
        <v>2</v>
      </c>
      <c r="Q62" s="172">
        <f>ROUND(E62*P62,2)</f>
        <v>2</v>
      </c>
      <c r="R62" s="174"/>
      <c r="S62" s="174" t="s">
        <v>138</v>
      </c>
      <c r="T62" s="175" t="s">
        <v>139</v>
      </c>
      <c r="U62" s="157">
        <v>0</v>
      </c>
      <c r="V62" s="157">
        <f>ROUND(E62*U62,2)</f>
        <v>0</v>
      </c>
      <c r="W62" s="157"/>
      <c r="X62" s="157" t="s">
        <v>140</v>
      </c>
      <c r="Y62" s="157" t="s">
        <v>141</v>
      </c>
      <c r="Z62" s="146"/>
      <c r="AA62" s="146"/>
      <c r="AB62" s="146"/>
      <c r="AC62" s="146"/>
      <c r="AD62" s="146"/>
      <c r="AE62" s="146"/>
      <c r="AF62" s="146"/>
      <c r="AG62" s="146" t="s">
        <v>142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2" x14ac:dyDescent="0.2">
      <c r="A63" s="153"/>
      <c r="B63" s="154"/>
      <c r="C63" s="248"/>
      <c r="D63" s="249"/>
      <c r="E63" s="249"/>
      <c r="F63" s="249"/>
      <c r="G63" s="249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6"/>
      <c r="AA63" s="146"/>
      <c r="AB63" s="146"/>
      <c r="AC63" s="146"/>
      <c r="AD63" s="146"/>
      <c r="AE63" s="146"/>
      <c r="AF63" s="146"/>
      <c r="AG63" s="146" t="s">
        <v>150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x14ac:dyDescent="0.2">
      <c r="A64" s="162" t="s">
        <v>133</v>
      </c>
      <c r="B64" s="163" t="s">
        <v>81</v>
      </c>
      <c r="C64" s="177" t="s">
        <v>82</v>
      </c>
      <c r="D64" s="164"/>
      <c r="E64" s="165"/>
      <c r="F64" s="166"/>
      <c r="G64" s="166">
        <f>SUMIF(AG65:AG74,"&lt;&gt;NOR",G65:G74)</f>
        <v>0</v>
      </c>
      <c r="H64" s="166"/>
      <c r="I64" s="166">
        <f>SUM(I65:I74)</f>
        <v>0</v>
      </c>
      <c r="J64" s="166"/>
      <c r="K64" s="166">
        <f>SUM(K65:K74)</f>
        <v>0</v>
      </c>
      <c r="L64" s="166"/>
      <c r="M64" s="166">
        <f>SUM(M65:M74)</f>
        <v>0</v>
      </c>
      <c r="N64" s="165"/>
      <c r="O64" s="165">
        <f>SUM(O65:O74)</f>
        <v>0</v>
      </c>
      <c r="P64" s="165"/>
      <c r="Q64" s="165">
        <f>SUM(Q65:Q74)</f>
        <v>0</v>
      </c>
      <c r="R64" s="166"/>
      <c r="S64" s="166"/>
      <c r="T64" s="167"/>
      <c r="U64" s="161"/>
      <c r="V64" s="161">
        <f>SUM(V65:V74)</f>
        <v>0</v>
      </c>
      <c r="W64" s="161"/>
      <c r="X64" s="161"/>
      <c r="Y64" s="161"/>
      <c r="AG64" t="s">
        <v>134</v>
      </c>
    </row>
    <row r="65" spans="1:60" ht="22.5" outlineLevel="1" x14ac:dyDescent="0.2">
      <c r="A65" s="169">
        <v>23</v>
      </c>
      <c r="B65" s="170" t="s">
        <v>195</v>
      </c>
      <c r="C65" s="178" t="s">
        <v>196</v>
      </c>
      <c r="D65" s="171" t="s">
        <v>137</v>
      </c>
      <c r="E65" s="172">
        <v>8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72">
        <v>0</v>
      </c>
      <c r="O65" s="172">
        <f>ROUND(E65*N65,2)</f>
        <v>0</v>
      </c>
      <c r="P65" s="172">
        <v>0</v>
      </c>
      <c r="Q65" s="172">
        <f>ROUND(E65*P65,2)</f>
        <v>0</v>
      </c>
      <c r="R65" s="174"/>
      <c r="S65" s="174" t="s">
        <v>138</v>
      </c>
      <c r="T65" s="175" t="s">
        <v>139</v>
      </c>
      <c r="U65" s="157">
        <v>0</v>
      </c>
      <c r="V65" s="157">
        <f>ROUND(E65*U65,2)</f>
        <v>0</v>
      </c>
      <c r="W65" s="157"/>
      <c r="X65" s="157" t="s">
        <v>140</v>
      </c>
      <c r="Y65" s="157" t="s">
        <v>141</v>
      </c>
      <c r="Z65" s="146"/>
      <c r="AA65" s="146"/>
      <c r="AB65" s="146"/>
      <c r="AC65" s="146"/>
      <c r="AD65" s="146"/>
      <c r="AE65" s="146"/>
      <c r="AF65" s="146"/>
      <c r="AG65" s="146" t="s">
        <v>142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2">
      <c r="A66" s="153"/>
      <c r="B66" s="154"/>
      <c r="C66" s="248"/>
      <c r="D66" s="249"/>
      <c r="E66" s="249"/>
      <c r="F66" s="249"/>
      <c r="G66" s="249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6"/>
      <c r="AA66" s="146"/>
      <c r="AB66" s="146"/>
      <c r="AC66" s="146"/>
      <c r="AD66" s="146"/>
      <c r="AE66" s="146"/>
      <c r="AF66" s="146"/>
      <c r="AG66" s="146" t="s">
        <v>150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22.5" outlineLevel="1" x14ac:dyDescent="0.2">
      <c r="A67" s="169">
        <v>24</v>
      </c>
      <c r="B67" s="170" t="s">
        <v>197</v>
      </c>
      <c r="C67" s="178" t="s">
        <v>198</v>
      </c>
      <c r="D67" s="171" t="s">
        <v>137</v>
      </c>
      <c r="E67" s="172">
        <v>36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2">
        <v>0</v>
      </c>
      <c r="O67" s="172">
        <f>ROUND(E67*N67,2)</f>
        <v>0</v>
      </c>
      <c r="P67" s="172">
        <v>0</v>
      </c>
      <c r="Q67" s="172">
        <f>ROUND(E67*P67,2)</f>
        <v>0</v>
      </c>
      <c r="R67" s="174"/>
      <c r="S67" s="174" t="s">
        <v>138</v>
      </c>
      <c r="T67" s="175" t="s">
        <v>139</v>
      </c>
      <c r="U67" s="157">
        <v>0</v>
      </c>
      <c r="V67" s="157">
        <f>ROUND(E67*U67,2)</f>
        <v>0</v>
      </c>
      <c r="W67" s="157"/>
      <c r="X67" s="157" t="s">
        <v>140</v>
      </c>
      <c r="Y67" s="157" t="s">
        <v>141</v>
      </c>
      <c r="Z67" s="146"/>
      <c r="AA67" s="146"/>
      <c r="AB67" s="146"/>
      <c r="AC67" s="146"/>
      <c r="AD67" s="146"/>
      <c r="AE67" s="146"/>
      <c r="AF67" s="146"/>
      <c r="AG67" s="146" t="s">
        <v>142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153"/>
      <c r="B68" s="154"/>
      <c r="C68" s="248"/>
      <c r="D68" s="249"/>
      <c r="E68" s="249"/>
      <c r="F68" s="249"/>
      <c r="G68" s="249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6"/>
      <c r="AA68" s="146"/>
      <c r="AB68" s="146"/>
      <c r="AC68" s="146"/>
      <c r="AD68" s="146"/>
      <c r="AE68" s="146"/>
      <c r="AF68" s="146"/>
      <c r="AG68" s="146" t="s">
        <v>150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2.5" outlineLevel="1" x14ac:dyDescent="0.2">
      <c r="A69" s="169">
        <v>25</v>
      </c>
      <c r="B69" s="170" t="s">
        <v>199</v>
      </c>
      <c r="C69" s="178" t="s">
        <v>200</v>
      </c>
      <c r="D69" s="171" t="s">
        <v>160</v>
      </c>
      <c r="E69" s="172">
        <v>450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2">
        <v>0</v>
      </c>
      <c r="O69" s="172">
        <f>ROUND(E69*N69,2)</f>
        <v>0</v>
      </c>
      <c r="P69" s="172">
        <v>0</v>
      </c>
      <c r="Q69" s="172">
        <f>ROUND(E69*P69,2)</f>
        <v>0</v>
      </c>
      <c r="R69" s="174"/>
      <c r="S69" s="174" t="s">
        <v>138</v>
      </c>
      <c r="T69" s="175" t="s">
        <v>139</v>
      </c>
      <c r="U69" s="157">
        <v>0</v>
      </c>
      <c r="V69" s="157">
        <f>ROUND(E69*U69,2)</f>
        <v>0</v>
      </c>
      <c r="W69" s="157"/>
      <c r="X69" s="157" t="s">
        <v>140</v>
      </c>
      <c r="Y69" s="157" t="s">
        <v>141</v>
      </c>
      <c r="Z69" s="146"/>
      <c r="AA69" s="146"/>
      <c r="AB69" s="146"/>
      <c r="AC69" s="146"/>
      <c r="AD69" s="146"/>
      <c r="AE69" s="146"/>
      <c r="AF69" s="146"/>
      <c r="AG69" s="146" t="s">
        <v>142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2" x14ac:dyDescent="0.2">
      <c r="A70" s="153"/>
      <c r="B70" s="154"/>
      <c r="C70" s="248"/>
      <c r="D70" s="249"/>
      <c r="E70" s="249"/>
      <c r="F70" s="249"/>
      <c r="G70" s="249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6"/>
      <c r="AA70" s="146"/>
      <c r="AB70" s="146"/>
      <c r="AC70" s="146"/>
      <c r="AD70" s="146"/>
      <c r="AE70" s="146"/>
      <c r="AF70" s="146"/>
      <c r="AG70" s="146" t="s">
        <v>150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22.5" outlineLevel="1" x14ac:dyDescent="0.2">
      <c r="A71" s="169">
        <v>26</v>
      </c>
      <c r="B71" s="170" t="s">
        <v>201</v>
      </c>
      <c r="C71" s="178" t="s">
        <v>202</v>
      </c>
      <c r="D71" s="171" t="s">
        <v>160</v>
      </c>
      <c r="E71" s="172">
        <v>50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72">
        <v>0</v>
      </c>
      <c r="O71" s="172">
        <f>ROUND(E71*N71,2)</f>
        <v>0</v>
      </c>
      <c r="P71" s="172">
        <v>0</v>
      </c>
      <c r="Q71" s="172">
        <f>ROUND(E71*P71,2)</f>
        <v>0</v>
      </c>
      <c r="R71" s="174"/>
      <c r="S71" s="174" t="s">
        <v>138</v>
      </c>
      <c r="T71" s="175" t="s">
        <v>139</v>
      </c>
      <c r="U71" s="157">
        <v>0</v>
      </c>
      <c r="V71" s="157">
        <f>ROUND(E71*U71,2)</f>
        <v>0</v>
      </c>
      <c r="W71" s="157"/>
      <c r="X71" s="157" t="s">
        <v>140</v>
      </c>
      <c r="Y71" s="157" t="s">
        <v>141</v>
      </c>
      <c r="Z71" s="146"/>
      <c r="AA71" s="146"/>
      <c r="AB71" s="146"/>
      <c r="AC71" s="146"/>
      <c r="AD71" s="146"/>
      <c r="AE71" s="146"/>
      <c r="AF71" s="146"/>
      <c r="AG71" s="146" t="s">
        <v>142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 x14ac:dyDescent="0.2">
      <c r="A72" s="153"/>
      <c r="B72" s="154"/>
      <c r="C72" s="248"/>
      <c r="D72" s="249"/>
      <c r="E72" s="249"/>
      <c r="F72" s="249"/>
      <c r="G72" s="249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6"/>
      <c r="AA72" s="146"/>
      <c r="AB72" s="146"/>
      <c r="AC72" s="146"/>
      <c r="AD72" s="146"/>
      <c r="AE72" s="146"/>
      <c r="AF72" s="146"/>
      <c r="AG72" s="146" t="s">
        <v>150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ht="22.5" outlineLevel="1" x14ac:dyDescent="0.2">
      <c r="A73" s="169">
        <v>27</v>
      </c>
      <c r="B73" s="170" t="s">
        <v>203</v>
      </c>
      <c r="C73" s="178" t="s">
        <v>204</v>
      </c>
      <c r="D73" s="171" t="s">
        <v>137</v>
      </c>
      <c r="E73" s="172">
        <v>4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2">
        <v>0</v>
      </c>
      <c r="O73" s="172">
        <f>ROUND(E73*N73,2)</f>
        <v>0</v>
      </c>
      <c r="P73" s="172">
        <v>0</v>
      </c>
      <c r="Q73" s="172">
        <f>ROUND(E73*P73,2)</f>
        <v>0</v>
      </c>
      <c r="R73" s="174"/>
      <c r="S73" s="174" t="s">
        <v>138</v>
      </c>
      <c r="T73" s="175" t="s">
        <v>139</v>
      </c>
      <c r="U73" s="157">
        <v>0</v>
      </c>
      <c r="V73" s="157">
        <f>ROUND(E73*U73,2)</f>
        <v>0</v>
      </c>
      <c r="W73" s="157"/>
      <c r="X73" s="157" t="s">
        <v>140</v>
      </c>
      <c r="Y73" s="157" t="s">
        <v>141</v>
      </c>
      <c r="Z73" s="146"/>
      <c r="AA73" s="146"/>
      <c r="AB73" s="146"/>
      <c r="AC73" s="146"/>
      <c r="AD73" s="146"/>
      <c r="AE73" s="146"/>
      <c r="AF73" s="146"/>
      <c r="AG73" s="146" t="s">
        <v>142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53"/>
      <c r="B74" s="154"/>
      <c r="C74" s="248"/>
      <c r="D74" s="249"/>
      <c r="E74" s="249"/>
      <c r="F74" s="249"/>
      <c r="G74" s="249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6"/>
      <c r="AA74" s="146"/>
      <c r="AB74" s="146"/>
      <c r="AC74" s="146"/>
      <c r="AD74" s="146"/>
      <c r="AE74" s="146"/>
      <c r="AF74" s="146"/>
      <c r="AG74" s="146" t="s">
        <v>150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x14ac:dyDescent="0.2">
      <c r="A75" s="162" t="s">
        <v>133</v>
      </c>
      <c r="B75" s="163" t="s">
        <v>83</v>
      </c>
      <c r="C75" s="177" t="s">
        <v>84</v>
      </c>
      <c r="D75" s="164"/>
      <c r="E75" s="165"/>
      <c r="F75" s="166"/>
      <c r="G75" s="166">
        <f>SUMIF(AG76:AG93,"&lt;&gt;NOR",G76:G93)</f>
        <v>0</v>
      </c>
      <c r="H75" s="166"/>
      <c r="I75" s="166">
        <f>SUM(I76:I93)</f>
        <v>0</v>
      </c>
      <c r="J75" s="166"/>
      <c r="K75" s="166">
        <f>SUM(K76:K93)</f>
        <v>0</v>
      </c>
      <c r="L75" s="166"/>
      <c r="M75" s="166">
        <f>SUM(M76:M93)</f>
        <v>0</v>
      </c>
      <c r="N75" s="165"/>
      <c r="O75" s="165">
        <f>SUM(O76:O93)</f>
        <v>0</v>
      </c>
      <c r="P75" s="165"/>
      <c r="Q75" s="165">
        <f>SUM(Q76:Q93)</f>
        <v>0</v>
      </c>
      <c r="R75" s="166"/>
      <c r="S75" s="166"/>
      <c r="T75" s="167"/>
      <c r="U75" s="161"/>
      <c r="V75" s="161">
        <f>SUM(V76:V93)</f>
        <v>0</v>
      </c>
      <c r="W75" s="161"/>
      <c r="X75" s="161"/>
      <c r="Y75" s="161"/>
      <c r="AG75" t="s">
        <v>134</v>
      </c>
    </row>
    <row r="76" spans="1:60" outlineLevel="1" x14ac:dyDescent="0.2">
      <c r="A76" s="169">
        <v>28</v>
      </c>
      <c r="B76" s="170" t="s">
        <v>205</v>
      </c>
      <c r="C76" s="178" t="s">
        <v>206</v>
      </c>
      <c r="D76" s="171" t="s">
        <v>207</v>
      </c>
      <c r="E76" s="172">
        <v>25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2">
        <v>0</v>
      </c>
      <c r="O76" s="172">
        <f>ROUND(E76*N76,2)</f>
        <v>0</v>
      </c>
      <c r="P76" s="172">
        <v>0</v>
      </c>
      <c r="Q76" s="172">
        <f>ROUND(E76*P76,2)</f>
        <v>0</v>
      </c>
      <c r="R76" s="174"/>
      <c r="S76" s="174" t="s">
        <v>138</v>
      </c>
      <c r="T76" s="175" t="s">
        <v>139</v>
      </c>
      <c r="U76" s="157">
        <v>0</v>
      </c>
      <c r="V76" s="157">
        <f>ROUND(E76*U76,2)</f>
        <v>0</v>
      </c>
      <c r="W76" s="157"/>
      <c r="X76" s="157" t="s">
        <v>140</v>
      </c>
      <c r="Y76" s="157" t="s">
        <v>141</v>
      </c>
      <c r="Z76" s="146"/>
      <c r="AA76" s="146"/>
      <c r="AB76" s="146"/>
      <c r="AC76" s="146"/>
      <c r="AD76" s="146"/>
      <c r="AE76" s="146"/>
      <c r="AF76" s="146"/>
      <c r="AG76" s="146" t="s">
        <v>142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2" x14ac:dyDescent="0.2">
      <c r="A77" s="153"/>
      <c r="B77" s="154"/>
      <c r="C77" s="248"/>
      <c r="D77" s="249"/>
      <c r="E77" s="249"/>
      <c r="F77" s="249"/>
      <c r="G77" s="249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6"/>
      <c r="AA77" s="146"/>
      <c r="AB77" s="146"/>
      <c r="AC77" s="146"/>
      <c r="AD77" s="146"/>
      <c r="AE77" s="146"/>
      <c r="AF77" s="146"/>
      <c r="AG77" s="146" t="s">
        <v>150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69">
        <v>29</v>
      </c>
      <c r="B78" s="170" t="s">
        <v>208</v>
      </c>
      <c r="C78" s="178" t="s">
        <v>209</v>
      </c>
      <c r="D78" s="171" t="s">
        <v>207</v>
      </c>
      <c r="E78" s="172">
        <v>10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21</v>
      </c>
      <c r="M78" s="174">
        <f>G78*(1+L78/100)</f>
        <v>0</v>
      </c>
      <c r="N78" s="172">
        <v>0</v>
      </c>
      <c r="O78" s="172">
        <f>ROUND(E78*N78,2)</f>
        <v>0</v>
      </c>
      <c r="P78" s="172">
        <v>0</v>
      </c>
      <c r="Q78" s="172">
        <f>ROUND(E78*P78,2)</f>
        <v>0</v>
      </c>
      <c r="R78" s="174"/>
      <c r="S78" s="174" t="s">
        <v>138</v>
      </c>
      <c r="T78" s="175" t="s">
        <v>139</v>
      </c>
      <c r="U78" s="157">
        <v>0</v>
      </c>
      <c r="V78" s="157">
        <f>ROUND(E78*U78,2)</f>
        <v>0</v>
      </c>
      <c r="W78" s="157"/>
      <c r="X78" s="157" t="s">
        <v>140</v>
      </c>
      <c r="Y78" s="157" t="s">
        <v>141</v>
      </c>
      <c r="Z78" s="146"/>
      <c r="AA78" s="146"/>
      <c r="AB78" s="146"/>
      <c r="AC78" s="146"/>
      <c r="AD78" s="146"/>
      <c r="AE78" s="146"/>
      <c r="AF78" s="146"/>
      <c r="AG78" s="146" t="s">
        <v>142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2" x14ac:dyDescent="0.2">
      <c r="A79" s="153"/>
      <c r="B79" s="154"/>
      <c r="C79" s="179" t="s">
        <v>210</v>
      </c>
      <c r="D79" s="159"/>
      <c r="E79" s="160"/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6"/>
      <c r="AA79" s="146"/>
      <c r="AB79" s="146"/>
      <c r="AC79" s="146"/>
      <c r="AD79" s="146"/>
      <c r="AE79" s="146"/>
      <c r="AF79" s="146"/>
      <c r="AG79" s="146" t="s">
        <v>148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3" x14ac:dyDescent="0.2">
      <c r="A80" s="153"/>
      <c r="B80" s="154"/>
      <c r="C80" s="179" t="s">
        <v>211</v>
      </c>
      <c r="D80" s="159"/>
      <c r="E80" s="160"/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6"/>
      <c r="AA80" s="146"/>
      <c r="AB80" s="146"/>
      <c r="AC80" s="146"/>
      <c r="AD80" s="146"/>
      <c r="AE80" s="146"/>
      <c r="AF80" s="146"/>
      <c r="AG80" s="146" t="s">
        <v>148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3" x14ac:dyDescent="0.2">
      <c r="A81" s="153"/>
      <c r="B81" s="154"/>
      <c r="C81" s="179" t="s">
        <v>212</v>
      </c>
      <c r="D81" s="159"/>
      <c r="E81" s="160">
        <v>10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6"/>
      <c r="AA81" s="146"/>
      <c r="AB81" s="146"/>
      <c r="AC81" s="146"/>
      <c r="AD81" s="146"/>
      <c r="AE81" s="146"/>
      <c r="AF81" s="146"/>
      <c r="AG81" s="146" t="s">
        <v>148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2" x14ac:dyDescent="0.2">
      <c r="A82" s="153"/>
      <c r="B82" s="154"/>
      <c r="C82" s="261"/>
      <c r="D82" s="262"/>
      <c r="E82" s="262"/>
      <c r="F82" s="262"/>
      <c r="G82" s="262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6"/>
      <c r="AA82" s="146"/>
      <c r="AB82" s="146"/>
      <c r="AC82" s="146"/>
      <c r="AD82" s="146"/>
      <c r="AE82" s="146"/>
      <c r="AF82" s="146"/>
      <c r="AG82" s="146" t="s">
        <v>150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69">
        <v>30</v>
      </c>
      <c r="B83" s="170" t="s">
        <v>213</v>
      </c>
      <c r="C83" s="178" t="s">
        <v>214</v>
      </c>
      <c r="D83" s="171" t="s">
        <v>207</v>
      </c>
      <c r="E83" s="172">
        <v>50</v>
      </c>
      <c r="F83" s="173"/>
      <c r="G83" s="174">
        <f>ROUND(E83*F83,2)</f>
        <v>0</v>
      </c>
      <c r="H83" s="173"/>
      <c r="I83" s="174">
        <f>ROUND(E83*H83,2)</f>
        <v>0</v>
      </c>
      <c r="J83" s="173"/>
      <c r="K83" s="174">
        <f>ROUND(E83*J83,2)</f>
        <v>0</v>
      </c>
      <c r="L83" s="174">
        <v>21</v>
      </c>
      <c r="M83" s="174">
        <f>G83*(1+L83/100)</f>
        <v>0</v>
      </c>
      <c r="N83" s="172">
        <v>0</v>
      </c>
      <c r="O83" s="172">
        <f>ROUND(E83*N83,2)</f>
        <v>0</v>
      </c>
      <c r="P83" s="172">
        <v>0</v>
      </c>
      <c r="Q83" s="172">
        <f>ROUND(E83*P83,2)</f>
        <v>0</v>
      </c>
      <c r="R83" s="174"/>
      <c r="S83" s="174" t="s">
        <v>138</v>
      </c>
      <c r="T83" s="175" t="s">
        <v>139</v>
      </c>
      <c r="U83" s="157">
        <v>0</v>
      </c>
      <c r="V83" s="157">
        <f>ROUND(E83*U83,2)</f>
        <v>0</v>
      </c>
      <c r="W83" s="157"/>
      <c r="X83" s="157" t="s">
        <v>140</v>
      </c>
      <c r="Y83" s="157" t="s">
        <v>141</v>
      </c>
      <c r="Z83" s="146"/>
      <c r="AA83" s="146"/>
      <c r="AB83" s="146"/>
      <c r="AC83" s="146"/>
      <c r="AD83" s="146"/>
      <c r="AE83" s="146"/>
      <c r="AF83" s="146"/>
      <c r="AG83" s="146" t="s">
        <v>215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2" x14ac:dyDescent="0.2">
      <c r="A84" s="153"/>
      <c r="B84" s="154"/>
      <c r="C84" s="248"/>
      <c r="D84" s="249"/>
      <c r="E84" s="249"/>
      <c r="F84" s="249"/>
      <c r="G84" s="249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6"/>
      <c r="AA84" s="146"/>
      <c r="AB84" s="146"/>
      <c r="AC84" s="146"/>
      <c r="AD84" s="146"/>
      <c r="AE84" s="146"/>
      <c r="AF84" s="146"/>
      <c r="AG84" s="146" t="s">
        <v>150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2">
      <c r="A85" s="169">
        <v>31</v>
      </c>
      <c r="B85" s="170" t="s">
        <v>216</v>
      </c>
      <c r="C85" s="178" t="s">
        <v>217</v>
      </c>
      <c r="D85" s="171" t="s">
        <v>218</v>
      </c>
      <c r="E85" s="172">
        <v>1</v>
      </c>
      <c r="F85" s="173"/>
      <c r="G85" s="174">
        <f>ROUND(E85*F85,2)</f>
        <v>0</v>
      </c>
      <c r="H85" s="173"/>
      <c r="I85" s="174">
        <f>ROUND(E85*H85,2)</f>
        <v>0</v>
      </c>
      <c r="J85" s="173"/>
      <c r="K85" s="174">
        <f>ROUND(E85*J85,2)</f>
        <v>0</v>
      </c>
      <c r="L85" s="174">
        <v>21</v>
      </c>
      <c r="M85" s="174">
        <f>G85*(1+L85/100)</f>
        <v>0</v>
      </c>
      <c r="N85" s="172">
        <v>0</v>
      </c>
      <c r="O85" s="172">
        <f>ROUND(E85*N85,2)</f>
        <v>0</v>
      </c>
      <c r="P85" s="172">
        <v>0</v>
      </c>
      <c r="Q85" s="172">
        <f>ROUND(E85*P85,2)</f>
        <v>0</v>
      </c>
      <c r="R85" s="174"/>
      <c r="S85" s="174" t="s">
        <v>138</v>
      </c>
      <c r="T85" s="175" t="s">
        <v>139</v>
      </c>
      <c r="U85" s="157">
        <v>0</v>
      </c>
      <c r="V85" s="157">
        <f>ROUND(E85*U85,2)</f>
        <v>0</v>
      </c>
      <c r="W85" s="157"/>
      <c r="X85" s="157" t="s">
        <v>140</v>
      </c>
      <c r="Y85" s="157" t="s">
        <v>141</v>
      </c>
      <c r="Z85" s="146"/>
      <c r="AA85" s="146"/>
      <c r="AB85" s="146"/>
      <c r="AC85" s="146"/>
      <c r="AD85" s="146"/>
      <c r="AE85" s="146"/>
      <c r="AF85" s="146"/>
      <c r="AG85" s="146" t="s">
        <v>215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2" x14ac:dyDescent="0.2">
      <c r="A86" s="153"/>
      <c r="B86" s="154"/>
      <c r="C86" s="248"/>
      <c r="D86" s="249"/>
      <c r="E86" s="249"/>
      <c r="F86" s="249"/>
      <c r="G86" s="249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6"/>
      <c r="AA86" s="146"/>
      <c r="AB86" s="146"/>
      <c r="AC86" s="146"/>
      <c r="AD86" s="146"/>
      <c r="AE86" s="146"/>
      <c r="AF86" s="146"/>
      <c r="AG86" s="146" t="s">
        <v>150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 x14ac:dyDescent="0.2">
      <c r="A87" s="169">
        <v>32</v>
      </c>
      <c r="B87" s="170" t="s">
        <v>219</v>
      </c>
      <c r="C87" s="178" t="s">
        <v>220</v>
      </c>
      <c r="D87" s="171" t="s">
        <v>207</v>
      </c>
      <c r="E87" s="172">
        <v>10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21</v>
      </c>
      <c r="M87" s="174">
        <f>G87*(1+L87/100)</f>
        <v>0</v>
      </c>
      <c r="N87" s="172">
        <v>0</v>
      </c>
      <c r="O87" s="172">
        <f>ROUND(E87*N87,2)</f>
        <v>0</v>
      </c>
      <c r="P87" s="172">
        <v>0</v>
      </c>
      <c r="Q87" s="172">
        <f>ROUND(E87*P87,2)</f>
        <v>0</v>
      </c>
      <c r="R87" s="174"/>
      <c r="S87" s="174" t="s">
        <v>138</v>
      </c>
      <c r="T87" s="175" t="s">
        <v>139</v>
      </c>
      <c r="U87" s="157">
        <v>0</v>
      </c>
      <c r="V87" s="157">
        <f>ROUND(E87*U87,2)</f>
        <v>0</v>
      </c>
      <c r="W87" s="157"/>
      <c r="X87" s="157" t="s">
        <v>140</v>
      </c>
      <c r="Y87" s="157" t="s">
        <v>141</v>
      </c>
      <c r="Z87" s="146"/>
      <c r="AA87" s="146"/>
      <c r="AB87" s="146"/>
      <c r="AC87" s="146"/>
      <c r="AD87" s="146"/>
      <c r="AE87" s="146"/>
      <c r="AF87" s="146"/>
      <c r="AG87" s="146" t="s">
        <v>142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 x14ac:dyDescent="0.2">
      <c r="A88" s="153"/>
      <c r="B88" s="154"/>
      <c r="C88" s="248"/>
      <c r="D88" s="249"/>
      <c r="E88" s="249"/>
      <c r="F88" s="249"/>
      <c r="G88" s="249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6"/>
      <c r="AA88" s="146"/>
      <c r="AB88" s="146"/>
      <c r="AC88" s="146"/>
      <c r="AD88" s="146"/>
      <c r="AE88" s="146"/>
      <c r="AF88" s="146"/>
      <c r="AG88" s="146" t="s">
        <v>150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">
      <c r="A89" s="169">
        <v>33</v>
      </c>
      <c r="B89" s="170" t="s">
        <v>221</v>
      </c>
      <c r="C89" s="178" t="s">
        <v>222</v>
      </c>
      <c r="D89" s="171" t="s">
        <v>207</v>
      </c>
      <c r="E89" s="172">
        <v>25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72">
        <v>0</v>
      </c>
      <c r="O89" s="172">
        <f>ROUND(E89*N89,2)</f>
        <v>0</v>
      </c>
      <c r="P89" s="172">
        <v>0</v>
      </c>
      <c r="Q89" s="172">
        <f>ROUND(E89*P89,2)</f>
        <v>0</v>
      </c>
      <c r="R89" s="174"/>
      <c r="S89" s="174" t="s">
        <v>138</v>
      </c>
      <c r="T89" s="175" t="s">
        <v>139</v>
      </c>
      <c r="U89" s="157">
        <v>0</v>
      </c>
      <c r="V89" s="157">
        <f>ROUND(E89*U89,2)</f>
        <v>0</v>
      </c>
      <c r="W89" s="157"/>
      <c r="X89" s="157" t="s">
        <v>140</v>
      </c>
      <c r="Y89" s="157" t="s">
        <v>141</v>
      </c>
      <c r="Z89" s="146"/>
      <c r="AA89" s="146"/>
      <c r="AB89" s="146"/>
      <c r="AC89" s="146"/>
      <c r="AD89" s="146"/>
      <c r="AE89" s="146"/>
      <c r="AF89" s="146"/>
      <c r="AG89" s="146" t="s">
        <v>142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2" x14ac:dyDescent="0.2">
      <c r="A90" s="153"/>
      <c r="B90" s="154"/>
      <c r="C90" s="257" t="s">
        <v>223</v>
      </c>
      <c r="D90" s="258"/>
      <c r="E90" s="258"/>
      <c r="F90" s="258"/>
      <c r="G90" s="258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6"/>
      <c r="AA90" s="146"/>
      <c r="AB90" s="146"/>
      <c r="AC90" s="146"/>
      <c r="AD90" s="146"/>
      <c r="AE90" s="146"/>
      <c r="AF90" s="146"/>
      <c r="AG90" s="146" t="s">
        <v>144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3" x14ac:dyDescent="0.2">
      <c r="A91" s="153"/>
      <c r="B91" s="154"/>
      <c r="C91" s="259" t="s">
        <v>224</v>
      </c>
      <c r="D91" s="260"/>
      <c r="E91" s="260"/>
      <c r="F91" s="260"/>
      <c r="G91" s="260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6"/>
      <c r="AA91" s="146"/>
      <c r="AB91" s="146"/>
      <c r="AC91" s="146"/>
      <c r="AD91" s="146"/>
      <c r="AE91" s="146"/>
      <c r="AF91" s="146"/>
      <c r="AG91" s="146" t="s">
        <v>144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3" x14ac:dyDescent="0.2">
      <c r="A92" s="153"/>
      <c r="B92" s="154"/>
      <c r="C92" s="259" t="s">
        <v>225</v>
      </c>
      <c r="D92" s="260"/>
      <c r="E92" s="260"/>
      <c r="F92" s="260"/>
      <c r="G92" s="260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6"/>
      <c r="AA92" s="146"/>
      <c r="AB92" s="146"/>
      <c r="AC92" s="146"/>
      <c r="AD92" s="146"/>
      <c r="AE92" s="146"/>
      <c r="AF92" s="146"/>
      <c r="AG92" s="146" t="s">
        <v>144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2" x14ac:dyDescent="0.2">
      <c r="A93" s="153"/>
      <c r="B93" s="154"/>
      <c r="C93" s="261"/>
      <c r="D93" s="262"/>
      <c r="E93" s="262"/>
      <c r="F93" s="262"/>
      <c r="G93" s="262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6"/>
      <c r="AA93" s="146"/>
      <c r="AB93" s="146"/>
      <c r="AC93" s="146"/>
      <c r="AD93" s="146"/>
      <c r="AE93" s="146"/>
      <c r="AF93" s="146"/>
      <c r="AG93" s="146" t="s">
        <v>150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x14ac:dyDescent="0.2">
      <c r="A94" s="3"/>
      <c r="B94" s="4"/>
      <c r="C94" s="180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AE94">
        <v>12</v>
      </c>
      <c r="AF94">
        <v>21</v>
      </c>
      <c r="AG94" t="s">
        <v>119</v>
      </c>
    </row>
    <row r="95" spans="1:60" x14ac:dyDescent="0.2">
      <c r="A95" s="149"/>
      <c r="B95" s="150" t="s">
        <v>29</v>
      </c>
      <c r="C95" s="181"/>
      <c r="D95" s="151"/>
      <c r="E95" s="152"/>
      <c r="F95" s="152"/>
      <c r="G95" s="168">
        <f>G8+G23+G49+G64+G75</f>
        <v>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AE95">
        <f>SUMIF(L7:L93,AE94,G7:G93)</f>
        <v>0</v>
      </c>
      <c r="AF95">
        <f>SUMIF(L7:L93,AF94,G7:G93)</f>
        <v>0</v>
      </c>
      <c r="AG95" t="s">
        <v>226</v>
      </c>
    </row>
    <row r="96" spans="1:60" x14ac:dyDescent="0.2">
      <c r="C96" s="182"/>
      <c r="D96" s="10"/>
      <c r="AG96" t="s">
        <v>227</v>
      </c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8DhbM59/hCGlFyqVvMJuMKjYVe+3sNb8fZkk6WjaUDK+aEtp+MhZHG9Zus5D76e5e35ro1B/lmQN9IPBNGZaA==" saltValue="LWpFCVPoCZ6p3U8OV3dLwQ==" spinCount="100000" sheet="1" formatRows="0"/>
  <mergeCells count="45">
    <mergeCell ref="C91:G91"/>
    <mergeCell ref="C92:G92"/>
    <mergeCell ref="C93:G93"/>
    <mergeCell ref="C77:G77"/>
    <mergeCell ref="C82:G82"/>
    <mergeCell ref="C84:G84"/>
    <mergeCell ref="C86:G86"/>
    <mergeCell ref="C88:G88"/>
    <mergeCell ref="C90:G90"/>
    <mergeCell ref="C74:G74"/>
    <mergeCell ref="C51:G51"/>
    <mergeCell ref="C53:G53"/>
    <mergeCell ref="C55:G55"/>
    <mergeCell ref="C57:G57"/>
    <mergeCell ref="C59:G59"/>
    <mergeCell ref="C61:G61"/>
    <mergeCell ref="C63:G63"/>
    <mergeCell ref="C66:G66"/>
    <mergeCell ref="C68:G68"/>
    <mergeCell ref="C70:G70"/>
    <mergeCell ref="C72:G72"/>
    <mergeCell ref="C48:G48"/>
    <mergeCell ref="C27:G27"/>
    <mergeCell ref="C29:G29"/>
    <mergeCell ref="C30:G30"/>
    <mergeCell ref="C32:G32"/>
    <mergeCell ref="C34:G34"/>
    <mergeCell ref="C36:G36"/>
    <mergeCell ref="C38:G38"/>
    <mergeCell ref="C40:G40"/>
    <mergeCell ref="C42:G42"/>
    <mergeCell ref="C44:G44"/>
    <mergeCell ref="C46:G46"/>
    <mergeCell ref="C25:G25"/>
    <mergeCell ref="A1:G1"/>
    <mergeCell ref="C2:G2"/>
    <mergeCell ref="C3:G3"/>
    <mergeCell ref="C4:G4"/>
    <mergeCell ref="C10:G10"/>
    <mergeCell ref="C11:G11"/>
    <mergeCell ref="C12:G12"/>
    <mergeCell ref="C15:G15"/>
    <mergeCell ref="C17:G17"/>
    <mergeCell ref="C20:G20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A30DD-47F4-446A-8EFD-CFF1D9110E0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106</v>
      </c>
      <c r="B1" s="250"/>
      <c r="C1" s="250"/>
      <c r="D1" s="250"/>
      <c r="E1" s="250"/>
      <c r="F1" s="250"/>
      <c r="G1" s="250"/>
      <c r="AG1" t="s">
        <v>107</v>
      </c>
    </row>
    <row r="2" spans="1:60" ht="24.95" customHeight="1" x14ac:dyDescent="0.2">
      <c r="A2" s="50" t="s">
        <v>7</v>
      </c>
      <c r="B2" s="49" t="s">
        <v>43</v>
      </c>
      <c r="C2" s="251" t="s">
        <v>44</v>
      </c>
      <c r="D2" s="252"/>
      <c r="E2" s="252"/>
      <c r="F2" s="252"/>
      <c r="G2" s="253"/>
      <c r="AG2" t="s">
        <v>108</v>
      </c>
    </row>
    <row r="3" spans="1:60" ht="24.95" customHeight="1" x14ac:dyDescent="0.2">
      <c r="A3" s="50" t="s">
        <v>8</v>
      </c>
      <c r="B3" s="49" t="s">
        <v>47</v>
      </c>
      <c r="C3" s="251" t="s">
        <v>48</v>
      </c>
      <c r="D3" s="252"/>
      <c r="E3" s="252"/>
      <c r="F3" s="252"/>
      <c r="G3" s="253"/>
      <c r="AC3" s="120" t="s">
        <v>108</v>
      </c>
      <c r="AG3" t="s">
        <v>109</v>
      </c>
    </row>
    <row r="4" spans="1:60" ht="24.95" customHeight="1" x14ac:dyDescent="0.2">
      <c r="A4" s="139" t="s">
        <v>9</v>
      </c>
      <c r="B4" s="140" t="s">
        <v>51</v>
      </c>
      <c r="C4" s="254" t="s">
        <v>52</v>
      </c>
      <c r="D4" s="255"/>
      <c r="E4" s="255"/>
      <c r="F4" s="255"/>
      <c r="G4" s="256"/>
      <c r="AG4" t="s">
        <v>110</v>
      </c>
    </row>
    <row r="5" spans="1:60" x14ac:dyDescent="0.2">
      <c r="D5" s="10"/>
    </row>
    <row r="6" spans="1:60" ht="38.25" x14ac:dyDescent="0.2">
      <c r="A6" s="142" t="s">
        <v>111</v>
      </c>
      <c r="B6" s="144" t="s">
        <v>112</v>
      </c>
      <c r="C6" s="144" t="s">
        <v>113</v>
      </c>
      <c r="D6" s="143" t="s">
        <v>114</v>
      </c>
      <c r="E6" s="142" t="s">
        <v>115</v>
      </c>
      <c r="F6" s="141" t="s">
        <v>116</v>
      </c>
      <c r="G6" s="142" t="s">
        <v>29</v>
      </c>
      <c r="H6" s="145" t="s">
        <v>30</v>
      </c>
      <c r="I6" s="145" t="s">
        <v>117</v>
      </c>
      <c r="J6" s="145" t="s">
        <v>31</v>
      </c>
      <c r="K6" s="145" t="s">
        <v>118</v>
      </c>
      <c r="L6" s="145" t="s">
        <v>119</v>
      </c>
      <c r="M6" s="145" t="s">
        <v>120</v>
      </c>
      <c r="N6" s="145" t="s">
        <v>121</v>
      </c>
      <c r="O6" s="145" t="s">
        <v>122</v>
      </c>
      <c r="P6" s="145" t="s">
        <v>123</v>
      </c>
      <c r="Q6" s="145" t="s">
        <v>124</v>
      </c>
      <c r="R6" s="145" t="s">
        <v>125</v>
      </c>
      <c r="S6" s="145" t="s">
        <v>126</v>
      </c>
      <c r="T6" s="145" t="s">
        <v>127</v>
      </c>
      <c r="U6" s="145" t="s">
        <v>128</v>
      </c>
      <c r="V6" s="145" t="s">
        <v>129</v>
      </c>
      <c r="W6" s="145" t="s">
        <v>130</v>
      </c>
      <c r="X6" s="145" t="s">
        <v>131</v>
      </c>
      <c r="Y6" s="145" t="s">
        <v>132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133</v>
      </c>
      <c r="B8" s="163" t="s">
        <v>67</v>
      </c>
      <c r="C8" s="177" t="s">
        <v>68</v>
      </c>
      <c r="D8" s="164"/>
      <c r="E8" s="165"/>
      <c r="F8" s="166"/>
      <c r="G8" s="166">
        <f>SUMIF(AG9:AG125,"&lt;&gt;NOR",G9:G125)</f>
        <v>0</v>
      </c>
      <c r="H8" s="166"/>
      <c r="I8" s="166">
        <f>SUM(I9:I125)</f>
        <v>0</v>
      </c>
      <c r="J8" s="166"/>
      <c r="K8" s="166">
        <f>SUM(K9:K125)</f>
        <v>0</v>
      </c>
      <c r="L8" s="166"/>
      <c r="M8" s="166">
        <f>SUM(M9:M125)</f>
        <v>0</v>
      </c>
      <c r="N8" s="165"/>
      <c r="O8" s="165">
        <f>SUM(O9:O125)</f>
        <v>67.38</v>
      </c>
      <c r="P8" s="165"/>
      <c r="Q8" s="165">
        <f>SUM(Q9:Q125)</f>
        <v>0</v>
      </c>
      <c r="R8" s="166"/>
      <c r="S8" s="166"/>
      <c r="T8" s="167"/>
      <c r="U8" s="161"/>
      <c r="V8" s="161">
        <f>SUM(V9:V125)</f>
        <v>226.77</v>
      </c>
      <c r="W8" s="161"/>
      <c r="X8" s="161"/>
      <c r="Y8" s="161"/>
      <c r="AG8" t="s">
        <v>134</v>
      </c>
    </row>
    <row r="9" spans="1:60" outlineLevel="1" x14ac:dyDescent="0.2">
      <c r="A9" s="169">
        <v>1</v>
      </c>
      <c r="B9" s="170" t="s">
        <v>228</v>
      </c>
      <c r="C9" s="178" t="s">
        <v>229</v>
      </c>
      <c r="D9" s="171" t="s">
        <v>230</v>
      </c>
      <c r="E9" s="172">
        <v>43.811999999999998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 t="s">
        <v>231</v>
      </c>
      <c r="S9" s="174" t="s">
        <v>232</v>
      </c>
      <c r="T9" s="175" t="s">
        <v>232</v>
      </c>
      <c r="U9" s="157">
        <v>0.1</v>
      </c>
      <c r="V9" s="157">
        <f>ROUND(E9*U9,2)</f>
        <v>4.38</v>
      </c>
      <c r="W9" s="157"/>
      <c r="X9" s="157" t="s">
        <v>140</v>
      </c>
      <c r="Y9" s="157" t="s">
        <v>141</v>
      </c>
      <c r="Z9" s="146"/>
      <c r="AA9" s="146"/>
      <c r="AB9" s="146"/>
      <c r="AC9" s="146"/>
      <c r="AD9" s="146"/>
      <c r="AE9" s="146"/>
      <c r="AF9" s="146"/>
      <c r="AG9" s="146" t="s">
        <v>215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263" t="s">
        <v>233</v>
      </c>
      <c r="D10" s="264"/>
      <c r="E10" s="264"/>
      <c r="F10" s="264"/>
      <c r="G10" s="264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6"/>
      <c r="AA10" s="146"/>
      <c r="AB10" s="146"/>
      <c r="AC10" s="146"/>
      <c r="AD10" s="146"/>
      <c r="AE10" s="146"/>
      <c r="AF10" s="146"/>
      <c r="AG10" s="146" t="s">
        <v>234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87" t="str">
        <f>C10</f>
        <v>nebo lesní půdy, s vodorovným přemístěním na hromady v místě upotřebení nebo na dočasné či trvalé skládky se složením</v>
      </c>
      <c r="BB10" s="146"/>
      <c r="BC10" s="146"/>
      <c r="BD10" s="146"/>
      <c r="BE10" s="146"/>
      <c r="BF10" s="146"/>
      <c r="BG10" s="146"/>
      <c r="BH10" s="146"/>
    </row>
    <row r="11" spans="1:60" outlineLevel="2" x14ac:dyDescent="0.2">
      <c r="A11" s="153"/>
      <c r="B11" s="154"/>
      <c r="C11" s="179" t="s">
        <v>235</v>
      </c>
      <c r="D11" s="159"/>
      <c r="E11" s="160"/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6"/>
      <c r="AA11" s="146"/>
      <c r="AB11" s="146"/>
      <c r="AC11" s="146"/>
      <c r="AD11" s="146"/>
      <c r="AE11" s="146"/>
      <c r="AF11" s="146"/>
      <c r="AG11" s="146" t="s">
        <v>148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 x14ac:dyDescent="0.2">
      <c r="A12" s="153"/>
      <c r="B12" s="154"/>
      <c r="C12" s="179" t="s">
        <v>236</v>
      </c>
      <c r="D12" s="159"/>
      <c r="E12" s="160">
        <v>8.7119999999999997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6"/>
      <c r="AA12" s="146"/>
      <c r="AB12" s="146"/>
      <c r="AC12" s="146"/>
      <c r="AD12" s="146"/>
      <c r="AE12" s="146"/>
      <c r="AF12" s="146"/>
      <c r="AG12" s="146" t="s">
        <v>148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3" x14ac:dyDescent="0.2">
      <c r="A13" s="153"/>
      <c r="B13" s="154"/>
      <c r="C13" s="188" t="s">
        <v>237</v>
      </c>
      <c r="D13" s="183"/>
      <c r="E13" s="184">
        <v>8.7119999999999997</v>
      </c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6"/>
      <c r="AA13" s="146"/>
      <c r="AB13" s="146"/>
      <c r="AC13" s="146"/>
      <c r="AD13" s="146"/>
      <c r="AE13" s="146"/>
      <c r="AF13" s="146"/>
      <c r="AG13" s="146" t="s">
        <v>148</v>
      </c>
      <c r="AH13" s="146">
        <v>1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3" x14ac:dyDescent="0.2">
      <c r="A14" s="153"/>
      <c r="B14" s="154"/>
      <c r="C14" s="179" t="s">
        <v>238</v>
      </c>
      <c r="D14" s="159"/>
      <c r="E14" s="160"/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6"/>
      <c r="AA14" s="146"/>
      <c r="AB14" s="146"/>
      <c r="AC14" s="146"/>
      <c r="AD14" s="146"/>
      <c r="AE14" s="146"/>
      <c r="AF14" s="146"/>
      <c r="AG14" s="146" t="s">
        <v>148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3" x14ac:dyDescent="0.2">
      <c r="A15" s="153"/>
      <c r="B15" s="154"/>
      <c r="C15" s="179" t="s">
        <v>239</v>
      </c>
      <c r="D15" s="159"/>
      <c r="E15" s="160"/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6"/>
      <c r="AA15" s="146"/>
      <c r="AB15" s="146"/>
      <c r="AC15" s="146"/>
      <c r="AD15" s="146"/>
      <c r="AE15" s="146"/>
      <c r="AF15" s="146"/>
      <c r="AG15" s="146" t="s">
        <v>148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3" x14ac:dyDescent="0.2">
      <c r="A16" s="153"/>
      <c r="B16" s="154"/>
      <c r="C16" s="179" t="s">
        <v>240</v>
      </c>
      <c r="D16" s="159"/>
      <c r="E16" s="160">
        <v>3.9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6"/>
      <c r="AA16" s="146"/>
      <c r="AB16" s="146"/>
      <c r="AC16" s="146"/>
      <c r="AD16" s="146"/>
      <c r="AE16" s="146"/>
      <c r="AF16" s="146"/>
      <c r="AG16" s="146" t="s">
        <v>148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 x14ac:dyDescent="0.2">
      <c r="A17" s="153"/>
      <c r="B17" s="154"/>
      <c r="C17" s="179" t="s">
        <v>241</v>
      </c>
      <c r="D17" s="159"/>
      <c r="E17" s="160"/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6"/>
      <c r="AA17" s="146"/>
      <c r="AB17" s="146"/>
      <c r="AC17" s="146"/>
      <c r="AD17" s="146"/>
      <c r="AE17" s="146"/>
      <c r="AF17" s="146"/>
      <c r="AG17" s="146" t="s">
        <v>148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3" x14ac:dyDescent="0.2">
      <c r="A18" s="153"/>
      <c r="B18" s="154"/>
      <c r="C18" s="179" t="s">
        <v>242</v>
      </c>
      <c r="D18" s="159"/>
      <c r="E18" s="160">
        <v>0.9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6"/>
      <c r="AA18" s="146"/>
      <c r="AB18" s="146"/>
      <c r="AC18" s="146"/>
      <c r="AD18" s="146"/>
      <c r="AE18" s="146"/>
      <c r="AF18" s="146"/>
      <c r="AG18" s="146" t="s">
        <v>148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 x14ac:dyDescent="0.2">
      <c r="A19" s="153"/>
      <c r="B19" s="154"/>
      <c r="C19" s="179" t="s">
        <v>243</v>
      </c>
      <c r="D19" s="159"/>
      <c r="E19" s="160"/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6"/>
      <c r="AA19" s="146"/>
      <c r="AB19" s="146"/>
      <c r="AC19" s="146"/>
      <c r="AD19" s="146"/>
      <c r="AE19" s="146"/>
      <c r="AF19" s="146"/>
      <c r="AG19" s="146" t="s">
        <v>148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3" x14ac:dyDescent="0.2">
      <c r="A20" s="153"/>
      <c r="B20" s="154"/>
      <c r="C20" s="179" t="s">
        <v>242</v>
      </c>
      <c r="D20" s="159"/>
      <c r="E20" s="160">
        <v>0.9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6"/>
      <c r="AA20" s="146"/>
      <c r="AB20" s="146"/>
      <c r="AC20" s="146"/>
      <c r="AD20" s="146"/>
      <c r="AE20" s="146"/>
      <c r="AF20" s="146"/>
      <c r="AG20" s="146" t="s">
        <v>148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3" x14ac:dyDescent="0.2">
      <c r="A21" s="153"/>
      <c r="B21" s="154"/>
      <c r="C21" s="179" t="s">
        <v>244</v>
      </c>
      <c r="D21" s="159"/>
      <c r="E21" s="160"/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6"/>
      <c r="AA21" s="146"/>
      <c r="AB21" s="146"/>
      <c r="AC21" s="146"/>
      <c r="AD21" s="146"/>
      <c r="AE21" s="146"/>
      <c r="AF21" s="146"/>
      <c r="AG21" s="146" t="s">
        <v>148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3" x14ac:dyDescent="0.2">
      <c r="A22" s="153"/>
      <c r="B22" s="154"/>
      <c r="C22" s="179" t="s">
        <v>245</v>
      </c>
      <c r="D22" s="159"/>
      <c r="E22" s="160">
        <v>2.7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6"/>
      <c r="AA22" s="146"/>
      <c r="AB22" s="146"/>
      <c r="AC22" s="146"/>
      <c r="AD22" s="146"/>
      <c r="AE22" s="146"/>
      <c r="AF22" s="146"/>
      <c r="AG22" s="146" t="s">
        <v>148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 x14ac:dyDescent="0.2">
      <c r="A23" s="153"/>
      <c r="B23" s="154"/>
      <c r="C23" s="179" t="s">
        <v>246</v>
      </c>
      <c r="D23" s="159"/>
      <c r="E23" s="160"/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6"/>
      <c r="AA23" s="146"/>
      <c r="AB23" s="146"/>
      <c r="AC23" s="146"/>
      <c r="AD23" s="146"/>
      <c r="AE23" s="146"/>
      <c r="AF23" s="146"/>
      <c r="AG23" s="146" t="s">
        <v>148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 x14ac:dyDescent="0.2">
      <c r="A24" s="153"/>
      <c r="B24" s="154"/>
      <c r="C24" s="179" t="s">
        <v>247</v>
      </c>
      <c r="D24" s="159"/>
      <c r="E24" s="160">
        <v>10.5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6"/>
      <c r="AA24" s="146"/>
      <c r="AB24" s="146"/>
      <c r="AC24" s="146"/>
      <c r="AD24" s="146"/>
      <c r="AE24" s="146"/>
      <c r="AF24" s="146"/>
      <c r="AG24" s="146" t="s">
        <v>148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2">
      <c r="A25" s="153"/>
      <c r="B25" s="154"/>
      <c r="C25" s="179" t="s">
        <v>248</v>
      </c>
      <c r="D25" s="159"/>
      <c r="E25" s="160"/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6"/>
      <c r="AA25" s="146"/>
      <c r="AB25" s="146"/>
      <c r="AC25" s="146"/>
      <c r="AD25" s="146"/>
      <c r="AE25" s="146"/>
      <c r="AF25" s="146"/>
      <c r="AG25" s="146" t="s">
        <v>148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3" x14ac:dyDescent="0.2">
      <c r="A26" s="153"/>
      <c r="B26" s="154"/>
      <c r="C26" s="179" t="s">
        <v>249</v>
      </c>
      <c r="D26" s="159"/>
      <c r="E26" s="160">
        <v>16.2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6"/>
      <c r="AA26" s="146"/>
      <c r="AB26" s="146"/>
      <c r="AC26" s="146"/>
      <c r="AD26" s="146"/>
      <c r="AE26" s="146"/>
      <c r="AF26" s="146"/>
      <c r="AG26" s="146" t="s">
        <v>148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3" x14ac:dyDescent="0.2">
      <c r="A27" s="153"/>
      <c r="B27" s="154"/>
      <c r="C27" s="188" t="s">
        <v>237</v>
      </c>
      <c r="D27" s="183"/>
      <c r="E27" s="184">
        <v>35.1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6"/>
      <c r="AA27" s="146"/>
      <c r="AB27" s="146"/>
      <c r="AC27" s="146"/>
      <c r="AD27" s="146"/>
      <c r="AE27" s="146"/>
      <c r="AF27" s="146"/>
      <c r="AG27" s="146" t="s">
        <v>148</v>
      </c>
      <c r="AH27" s="146">
        <v>1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53"/>
      <c r="B28" s="154"/>
      <c r="C28" s="261"/>
      <c r="D28" s="262"/>
      <c r="E28" s="262"/>
      <c r="F28" s="262"/>
      <c r="G28" s="262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6"/>
      <c r="AA28" s="146"/>
      <c r="AB28" s="146"/>
      <c r="AC28" s="146"/>
      <c r="AD28" s="146"/>
      <c r="AE28" s="146"/>
      <c r="AF28" s="146"/>
      <c r="AG28" s="146" t="s">
        <v>150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9">
        <v>2</v>
      </c>
      <c r="B29" s="170" t="s">
        <v>250</v>
      </c>
      <c r="C29" s="178" t="s">
        <v>251</v>
      </c>
      <c r="D29" s="171" t="s">
        <v>230</v>
      </c>
      <c r="E29" s="172">
        <v>68.879249999999999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2">
        <v>0</v>
      </c>
      <c r="O29" s="172">
        <f>ROUND(E29*N29,2)</f>
        <v>0</v>
      </c>
      <c r="P29" s="172">
        <v>0</v>
      </c>
      <c r="Q29" s="172">
        <f>ROUND(E29*P29,2)</f>
        <v>0</v>
      </c>
      <c r="R29" s="174" t="s">
        <v>231</v>
      </c>
      <c r="S29" s="174" t="s">
        <v>232</v>
      </c>
      <c r="T29" s="175" t="s">
        <v>232</v>
      </c>
      <c r="U29" s="157">
        <v>1.02</v>
      </c>
      <c r="V29" s="157">
        <f>ROUND(E29*U29,2)</f>
        <v>70.260000000000005</v>
      </c>
      <c r="W29" s="157"/>
      <c r="X29" s="157" t="s">
        <v>140</v>
      </c>
      <c r="Y29" s="157" t="s">
        <v>141</v>
      </c>
      <c r="Z29" s="146"/>
      <c r="AA29" s="146"/>
      <c r="AB29" s="146"/>
      <c r="AC29" s="146"/>
      <c r="AD29" s="146"/>
      <c r="AE29" s="146"/>
      <c r="AF29" s="146"/>
      <c r="AG29" s="146" t="s">
        <v>215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2" x14ac:dyDescent="0.2">
      <c r="A30" s="153"/>
      <c r="B30" s="154"/>
      <c r="C30" s="263" t="s">
        <v>252</v>
      </c>
      <c r="D30" s="264"/>
      <c r="E30" s="264"/>
      <c r="F30" s="264"/>
      <c r="G30" s="264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6"/>
      <c r="AA30" s="146"/>
      <c r="AB30" s="146"/>
      <c r="AC30" s="146"/>
      <c r="AD30" s="146"/>
      <c r="AE30" s="146"/>
      <c r="AF30" s="146"/>
      <c r="AG30" s="146" t="s">
        <v>234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87" t="str">
        <f>C30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53"/>
      <c r="B31" s="154"/>
      <c r="C31" s="179" t="s">
        <v>253</v>
      </c>
      <c r="D31" s="159"/>
      <c r="E31" s="160"/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6"/>
      <c r="AA31" s="146"/>
      <c r="AB31" s="146"/>
      <c r="AC31" s="146"/>
      <c r="AD31" s="146"/>
      <c r="AE31" s="146"/>
      <c r="AF31" s="146"/>
      <c r="AG31" s="146" t="s">
        <v>148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 x14ac:dyDescent="0.2">
      <c r="A32" s="153"/>
      <c r="B32" s="154"/>
      <c r="C32" s="179" t="s">
        <v>254</v>
      </c>
      <c r="D32" s="159"/>
      <c r="E32" s="160"/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6"/>
      <c r="AA32" s="146"/>
      <c r="AB32" s="146"/>
      <c r="AC32" s="146"/>
      <c r="AD32" s="146"/>
      <c r="AE32" s="146"/>
      <c r="AF32" s="146"/>
      <c r="AG32" s="146" t="s">
        <v>148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 x14ac:dyDescent="0.2">
      <c r="A33" s="153"/>
      <c r="B33" s="154"/>
      <c r="C33" s="179" t="s">
        <v>255</v>
      </c>
      <c r="D33" s="159"/>
      <c r="E33" s="160">
        <v>17.968499999999999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6"/>
      <c r="AA33" s="146"/>
      <c r="AB33" s="146"/>
      <c r="AC33" s="146"/>
      <c r="AD33" s="146"/>
      <c r="AE33" s="146"/>
      <c r="AF33" s="146"/>
      <c r="AG33" s="146" t="s">
        <v>148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 x14ac:dyDescent="0.2">
      <c r="A34" s="153"/>
      <c r="B34" s="154"/>
      <c r="C34" s="179" t="s">
        <v>256</v>
      </c>
      <c r="D34" s="159"/>
      <c r="E34" s="160"/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6"/>
      <c r="AA34" s="146"/>
      <c r="AB34" s="146"/>
      <c r="AC34" s="146"/>
      <c r="AD34" s="146"/>
      <c r="AE34" s="146"/>
      <c r="AF34" s="146"/>
      <c r="AG34" s="146" t="s">
        <v>148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2">
      <c r="A35" s="153"/>
      <c r="B35" s="154"/>
      <c r="C35" s="179" t="s">
        <v>257</v>
      </c>
      <c r="D35" s="159"/>
      <c r="E35" s="160">
        <v>15.246</v>
      </c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6"/>
      <c r="AA35" s="146"/>
      <c r="AB35" s="146"/>
      <c r="AC35" s="146"/>
      <c r="AD35" s="146"/>
      <c r="AE35" s="146"/>
      <c r="AF35" s="146"/>
      <c r="AG35" s="146" t="s">
        <v>148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3" x14ac:dyDescent="0.2">
      <c r="A36" s="153"/>
      <c r="B36" s="154"/>
      <c r="C36" s="179" t="s">
        <v>258</v>
      </c>
      <c r="D36" s="159"/>
      <c r="E36" s="160"/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6"/>
      <c r="AA36" s="146"/>
      <c r="AB36" s="146"/>
      <c r="AC36" s="146"/>
      <c r="AD36" s="146"/>
      <c r="AE36" s="146"/>
      <c r="AF36" s="146"/>
      <c r="AG36" s="146" t="s">
        <v>148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3" x14ac:dyDescent="0.2">
      <c r="A37" s="153"/>
      <c r="B37" s="154"/>
      <c r="C37" s="179" t="s">
        <v>259</v>
      </c>
      <c r="D37" s="159"/>
      <c r="E37" s="160"/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6"/>
      <c r="AA37" s="146"/>
      <c r="AB37" s="146"/>
      <c r="AC37" s="146"/>
      <c r="AD37" s="146"/>
      <c r="AE37" s="146"/>
      <c r="AF37" s="146"/>
      <c r="AG37" s="146" t="s">
        <v>148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3" x14ac:dyDescent="0.2">
      <c r="A38" s="153"/>
      <c r="B38" s="154"/>
      <c r="C38" s="179" t="s">
        <v>260</v>
      </c>
      <c r="D38" s="159"/>
      <c r="E38" s="160">
        <v>18.240749999999998</v>
      </c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6"/>
      <c r="AA38" s="146"/>
      <c r="AB38" s="146"/>
      <c r="AC38" s="146"/>
      <c r="AD38" s="146"/>
      <c r="AE38" s="146"/>
      <c r="AF38" s="146"/>
      <c r="AG38" s="146" t="s">
        <v>148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3" x14ac:dyDescent="0.2">
      <c r="A39" s="153"/>
      <c r="B39" s="154"/>
      <c r="C39" s="179" t="s">
        <v>261</v>
      </c>
      <c r="D39" s="159"/>
      <c r="E39" s="160"/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6"/>
      <c r="AA39" s="146"/>
      <c r="AB39" s="146"/>
      <c r="AC39" s="146"/>
      <c r="AD39" s="146"/>
      <c r="AE39" s="146"/>
      <c r="AF39" s="146"/>
      <c r="AG39" s="146" t="s">
        <v>148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2">
      <c r="A40" s="153"/>
      <c r="B40" s="154"/>
      <c r="C40" s="179" t="s">
        <v>262</v>
      </c>
      <c r="D40" s="159"/>
      <c r="E40" s="160"/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6"/>
      <c r="AA40" s="146"/>
      <c r="AB40" s="146"/>
      <c r="AC40" s="146"/>
      <c r="AD40" s="146"/>
      <c r="AE40" s="146"/>
      <c r="AF40" s="146"/>
      <c r="AG40" s="146" t="s">
        <v>148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3" x14ac:dyDescent="0.2">
      <c r="A41" s="153"/>
      <c r="B41" s="154"/>
      <c r="C41" s="179" t="s">
        <v>263</v>
      </c>
      <c r="D41" s="159"/>
      <c r="E41" s="160">
        <v>17.423999999999999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6"/>
      <c r="AA41" s="146"/>
      <c r="AB41" s="146"/>
      <c r="AC41" s="146"/>
      <c r="AD41" s="146"/>
      <c r="AE41" s="146"/>
      <c r="AF41" s="146"/>
      <c r="AG41" s="146" t="s">
        <v>148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">
      <c r="A42" s="153"/>
      <c r="B42" s="154"/>
      <c r="C42" s="261"/>
      <c r="D42" s="262"/>
      <c r="E42" s="262"/>
      <c r="F42" s="262"/>
      <c r="G42" s="262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6"/>
      <c r="AA42" s="146"/>
      <c r="AB42" s="146"/>
      <c r="AC42" s="146"/>
      <c r="AD42" s="146"/>
      <c r="AE42" s="146"/>
      <c r="AF42" s="146"/>
      <c r="AG42" s="146" t="s">
        <v>150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69">
        <v>3</v>
      </c>
      <c r="B43" s="170" t="s">
        <v>264</v>
      </c>
      <c r="C43" s="178" t="s">
        <v>265</v>
      </c>
      <c r="D43" s="171" t="s">
        <v>230</v>
      </c>
      <c r="E43" s="172">
        <v>117.9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72">
        <v>0</v>
      </c>
      <c r="O43" s="172">
        <f>ROUND(E43*N43,2)</f>
        <v>0</v>
      </c>
      <c r="P43" s="172">
        <v>0</v>
      </c>
      <c r="Q43" s="172">
        <f>ROUND(E43*P43,2)</f>
        <v>0</v>
      </c>
      <c r="R43" s="174" t="s">
        <v>231</v>
      </c>
      <c r="S43" s="174" t="s">
        <v>232</v>
      </c>
      <c r="T43" s="175" t="s">
        <v>232</v>
      </c>
      <c r="U43" s="157">
        <v>0.21</v>
      </c>
      <c r="V43" s="157">
        <f>ROUND(E43*U43,2)</f>
        <v>24.76</v>
      </c>
      <c r="W43" s="157"/>
      <c r="X43" s="157" t="s">
        <v>140</v>
      </c>
      <c r="Y43" s="157" t="s">
        <v>141</v>
      </c>
      <c r="Z43" s="146"/>
      <c r="AA43" s="146"/>
      <c r="AB43" s="146"/>
      <c r="AC43" s="146"/>
      <c r="AD43" s="146"/>
      <c r="AE43" s="146"/>
      <c r="AF43" s="146"/>
      <c r="AG43" s="146" t="s">
        <v>215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ht="22.5" outlineLevel="2" x14ac:dyDescent="0.2">
      <c r="A44" s="153"/>
      <c r="B44" s="154"/>
      <c r="C44" s="263" t="s">
        <v>266</v>
      </c>
      <c r="D44" s="264"/>
      <c r="E44" s="264"/>
      <c r="F44" s="264"/>
      <c r="G44" s="264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6"/>
      <c r="AA44" s="146"/>
      <c r="AB44" s="146"/>
      <c r="AC44" s="146"/>
      <c r="AD44" s="146"/>
      <c r="AE44" s="146"/>
      <c r="AF44" s="146"/>
      <c r="AG44" s="146" t="s">
        <v>234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87" t="str">
        <f>C44</f>
        <v>zapažených i nezapažených s urovnáním dna do předepsaného profilu a spádu, s přehozením výkopku na přilehlém terénu na vzdálenost do 3 m od podélné osy rýhy nebo s naložením výkopku na dopravní prostředek.</v>
      </c>
      <c r="BB44" s="146"/>
      <c r="BC44" s="146"/>
      <c r="BD44" s="146"/>
      <c r="BE44" s="146"/>
      <c r="BF44" s="146"/>
      <c r="BG44" s="146"/>
      <c r="BH44" s="146"/>
    </row>
    <row r="45" spans="1:60" outlineLevel="2" x14ac:dyDescent="0.2">
      <c r="A45" s="153"/>
      <c r="B45" s="154"/>
      <c r="C45" s="179" t="s">
        <v>267</v>
      </c>
      <c r="D45" s="159"/>
      <c r="E45" s="160"/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6"/>
      <c r="AA45" s="146"/>
      <c r="AB45" s="146"/>
      <c r="AC45" s="146"/>
      <c r="AD45" s="146"/>
      <c r="AE45" s="146"/>
      <c r="AF45" s="146"/>
      <c r="AG45" s="146" t="s">
        <v>148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3" x14ac:dyDescent="0.2">
      <c r="A46" s="153"/>
      <c r="B46" s="154"/>
      <c r="C46" s="179" t="s">
        <v>268</v>
      </c>
      <c r="D46" s="159"/>
      <c r="E46" s="160"/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6"/>
      <c r="AA46" s="146"/>
      <c r="AB46" s="146"/>
      <c r="AC46" s="146"/>
      <c r="AD46" s="146"/>
      <c r="AE46" s="146"/>
      <c r="AF46" s="146"/>
      <c r="AG46" s="146" t="s">
        <v>148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3" x14ac:dyDescent="0.2">
      <c r="A47" s="153"/>
      <c r="B47" s="154"/>
      <c r="C47" s="179" t="s">
        <v>269</v>
      </c>
      <c r="D47" s="159"/>
      <c r="E47" s="160">
        <v>11.7</v>
      </c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6"/>
      <c r="AA47" s="146"/>
      <c r="AB47" s="146"/>
      <c r="AC47" s="146"/>
      <c r="AD47" s="146"/>
      <c r="AE47" s="146"/>
      <c r="AF47" s="146"/>
      <c r="AG47" s="146" t="s">
        <v>148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3" x14ac:dyDescent="0.2">
      <c r="A48" s="153"/>
      <c r="B48" s="154"/>
      <c r="C48" s="179" t="s">
        <v>270</v>
      </c>
      <c r="D48" s="159"/>
      <c r="E48" s="160">
        <v>1.35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6"/>
      <c r="AA48" s="146"/>
      <c r="AB48" s="146"/>
      <c r="AC48" s="146"/>
      <c r="AD48" s="146"/>
      <c r="AE48" s="146"/>
      <c r="AF48" s="146"/>
      <c r="AG48" s="146" t="s">
        <v>148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 x14ac:dyDescent="0.2">
      <c r="A49" s="153"/>
      <c r="B49" s="154"/>
      <c r="C49" s="179" t="s">
        <v>271</v>
      </c>
      <c r="D49" s="159"/>
      <c r="E49" s="160"/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6"/>
      <c r="AA49" s="146"/>
      <c r="AB49" s="146"/>
      <c r="AC49" s="146"/>
      <c r="AD49" s="146"/>
      <c r="AE49" s="146"/>
      <c r="AF49" s="146"/>
      <c r="AG49" s="146" t="s">
        <v>148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 x14ac:dyDescent="0.2">
      <c r="A50" s="153"/>
      <c r="B50" s="154"/>
      <c r="C50" s="179" t="s">
        <v>272</v>
      </c>
      <c r="D50" s="159"/>
      <c r="E50" s="160">
        <v>2.7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6"/>
      <c r="AA50" s="146"/>
      <c r="AB50" s="146"/>
      <c r="AC50" s="146"/>
      <c r="AD50" s="146"/>
      <c r="AE50" s="146"/>
      <c r="AF50" s="146"/>
      <c r="AG50" s="146" t="s">
        <v>148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 x14ac:dyDescent="0.2">
      <c r="A51" s="153"/>
      <c r="B51" s="154"/>
      <c r="C51" s="179" t="s">
        <v>273</v>
      </c>
      <c r="D51" s="159"/>
      <c r="E51" s="160"/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6"/>
      <c r="AA51" s="146"/>
      <c r="AB51" s="146"/>
      <c r="AC51" s="146"/>
      <c r="AD51" s="146"/>
      <c r="AE51" s="146"/>
      <c r="AF51" s="146"/>
      <c r="AG51" s="146" t="s">
        <v>148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3" x14ac:dyDescent="0.2">
      <c r="A52" s="153"/>
      <c r="B52" s="154"/>
      <c r="C52" s="179" t="s">
        <v>272</v>
      </c>
      <c r="D52" s="159"/>
      <c r="E52" s="160">
        <v>2.7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6"/>
      <c r="AA52" s="146"/>
      <c r="AB52" s="146"/>
      <c r="AC52" s="146"/>
      <c r="AD52" s="146"/>
      <c r="AE52" s="146"/>
      <c r="AF52" s="146"/>
      <c r="AG52" s="146" t="s">
        <v>148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3" x14ac:dyDescent="0.2">
      <c r="A53" s="153"/>
      <c r="B53" s="154"/>
      <c r="C53" s="179" t="s">
        <v>274</v>
      </c>
      <c r="D53" s="159"/>
      <c r="E53" s="160">
        <v>9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6"/>
      <c r="AA53" s="146"/>
      <c r="AB53" s="146"/>
      <c r="AC53" s="146"/>
      <c r="AD53" s="146"/>
      <c r="AE53" s="146"/>
      <c r="AF53" s="146"/>
      <c r="AG53" s="146" t="s">
        <v>148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3" x14ac:dyDescent="0.2">
      <c r="A54" s="153"/>
      <c r="B54" s="154"/>
      <c r="C54" s="179" t="s">
        <v>275</v>
      </c>
      <c r="D54" s="159"/>
      <c r="E54" s="160">
        <v>2.25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6"/>
      <c r="AA54" s="146"/>
      <c r="AB54" s="146"/>
      <c r="AC54" s="146"/>
      <c r="AD54" s="146"/>
      <c r="AE54" s="146"/>
      <c r="AF54" s="146"/>
      <c r="AG54" s="146" t="s">
        <v>148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3" x14ac:dyDescent="0.2">
      <c r="A55" s="153"/>
      <c r="B55" s="154"/>
      <c r="C55" s="179" t="s">
        <v>276</v>
      </c>
      <c r="D55" s="159"/>
      <c r="E55" s="160"/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6"/>
      <c r="AA55" s="146"/>
      <c r="AB55" s="146"/>
      <c r="AC55" s="146"/>
      <c r="AD55" s="146"/>
      <c r="AE55" s="146"/>
      <c r="AF55" s="146"/>
      <c r="AG55" s="146" t="s">
        <v>148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3" x14ac:dyDescent="0.2">
      <c r="A56" s="153"/>
      <c r="B56" s="154"/>
      <c r="C56" s="179" t="s">
        <v>277</v>
      </c>
      <c r="D56" s="159"/>
      <c r="E56" s="160">
        <v>8.1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6"/>
      <c r="AA56" s="146"/>
      <c r="AB56" s="146"/>
      <c r="AC56" s="146"/>
      <c r="AD56" s="146"/>
      <c r="AE56" s="146"/>
      <c r="AF56" s="146"/>
      <c r="AG56" s="146" t="s">
        <v>148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3" x14ac:dyDescent="0.2">
      <c r="A57" s="153"/>
      <c r="B57" s="154"/>
      <c r="C57" s="179" t="s">
        <v>278</v>
      </c>
      <c r="D57" s="159"/>
      <c r="E57" s="160"/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6"/>
      <c r="AA57" s="146"/>
      <c r="AB57" s="146"/>
      <c r="AC57" s="146"/>
      <c r="AD57" s="146"/>
      <c r="AE57" s="146"/>
      <c r="AF57" s="146"/>
      <c r="AG57" s="146" t="s">
        <v>148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3" x14ac:dyDescent="0.2">
      <c r="A58" s="153"/>
      <c r="B58" s="154"/>
      <c r="C58" s="179" t="s">
        <v>279</v>
      </c>
      <c r="D58" s="159"/>
      <c r="E58" s="160">
        <v>31.5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6"/>
      <c r="AA58" s="146"/>
      <c r="AB58" s="146"/>
      <c r="AC58" s="146"/>
      <c r="AD58" s="146"/>
      <c r="AE58" s="146"/>
      <c r="AF58" s="146"/>
      <c r="AG58" s="146" t="s">
        <v>148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3" x14ac:dyDescent="0.2">
      <c r="A59" s="153"/>
      <c r="B59" s="154"/>
      <c r="C59" s="179" t="s">
        <v>280</v>
      </c>
      <c r="D59" s="159"/>
      <c r="E59" s="160"/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6"/>
      <c r="AA59" s="146"/>
      <c r="AB59" s="146"/>
      <c r="AC59" s="146"/>
      <c r="AD59" s="146"/>
      <c r="AE59" s="146"/>
      <c r="AF59" s="146"/>
      <c r="AG59" s="146" t="s">
        <v>148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3" x14ac:dyDescent="0.2">
      <c r="A60" s="153"/>
      <c r="B60" s="154"/>
      <c r="C60" s="179" t="s">
        <v>281</v>
      </c>
      <c r="D60" s="159"/>
      <c r="E60" s="160">
        <v>48.6</v>
      </c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6"/>
      <c r="AA60" s="146"/>
      <c r="AB60" s="146"/>
      <c r="AC60" s="146"/>
      <c r="AD60" s="146"/>
      <c r="AE60" s="146"/>
      <c r="AF60" s="146"/>
      <c r="AG60" s="146" t="s">
        <v>148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2">
      <c r="A61" s="153"/>
      <c r="B61" s="154"/>
      <c r="C61" s="261"/>
      <c r="D61" s="262"/>
      <c r="E61" s="262"/>
      <c r="F61" s="262"/>
      <c r="G61" s="262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6"/>
      <c r="AA61" s="146"/>
      <c r="AB61" s="146"/>
      <c r="AC61" s="146"/>
      <c r="AD61" s="146"/>
      <c r="AE61" s="146"/>
      <c r="AF61" s="146"/>
      <c r="AG61" s="146" t="s">
        <v>150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69">
        <v>4</v>
      </c>
      <c r="B62" s="170" t="s">
        <v>282</v>
      </c>
      <c r="C62" s="178" t="s">
        <v>283</v>
      </c>
      <c r="D62" s="171" t="s">
        <v>284</v>
      </c>
      <c r="E62" s="172">
        <v>87.674999999999997</v>
      </c>
      <c r="F62" s="173"/>
      <c r="G62" s="174">
        <f>ROUND(E62*F62,2)</f>
        <v>0</v>
      </c>
      <c r="H62" s="173"/>
      <c r="I62" s="174">
        <f>ROUND(E62*H62,2)</f>
        <v>0</v>
      </c>
      <c r="J62" s="173"/>
      <c r="K62" s="174">
        <f>ROUND(E62*J62,2)</f>
        <v>0</v>
      </c>
      <c r="L62" s="174">
        <v>21</v>
      </c>
      <c r="M62" s="174">
        <f>G62*(1+L62/100)</f>
        <v>0</v>
      </c>
      <c r="N62" s="172">
        <v>6.9999999999999999E-4</v>
      </c>
      <c r="O62" s="172">
        <f>ROUND(E62*N62,2)</f>
        <v>0.06</v>
      </c>
      <c r="P62" s="172">
        <v>0</v>
      </c>
      <c r="Q62" s="172">
        <f>ROUND(E62*P62,2)</f>
        <v>0</v>
      </c>
      <c r="R62" s="174" t="s">
        <v>231</v>
      </c>
      <c r="S62" s="174" t="s">
        <v>232</v>
      </c>
      <c r="T62" s="175" t="s">
        <v>232</v>
      </c>
      <c r="U62" s="157">
        <v>0.16</v>
      </c>
      <c r="V62" s="157">
        <f>ROUND(E62*U62,2)</f>
        <v>14.03</v>
      </c>
      <c r="W62" s="157"/>
      <c r="X62" s="157" t="s">
        <v>140</v>
      </c>
      <c r="Y62" s="157" t="s">
        <v>141</v>
      </c>
      <c r="Z62" s="146"/>
      <c r="AA62" s="146"/>
      <c r="AB62" s="146"/>
      <c r="AC62" s="146"/>
      <c r="AD62" s="146"/>
      <c r="AE62" s="146"/>
      <c r="AF62" s="146"/>
      <c r="AG62" s="146" t="s">
        <v>215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2" x14ac:dyDescent="0.2">
      <c r="A63" s="153"/>
      <c r="B63" s="154"/>
      <c r="C63" s="179" t="s">
        <v>253</v>
      </c>
      <c r="D63" s="159"/>
      <c r="E63" s="160"/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6"/>
      <c r="AA63" s="146"/>
      <c r="AB63" s="146"/>
      <c r="AC63" s="146"/>
      <c r="AD63" s="146"/>
      <c r="AE63" s="146"/>
      <c r="AF63" s="146"/>
      <c r="AG63" s="146" t="s">
        <v>148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3" x14ac:dyDescent="0.2">
      <c r="A64" s="153"/>
      <c r="B64" s="154"/>
      <c r="C64" s="179" t="s">
        <v>285</v>
      </c>
      <c r="D64" s="159"/>
      <c r="E64" s="160">
        <v>23.82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6"/>
      <c r="AA64" s="146"/>
      <c r="AB64" s="146"/>
      <c r="AC64" s="146"/>
      <c r="AD64" s="146"/>
      <c r="AE64" s="146"/>
      <c r="AF64" s="146"/>
      <c r="AG64" s="146" t="s">
        <v>148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3" x14ac:dyDescent="0.2">
      <c r="A65" s="153"/>
      <c r="B65" s="154"/>
      <c r="C65" s="179" t="s">
        <v>256</v>
      </c>
      <c r="D65" s="159"/>
      <c r="E65" s="160"/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6"/>
      <c r="AA65" s="146"/>
      <c r="AB65" s="146"/>
      <c r="AC65" s="146"/>
      <c r="AD65" s="146"/>
      <c r="AE65" s="146"/>
      <c r="AF65" s="146"/>
      <c r="AG65" s="146" t="s">
        <v>148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3" x14ac:dyDescent="0.2">
      <c r="A66" s="153"/>
      <c r="B66" s="154"/>
      <c r="C66" s="179" t="s">
        <v>286</v>
      </c>
      <c r="D66" s="159"/>
      <c r="E66" s="160">
        <v>21.12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6"/>
      <c r="AA66" s="146"/>
      <c r="AB66" s="146"/>
      <c r="AC66" s="146"/>
      <c r="AD66" s="146"/>
      <c r="AE66" s="146"/>
      <c r="AF66" s="146"/>
      <c r="AG66" s="146" t="s">
        <v>148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3" x14ac:dyDescent="0.2">
      <c r="A67" s="153"/>
      <c r="B67" s="154"/>
      <c r="C67" s="179" t="s">
        <v>258</v>
      </c>
      <c r="D67" s="159"/>
      <c r="E67" s="160"/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6"/>
      <c r="AA67" s="146"/>
      <c r="AB67" s="146"/>
      <c r="AC67" s="146"/>
      <c r="AD67" s="146"/>
      <c r="AE67" s="146"/>
      <c r="AF67" s="146"/>
      <c r="AG67" s="146" t="s">
        <v>148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3" x14ac:dyDescent="0.2">
      <c r="A68" s="153"/>
      <c r="B68" s="154"/>
      <c r="C68" s="179" t="s">
        <v>287</v>
      </c>
      <c r="D68" s="159"/>
      <c r="E68" s="160">
        <v>21.614999999999998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6"/>
      <c r="AA68" s="146"/>
      <c r="AB68" s="146"/>
      <c r="AC68" s="146"/>
      <c r="AD68" s="146"/>
      <c r="AE68" s="146"/>
      <c r="AF68" s="146"/>
      <c r="AG68" s="146" t="s">
        <v>148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3" x14ac:dyDescent="0.2">
      <c r="A69" s="153"/>
      <c r="B69" s="154"/>
      <c r="C69" s="179" t="s">
        <v>288</v>
      </c>
      <c r="D69" s="159"/>
      <c r="E69" s="160"/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6"/>
      <c r="AA69" s="146"/>
      <c r="AB69" s="146"/>
      <c r="AC69" s="146"/>
      <c r="AD69" s="146"/>
      <c r="AE69" s="146"/>
      <c r="AF69" s="146"/>
      <c r="AG69" s="146" t="s">
        <v>148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3" x14ac:dyDescent="0.2">
      <c r="A70" s="153"/>
      <c r="B70" s="154"/>
      <c r="C70" s="179" t="s">
        <v>289</v>
      </c>
      <c r="D70" s="159"/>
      <c r="E70" s="160">
        <v>21.12</v>
      </c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6"/>
      <c r="AA70" s="146"/>
      <c r="AB70" s="146"/>
      <c r="AC70" s="146"/>
      <c r="AD70" s="146"/>
      <c r="AE70" s="146"/>
      <c r="AF70" s="146"/>
      <c r="AG70" s="146" t="s">
        <v>148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2" x14ac:dyDescent="0.2">
      <c r="A71" s="153"/>
      <c r="B71" s="154"/>
      <c r="C71" s="261"/>
      <c r="D71" s="262"/>
      <c r="E71" s="262"/>
      <c r="F71" s="262"/>
      <c r="G71" s="262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6"/>
      <c r="AA71" s="146"/>
      <c r="AB71" s="146"/>
      <c r="AC71" s="146"/>
      <c r="AD71" s="146"/>
      <c r="AE71" s="146"/>
      <c r="AF71" s="146"/>
      <c r="AG71" s="146" t="s">
        <v>150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69">
        <v>5</v>
      </c>
      <c r="B72" s="170" t="s">
        <v>290</v>
      </c>
      <c r="C72" s="178" t="s">
        <v>291</v>
      </c>
      <c r="D72" s="171" t="s">
        <v>284</v>
      </c>
      <c r="E72" s="172">
        <v>87.674999999999997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2">
        <v>0</v>
      </c>
      <c r="O72" s="172">
        <f>ROUND(E72*N72,2)</f>
        <v>0</v>
      </c>
      <c r="P72" s="172">
        <v>0</v>
      </c>
      <c r="Q72" s="172">
        <f>ROUND(E72*P72,2)</f>
        <v>0</v>
      </c>
      <c r="R72" s="174" t="s">
        <v>231</v>
      </c>
      <c r="S72" s="174" t="s">
        <v>232</v>
      </c>
      <c r="T72" s="175" t="s">
        <v>232</v>
      </c>
      <c r="U72" s="157">
        <v>0.1</v>
      </c>
      <c r="V72" s="157">
        <f>ROUND(E72*U72,2)</f>
        <v>8.77</v>
      </c>
      <c r="W72" s="157"/>
      <c r="X72" s="157" t="s">
        <v>140</v>
      </c>
      <c r="Y72" s="157" t="s">
        <v>141</v>
      </c>
      <c r="Z72" s="146"/>
      <c r="AA72" s="146"/>
      <c r="AB72" s="146"/>
      <c r="AC72" s="146"/>
      <c r="AD72" s="146"/>
      <c r="AE72" s="146"/>
      <c r="AF72" s="146"/>
      <c r="AG72" s="146" t="s">
        <v>215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2" x14ac:dyDescent="0.2">
      <c r="A73" s="153"/>
      <c r="B73" s="154"/>
      <c r="C73" s="263" t="s">
        <v>292</v>
      </c>
      <c r="D73" s="264"/>
      <c r="E73" s="264"/>
      <c r="F73" s="264"/>
      <c r="G73" s="264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6"/>
      <c r="AA73" s="146"/>
      <c r="AB73" s="146"/>
      <c r="AC73" s="146"/>
      <c r="AD73" s="146"/>
      <c r="AE73" s="146"/>
      <c r="AF73" s="146"/>
      <c r="AG73" s="146" t="s">
        <v>234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53"/>
      <c r="B74" s="154"/>
      <c r="C74" s="261"/>
      <c r="D74" s="262"/>
      <c r="E74" s="262"/>
      <c r="F74" s="262"/>
      <c r="G74" s="262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6"/>
      <c r="AA74" s="146"/>
      <c r="AB74" s="146"/>
      <c r="AC74" s="146"/>
      <c r="AD74" s="146"/>
      <c r="AE74" s="146"/>
      <c r="AF74" s="146"/>
      <c r="AG74" s="146" t="s">
        <v>150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69">
        <v>6</v>
      </c>
      <c r="B75" s="170" t="s">
        <v>293</v>
      </c>
      <c r="C75" s="178" t="s">
        <v>294</v>
      </c>
      <c r="D75" s="171" t="s">
        <v>230</v>
      </c>
      <c r="E75" s="172">
        <v>213.506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2">
        <v>0</v>
      </c>
      <c r="O75" s="172">
        <f>ROUND(E75*N75,2)</f>
        <v>0</v>
      </c>
      <c r="P75" s="172">
        <v>0</v>
      </c>
      <c r="Q75" s="172">
        <f>ROUND(E75*P75,2)</f>
        <v>0</v>
      </c>
      <c r="R75" s="174" t="s">
        <v>231</v>
      </c>
      <c r="S75" s="174" t="s">
        <v>232</v>
      </c>
      <c r="T75" s="175" t="s">
        <v>232</v>
      </c>
      <c r="U75" s="157">
        <v>8.6999999999999994E-2</v>
      </c>
      <c r="V75" s="157">
        <f>ROUND(E75*U75,2)</f>
        <v>18.579999999999998</v>
      </c>
      <c r="W75" s="157"/>
      <c r="X75" s="157" t="s">
        <v>140</v>
      </c>
      <c r="Y75" s="157" t="s">
        <v>141</v>
      </c>
      <c r="Z75" s="146"/>
      <c r="AA75" s="146"/>
      <c r="AB75" s="146"/>
      <c r="AC75" s="146"/>
      <c r="AD75" s="146"/>
      <c r="AE75" s="146"/>
      <c r="AF75" s="146"/>
      <c r="AG75" s="146" t="s">
        <v>215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2">
      <c r="A76" s="153"/>
      <c r="B76" s="154"/>
      <c r="C76" s="263" t="s">
        <v>295</v>
      </c>
      <c r="D76" s="264"/>
      <c r="E76" s="264"/>
      <c r="F76" s="264"/>
      <c r="G76" s="264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6"/>
      <c r="AA76" s="146"/>
      <c r="AB76" s="146"/>
      <c r="AC76" s="146"/>
      <c r="AD76" s="146"/>
      <c r="AE76" s="146"/>
      <c r="AF76" s="146"/>
      <c r="AG76" s="146" t="s">
        <v>234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2" x14ac:dyDescent="0.2">
      <c r="A77" s="153"/>
      <c r="B77" s="154"/>
      <c r="C77" s="179" t="s">
        <v>296</v>
      </c>
      <c r="D77" s="159"/>
      <c r="E77" s="160">
        <v>213.506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6"/>
      <c r="AA77" s="146"/>
      <c r="AB77" s="146"/>
      <c r="AC77" s="146"/>
      <c r="AD77" s="146"/>
      <c r="AE77" s="146"/>
      <c r="AF77" s="146"/>
      <c r="AG77" s="146" t="s">
        <v>148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 x14ac:dyDescent="0.2">
      <c r="A78" s="153"/>
      <c r="B78" s="154"/>
      <c r="C78" s="261"/>
      <c r="D78" s="262"/>
      <c r="E78" s="262"/>
      <c r="F78" s="262"/>
      <c r="G78" s="262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6"/>
      <c r="AA78" s="146"/>
      <c r="AB78" s="146"/>
      <c r="AC78" s="146"/>
      <c r="AD78" s="146"/>
      <c r="AE78" s="146"/>
      <c r="AF78" s="146"/>
      <c r="AG78" s="146" t="s">
        <v>150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69">
        <v>7</v>
      </c>
      <c r="B79" s="170" t="s">
        <v>297</v>
      </c>
      <c r="C79" s="178" t="s">
        <v>298</v>
      </c>
      <c r="D79" s="171" t="s">
        <v>230</v>
      </c>
      <c r="E79" s="172">
        <v>80.026250000000005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2">
        <v>0</v>
      </c>
      <c r="O79" s="172">
        <f>ROUND(E79*N79,2)</f>
        <v>0</v>
      </c>
      <c r="P79" s="172">
        <v>0</v>
      </c>
      <c r="Q79" s="172">
        <f>ROUND(E79*P79,2)</f>
        <v>0</v>
      </c>
      <c r="R79" s="174" t="s">
        <v>231</v>
      </c>
      <c r="S79" s="174" t="s">
        <v>232</v>
      </c>
      <c r="T79" s="175" t="s">
        <v>232</v>
      </c>
      <c r="U79" s="157">
        <v>1.0999999999999999E-2</v>
      </c>
      <c r="V79" s="157">
        <f>ROUND(E79*U79,2)</f>
        <v>0.88</v>
      </c>
      <c r="W79" s="157"/>
      <c r="X79" s="157" t="s">
        <v>140</v>
      </c>
      <c r="Y79" s="157" t="s">
        <v>141</v>
      </c>
      <c r="Z79" s="146"/>
      <c r="AA79" s="146"/>
      <c r="AB79" s="146"/>
      <c r="AC79" s="146"/>
      <c r="AD79" s="146"/>
      <c r="AE79" s="146"/>
      <c r="AF79" s="146"/>
      <c r="AG79" s="146" t="s">
        <v>215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2" x14ac:dyDescent="0.2">
      <c r="A80" s="153"/>
      <c r="B80" s="154"/>
      <c r="C80" s="263" t="s">
        <v>295</v>
      </c>
      <c r="D80" s="264"/>
      <c r="E80" s="264"/>
      <c r="F80" s="264"/>
      <c r="G80" s="264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6"/>
      <c r="AA80" s="146"/>
      <c r="AB80" s="146"/>
      <c r="AC80" s="146"/>
      <c r="AD80" s="146"/>
      <c r="AE80" s="146"/>
      <c r="AF80" s="146"/>
      <c r="AG80" s="146" t="s">
        <v>234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2" x14ac:dyDescent="0.2">
      <c r="A81" s="153"/>
      <c r="B81" s="154"/>
      <c r="C81" s="179" t="s">
        <v>299</v>
      </c>
      <c r="D81" s="159"/>
      <c r="E81" s="160"/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6"/>
      <c r="AA81" s="146"/>
      <c r="AB81" s="146"/>
      <c r="AC81" s="146"/>
      <c r="AD81" s="146"/>
      <c r="AE81" s="146"/>
      <c r="AF81" s="146"/>
      <c r="AG81" s="146" t="s">
        <v>148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3" x14ac:dyDescent="0.2">
      <c r="A82" s="153"/>
      <c r="B82" s="154"/>
      <c r="C82" s="179" t="s">
        <v>300</v>
      </c>
      <c r="D82" s="159"/>
      <c r="E82" s="160">
        <v>68.879249999999999</v>
      </c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6"/>
      <c r="AA82" s="146"/>
      <c r="AB82" s="146"/>
      <c r="AC82" s="146"/>
      <c r="AD82" s="146"/>
      <c r="AE82" s="146"/>
      <c r="AF82" s="146"/>
      <c r="AG82" s="146" t="s">
        <v>148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3" x14ac:dyDescent="0.2">
      <c r="A83" s="153"/>
      <c r="B83" s="154"/>
      <c r="C83" s="179" t="s">
        <v>301</v>
      </c>
      <c r="D83" s="159"/>
      <c r="E83" s="160"/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6"/>
      <c r="AA83" s="146"/>
      <c r="AB83" s="146"/>
      <c r="AC83" s="146"/>
      <c r="AD83" s="146"/>
      <c r="AE83" s="146"/>
      <c r="AF83" s="146"/>
      <c r="AG83" s="146" t="s">
        <v>148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3" x14ac:dyDescent="0.2">
      <c r="A84" s="153"/>
      <c r="B84" s="154"/>
      <c r="C84" s="179" t="s">
        <v>302</v>
      </c>
      <c r="D84" s="159"/>
      <c r="E84" s="160">
        <v>117.9</v>
      </c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6"/>
      <c r="AA84" s="146"/>
      <c r="AB84" s="146"/>
      <c r="AC84" s="146"/>
      <c r="AD84" s="146"/>
      <c r="AE84" s="146"/>
      <c r="AF84" s="146"/>
      <c r="AG84" s="146" t="s">
        <v>148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3" x14ac:dyDescent="0.2">
      <c r="A85" s="153"/>
      <c r="B85" s="154"/>
      <c r="C85" s="179" t="s">
        <v>303</v>
      </c>
      <c r="D85" s="159"/>
      <c r="E85" s="160"/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6"/>
      <c r="AA85" s="146"/>
      <c r="AB85" s="146"/>
      <c r="AC85" s="146"/>
      <c r="AD85" s="146"/>
      <c r="AE85" s="146"/>
      <c r="AF85" s="146"/>
      <c r="AG85" s="146" t="s">
        <v>148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3" x14ac:dyDescent="0.2">
      <c r="A86" s="153"/>
      <c r="B86" s="154"/>
      <c r="C86" s="179" t="s">
        <v>304</v>
      </c>
      <c r="D86" s="159"/>
      <c r="E86" s="160">
        <v>-106.753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6"/>
      <c r="AA86" s="146"/>
      <c r="AB86" s="146"/>
      <c r="AC86" s="146"/>
      <c r="AD86" s="146"/>
      <c r="AE86" s="146"/>
      <c r="AF86" s="146"/>
      <c r="AG86" s="146" t="s">
        <v>148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2" x14ac:dyDescent="0.2">
      <c r="A87" s="153"/>
      <c r="B87" s="154"/>
      <c r="C87" s="261"/>
      <c r="D87" s="262"/>
      <c r="E87" s="262"/>
      <c r="F87" s="262"/>
      <c r="G87" s="262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6"/>
      <c r="AA87" s="146"/>
      <c r="AB87" s="146"/>
      <c r="AC87" s="146"/>
      <c r="AD87" s="146"/>
      <c r="AE87" s="146"/>
      <c r="AF87" s="146"/>
      <c r="AG87" s="146" t="s">
        <v>150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22.5" outlineLevel="1" x14ac:dyDescent="0.2">
      <c r="A88" s="169">
        <v>8</v>
      </c>
      <c r="B88" s="170" t="s">
        <v>305</v>
      </c>
      <c r="C88" s="178" t="s">
        <v>306</v>
      </c>
      <c r="D88" s="171" t="s">
        <v>230</v>
      </c>
      <c r="E88" s="172">
        <v>80.026250000000005</v>
      </c>
      <c r="F88" s="173"/>
      <c r="G88" s="174">
        <f>ROUND(E88*F88,2)</f>
        <v>0</v>
      </c>
      <c r="H88" s="173"/>
      <c r="I88" s="174">
        <f>ROUND(E88*H88,2)</f>
        <v>0</v>
      </c>
      <c r="J88" s="173"/>
      <c r="K88" s="174">
        <f>ROUND(E88*J88,2)</f>
        <v>0</v>
      </c>
      <c r="L88" s="174">
        <v>21</v>
      </c>
      <c r="M88" s="174">
        <f>G88*(1+L88/100)</f>
        <v>0</v>
      </c>
      <c r="N88" s="172">
        <v>0</v>
      </c>
      <c r="O88" s="172">
        <f>ROUND(E88*N88,2)</f>
        <v>0</v>
      </c>
      <c r="P88" s="172">
        <v>0</v>
      </c>
      <c r="Q88" s="172">
        <f>ROUND(E88*P88,2)</f>
        <v>0</v>
      </c>
      <c r="R88" s="174" t="s">
        <v>231</v>
      </c>
      <c r="S88" s="174" t="s">
        <v>232</v>
      </c>
      <c r="T88" s="175" t="s">
        <v>232</v>
      </c>
      <c r="U88" s="157">
        <v>0.01</v>
      </c>
      <c r="V88" s="157">
        <f>ROUND(E88*U88,2)</f>
        <v>0.8</v>
      </c>
      <c r="W88" s="157"/>
      <c r="X88" s="157" t="s">
        <v>140</v>
      </c>
      <c r="Y88" s="157" t="s">
        <v>141</v>
      </c>
      <c r="Z88" s="146"/>
      <c r="AA88" s="146"/>
      <c r="AB88" s="146"/>
      <c r="AC88" s="146"/>
      <c r="AD88" s="146"/>
      <c r="AE88" s="146"/>
      <c r="AF88" s="146"/>
      <c r="AG88" s="146" t="s">
        <v>215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 x14ac:dyDescent="0.2">
      <c r="A89" s="153"/>
      <c r="B89" s="154"/>
      <c r="C89" s="248"/>
      <c r="D89" s="249"/>
      <c r="E89" s="249"/>
      <c r="F89" s="249"/>
      <c r="G89" s="249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6"/>
      <c r="AA89" s="146"/>
      <c r="AB89" s="146"/>
      <c r="AC89" s="146"/>
      <c r="AD89" s="146"/>
      <c r="AE89" s="146"/>
      <c r="AF89" s="146"/>
      <c r="AG89" s="146" t="s">
        <v>150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22.5" outlineLevel="1" x14ac:dyDescent="0.2">
      <c r="A90" s="169">
        <v>9</v>
      </c>
      <c r="B90" s="170" t="s">
        <v>307</v>
      </c>
      <c r="C90" s="178" t="s">
        <v>308</v>
      </c>
      <c r="D90" s="171" t="s">
        <v>230</v>
      </c>
      <c r="E90" s="172">
        <v>106.753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2">
        <v>0</v>
      </c>
      <c r="O90" s="172">
        <f>ROUND(E90*N90,2)</f>
        <v>0</v>
      </c>
      <c r="P90" s="172">
        <v>0</v>
      </c>
      <c r="Q90" s="172">
        <f>ROUND(E90*P90,2)</f>
        <v>0</v>
      </c>
      <c r="R90" s="174" t="s">
        <v>231</v>
      </c>
      <c r="S90" s="174" t="s">
        <v>232</v>
      </c>
      <c r="T90" s="175" t="s">
        <v>232</v>
      </c>
      <c r="U90" s="157">
        <v>0.2</v>
      </c>
      <c r="V90" s="157">
        <f>ROUND(E90*U90,2)</f>
        <v>21.35</v>
      </c>
      <c r="W90" s="157"/>
      <c r="X90" s="157" t="s">
        <v>140</v>
      </c>
      <c r="Y90" s="157" t="s">
        <v>141</v>
      </c>
      <c r="Z90" s="146"/>
      <c r="AA90" s="146"/>
      <c r="AB90" s="146"/>
      <c r="AC90" s="146"/>
      <c r="AD90" s="146"/>
      <c r="AE90" s="146"/>
      <c r="AF90" s="146"/>
      <c r="AG90" s="146" t="s">
        <v>215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 x14ac:dyDescent="0.2">
      <c r="A91" s="153"/>
      <c r="B91" s="154"/>
      <c r="C91" s="263" t="s">
        <v>309</v>
      </c>
      <c r="D91" s="264"/>
      <c r="E91" s="264"/>
      <c r="F91" s="264"/>
      <c r="G91" s="264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6"/>
      <c r="AA91" s="146"/>
      <c r="AB91" s="146"/>
      <c r="AC91" s="146"/>
      <c r="AD91" s="146"/>
      <c r="AE91" s="146"/>
      <c r="AF91" s="146"/>
      <c r="AG91" s="146" t="s">
        <v>234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2" x14ac:dyDescent="0.2">
      <c r="A92" s="153"/>
      <c r="B92" s="154"/>
      <c r="C92" s="259" t="s">
        <v>310</v>
      </c>
      <c r="D92" s="260"/>
      <c r="E92" s="260"/>
      <c r="F92" s="260"/>
      <c r="G92" s="260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6"/>
      <c r="AA92" s="146"/>
      <c r="AB92" s="146"/>
      <c r="AC92" s="146"/>
      <c r="AD92" s="146"/>
      <c r="AE92" s="146"/>
      <c r="AF92" s="146"/>
      <c r="AG92" s="146" t="s">
        <v>144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2" x14ac:dyDescent="0.2">
      <c r="A93" s="153"/>
      <c r="B93" s="154"/>
      <c r="C93" s="179" t="s">
        <v>253</v>
      </c>
      <c r="D93" s="159"/>
      <c r="E93" s="160"/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6"/>
      <c r="AA93" s="146"/>
      <c r="AB93" s="146"/>
      <c r="AC93" s="146"/>
      <c r="AD93" s="146"/>
      <c r="AE93" s="146"/>
      <c r="AF93" s="146"/>
      <c r="AG93" s="146" t="s">
        <v>148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3" x14ac:dyDescent="0.2">
      <c r="A94" s="153"/>
      <c r="B94" s="154"/>
      <c r="C94" s="179" t="s">
        <v>311</v>
      </c>
      <c r="D94" s="159"/>
      <c r="E94" s="160">
        <v>17.968499999999999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6"/>
      <c r="AA94" s="146"/>
      <c r="AB94" s="146"/>
      <c r="AC94" s="146"/>
      <c r="AD94" s="146"/>
      <c r="AE94" s="146"/>
      <c r="AF94" s="146"/>
      <c r="AG94" s="146" t="s">
        <v>148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3" x14ac:dyDescent="0.2">
      <c r="A95" s="153"/>
      <c r="B95" s="154"/>
      <c r="C95" s="179" t="s">
        <v>312</v>
      </c>
      <c r="D95" s="159"/>
      <c r="E95" s="160">
        <v>-9.375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6"/>
      <c r="AA95" s="146"/>
      <c r="AB95" s="146"/>
      <c r="AC95" s="146"/>
      <c r="AD95" s="146"/>
      <c r="AE95" s="146"/>
      <c r="AF95" s="146"/>
      <c r="AG95" s="146" t="s">
        <v>148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3" x14ac:dyDescent="0.2">
      <c r="A96" s="153"/>
      <c r="B96" s="154"/>
      <c r="C96" s="179" t="s">
        <v>313</v>
      </c>
      <c r="D96" s="159"/>
      <c r="E96" s="160">
        <v>-0.72899999999999998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6"/>
      <c r="AA96" s="146"/>
      <c r="AB96" s="146"/>
      <c r="AC96" s="146"/>
      <c r="AD96" s="146"/>
      <c r="AE96" s="146"/>
      <c r="AF96" s="146"/>
      <c r="AG96" s="146" t="s">
        <v>148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3" x14ac:dyDescent="0.2">
      <c r="A97" s="153"/>
      <c r="B97" s="154"/>
      <c r="C97" s="179" t="s">
        <v>314</v>
      </c>
      <c r="D97" s="159"/>
      <c r="E97" s="160">
        <v>-0.3725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6"/>
      <c r="AA97" s="146"/>
      <c r="AB97" s="146"/>
      <c r="AC97" s="146"/>
      <c r="AD97" s="146"/>
      <c r="AE97" s="146"/>
      <c r="AF97" s="146"/>
      <c r="AG97" s="146" t="s">
        <v>148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3" x14ac:dyDescent="0.2">
      <c r="A98" s="153"/>
      <c r="B98" s="154"/>
      <c r="C98" s="188" t="s">
        <v>237</v>
      </c>
      <c r="D98" s="183"/>
      <c r="E98" s="184">
        <v>7.492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6"/>
      <c r="AA98" s="146"/>
      <c r="AB98" s="146"/>
      <c r="AC98" s="146"/>
      <c r="AD98" s="146"/>
      <c r="AE98" s="146"/>
      <c r="AF98" s="146"/>
      <c r="AG98" s="146" t="s">
        <v>148</v>
      </c>
      <c r="AH98" s="146">
        <v>1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3" x14ac:dyDescent="0.2">
      <c r="A99" s="153"/>
      <c r="B99" s="154"/>
      <c r="C99" s="179" t="s">
        <v>256</v>
      </c>
      <c r="D99" s="159"/>
      <c r="E99" s="160"/>
      <c r="F99" s="157"/>
      <c r="G99" s="157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6"/>
      <c r="AA99" s="146"/>
      <c r="AB99" s="146"/>
      <c r="AC99" s="146"/>
      <c r="AD99" s="146"/>
      <c r="AE99" s="146"/>
      <c r="AF99" s="146"/>
      <c r="AG99" s="146" t="s">
        <v>148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3" x14ac:dyDescent="0.2">
      <c r="A100" s="153"/>
      <c r="B100" s="154"/>
      <c r="C100" s="179" t="s">
        <v>315</v>
      </c>
      <c r="D100" s="159"/>
      <c r="E100" s="160">
        <v>15.246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6"/>
      <c r="AA100" s="146"/>
      <c r="AB100" s="146"/>
      <c r="AC100" s="146"/>
      <c r="AD100" s="146"/>
      <c r="AE100" s="146"/>
      <c r="AF100" s="146"/>
      <c r="AG100" s="146" t="s">
        <v>148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3" x14ac:dyDescent="0.2">
      <c r="A101" s="153"/>
      <c r="B101" s="154"/>
      <c r="C101" s="179" t="s">
        <v>312</v>
      </c>
      <c r="D101" s="159"/>
      <c r="E101" s="160">
        <v>-9.375</v>
      </c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6"/>
      <c r="AA101" s="146"/>
      <c r="AB101" s="146"/>
      <c r="AC101" s="146"/>
      <c r="AD101" s="146"/>
      <c r="AE101" s="146"/>
      <c r="AF101" s="146"/>
      <c r="AG101" s="146" t="s">
        <v>148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3" x14ac:dyDescent="0.2">
      <c r="A102" s="153"/>
      <c r="B102" s="154"/>
      <c r="C102" s="179" t="s">
        <v>316</v>
      </c>
      <c r="D102" s="159"/>
      <c r="E102" s="160">
        <v>-0.64800000000000002</v>
      </c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6"/>
      <c r="AA102" s="146"/>
      <c r="AB102" s="146"/>
      <c r="AC102" s="146"/>
      <c r="AD102" s="146"/>
      <c r="AE102" s="146"/>
      <c r="AF102" s="146"/>
      <c r="AG102" s="146" t="s">
        <v>148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3" x14ac:dyDescent="0.2">
      <c r="A103" s="153"/>
      <c r="B103" s="154"/>
      <c r="C103" s="188" t="s">
        <v>237</v>
      </c>
      <c r="D103" s="183"/>
      <c r="E103" s="184">
        <v>5.2229999999999999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6"/>
      <c r="AA103" s="146"/>
      <c r="AB103" s="146"/>
      <c r="AC103" s="146"/>
      <c r="AD103" s="146"/>
      <c r="AE103" s="146"/>
      <c r="AF103" s="146"/>
      <c r="AG103" s="146" t="s">
        <v>148</v>
      </c>
      <c r="AH103" s="146">
        <v>1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3" x14ac:dyDescent="0.2">
      <c r="A104" s="153"/>
      <c r="B104" s="154"/>
      <c r="C104" s="179" t="s">
        <v>258</v>
      </c>
      <c r="D104" s="159"/>
      <c r="E104" s="160"/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6"/>
      <c r="AA104" s="146"/>
      <c r="AB104" s="146"/>
      <c r="AC104" s="146"/>
      <c r="AD104" s="146"/>
      <c r="AE104" s="146"/>
      <c r="AF104" s="146"/>
      <c r="AG104" s="146" t="s">
        <v>148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3" x14ac:dyDescent="0.2">
      <c r="A105" s="153"/>
      <c r="B105" s="154"/>
      <c r="C105" s="179" t="s">
        <v>317</v>
      </c>
      <c r="D105" s="159"/>
      <c r="E105" s="160">
        <v>18.240749999999998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6"/>
      <c r="AA105" s="146"/>
      <c r="AB105" s="146"/>
      <c r="AC105" s="146"/>
      <c r="AD105" s="146"/>
      <c r="AE105" s="146"/>
      <c r="AF105" s="146"/>
      <c r="AG105" s="146" t="s">
        <v>148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3" x14ac:dyDescent="0.2">
      <c r="A106" s="153"/>
      <c r="B106" s="154"/>
      <c r="C106" s="179" t="s">
        <v>318</v>
      </c>
      <c r="D106" s="159"/>
      <c r="E106" s="160">
        <v>-8.0343800000000005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6"/>
      <c r="AA106" s="146"/>
      <c r="AB106" s="146"/>
      <c r="AC106" s="146"/>
      <c r="AD106" s="146"/>
      <c r="AE106" s="146"/>
      <c r="AF106" s="146"/>
      <c r="AG106" s="146" t="s">
        <v>148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3" x14ac:dyDescent="0.2">
      <c r="A107" s="153"/>
      <c r="B107" s="154"/>
      <c r="C107" s="179" t="s">
        <v>313</v>
      </c>
      <c r="D107" s="159"/>
      <c r="E107" s="160">
        <v>-0.72899999999999998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6"/>
      <c r="AA107" s="146"/>
      <c r="AB107" s="146"/>
      <c r="AC107" s="146"/>
      <c r="AD107" s="146"/>
      <c r="AE107" s="146"/>
      <c r="AF107" s="146"/>
      <c r="AG107" s="146" t="s">
        <v>148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3" x14ac:dyDescent="0.2">
      <c r="A108" s="153"/>
      <c r="B108" s="154"/>
      <c r="C108" s="179" t="s">
        <v>319</v>
      </c>
      <c r="D108" s="159"/>
      <c r="E108" s="160">
        <v>-0.48187999999999998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6"/>
      <c r="AA108" s="146"/>
      <c r="AB108" s="146"/>
      <c r="AC108" s="146"/>
      <c r="AD108" s="146"/>
      <c r="AE108" s="146"/>
      <c r="AF108" s="146"/>
      <c r="AG108" s="146" t="s">
        <v>148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3" x14ac:dyDescent="0.2">
      <c r="A109" s="153"/>
      <c r="B109" s="154"/>
      <c r="C109" s="188" t="s">
        <v>237</v>
      </c>
      <c r="D109" s="183"/>
      <c r="E109" s="184">
        <v>8.9954999999999998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6"/>
      <c r="AA109" s="146"/>
      <c r="AB109" s="146"/>
      <c r="AC109" s="146"/>
      <c r="AD109" s="146"/>
      <c r="AE109" s="146"/>
      <c r="AF109" s="146"/>
      <c r="AG109" s="146" t="s">
        <v>148</v>
      </c>
      <c r="AH109" s="146">
        <v>1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3" x14ac:dyDescent="0.2">
      <c r="A110" s="153"/>
      <c r="B110" s="154"/>
      <c r="C110" s="179" t="s">
        <v>320</v>
      </c>
      <c r="D110" s="159"/>
      <c r="E110" s="160"/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6"/>
      <c r="AA110" s="146"/>
      <c r="AB110" s="146"/>
      <c r="AC110" s="146"/>
      <c r="AD110" s="146"/>
      <c r="AE110" s="146"/>
      <c r="AF110" s="146"/>
      <c r="AG110" s="146" t="s">
        <v>148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3" x14ac:dyDescent="0.2">
      <c r="A111" s="153"/>
      <c r="B111" s="154"/>
      <c r="C111" s="179" t="s">
        <v>321</v>
      </c>
      <c r="D111" s="159"/>
      <c r="E111" s="160">
        <v>17.423999999999999</v>
      </c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6"/>
      <c r="AA111" s="146"/>
      <c r="AB111" s="146"/>
      <c r="AC111" s="146"/>
      <c r="AD111" s="146"/>
      <c r="AE111" s="146"/>
      <c r="AF111" s="146"/>
      <c r="AG111" s="146" t="s">
        <v>148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3" x14ac:dyDescent="0.2">
      <c r="A112" s="153"/>
      <c r="B112" s="154"/>
      <c r="C112" s="179" t="s">
        <v>312</v>
      </c>
      <c r="D112" s="159"/>
      <c r="E112" s="160">
        <v>-9.375</v>
      </c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6"/>
      <c r="AA112" s="146"/>
      <c r="AB112" s="146"/>
      <c r="AC112" s="146"/>
      <c r="AD112" s="146"/>
      <c r="AE112" s="146"/>
      <c r="AF112" s="146"/>
      <c r="AG112" s="146" t="s">
        <v>148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3" x14ac:dyDescent="0.2">
      <c r="A113" s="153"/>
      <c r="B113" s="154"/>
      <c r="C113" s="179" t="s">
        <v>313</v>
      </c>
      <c r="D113" s="159"/>
      <c r="E113" s="160">
        <v>-0.72899999999999998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6"/>
      <c r="AA113" s="146"/>
      <c r="AB113" s="146"/>
      <c r="AC113" s="146"/>
      <c r="AD113" s="146"/>
      <c r="AE113" s="146"/>
      <c r="AF113" s="146"/>
      <c r="AG113" s="146" t="s">
        <v>148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3" x14ac:dyDescent="0.2">
      <c r="A114" s="153"/>
      <c r="B114" s="154"/>
      <c r="C114" s="179" t="s">
        <v>322</v>
      </c>
      <c r="D114" s="159"/>
      <c r="E114" s="160">
        <v>-0.57750000000000001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6"/>
      <c r="AA114" s="146"/>
      <c r="AB114" s="146"/>
      <c r="AC114" s="146"/>
      <c r="AD114" s="146"/>
      <c r="AE114" s="146"/>
      <c r="AF114" s="146"/>
      <c r="AG114" s="146" t="s">
        <v>148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3" x14ac:dyDescent="0.2">
      <c r="A115" s="153"/>
      <c r="B115" s="154"/>
      <c r="C115" s="188" t="s">
        <v>237</v>
      </c>
      <c r="D115" s="183"/>
      <c r="E115" s="184">
        <v>6.7424999999999997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6"/>
      <c r="AA115" s="146"/>
      <c r="AB115" s="146"/>
      <c r="AC115" s="146"/>
      <c r="AD115" s="146"/>
      <c r="AE115" s="146"/>
      <c r="AF115" s="146"/>
      <c r="AG115" s="146" t="s">
        <v>148</v>
      </c>
      <c r="AH115" s="146">
        <v>1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3" x14ac:dyDescent="0.2">
      <c r="A116" s="153"/>
      <c r="B116" s="154"/>
      <c r="C116" s="179" t="s">
        <v>323</v>
      </c>
      <c r="D116" s="159"/>
      <c r="E116" s="160"/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6"/>
      <c r="AA116" s="146"/>
      <c r="AB116" s="146"/>
      <c r="AC116" s="146"/>
      <c r="AD116" s="146"/>
      <c r="AE116" s="146"/>
      <c r="AF116" s="146"/>
      <c r="AG116" s="146" t="s">
        <v>148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3" x14ac:dyDescent="0.2">
      <c r="A117" s="153"/>
      <c r="B117" s="154"/>
      <c r="C117" s="179" t="s">
        <v>324</v>
      </c>
      <c r="D117" s="159"/>
      <c r="E117" s="160">
        <v>78.3</v>
      </c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6"/>
      <c r="AA117" s="146"/>
      <c r="AB117" s="146"/>
      <c r="AC117" s="146"/>
      <c r="AD117" s="146"/>
      <c r="AE117" s="146"/>
      <c r="AF117" s="146"/>
      <c r="AG117" s="146" t="s">
        <v>148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3" x14ac:dyDescent="0.2">
      <c r="A118" s="153"/>
      <c r="B118" s="154"/>
      <c r="C118" s="188" t="s">
        <v>237</v>
      </c>
      <c r="D118" s="183"/>
      <c r="E118" s="184">
        <v>78.3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6"/>
      <c r="AA118" s="146"/>
      <c r="AB118" s="146"/>
      <c r="AC118" s="146"/>
      <c r="AD118" s="146"/>
      <c r="AE118" s="146"/>
      <c r="AF118" s="146"/>
      <c r="AG118" s="146" t="s">
        <v>148</v>
      </c>
      <c r="AH118" s="146">
        <v>1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2" x14ac:dyDescent="0.2">
      <c r="A119" s="153"/>
      <c r="B119" s="154"/>
      <c r="C119" s="261"/>
      <c r="D119" s="262"/>
      <c r="E119" s="262"/>
      <c r="F119" s="262"/>
      <c r="G119" s="262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6"/>
      <c r="AA119" s="146"/>
      <c r="AB119" s="146"/>
      <c r="AC119" s="146"/>
      <c r="AD119" s="146"/>
      <c r="AE119" s="146"/>
      <c r="AF119" s="146"/>
      <c r="AG119" s="146" t="s">
        <v>150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69">
        <v>10</v>
      </c>
      <c r="B120" s="170" t="s">
        <v>325</v>
      </c>
      <c r="C120" s="178" t="s">
        <v>326</v>
      </c>
      <c r="D120" s="171" t="s">
        <v>230</v>
      </c>
      <c r="E120" s="172">
        <v>39.6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72">
        <v>1.7</v>
      </c>
      <c r="O120" s="172">
        <f>ROUND(E120*N120,2)</f>
        <v>67.319999999999993</v>
      </c>
      <c r="P120" s="172">
        <v>0</v>
      </c>
      <c r="Q120" s="172">
        <f>ROUND(E120*P120,2)</f>
        <v>0</v>
      </c>
      <c r="R120" s="174" t="s">
        <v>231</v>
      </c>
      <c r="S120" s="174" t="s">
        <v>232</v>
      </c>
      <c r="T120" s="175" t="s">
        <v>232</v>
      </c>
      <c r="U120" s="157">
        <v>1.59</v>
      </c>
      <c r="V120" s="157">
        <f>ROUND(E120*U120,2)</f>
        <v>62.96</v>
      </c>
      <c r="W120" s="157"/>
      <c r="X120" s="157" t="s">
        <v>140</v>
      </c>
      <c r="Y120" s="157" t="s">
        <v>141</v>
      </c>
      <c r="Z120" s="146"/>
      <c r="AA120" s="146"/>
      <c r="AB120" s="146"/>
      <c r="AC120" s="146"/>
      <c r="AD120" s="146"/>
      <c r="AE120" s="146"/>
      <c r="AF120" s="146"/>
      <c r="AG120" s="146" t="s">
        <v>215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ht="22.5" outlineLevel="2" x14ac:dyDescent="0.2">
      <c r="A121" s="153"/>
      <c r="B121" s="154"/>
      <c r="C121" s="263" t="s">
        <v>327</v>
      </c>
      <c r="D121" s="264"/>
      <c r="E121" s="264"/>
      <c r="F121" s="264"/>
      <c r="G121" s="264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6"/>
      <c r="AA121" s="146"/>
      <c r="AB121" s="146"/>
      <c r="AC121" s="146"/>
      <c r="AD121" s="146"/>
      <c r="AE121" s="146"/>
      <c r="AF121" s="146"/>
      <c r="AG121" s="146" t="s">
        <v>234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87" t="str">
        <f>C121</f>
        <v>sypaninou z vhodných hornin tř. 1 - 4 nebo materiálem připraveným podél výkopu ve vzdálenosti do 3 m od jeho kraje, pro jakoukoliv hloubku výkopu a jakoukoliv míru zhutnění,</v>
      </c>
      <c r="BB121" s="146"/>
      <c r="BC121" s="146"/>
      <c r="BD121" s="146"/>
      <c r="BE121" s="146"/>
      <c r="BF121" s="146"/>
      <c r="BG121" s="146"/>
      <c r="BH121" s="146"/>
    </row>
    <row r="122" spans="1:60" outlineLevel="2" x14ac:dyDescent="0.2">
      <c r="A122" s="153"/>
      <c r="B122" s="154"/>
      <c r="C122" s="179" t="s">
        <v>328</v>
      </c>
      <c r="D122" s="159"/>
      <c r="E122" s="160">
        <v>39.6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6"/>
      <c r="AA122" s="146"/>
      <c r="AB122" s="146"/>
      <c r="AC122" s="146"/>
      <c r="AD122" s="146"/>
      <c r="AE122" s="146"/>
      <c r="AF122" s="146"/>
      <c r="AG122" s="146" t="s">
        <v>148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2" x14ac:dyDescent="0.2">
      <c r="A123" s="153"/>
      <c r="B123" s="154"/>
      <c r="C123" s="261"/>
      <c r="D123" s="262"/>
      <c r="E123" s="262"/>
      <c r="F123" s="262"/>
      <c r="G123" s="262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6"/>
      <c r="AA123" s="146"/>
      <c r="AB123" s="146"/>
      <c r="AC123" s="146"/>
      <c r="AD123" s="146"/>
      <c r="AE123" s="146"/>
      <c r="AF123" s="146"/>
      <c r="AG123" s="146" t="s">
        <v>150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 x14ac:dyDescent="0.2">
      <c r="A124" s="169">
        <v>11</v>
      </c>
      <c r="B124" s="170" t="s">
        <v>329</v>
      </c>
      <c r="C124" s="178" t="s">
        <v>330</v>
      </c>
      <c r="D124" s="171" t="s">
        <v>230</v>
      </c>
      <c r="E124" s="172">
        <v>80.026250000000005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72">
        <v>0</v>
      </c>
      <c r="O124" s="172">
        <f>ROUND(E124*N124,2)</f>
        <v>0</v>
      </c>
      <c r="P124" s="172">
        <v>0</v>
      </c>
      <c r="Q124" s="172">
        <f>ROUND(E124*P124,2)</f>
        <v>0</v>
      </c>
      <c r="R124" s="174" t="s">
        <v>231</v>
      </c>
      <c r="S124" s="174" t="s">
        <v>232</v>
      </c>
      <c r="T124" s="175" t="s">
        <v>232</v>
      </c>
      <c r="U124" s="157">
        <v>0</v>
      </c>
      <c r="V124" s="157">
        <f>ROUND(E124*U124,2)</f>
        <v>0</v>
      </c>
      <c r="W124" s="157"/>
      <c r="X124" s="157" t="s">
        <v>140</v>
      </c>
      <c r="Y124" s="157" t="s">
        <v>141</v>
      </c>
      <c r="Z124" s="146"/>
      <c r="AA124" s="146"/>
      <c r="AB124" s="146"/>
      <c r="AC124" s="146"/>
      <c r="AD124" s="146"/>
      <c r="AE124" s="146"/>
      <c r="AF124" s="146"/>
      <c r="AG124" s="146" t="s">
        <v>215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2" x14ac:dyDescent="0.2">
      <c r="A125" s="153"/>
      <c r="B125" s="154"/>
      <c r="C125" s="248"/>
      <c r="D125" s="249"/>
      <c r="E125" s="249"/>
      <c r="F125" s="249"/>
      <c r="G125" s="249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6"/>
      <c r="AA125" s="146"/>
      <c r="AB125" s="146"/>
      <c r="AC125" s="146"/>
      <c r="AD125" s="146"/>
      <c r="AE125" s="146"/>
      <c r="AF125" s="146"/>
      <c r="AG125" s="146" t="s">
        <v>150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x14ac:dyDescent="0.2">
      <c r="A126" s="162" t="s">
        <v>133</v>
      </c>
      <c r="B126" s="163" t="s">
        <v>69</v>
      </c>
      <c r="C126" s="177" t="s">
        <v>70</v>
      </c>
      <c r="D126" s="164"/>
      <c r="E126" s="165"/>
      <c r="F126" s="166"/>
      <c r="G126" s="166">
        <f>SUMIF(AG127:AG143,"&lt;&gt;NOR",G127:G143)</f>
        <v>0</v>
      </c>
      <c r="H126" s="166"/>
      <c r="I126" s="166">
        <f>SUM(I127:I143)</f>
        <v>0</v>
      </c>
      <c r="J126" s="166"/>
      <c r="K126" s="166">
        <f>SUM(K127:K143)</f>
        <v>0</v>
      </c>
      <c r="L126" s="166"/>
      <c r="M126" s="166">
        <f>SUM(M127:M143)</f>
        <v>0</v>
      </c>
      <c r="N126" s="165"/>
      <c r="O126" s="165">
        <f>SUM(O127:O143)</f>
        <v>0</v>
      </c>
      <c r="P126" s="165"/>
      <c r="Q126" s="165">
        <f>SUM(Q127:Q143)</f>
        <v>35.83</v>
      </c>
      <c r="R126" s="166"/>
      <c r="S126" s="166"/>
      <c r="T126" s="167"/>
      <c r="U126" s="161"/>
      <c r="V126" s="161">
        <f>SUM(V127:V143)</f>
        <v>11.28</v>
      </c>
      <c r="W126" s="161"/>
      <c r="X126" s="161"/>
      <c r="Y126" s="161"/>
      <c r="AG126" t="s">
        <v>134</v>
      </c>
    </row>
    <row r="127" spans="1:60" outlineLevel="1" x14ac:dyDescent="0.2">
      <c r="A127" s="169">
        <v>12</v>
      </c>
      <c r="B127" s="170" t="s">
        <v>331</v>
      </c>
      <c r="C127" s="178" t="s">
        <v>332</v>
      </c>
      <c r="D127" s="171" t="s">
        <v>284</v>
      </c>
      <c r="E127" s="172">
        <v>10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2">
        <v>0</v>
      </c>
      <c r="O127" s="172">
        <f>ROUND(E127*N127,2)</f>
        <v>0</v>
      </c>
      <c r="P127" s="172">
        <v>0</v>
      </c>
      <c r="Q127" s="172">
        <f>ROUND(E127*P127,2)</f>
        <v>0</v>
      </c>
      <c r="R127" s="174" t="s">
        <v>231</v>
      </c>
      <c r="S127" s="174" t="s">
        <v>232</v>
      </c>
      <c r="T127" s="175" t="s">
        <v>232</v>
      </c>
      <c r="U127" s="157">
        <v>0.17</v>
      </c>
      <c r="V127" s="157">
        <f>ROUND(E127*U127,2)</f>
        <v>1.7</v>
      </c>
      <c r="W127" s="157"/>
      <c r="X127" s="157" t="s">
        <v>140</v>
      </c>
      <c r="Y127" s="157" t="s">
        <v>141</v>
      </c>
      <c r="Z127" s="146"/>
      <c r="AA127" s="146"/>
      <c r="AB127" s="146"/>
      <c r="AC127" s="146"/>
      <c r="AD127" s="146"/>
      <c r="AE127" s="146"/>
      <c r="AF127" s="146"/>
      <c r="AG127" s="146" t="s">
        <v>215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ht="22.5" outlineLevel="2" x14ac:dyDescent="0.2">
      <c r="A128" s="153"/>
      <c r="B128" s="154"/>
      <c r="C128" s="263" t="s">
        <v>333</v>
      </c>
      <c r="D128" s="264"/>
      <c r="E128" s="264"/>
      <c r="F128" s="264"/>
      <c r="G128" s="264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6"/>
      <c r="AA128" s="146"/>
      <c r="AB128" s="146"/>
      <c r="AC128" s="146"/>
      <c r="AD128" s="146"/>
      <c r="AE128" s="146"/>
      <c r="AF128" s="146"/>
      <c r="AG128" s="146" t="s">
        <v>234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87" t="str">
        <f>C128</f>
        <v>s odstraněním kořenů a s případným nutným odklizením křovin a stromů na hromady na vzdálenost do 50 m nebo s naložením na dopravní prostředek, do sklonu terénu 1 : 5,</v>
      </c>
      <c r="BB128" s="146"/>
      <c r="BC128" s="146"/>
      <c r="BD128" s="146"/>
      <c r="BE128" s="146"/>
      <c r="BF128" s="146"/>
      <c r="BG128" s="146"/>
      <c r="BH128" s="146"/>
    </row>
    <row r="129" spans="1:60" outlineLevel="2" x14ac:dyDescent="0.2">
      <c r="A129" s="153"/>
      <c r="B129" s="154"/>
      <c r="C129" s="261"/>
      <c r="D129" s="262"/>
      <c r="E129" s="262"/>
      <c r="F129" s="262"/>
      <c r="G129" s="262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6"/>
      <c r="AA129" s="146"/>
      <c r="AB129" s="146"/>
      <c r="AC129" s="146"/>
      <c r="AD129" s="146"/>
      <c r="AE129" s="146"/>
      <c r="AF129" s="146"/>
      <c r="AG129" s="146" t="s">
        <v>150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ht="22.5" outlineLevel="1" x14ac:dyDescent="0.2">
      <c r="A130" s="169">
        <v>13</v>
      </c>
      <c r="B130" s="170" t="s">
        <v>334</v>
      </c>
      <c r="C130" s="178" t="s">
        <v>335</v>
      </c>
      <c r="D130" s="171" t="s">
        <v>284</v>
      </c>
      <c r="E130" s="172">
        <v>10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21</v>
      </c>
      <c r="M130" s="174">
        <f>G130*(1+L130/100)</f>
        <v>0</v>
      </c>
      <c r="N130" s="172">
        <v>5.0000000000000002E-5</v>
      </c>
      <c r="O130" s="172">
        <f>ROUND(E130*N130,2)</f>
        <v>0</v>
      </c>
      <c r="P130" s="172">
        <v>0</v>
      </c>
      <c r="Q130" s="172">
        <f>ROUND(E130*P130,2)</f>
        <v>0</v>
      </c>
      <c r="R130" s="174" t="s">
        <v>231</v>
      </c>
      <c r="S130" s="174" t="s">
        <v>232</v>
      </c>
      <c r="T130" s="175" t="s">
        <v>232</v>
      </c>
      <c r="U130" s="157">
        <v>0.03</v>
      </c>
      <c r="V130" s="157">
        <f>ROUND(E130*U130,2)</f>
        <v>0.3</v>
      </c>
      <c r="W130" s="157"/>
      <c r="X130" s="157" t="s">
        <v>140</v>
      </c>
      <c r="Y130" s="157" t="s">
        <v>141</v>
      </c>
      <c r="Z130" s="146"/>
      <c r="AA130" s="146"/>
      <c r="AB130" s="146"/>
      <c r="AC130" s="146"/>
      <c r="AD130" s="146"/>
      <c r="AE130" s="146"/>
      <c r="AF130" s="146"/>
      <c r="AG130" s="146" t="s">
        <v>215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2" x14ac:dyDescent="0.2">
      <c r="A131" s="153"/>
      <c r="B131" s="154"/>
      <c r="C131" s="263" t="s">
        <v>336</v>
      </c>
      <c r="D131" s="264"/>
      <c r="E131" s="264"/>
      <c r="F131" s="264"/>
      <c r="G131" s="264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6"/>
      <c r="AA131" s="146"/>
      <c r="AB131" s="146"/>
      <c r="AC131" s="146"/>
      <c r="AD131" s="146"/>
      <c r="AE131" s="146"/>
      <c r="AF131" s="146"/>
      <c r="AG131" s="146" t="s">
        <v>234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2" x14ac:dyDescent="0.2">
      <c r="A132" s="153"/>
      <c r="B132" s="154"/>
      <c r="C132" s="259" t="s">
        <v>337</v>
      </c>
      <c r="D132" s="260"/>
      <c r="E132" s="260"/>
      <c r="F132" s="260"/>
      <c r="G132" s="260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6"/>
      <c r="AA132" s="146"/>
      <c r="AB132" s="146"/>
      <c r="AC132" s="146"/>
      <c r="AD132" s="146"/>
      <c r="AE132" s="146"/>
      <c r="AF132" s="146"/>
      <c r="AG132" s="146" t="s">
        <v>144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2" x14ac:dyDescent="0.2">
      <c r="A133" s="153"/>
      <c r="B133" s="154"/>
      <c r="C133" s="261"/>
      <c r="D133" s="262"/>
      <c r="E133" s="262"/>
      <c r="F133" s="262"/>
      <c r="G133" s="262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6"/>
      <c r="AA133" s="146"/>
      <c r="AB133" s="146"/>
      <c r="AC133" s="146"/>
      <c r="AD133" s="146"/>
      <c r="AE133" s="146"/>
      <c r="AF133" s="146"/>
      <c r="AG133" s="146" t="s">
        <v>150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ht="33.75" outlineLevel="1" x14ac:dyDescent="0.2">
      <c r="A134" s="169">
        <v>14</v>
      </c>
      <c r="B134" s="170" t="s">
        <v>338</v>
      </c>
      <c r="C134" s="178" t="s">
        <v>339</v>
      </c>
      <c r="D134" s="171" t="s">
        <v>284</v>
      </c>
      <c r="E134" s="172">
        <v>54.72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72">
        <v>0</v>
      </c>
      <c r="O134" s="172">
        <f>ROUND(E134*N134,2)</f>
        <v>0</v>
      </c>
      <c r="P134" s="172">
        <v>0.40799999999999997</v>
      </c>
      <c r="Q134" s="172">
        <f>ROUND(E134*P134,2)</f>
        <v>22.33</v>
      </c>
      <c r="R134" s="174" t="s">
        <v>340</v>
      </c>
      <c r="S134" s="174" t="s">
        <v>232</v>
      </c>
      <c r="T134" s="175" t="s">
        <v>232</v>
      </c>
      <c r="U134" s="157">
        <v>0.06</v>
      </c>
      <c r="V134" s="157">
        <f>ROUND(E134*U134,2)</f>
        <v>3.28</v>
      </c>
      <c r="W134" s="157"/>
      <c r="X134" s="157" t="s">
        <v>140</v>
      </c>
      <c r="Y134" s="157" t="s">
        <v>141</v>
      </c>
      <c r="Z134" s="146"/>
      <c r="AA134" s="146"/>
      <c r="AB134" s="146"/>
      <c r="AC134" s="146"/>
      <c r="AD134" s="146"/>
      <c r="AE134" s="146"/>
      <c r="AF134" s="146"/>
      <c r="AG134" s="146" t="s">
        <v>215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2" x14ac:dyDescent="0.2">
      <c r="A135" s="153"/>
      <c r="B135" s="154"/>
      <c r="C135" s="263" t="s">
        <v>341</v>
      </c>
      <c r="D135" s="264"/>
      <c r="E135" s="264"/>
      <c r="F135" s="264"/>
      <c r="G135" s="264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6"/>
      <c r="AA135" s="146"/>
      <c r="AB135" s="146"/>
      <c r="AC135" s="146"/>
      <c r="AD135" s="146"/>
      <c r="AE135" s="146"/>
      <c r="AF135" s="146"/>
      <c r="AG135" s="146" t="s">
        <v>234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2" x14ac:dyDescent="0.2">
      <c r="A136" s="153"/>
      <c r="B136" s="154"/>
      <c r="C136" s="179" t="s">
        <v>342</v>
      </c>
      <c r="D136" s="159"/>
      <c r="E136" s="160"/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6"/>
      <c r="AA136" s="146"/>
      <c r="AB136" s="146"/>
      <c r="AC136" s="146"/>
      <c r="AD136" s="146"/>
      <c r="AE136" s="146"/>
      <c r="AF136" s="146"/>
      <c r="AG136" s="146" t="s">
        <v>148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3" x14ac:dyDescent="0.2">
      <c r="A137" s="153"/>
      <c r="B137" s="154"/>
      <c r="C137" s="179" t="s">
        <v>343</v>
      </c>
      <c r="D137" s="159"/>
      <c r="E137" s="160">
        <v>54.72</v>
      </c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6"/>
      <c r="AA137" s="146"/>
      <c r="AB137" s="146"/>
      <c r="AC137" s="146"/>
      <c r="AD137" s="146"/>
      <c r="AE137" s="146"/>
      <c r="AF137" s="146"/>
      <c r="AG137" s="146" t="s">
        <v>148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2" x14ac:dyDescent="0.2">
      <c r="A138" s="153"/>
      <c r="B138" s="154"/>
      <c r="C138" s="261"/>
      <c r="D138" s="262"/>
      <c r="E138" s="262"/>
      <c r="F138" s="262"/>
      <c r="G138" s="262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6"/>
      <c r="AA138" s="146"/>
      <c r="AB138" s="146"/>
      <c r="AC138" s="146"/>
      <c r="AD138" s="146"/>
      <c r="AE138" s="146"/>
      <c r="AF138" s="146"/>
      <c r="AG138" s="146" t="s">
        <v>150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">
      <c r="A139" s="169">
        <v>15</v>
      </c>
      <c r="B139" s="170" t="s">
        <v>344</v>
      </c>
      <c r="C139" s="178" t="s">
        <v>345</v>
      </c>
      <c r="D139" s="171" t="s">
        <v>160</v>
      </c>
      <c r="E139" s="172">
        <v>50</v>
      </c>
      <c r="F139" s="173"/>
      <c r="G139" s="174">
        <f>ROUND(E139*F139,2)</f>
        <v>0</v>
      </c>
      <c r="H139" s="173"/>
      <c r="I139" s="174">
        <f>ROUND(E139*H139,2)</f>
        <v>0</v>
      </c>
      <c r="J139" s="173"/>
      <c r="K139" s="174">
        <f>ROUND(E139*J139,2)</f>
        <v>0</v>
      </c>
      <c r="L139" s="174">
        <v>21</v>
      </c>
      <c r="M139" s="174">
        <f>G139*(1+L139/100)</f>
        <v>0</v>
      </c>
      <c r="N139" s="172">
        <v>0</v>
      </c>
      <c r="O139" s="172">
        <f>ROUND(E139*N139,2)</f>
        <v>0</v>
      </c>
      <c r="P139" s="172">
        <v>0.27</v>
      </c>
      <c r="Q139" s="172">
        <f>ROUND(E139*P139,2)</f>
        <v>13.5</v>
      </c>
      <c r="R139" s="174" t="s">
        <v>340</v>
      </c>
      <c r="S139" s="174" t="s">
        <v>232</v>
      </c>
      <c r="T139" s="175" t="s">
        <v>232</v>
      </c>
      <c r="U139" s="157">
        <v>0.12</v>
      </c>
      <c r="V139" s="157">
        <f>ROUND(E139*U139,2)</f>
        <v>6</v>
      </c>
      <c r="W139" s="157"/>
      <c r="X139" s="157" t="s">
        <v>140</v>
      </c>
      <c r="Y139" s="157" t="s">
        <v>141</v>
      </c>
      <c r="Z139" s="146"/>
      <c r="AA139" s="146"/>
      <c r="AB139" s="146"/>
      <c r="AC139" s="146"/>
      <c r="AD139" s="146"/>
      <c r="AE139" s="146"/>
      <c r="AF139" s="146"/>
      <c r="AG139" s="146" t="s">
        <v>215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2" x14ac:dyDescent="0.2">
      <c r="A140" s="153"/>
      <c r="B140" s="154"/>
      <c r="C140" s="263" t="s">
        <v>346</v>
      </c>
      <c r="D140" s="264"/>
      <c r="E140" s="264"/>
      <c r="F140" s="264"/>
      <c r="G140" s="264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6"/>
      <c r="AA140" s="146"/>
      <c r="AB140" s="146"/>
      <c r="AC140" s="146"/>
      <c r="AD140" s="146"/>
      <c r="AE140" s="146"/>
      <c r="AF140" s="146"/>
      <c r="AG140" s="146" t="s">
        <v>234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87" t="str">
        <f>C140</f>
        <v>s vybouráním lože, s přemístěním hmot na skládku na vzdálenost do 3 m nebo naložením na dopravní prostředek</v>
      </c>
      <c r="BB140" s="146"/>
      <c r="BC140" s="146"/>
      <c r="BD140" s="146"/>
      <c r="BE140" s="146"/>
      <c r="BF140" s="146"/>
      <c r="BG140" s="146"/>
      <c r="BH140" s="146"/>
    </row>
    <row r="141" spans="1:60" outlineLevel="2" x14ac:dyDescent="0.2">
      <c r="A141" s="153"/>
      <c r="B141" s="154"/>
      <c r="C141" s="179" t="s">
        <v>243</v>
      </c>
      <c r="D141" s="159"/>
      <c r="E141" s="160"/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6"/>
      <c r="AA141" s="146"/>
      <c r="AB141" s="146"/>
      <c r="AC141" s="146"/>
      <c r="AD141" s="146"/>
      <c r="AE141" s="146"/>
      <c r="AF141" s="146"/>
      <c r="AG141" s="146" t="s">
        <v>148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3" x14ac:dyDescent="0.2">
      <c r="A142" s="153"/>
      <c r="B142" s="154"/>
      <c r="C142" s="179" t="s">
        <v>347</v>
      </c>
      <c r="D142" s="159"/>
      <c r="E142" s="160">
        <v>50</v>
      </c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6"/>
      <c r="AA142" s="146"/>
      <c r="AB142" s="146"/>
      <c r="AC142" s="146"/>
      <c r="AD142" s="146"/>
      <c r="AE142" s="146"/>
      <c r="AF142" s="146"/>
      <c r="AG142" s="146" t="s">
        <v>148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2" x14ac:dyDescent="0.2">
      <c r="A143" s="153"/>
      <c r="B143" s="154"/>
      <c r="C143" s="261"/>
      <c r="D143" s="262"/>
      <c r="E143" s="262"/>
      <c r="F143" s="262"/>
      <c r="G143" s="262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6"/>
      <c r="AA143" s="146"/>
      <c r="AB143" s="146"/>
      <c r="AC143" s="146"/>
      <c r="AD143" s="146"/>
      <c r="AE143" s="146"/>
      <c r="AF143" s="146"/>
      <c r="AG143" s="146" t="s">
        <v>150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x14ac:dyDescent="0.2">
      <c r="A144" s="162" t="s">
        <v>133</v>
      </c>
      <c r="B144" s="163" t="s">
        <v>71</v>
      </c>
      <c r="C144" s="177" t="s">
        <v>72</v>
      </c>
      <c r="D144" s="164"/>
      <c r="E144" s="165"/>
      <c r="F144" s="166"/>
      <c r="G144" s="166">
        <f>SUMIF(AG145:AG170,"&lt;&gt;NOR",G145:G170)</f>
        <v>0</v>
      </c>
      <c r="H144" s="166"/>
      <c r="I144" s="166">
        <f>SUM(I145:I170)</f>
        <v>0</v>
      </c>
      <c r="J144" s="166"/>
      <c r="K144" s="166">
        <f>SUM(K145:K170)</f>
        <v>0</v>
      </c>
      <c r="L144" s="166"/>
      <c r="M144" s="166">
        <f>SUM(M145:M170)</f>
        <v>0</v>
      </c>
      <c r="N144" s="165"/>
      <c r="O144" s="165">
        <f>SUM(O145:O170)</f>
        <v>0.21</v>
      </c>
      <c r="P144" s="165"/>
      <c r="Q144" s="165">
        <f>SUM(Q145:Q170)</f>
        <v>0</v>
      </c>
      <c r="R144" s="166"/>
      <c r="S144" s="166"/>
      <c r="T144" s="167"/>
      <c r="U144" s="161"/>
      <c r="V144" s="161">
        <f>SUM(V145:V170)</f>
        <v>92.58</v>
      </c>
      <c r="W144" s="161"/>
      <c r="X144" s="161"/>
      <c r="Y144" s="161"/>
      <c r="AG144" t="s">
        <v>134</v>
      </c>
    </row>
    <row r="145" spans="1:60" ht="22.5" outlineLevel="1" x14ac:dyDescent="0.2">
      <c r="A145" s="169">
        <v>16</v>
      </c>
      <c r="B145" s="170" t="s">
        <v>348</v>
      </c>
      <c r="C145" s="178" t="s">
        <v>349</v>
      </c>
      <c r="D145" s="171" t="s">
        <v>284</v>
      </c>
      <c r="E145" s="172">
        <v>213.3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72">
        <v>0</v>
      </c>
      <c r="O145" s="172">
        <f>ROUND(E145*N145,2)</f>
        <v>0</v>
      </c>
      <c r="P145" s="172">
        <v>0</v>
      </c>
      <c r="Q145" s="172">
        <f>ROUND(E145*P145,2)</f>
        <v>0</v>
      </c>
      <c r="R145" s="174" t="s">
        <v>231</v>
      </c>
      <c r="S145" s="174" t="s">
        <v>232</v>
      </c>
      <c r="T145" s="175" t="s">
        <v>232</v>
      </c>
      <c r="U145" s="157">
        <v>0.25</v>
      </c>
      <c r="V145" s="157">
        <f>ROUND(E145*U145,2)</f>
        <v>53.33</v>
      </c>
      <c r="W145" s="157"/>
      <c r="X145" s="157" t="s">
        <v>140</v>
      </c>
      <c r="Y145" s="157" t="s">
        <v>141</v>
      </c>
      <c r="Z145" s="146"/>
      <c r="AA145" s="146"/>
      <c r="AB145" s="146"/>
      <c r="AC145" s="146"/>
      <c r="AD145" s="146"/>
      <c r="AE145" s="146"/>
      <c r="AF145" s="146"/>
      <c r="AG145" s="146" t="s">
        <v>215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ht="22.5" outlineLevel="2" x14ac:dyDescent="0.2">
      <c r="A146" s="153"/>
      <c r="B146" s="154"/>
      <c r="C146" s="263" t="s">
        <v>350</v>
      </c>
      <c r="D146" s="264"/>
      <c r="E146" s="264"/>
      <c r="F146" s="264"/>
      <c r="G146" s="264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6"/>
      <c r="AA146" s="146"/>
      <c r="AB146" s="146"/>
      <c r="AC146" s="146"/>
      <c r="AD146" s="146"/>
      <c r="AE146" s="146"/>
      <c r="AF146" s="146"/>
      <c r="AG146" s="146" t="s">
        <v>234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87" t="str">
        <f>C146</f>
        <v>s případným nutným přemístěním hromad nebo dočasných skládek na místo potřeby ze vzdálenosti do 30 m, v rovině nebo ve svahu do 1 : 5,</v>
      </c>
      <c r="BB146" s="146"/>
      <c r="BC146" s="146"/>
      <c r="BD146" s="146"/>
      <c r="BE146" s="146"/>
      <c r="BF146" s="146"/>
      <c r="BG146" s="146"/>
      <c r="BH146" s="146"/>
    </row>
    <row r="147" spans="1:60" outlineLevel="2" x14ac:dyDescent="0.2">
      <c r="A147" s="153"/>
      <c r="B147" s="154"/>
      <c r="C147" s="179" t="s">
        <v>351</v>
      </c>
      <c r="D147" s="159"/>
      <c r="E147" s="160"/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6"/>
      <c r="AA147" s="146"/>
      <c r="AB147" s="146"/>
      <c r="AC147" s="146"/>
      <c r="AD147" s="146"/>
      <c r="AE147" s="146"/>
      <c r="AF147" s="146"/>
      <c r="AG147" s="146" t="s">
        <v>148</v>
      </c>
      <c r="AH147" s="146">
        <v>0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3" x14ac:dyDescent="0.2">
      <c r="A148" s="153"/>
      <c r="B148" s="154"/>
      <c r="C148" s="179" t="s">
        <v>352</v>
      </c>
      <c r="D148" s="159"/>
      <c r="E148" s="160">
        <v>12</v>
      </c>
      <c r="F148" s="157"/>
      <c r="G148" s="1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6"/>
      <c r="AA148" s="146"/>
      <c r="AB148" s="146"/>
      <c r="AC148" s="146"/>
      <c r="AD148" s="146"/>
      <c r="AE148" s="146"/>
      <c r="AF148" s="146"/>
      <c r="AG148" s="146" t="s">
        <v>148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3" x14ac:dyDescent="0.2">
      <c r="A149" s="153"/>
      <c r="B149" s="154"/>
      <c r="C149" s="179" t="s">
        <v>353</v>
      </c>
      <c r="D149" s="159"/>
      <c r="E149" s="160"/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6"/>
      <c r="AA149" s="146"/>
      <c r="AB149" s="146"/>
      <c r="AC149" s="146"/>
      <c r="AD149" s="146"/>
      <c r="AE149" s="146"/>
      <c r="AF149" s="146"/>
      <c r="AG149" s="146" t="s">
        <v>148</v>
      </c>
      <c r="AH149" s="146">
        <v>0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3" x14ac:dyDescent="0.2">
      <c r="A150" s="153"/>
      <c r="B150" s="154"/>
      <c r="C150" s="179" t="s">
        <v>354</v>
      </c>
      <c r="D150" s="159"/>
      <c r="E150" s="160">
        <v>25.8</v>
      </c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6"/>
      <c r="AA150" s="146"/>
      <c r="AB150" s="146"/>
      <c r="AC150" s="146"/>
      <c r="AD150" s="146"/>
      <c r="AE150" s="146"/>
      <c r="AF150" s="146"/>
      <c r="AG150" s="146" t="s">
        <v>148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3" x14ac:dyDescent="0.2">
      <c r="A151" s="153"/>
      <c r="B151" s="154"/>
      <c r="C151" s="188" t="s">
        <v>237</v>
      </c>
      <c r="D151" s="183"/>
      <c r="E151" s="184">
        <v>37.799999999999997</v>
      </c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6"/>
      <c r="AA151" s="146"/>
      <c r="AB151" s="146"/>
      <c r="AC151" s="146"/>
      <c r="AD151" s="146"/>
      <c r="AE151" s="146"/>
      <c r="AF151" s="146"/>
      <c r="AG151" s="146" t="s">
        <v>148</v>
      </c>
      <c r="AH151" s="146">
        <v>1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3" x14ac:dyDescent="0.2">
      <c r="A152" s="153"/>
      <c r="B152" s="154"/>
      <c r="C152" s="179" t="s">
        <v>355</v>
      </c>
      <c r="D152" s="159"/>
      <c r="E152" s="160"/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6"/>
      <c r="AA152" s="146"/>
      <c r="AB152" s="146"/>
      <c r="AC152" s="146"/>
      <c r="AD152" s="146"/>
      <c r="AE152" s="146"/>
      <c r="AF152" s="146"/>
      <c r="AG152" s="146" t="s">
        <v>148</v>
      </c>
      <c r="AH152" s="146">
        <v>0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3" x14ac:dyDescent="0.2">
      <c r="A153" s="153"/>
      <c r="B153" s="154"/>
      <c r="C153" s="179" t="s">
        <v>356</v>
      </c>
      <c r="D153" s="159"/>
      <c r="E153" s="160">
        <v>175.5</v>
      </c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6"/>
      <c r="AA153" s="146"/>
      <c r="AB153" s="146"/>
      <c r="AC153" s="146"/>
      <c r="AD153" s="146"/>
      <c r="AE153" s="146"/>
      <c r="AF153" s="146"/>
      <c r="AG153" s="146" t="s">
        <v>148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3" x14ac:dyDescent="0.2">
      <c r="A154" s="153"/>
      <c r="B154" s="154"/>
      <c r="C154" s="188" t="s">
        <v>237</v>
      </c>
      <c r="D154" s="183"/>
      <c r="E154" s="184">
        <v>175.5</v>
      </c>
      <c r="F154" s="157"/>
      <c r="G154" s="157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6"/>
      <c r="AA154" s="146"/>
      <c r="AB154" s="146"/>
      <c r="AC154" s="146"/>
      <c r="AD154" s="146"/>
      <c r="AE154" s="146"/>
      <c r="AF154" s="146"/>
      <c r="AG154" s="146" t="s">
        <v>148</v>
      </c>
      <c r="AH154" s="146">
        <v>1</v>
      </c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2" x14ac:dyDescent="0.2">
      <c r="A155" s="153"/>
      <c r="B155" s="154"/>
      <c r="C155" s="261"/>
      <c r="D155" s="262"/>
      <c r="E155" s="262"/>
      <c r="F155" s="262"/>
      <c r="G155" s="262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6"/>
      <c r="AA155" s="146"/>
      <c r="AB155" s="146"/>
      <c r="AC155" s="146"/>
      <c r="AD155" s="146"/>
      <c r="AE155" s="146"/>
      <c r="AF155" s="146"/>
      <c r="AG155" s="146" t="s">
        <v>150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1" x14ac:dyDescent="0.2">
      <c r="A156" s="169">
        <v>17</v>
      </c>
      <c r="B156" s="170" t="s">
        <v>357</v>
      </c>
      <c r="C156" s="178" t="s">
        <v>358</v>
      </c>
      <c r="D156" s="171" t="s">
        <v>284</v>
      </c>
      <c r="E156" s="172">
        <v>46</v>
      </c>
      <c r="F156" s="173"/>
      <c r="G156" s="174">
        <f>ROUND(E156*F156,2)</f>
        <v>0</v>
      </c>
      <c r="H156" s="173"/>
      <c r="I156" s="174">
        <f>ROUND(E156*H156,2)</f>
        <v>0</v>
      </c>
      <c r="J156" s="173"/>
      <c r="K156" s="174">
        <f>ROUND(E156*J156,2)</f>
        <v>0</v>
      </c>
      <c r="L156" s="174">
        <v>21</v>
      </c>
      <c r="M156" s="174">
        <f>G156*(1+L156/100)</f>
        <v>0</v>
      </c>
      <c r="N156" s="172">
        <v>3.6999999999999999E-4</v>
      </c>
      <c r="O156" s="172">
        <f>ROUND(E156*N156,2)</f>
        <v>0.02</v>
      </c>
      <c r="P156" s="172">
        <v>0</v>
      </c>
      <c r="Q156" s="172">
        <f>ROUND(E156*P156,2)</f>
        <v>0</v>
      </c>
      <c r="R156" s="174" t="s">
        <v>359</v>
      </c>
      <c r="S156" s="174" t="s">
        <v>232</v>
      </c>
      <c r="T156" s="175" t="s">
        <v>232</v>
      </c>
      <c r="U156" s="157">
        <v>0.34</v>
      </c>
      <c r="V156" s="157">
        <f>ROUND(E156*U156,2)</f>
        <v>15.64</v>
      </c>
      <c r="W156" s="157"/>
      <c r="X156" s="157" t="s">
        <v>140</v>
      </c>
      <c r="Y156" s="157" t="s">
        <v>141</v>
      </c>
      <c r="Z156" s="146"/>
      <c r="AA156" s="146"/>
      <c r="AB156" s="146"/>
      <c r="AC156" s="146"/>
      <c r="AD156" s="146"/>
      <c r="AE156" s="146"/>
      <c r="AF156" s="146"/>
      <c r="AG156" s="146" t="s">
        <v>215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2" x14ac:dyDescent="0.2">
      <c r="A157" s="153"/>
      <c r="B157" s="154"/>
      <c r="C157" s="263" t="s">
        <v>360</v>
      </c>
      <c r="D157" s="264"/>
      <c r="E157" s="264"/>
      <c r="F157" s="264"/>
      <c r="G157" s="264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6"/>
      <c r="AA157" s="146"/>
      <c r="AB157" s="146"/>
      <c r="AC157" s="146"/>
      <c r="AD157" s="146"/>
      <c r="AE157" s="146"/>
      <c r="AF157" s="146"/>
      <c r="AG157" s="146" t="s">
        <v>234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2" x14ac:dyDescent="0.2">
      <c r="A158" s="153"/>
      <c r="B158" s="154"/>
      <c r="C158" s="261"/>
      <c r="D158" s="262"/>
      <c r="E158" s="262"/>
      <c r="F158" s="262"/>
      <c r="G158" s="262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6"/>
      <c r="AA158" s="146"/>
      <c r="AB158" s="146"/>
      <c r="AC158" s="146"/>
      <c r="AD158" s="146"/>
      <c r="AE158" s="146"/>
      <c r="AF158" s="146"/>
      <c r="AG158" s="146" t="s">
        <v>150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69">
        <v>18</v>
      </c>
      <c r="B159" s="170" t="s">
        <v>361</v>
      </c>
      <c r="C159" s="178" t="s">
        <v>362</v>
      </c>
      <c r="D159" s="171" t="s">
        <v>284</v>
      </c>
      <c r="E159" s="172">
        <v>19.2</v>
      </c>
      <c r="F159" s="173"/>
      <c r="G159" s="174">
        <f>ROUND(E159*F159,2)</f>
        <v>0</v>
      </c>
      <c r="H159" s="173"/>
      <c r="I159" s="174">
        <f>ROUND(E159*H159,2)</f>
        <v>0</v>
      </c>
      <c r="J159" s="173"/>
      <c r="K159" s="174">
        <f>ROUND(E159*J159,2)</f>
        <v>0</v>
      </c>
      <c r="L159" s="174">
        <v>21</v>
      </c>
      <c r="M159" s="174">
        <f>G159*(1+L159/100)</f>
        <v>0</v>
      </c>
      <c r="N159" s="172">
        <v>9.4000000000000004E-3</v>
      </c>
      <c r="O159" s="172">
        <f>ROUND(E159*N159,2)</f>
        <v>0.18</v>
      </c>
      <c r="P159" s="172">
        <v>0</v>
      </c>
      <c r="Q159" s="172">
        <f>ROUND(E159*P159,2)</f>
        <v>0</v>
      </c>
      <c r="R159" s="174" t="s">
        <v>359</v>
      </c>
      <c r="S159" s="174" t="s">
        <v>232</v>
      </c>
      <c r="T159" s="175" t="s">
        <v>232</v>
      </c>
      <c r="U159" s="157">
        <v>0.86</v>
      </c>
      <c r="V159" s="157">
        <f>ROUND(E159*U159,2)</f>
        <v>16.510000000000002</v>
      </c>
      <c r="W159" s="157"/>
      <c r="X159" s="157" t="s">
        <v>140</v>
      </c>
      <c r="Y159" s="157" t="s">
        <v>141</v>
      </c>
      <c r="Z159" s="146"/>
      <c r="AA159" s="146"/>
      <c r="AB159" s="146"/>
      <c r="AC159" s="146"/>
      <c r="AD159" s="146"/>
      <c r="AE159" s="146"/>
      <c r="AF159" s="146"/>
      <c r="AG159" s="146" t="s">
        <v>215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2" x14ac:dyDescent="0.2">
      <c r="A160" s="153"/>
      <c r="B160" s="154"/>
      <c r="C160" s="263" t="s">
        <v>363</v>
      </c>
      <c r="D160" s="264"/>
      <c r="E160" s="264"/>
      <c r="F160" s="264"/>
      <c r="G160" s="264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6"/>
      <c r="AA160" s="146"/>
      <c r="AB160" s="146"/>
      <c r="AC160" s="146"/>
      <c r="AD160" s="146"/>
      <c r="AE160" s="146"/>
      <c r="AF160" s="146"/>
      <c r="AG160" s="146" t="s">
        <v>234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2" x14ac:dyDescent="0.2">
      <c r="A161" s="153"/>
      <c r="B161" s="154"/>
      <c r="C161" s="259" t="s">
        <v>364</v>
      </c>
      <c r="D161" s="260"/>
      <c r="E161" s="260"/>
      <c r="F161" s="260"/>
      <c r="G161" s="260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6"/>
      <c r="AA161" s="146"/>
      <c r="AB161" s="146"/>
      <c r="AC161" s="146"/>
      <c r="AD161" s="146"/>
      <c r="AE161" s="146"/>
      <c r="AF161" s="146"/>
      <c r="AG161" s="146" t="s">
        <v>144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2" x14ac:dyDescent="0.2">
      <c r="A162" s="153"/>
      <c r="B162" s="154"/>
      <c r="C162" s="179" t="s">
        <v>365</v>
      </c>
      <c r="D162" s="159"/>
      <c r="E162" s="160">
        <v>19.2</v>
      </c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6"/>
      <c r="AA162" s="146"/>
      <c r="AB162" s="146"/>
      <c r="AC162" s="146"/>
      <c r="AD162" s="146"/>
      <c r="AE162" s="146"/>
      <c r="AF162" s="146"/>
      <c r="AG162" s="146" t="s">
        <v>148</v>
      </c>
      <c r="AH162" s="146">
        <v>0</v>
      </c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2" x14ac:dyDescent="0.2">
      <c r="A163" s="153"/>
      <c r="B163" s="154"/>
      <c r="C163" s="261"/>
      <c r="D163" s="262"/>
      <c r="E163" s="262"/>
      <c r="F163" s="262"/>
      <c r="G163" s="262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6"/>
      <c r="AA163" s="146"/>
      <c r="AB163" s="146"/>
      <c r="AC163" s="146"/>
      <c r="AD163" s="146"/>
      <c r="AE163" s="146"/>
      <c r="AF163" s="146"/>
      <c r="AG163" s="146" t="s">
        <v>150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69">
        <v>19</v>
      </c>
      <c r="B164" s="170" t="s">
        <v>366</v>
      </c>
      <c r="C164" s="178" t="s">
        <v>367</v>
      </c>
      <c r="D164" s="171" t="s">
        <v>284</v>
      </c>
      <c r="E164" s="172">
        <v>19.2</v>
      </c>
      <c r="F164" s="173"/>
      <c r="G164" s="174">
        <f>ROUND(E164*F164,2)</f>
        <v>0</v>
      </c>
      <c r="H164" s="173"/>
      <c r="I164" s="174">
        <f>ROUND(E164*H164,2)</f>
        <v>0</v>
      </c>
      <c r="J164" s="173"/>
      <c r="K164" s="174">
        <f>ROUND(E164*J164,2)</f>
        <v>0</v>
      </c>
      <c r="L164" s="174">
        <v>21</v>
      </c>
      <c r="M164" s="174">
        <f>G164*(1+L164/100)</f>
        <v>0</v>
      </c>
      <c r="N164" s="172">
        <v>0</v>
      </c>
      <c r="O164" s="172">
        <f>ROUND(E164*N164,2)</f>
        <v>0</v>
      </c>
      <c r="P164" s="172">
        <v>0</v>
      </c>
      <c r="Q164" s="172">
        <f>ROUND(E164*P164,2)</f>
        <v>0</v>
      </c>
      <c r="R164" s="174" t="s">
        <v>359</v>
      </c>
      <c r="S164" s="174" t="s">
        <v>232</v>
      </c>
      <c r="T164" s="175" t="s">
        <v>232</v>
      </c>
      <c r="U164" s="157">
        <v>0.37</v>
      </c>
      <c r="V164" s="157">
        <f>ROUND(E164*U164,2)</f>
        <v>7.1</v>
      </c>
      <c r="W164" s="157"/>
      <c r="X164" s="157" t="s">
        <v>140</v>
      </c>
      <c r="Y164" s="157" t="s">
        <v>141</v>
      </c>
      <c r="Z164" s="146"/>
      <c r="AA164" s="146"/>
      <c r="AB164" s="146"/>
      <c r="AC164" s="146"/>
      <c r="AD164" s="146"/>
      <c r="AE164" s="146"/>
      <c r="AF164" s="146"/>
      <c r="AG164" s="146" t="s">
        <v>215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2" x14ac:dyDescent="0.2">
      <c r="A165" s="153"/>
      <c r="B165" s="154"/>
      <c r="C165" s="263" t="s">
        <v>363</v>
      </c>
      <c r="D165" s="264"/>
      <c r="E165" s="264"/>
      <c r="F165" s="264"/>
      <c r="G165" s="264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6"/>
      <c r="AA165" s="146"/>
      <c r="AB165" s="146"/>
      <c r="AC165" s="146"/>
      <c r="AD165" s="146"/>
      <c r="AE165" s="146"/>
      <c r="AF165" s="146"/>
      <c r="AG165" s="146" t="s">
        <v>234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2" x14ac:dyDescent="0.2">
      <c r="A166" s="153"/>
      <c r="B166" s="154"/>
      <c r="C166" s="259" t="s">
        <v>364</v>
      </c>
      <c r="D166" s="260"/>
      <c r="E166" s="260"/>
      <c r="F166" s="260"/>
      <c r="G166" s="260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6"/>
      <c r="AA166" s="146"/>
      <c r="AB166" s="146"/>
      <c r="AC166" s="146"/>
      <c r="AD166" s="146"/>
      <c r="AE166" s="146"/>
      <c r="AF166" s="146"/>
      <c r="AG166" s="146" t="s">
        <v>144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2" x14ac:dyDescent="0.2">
      <c r="A167" s="153"/>
      <c r="B167" s="154"/>
      <c r="C167" s="261"/>
      <c r="D167" s="262"/>
      <c r="E167" s="262"/>
      <c r="F167" s="262"/>
      <c r="G167" s="262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6"/>
      <c r="AA167" s="146"/>
      <c r="AB167" s="146"/>
      <c r="AC167" s="146"/>
      <c r="AD167" s="146"/>
      <c r="AE167" s="146"/>
      <c r="AF167" s="146"/>
      <c r="AG167" s="146" t="s">
        <v>150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 x14ac:dyDescent="0.2">
      <c r="A168" s="169">
        <v>20</v>
      </c>
      <c r="B168" s="170" t="s">
        <v>368</v>
      </c>
      <c r="C168" s="178" t="s">
        <v>369</v>
      </c>
      <c r="D168" s="171" t="s">
        <v>284</v>
      </c>
      <c r="E168" s="172">
        <v>213.3</v>
      </c>
      <c r="F168" s="173"/>
      <c r="G168" s="174">
        <f>ROUND(E168*F168,2)</f>
        <v>0</v>
      </c>
      <c r="H168" s="173"/>
      <c r="I168" s="174">
        <f>ROUND(E168*H168,2)</f>
        <v>0</v>
      </c>
      <c r="J168" s="173"/>
      <c r="K168" s="174">
        <f>ROUND(E168*J168,2)</f>
        <v>0</v>
      </c>
      <c r="L168" s="174">
        <v>21</v>
      </c>
      <c r="M168" s="174">
        <f>G168*(1+L168/100)</f>
        <v>0</v>
      </c>
      <c r="N168" s="172">
        <v>3.0000000000000001E-5</v>
      </c>
      <c r="O168" s="172">
        <f>ROUND(E168*N168,2)</f>
        <v>0.01</v>
      </c>
      <c r="P168" s="172">
        <v>0</v>
      </c>
      <c r="Q168" s="172">
        <f>ROUND(E168*P168,2)</f>
        <v>0</v>
      </c>
      <c r="R168" s="174" t="s">
        <v>370</v>
      </c>
      <c r="S168" s="174" t="s">
        <v>232</v>
      </c>
      <c r="T168" s="175" t="s">
        <v>232</v>
      </c>
      <c r="U168" s="157">
        <v>0</v>
      </c>
      <c r="V168" s="157">
        <f>ROUND(E168*U168,2)</f>
        <v>0</v>
      </c>
      <c r="W168" s="157"/>
      <c r="X168" s="157" t="s">
        <v>371</v>
      </c>
      <c r="Y168" s="157" t="s">
        <v>141</v>
      </c>
      <c r="Z168" s="146"/>
      <c r="AA168" s="146"/>
      <c r="AB168" s="146"/>
      <c r="AC168" s="146"/>
      <c r="AD168" s="146"/>
      <c r="AE168" s="146"/>
      <c r="AF168" s="146"/>
      <c r="AG168" s="146" t="s">
        <v>372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2" x14ac:dyDescent="0.2">
      <c r="A169" s="153"/>
      <c r="B169" s="154"/>
      <c r="C169" s="257" t="s">
        <v>373</v>
      </c>
      <c r="D169" s="258"/>
      <c r="E169" s="258"/>
      <c r="F169" s="258"/>
      <c r="G169" s="258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6"/>
      <c r="AA169" s="146"/>
      <c r="AB169" s="146"/>
      <c r="AC169" s="146"/>
      <c r="AD169" s="146"/>
      <c r="AE169" s="146"/>
      <c r="AF169" s="146"/>
      <c r="AG169" s="146" t="s">
        <v>144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2" x14ac:dyDescent="0.2">
      <c r="A170" s="153"/>
      <c r="B170" s="154"/>
      <c r="C170" s="261"/>
      <c r="D170" s="262"/>
      <c r="E170" s="262"/>
      <c r="F170" s="262"/>
      <c r="G170" s="262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6"/>
      <c r="AA170" s="146"/>
      <c r="AB170" s="146"/>
      <c r="AC170" s="146"/>
      <c r="AD170" s="146"/>
      <c r="AE170" s="146"/>
      <c r="AF170" s="146"/>
      <c r="AG170" s="146" t="s">
        <v>150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x14ac:dyDescent="0.2">
      <c r="A171" s="162" t="s">
        <v>133</v>
      </c>
      <c r="B171" s="163" t="s">
        <v>73</v>
      </c>
      <c r="C171" s="177" t="s">
        <v>74</v>
      </c>
      <c r="D171" s="164"/>
      <c r="E171" s="165"/>
      <c r="F171" s="166"/>
      <c r="G171" s="166">
        <f>SUMIF(AG172:AG212,"&lt;&gt;NOR",G172:G212)</f>
        <v>0</v>
      </c>
      <c r="H171" s="166"/>
      <c r="I171" s="166">
        <f>SUM(I172:I212)</f>
        <v>0</v>
      </c>
      <c r="J171" s="166"/>
      <c r="K171" s="166">
        <f>SUM(K172:K212)</f>
        <v>0</v>
      </c>
      <c r="L171" s="166"/>
      <c r="M171" s="166">
        <f>SUM(M172:M212)</f>
        <v>0</v>
      </c>
      <c r="N171" s="165"/>
      <c r="O171" s="165">
        <f>SUM(O172:O212)</f>
        <v>106.61999999999999</v>
      </c>
      <c r="P171" s="165"/>
      <c r="Q171" s="165">
        <f>SUM(Q172:Q212)</f>
        <v>0</v>
      </c>
      <c r="R171" s="166"/>
      <c r="S171" s="166"/>
      <c r="T171" s="167"/>
      <c r="U171" s="161"/>
      <c r="V171" s="161">
        <f>SUM(V172:V212)</f>
        <v>158.96</v>
      </c>
      <c r="W171" s="161"/>
      <c r="X171" s="161"/>
      <c r="Y171" s="161"/>
      <c r="AG171" t="s">
        <v>134</v>
      </c>
    </row>
    <row r="172" spans="1:60" outlineLevel="1" x14ac:dyDescent="0.2">
      <c r="A172" s="169">
        <v>21</v>
      </c>
      <c r="B172" s="170" t="s">
        <v>374</v>
      </c>
      <c r="C172" s="178" t="s">
        <v>375</v>
      </c>
      <c r="D172" s="171" t="s">
        <v>230</v>
      </c>
      <c r="E172" s="172">
        <v>2.9159999999999999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2">
        <v>2.5251399999999999</v>
      </c>
      <c r="O172" s="172">
        <f>ROUND(E172*N172,2)</f>
        <v>7.36</v>
      </c>
      <c r="P172" s="172">
        <v>0</v>
      </c>
      <c r="Q172" s="172">
        <f>ROUND(E172*P172,2)</f>
        <v>0</v>
      </c>
      <c r="R172" s="174" t="s">
        <v>376</v>
      </c>
      <c r="S172" s="174" t="s">
        <v>232</v>
      </c>
      <c r="T172" s="175" t="s">
        <v>232</v>
      </c>
      <c r="U172" s="157">
        <v>1.17</v>
      </c>
      <c r="V172" s="157">
        <f>ROUND(E172*U172,2)</f>
        <v>3.41</v>
      </c>
      <c r="W172" s="157"/>
      <c r="X172" s="157" t="s">
        <v>140</v>
      </c>
      <c r="Y172" s="157" t="s">
        <v>141</v>
      </c>
      <c r="Z172" s="146"/>
      <c r="AA172" s="146"/>
      <c r="AB172" s="146"/>
      <c r="AC172" s="146"/>
      <c r="AD172" s="146"/>
      <c r="AE172" s="146"/>
      <c r="AF172" s="146"/>
      <c r="AG172" s="146" t="s">
        <v>215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2" x14ac:dyDescent="0.2">
      <c r="A173" s="153"/>
      <c r="B173" s="154"/>
      <c r="C173" s="263" t="s">
        <v>377</v>
      </c>
      <c r="D173" s="264"/>
      <c r="E173" s="264"/>
      <c r="F173" s="264"/>
      <c r="G173" s="264"/>
      <c r="H173" s="157"/>
      <c r="I173" s="157"/>
      <c r="J173" s="157"/>
      <c r="K173" s="157"/>
      <c r="L173" s="157"/>
      <c r="M173" s="157"/>
      <c r="N173" s="156"/>
      <c r="O173" s="156"/>
      <c r="P173" s="156"/>
      <c r="Q173" s="156"/>
      <c r="R173" s="157"/>
      <c r="S173" s="157"/>
      <c r="T173" s="157"/>
      <c r="U173" s="157"/>
      <c r="V173" s="157"/>
      <c r="W173" s="157"/>
      <c r="X173" s="157"/>
      <c r="Y173" s="157"/>
      <c r="Z173" s="146"/>
      <c r="AA173" s="146"/>
      <c r="AB173" s="146"/>
      <c r="AC173" s="146"/>
      <c r="AD173" s="146"/>
      <c r="AE173" s="146"/>
      <c r="AF173" s="146"/>
      <c r="AG173" s="146" t="s">
        <v>234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2" x14ac:dyDescent="0.2">
      <c r="A174" s="153"/>
      <c r="B174" s="154"/>
      <c r="C174" s="179" t="s">
        <v>378</v>
      </c>
      <c r="D174" s="159"/>
      <c r="E174" s="160"/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6"/>
      <c r="AA174" s="146"/>
      <c r="AB174" s="146"/>
      <c r="AC174" s="146"/>
      <c r="AD174" s="146"/>
      <c r="AE174" s="146"/>
      <c r="AF174" s="146"/>
      <c r="AG174" s="146" t="s">
        <v>148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3" x14ac:dyDescent="0.2">
      <c r="A175" s="153"/>
      <c r="B175" s="154"/>
      <c r="C175" s="179" t="s">
        <v>379</v>
      </c>
      <c r="D175" s="159"/>
      <c r="E175" s="160">
        <v>2.9159999999999999</v>
      </c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6"/>
      <c r="AA175" s="146"/>
      <c r="AB175" s="146"/>
      <c r="AC175" s="146"/>
      <c r="AD175" s="146"/>
      <c r="AE175" s="146"/>
      <c r="AF175" s="146"/>
      <c r="AG175" s="146" t="s">
        <v>148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2" x14ac:dyDescent="0.2">
      <c r="A176" s="153"/>
      <c r="B176" s="154"/>
      <c r="C176" s="261"/>
      <c r="D176" s="262"/>
      <c r="E176" s="262"/>
      <c r="F176" s="262"/>
      <c r="G176" s="262"/>
      <c r="H176" s="157"/>
      <c r="I176" s="157"/>
      <c r="J176" s="157"/>
      <c r="K176" s="157"/>
      <c r="L176" s="157"/>
      <c r="M176" s="157"/>
      <c r="N176" s="156"/>
      <c r="O176" s="156"/>
      <c r="P176" s="156"/>
      <c r="Q176" s="156"/>
      <c r="R176" s="157"/>
      <c r="S176" s="157"/>
      <c r="T176" s="157"/>
      <c r="U176" s="157"/>
      <c r="V176" s="157"/>
      <c r="W176" s="157"/>
      <c r="X176" s="157"/>
      <c r="Y176" s="157"/>
      <c r="Z176" s="146"/>
      <c r="AA176" s="146"/>
      <c r="AB176" s="146"/>
      <c r="AC176" s="146"/>
      <c r="AD176" s="146"/>
      <c r="AE176" s="146"/>
      <c r="AF176" s="146"/>
      <c r="AG176" s="146" t="s">
        <v>150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">
      <c r="A177" s="169">
        <v>22</v>
      </c>
      <c r="B177" s="170" t="s">
        <v>380</v>
      </c>
      <c r="C177" s="178" t="s">
        <v>381</v>
      </c>
      <c r="D177" s="171" t="s">
        <v>284</v>
      </c>
      <c r="E177" s="172">
        <v>4.32</v>
      </c>
      <c r="F177" s="173"/>
      <c r="G177" s="174">
        <f>ROUND(E177*F177,2)</f>
        <v>0</v>
      </c>
      <c r="H177" s="173"/>
      <c r="I177" s="174">
        <f>ROUND(E177*H177,2)</f>
        <v>0</v>
      </c>
      <c r="J177" s="173"/>
      <c r="K177" s="174">
        <f>ROUND(E177*J177,2)</f>
        <v>0</v>
      </c>
      <c r="L177" s="174">
        <v>21</v>
      </c>
      <c r="M177" s="174">
        <f>G177*(1+L177/100)</f>
        <v>0</v>
      </c>
      <c r="N177" s="172">
        <v>3.9190000000000003E-2</v>
      </c>
      <c r="O177" s="172">
        <f>ROUND(E177*N177,2)</f>
        <v>0.17</v>
      </c>
      <c r="P177" s="172">
        <v>0</v>
      </c>
      <c r="Q177" s="172">
        <f>ROUND(E177*P177,2)</f>
        <v>0</v>
      </c>
      <c r="R177" s="174" t="s">
        <v>376</v>
      </c>
      <c r="S177" s="174" t="s">
        <v>232</v>
      </c>
      <c r="T177" s="175" t="s">
        <v>232</v>
      </c>
      <c r="U177" s="157">
        <v>1.6</v>
      </c>
      <c r="V177" s="157">
        <f>ROUND(E177*U177,2)</f>
        <v>6.91</v>
      </c>
      <c r="W177" s="157"/>
      <c r="X177" s="157" t="s">
        <v>140</v>
      </c>
      <c r="Y177" s="157" t="s">
        <v>141</v>
      </c>
      <c r="Z177" s="146"/>
      <c r="AA177" s="146"/>
      <c r="AB177" s="146"/>
      <c r="AC177" s="146"/>
      <c r="AD177" s="146"/>
      <c r="AE177" s="146"/>
      <c r="AF177" s="146"/>
      <c r="AG177" s="146" t="s">
        <v>215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ht="22.5" outlineLevel="2" x14ac:dyDescent="0.2">
      <c r="A178" s="153"/>
      <c r="B178" s="154"/>
      <c r="C178" s="263" t="s">
        <v>382</v>
      </c>
      <c r="D178" s="264"/>
      <c r="E178" s="264"/>
      <c r="F178" s="264"/>
      <c r="G178" s="264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6"/>
      <c r="AA178" s="146"/>
      <c r="AB178" s="146"/>
      <c r="AC178" s="146"/>
      <c r="AD178" s="146"/>
      <c r="AE178" s="146"/>
      <c r="AF178" s="146"/>
      <c r="AG178" s="146" t="s">
        <v>234</v>
      </c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87" t="str">
        <f>C178</f>
        <v>svislé nebo šikmé (odkloněné) , půdorysně přímé nebo zalomené, stěn základových desek ve volných nebo zapažených jámách, rýhách, šachtách, včetně případných vzpěr,</v>
      </c>
      <c r="BB178" s="146"/>
      <c r="BC178" s="146"/>
      <c r="BD178" s="146"/>
      <c r="BE178" s="146"/>
      <c r="BF178" s="146"/>
      <c r="BG178" s="146"/>
      <c r="BH178" s="146"/>
    </row>
    <row r="179" spans="1:60" outlineLevel="2" x14ac:dyDescent="0.2">
      <c r="A179" s="153"/>
      <c r="B179" s="154"/>
      <c r="C179" s="179" t="s">
        <v>383</v>
      </c>
      <c r="D179" s="159"/>
      <c r="E179" s="160">
        <v>4.32</v>
      </c>
      <c r="F179" s="157"/>
      <c r="G179" s="157"/>
      <c r="H179" s="157"/>
      <c r="I179" s="157"/>
      <c r="J179" s="157"/>
      <c r="K179" s="157"/>
      <c r="L179" s="157"/>
      <c r="M179" s="157"/>
      <c r="N179" s="156"/>
      <c r="O179" s="156"/>
      <c r="P179" s="156"/>
      <c r="Q179" s="156"/>
      <c r="R179" s="157"/>
      <c r="S179" s="157"/>
      <c r="T179" s="157"/>
      <c r="U179" s="157"/>
      <c r="V179" s="157"/>
      <c r="W179" s="157"/>
      <c r="X179" s="157"/>
      <c r="Y179" s="157"/>
      <c r="Z179" s="146"/>
      <c r="AA179" s="146"/>
      <c r="AB179" s="146"/>
      <c r="AC179" s="146"/>
      <c r="AD179" s="146"/>
      <c r="AE179" s="146"/>
      <c r="AF179" s="146"/>
      <c r="AG179" s="146" t="s">
        <v>148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2" x14ac:dyDescent="0.2">
      <c r="A180" s="153"/>
      <c r="B180" s="154"/>
      <c r="C180" s="261"/>
      <c r="D180" s="262"/>
      <c r="E180" s="262"/>
      <c r="F180" s="262"/>
      <c r="G180" s="262"/>
      <c r="H180" s="157"/>
      <c r="I180" s="157"/>
      <c r="J180" s="157"/>
      <c r="K180" s="157"/>
      <c r="L180" s="157"/>
      <c r="M180" s="157"/>
      <c r="N180" s="156"/>
      <c r="O180" s="156"/>
      <c r="P180" s="156"/>
      <c r="Q180" s="156"/>
      <c r="R180" s="157"/>
      <c r="S180" s="157"/>
      <c r="T180" s="157"/>
      <c r="U180" s="157"/>
      <c r="V180" s="157"/>
      <c r="W180" s="157"/>
      <c r="X180" s="157"/>
      <c r="Y180" s="157"/>
      <c r="Z180" s="146"/>
      <c r="AA180" s="146"/>
      <c r="AB180" s="146"/>
      <c r="AC180" s="146"/>
      <c r="AD180" s="146"/>
      <c r="AE180" s="146"/>
      <c r="AF180" s="146"/>
      <c r="AG180" s="146" t="s">
        <v>150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1" x14ac:dyDescent="0.2">
      <c r="A181" s="169">
        <v>23</v>
      </c>
      <c r="B181" s="170" t="s">
        <v>384</v>
      </c>
      <c r="C181" s="178" t="s">
        <v>385</v>
      </c>
      <c r="D181" s="171" t="s">
        <v>284</v>
      </c>
      <c r="E181" s="172">
        <v>4.3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21</v>
      </c>
      <c r="M181" s="174">
        <f>G181*(1+L181/100)</f>
        <v>0</v>
      </c>
      <c r="N181" s="172">
        <v>0</v>
      </c>
      <c r="O181" s="172">
        <f>ROUND(E181*N181,2)</f>
        <v>0</v>
      </c>
      <c r="P181" s="172">
        <v>0</v>
      </c>
      <c r="Q181" s="172">
        <f>ROUND(E181*P181,2)</f>
        <v>0</v>
      </c>
      <c r="R181" s="174" t="s">
        <v>376</v>
      </c>
      <c r="S181" s="174" t="s">
        <v>232</v>
      </c>
      <c r="T181" s="175" t="s">
        <v>232</v>
      </c>
      <c r="U181" s="157">
        <v>0.32</v>
      </c>
      <c r="V181" s="157">
        <f>ROUND(E181*U181,2)</f>
        <v>1.38</v>
      </c>
      <c r="W181" s="157"/>
      <c r="X181" s="157" t="s">
        <v>140</v>
      </c>
      <c r="Y181" s="157" t="s">
        <v>141</v>
      </c>
      <c r="Z181" s="146"/>
      <c r="AA181" s="146"/>
      <c r="AB181" s="146"/>
      <c r="AC181" s="146"/>
      <c r="AD181" s="146"/>
      <c r="AE181" s="146"/>
      <c r="AF181" s="146"/>
      <c r="AG181" s="146" t="s">
        <v>215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ht="22.5" outlineLevel="2" x14ac:dyDescent="0.2">
      <c r="A182" s="153"/>
      <c r="B182" s="154"/>
      <c r="C182" s="263" t="s">
        <v>382</v>
      </c>
      <c r="D182" s="264"/>
      <c r="E182" s="264"/>
      <c r="F182" s="264"/>
      <c r="G182" s="264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6"/>
      <c r="AA182" s="146"/>
      <c r="AB182" s="146"/>
      <c r="AC182" s="146"/>
      <c r="AD182" s="146"/>
      <c r="AE182" s="146"/>
      <c r="AF182" s="146"/>
      <c r="AG182" s="146" t="s">
        <v>234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87" t="str">
        <f>C182</f>
        <v>svislé nebo šikmé (odkloněné) , půdorysně přímé nebo zalomené, stěn základových desek ve volných nebo zapažených jámách, rýhách, šachtách, včetně případných vzpěr,</v>
      </c>
      <c r="BB182" s="146"/>
      <c r="BC182" s="146"/>
      <c r="BD182" s="146"/>
      <c r="BE182" s="146"/>
      <c r="BF182" s="146"/>
      <c r="BG182" s="146"/>
      <c r="BH182" s="146"/>
    </row>
    <row r="183" spans="1:60" outlineLevel="2" x14ac:dyDescent="0.2">
      <c r="A183" s="153"/>
      <c r="B183" s="154"/>
      <c r="C183" s="259" t="s">
        <v>386</v>
      </c>
      <c r="D183" s="260"/>
      <c r="E183" s="260"/>
      <c r="F183" s="260"/>
      <c r="G183" s="260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6"/>
      <c r="AA183" s="146"/>
      <c r="AB183" s="146"/>
      <c r="AC183" s="146"/>
      <c r="AD183" s="146"/>
      <c r="AE183" s="146"/>
      <c r="AF183" s="146"/>
      <c r="AG183" s="146" t="s">
        <v>144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2" x14ac:dyDescent="0.2">
      <c r="A184" s="153"/>
      <c r="B184" s="154"/>
      <c r="C184" s="261"/>
      <c r="D184" s="262"/>
      <c r="E184" s="262"/>
      <c r="F184" s="262"/>
      <c r="G184" s="262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6"/>
      <c r="AA184" s="146"/>
      <c r="AB184" s="146"/>
      <c r="AC184" s="146"/>
      <c r="AD184" s="146"/>
      <c r="AE184" s="146"/>
      <c r="AF184" s="146"/>
      <c r="AG184" s="146" t="s">
        <v>150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1" x14ac:dyDescent="0.2">
      <c r="A185" s="169">
        <v>24</v>
      </c>
      <c r="B185" s="170" t="s">
        <v>387</v>
      </c>
      <c r="C185" s="178" t="s">
        <v>388</v>
      </c>
      <c r="D185" s="171" t="s">
        <v>230</v>
      </c>
      <c r="E185" s="172">
        <v>37.5</v>
      </c>
      <c r="F185" s="173"/>
      <c r="G185" s="174">
        <f>ROUND(E185*F185,2)</f>
        <v>0</v>
      </c>
      <c r="H185" s="173"/>
      <c r="I185" s="174">
        <f>ROUND(E185*H185,2)</f>
        <v>0</v>
      </c>
      <c r="J185" s="173"/>
      <c r="K185" s="174">
        <f>ROUND(E185*J185,2)</f>
        <v>0</v>
      </c>
      <c r="L185" s="174">
        <v>21</v>
      </c>
      <c r="M185" s="174">
        <f>G185*(1+L185/100)</f>
        <v>0</v>
      </c>
      <c r="N185" s="172">
        <v>2.5249999999999999</v>
      </c>
      <c r="O185" s="172">
        <f>ROUND(E185*N185,2)</f>
        <v>94.69</v>
      </c>
      <c r="P185" s="172">
        <v>0</v>
      </c>
      <c r="Q185" s="172">
        <f>ROUND(E185*P185,2)</f>
        <v>0</v>
      </c>
      <c r="R185" s="174" t="s">
        <v>376</v>
      </c>
      <c r="S185" s="174" t="s">
        <v>232</v>
      </c>
      <c r="T185" s="175" t="s">
        <v>232</v>
      </c>
      <c r="U185" s="157">
        <v>0.48</v>
      </c>
      <c r="V185" s="157">
        <f>ROUND(E185*U185,2)</f>
        <v>18</v>
      </c>
      <c r="W185" s="157"/>
      <c r="X185" s="157" t="s">
        <v>140</v>
      </c>
      <c r="Y185" s="157" t="s">
        <v>141</v>
      </c>
      <c r="Z185" s="146"/>
      <c r="AA185" s="146"/>
      <c r="AB185" s="146"/>
      <c r="AC185" s="146"/>
      <c r="AD185" s="146"/>
      <c r="AE185" s="146"/>
      <c r="AF185" s="146"/>
      <c r="AG185" s="146" t="s">
        <v>215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2" x14ac:dyDescent="0.2">
      <c r="A186" s="153"/>
      <c r="B186" s="154"/>
      <c r="C186" s="263" t="s">
        <v>389</v>
      </c>
      <c r="D186" s="264"/>
      <c r="E186" s="264"/>
      <c r="F186" s="264"/>
      <c r="G186" s="264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6"/>
      <c r="AA186" s="146"/>
      <c r="AB186" s="146"/>
      <c r="AC186" s="146"/>
      <c r="AD186" s="146"/>
      <c r="AE186" s="146"/>
      <c r="AF186" s="146"/>
      <c r="AG186" s="146" t="s">
        <v>234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2" x14ac:dyDescent="0.2">
      <c r="A187" s="153"/>
      <c r="B187" s="154"/>
      <c r="C187" s="179" t="s">
        <v>390</v>
      </c>
      <c r="D187" s="159"/>
      <c r="E187" s="160"/>
      <c r="F187" s="157"/>
      <c r="G187" s="157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6"/>
      <c r="AA187" s="146"/>
      <c r="AB187" s="146"/>
      <c r="AC187" s="146"/>
      <c r="AD187" s="146"/>
      <c r="AE187" s="146"/>
      <c r="AF187" s="146"/>
      <c r="AG187" s="146" t="s">
        <v>148</v>
      </c>
      <c r="AH187" s="146">
        <v>0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3" x14ac:dyDescent="0.2">
      <c r="A188" s="153"/>
      <c r="B188" s="154"/>
      <c r="C188" s="179" t="s">
        <v>391</v>
      </c>
      <c r="D188" s="159"/>
      <c r="E188" s="160">
        <v>9.375</v>
      </c>
      <c r="F188" s="157"/>
      <c r="G188" s="157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6"/>
      <c r="AA188" s="146"/>
      <c r="AB188" s="146"/>
      <c r="AC188" s="146"/>
      <c r="AD188" s="146"/>
      <c r="AE188" s="146"/>
      <c r="AF188" s="146"/>
      <c r="AG188" s="146" t="s">
        <v>148</v>
      </c>
      <c r="AH188" s="146">
        <v>0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3" x14ac:dyDescent="0.2">
      <c r="A189" s="153"/>
      <c r="B189" s="154"/>
      <c r="C189" s="179" t="s">
        <v>392</v>
      </c>
      <c r="D189" s="159"/>
      <c r="E189" s="160"/>
      <c r="F189" s="157"/>
      <c r="G189" s="1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6"/>
      <c r="AA189" s="146"/>
      <c r="AB189" s="146"/>
      <c r="AC189" s="146"/>
      <c r="AD189" s="146"/>
      <c r="AE189" s="146"/>
      <c r="AF189" s="146"/>
      <c r="AG189" s="146" t="s">
        <v>148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3" x14ac:dyDescent="0.2">
      <c r="A190" s="153"/>
      <c r="B190" s="154"/>
      <c r="C190" s="179" t="s">
        <v>391</v>
      </c>
      <c r="D190" s="159"/>
      <c r="E190" s="160">
        <v>9.375</v>
      </c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6"/>
      <c r="AA190" s="146"/>
      <c r="AB190" s="146"/>
      <c r="AC190" s="146"/>
      <c r="AD190" s="146"/>
      <c r="AE190" s="146"/>
      <c r="AF190" s="146"/>
      <c r="AG190" s="146" t="s">
        <v>148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3" x14ac:dyDescent="0.2">
      <c r="A191" s="153"/>
      <c r="B191" s="154"/>
      <c r="C191" s="179" t="s">
        <v>393</v>
      </c>
      <c r="D191" s="159"/>
      <c r="E191" s="160"/>
      <c r="F191" s="157"/>
      <c r="G191" s="157"/>
      <c r="H191" s="157"/>
      <c r="I191" s="157"/>
      <c r="J191" s="157"/>
      <c r="K191" s="157"/>
      <c r="L191" s="157"/>
      <c r="M191" s="157"/>
      <c r="N191" s="156"/>
      <c r="O191" s="156"/>
      <c r="P191" s="156"/>
      <c r="Q191" s="156"/>
      <c r="R191" s="157"/>
      <c r="S191" s="157"/>
      <c r="T191" s="157"/>
      <c r="U191" s="157"/>
      <c r="V191" s="157"/>
      <c r="W191" s="157"/>
      <c r="X191" s="157"/>
      <c r="Y191" s="157"/>
      <c r="Z191" s="146"/>
      <c r="AA191" s="146"/>
      <c r="AB191" s="146"/>
      <c r="AC191" s="146"/>
      <c r="AD191" s="146"/>
      <c r="AE191" s="146"/>
      <c r="AF191" s="146"/>
      <c r="AG191" s="146" t="s">
        <v>148</v>
      </c>
      <c r="AH191" s="146">
        <v>0</v>
      </c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3" x14ac:dyDescent="0.2">
      <c r="A192" s="153"/>
      <c r="B192" s="154"/>
      <c r="C192" s="179" t="s">
        <v>391</v>
      </c>
      <c r="D192" s="159"/>
      <c r="E192" s="160">
        <v>9.375</v>
      </c>
      <c r="F192" s="157"/>
      <c r="G192" s="157"/>
      <c r="H192" s="157"/>
      <c r="I192" s="157"/>
      <c r="J192" s="157"/>
      <c r="K192" s="157"/>
      <c r="L192" s="157"/>
      <c r="M192" s="157"/>
      <c r="N192" s="156"/>
      <c r="O192" s="156"/>
      <c r="P192" s="156"/>
      <c r="Q192" s="156"/>
      <c r="R192" s="157"/>
      <c r="S192" s="157"/>
      <c r="T192" s="157"/>
      <c r="U192" s="157"/>
      <c r="V192" s="157"/>
      <c r="W192" s="157"/>
      <c r="X192" s="157"/>
      <c r="Y192" s="157"/>
      <c r="Z192" s="146"/>
      <c r="AA192" s="146"/>
      <c r="AB192" s="146"/>
      <c r="AC192" s="146"/>
      <c r="AD192" s="146"/>
      <c r="AE192" s="146"/>
      <c r="AF192" s="146"/>
      <c r="AG192" s="146" t="s">
        <v>148</v>
      </c>
      <c r="AH192" s="146">
        <v>0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3" x14ac:dyDescent="0.2">
      <c r="A193" s="153"/>
      <c r="B193" s="154"/>
      <c r="C193" s="179" t="s">
        <v>394</v>
      </c>
      <c r="D193" s="159"/>
      <c r="E193" s="160"/>
      <c r="F193" s="157"/>
      <c r="G193" s="157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6"/>
      <c r="AA193" s="146"/>
      <c r="AB193" s="146"/>
      <c r="AC193" s="146"/>
      <c r="AD193" s="146"/>
      <c r="AE193" s="146"/>
      <c r="AF193" s="146"/>
      <c r="AG193" s="146" t="s">
        <v>148</v>
      </c>
      <c r="AH193" s="146">
        <v>0</v>
      </c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3" x14ac:dyDescent="0.2">
      <c r="A194" s="153"/>
      <c r="B194" s="154"/>
      <c r="C194" s="179" t="s">
        <v>391</v>
      </c>
      <c r="D194" s="159"/>
      <c r="E194" s="160">
        <v>9.375</v>
      </c>
      <c r="F194" s="157"/>
      <c r="G194" s="157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6"/>
      <c r="AA194" s="146"/>
      <c r="AB194" s="146"/>
      <c r="AC194" s="146"/>
      <c r="AD194" s="146"/>
      <c r="AE194" s="146"/>
      <c r="AF194" s="146"/>
      <c r="AG194" s="146" t="s">
        <v>148</v>
      </c>
      <c r="AH194" s="146">
        <v>0</v>
      </c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2" x14ac:dyDescent="0.2">
      <c r="A195" s="153"/>
      <c r="B195" s="154"/>
      <c r="C195" s="261"/>
      <c r="D195" s="262"/>
      <c r="E195" s="262"/>
      <c r="F195" s="262"/>
      <c r="G195" s="262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6"/>
      <c r="AA195" s="146"/>
      <c r="AB195" s="146"/>
      <c r="AC195" s="146"/>
      <c r="AD195" s="146"/>
      <c r="AE195" s="146"/>
      <c r="AF195" s="146"/>
      <c r="AG195" s="146" t="s">
        <v>150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1" x14ac:dyDescent="0.2">
      <c r="A196" s="169">
        <v>25</v>
      </c>
      <c r="B196" s="170" t="s">
        <v>395</v>
      </c>
      <c r="C196" s="178" t="s">
        <v>396</v>
      </c>
      <c r="D196" s="171" t="s">
        <v>284</v>
      </c>
      <c r="E196" s="172">
        <v>60</v>
      </c>
      <c r="F196" s="173"/>
      <c r="G196" s="174">
        <f>ROUND(E196*F196,2)</f>
        <v>0</v>
      </c>
      <c r="H196" s="173"/>
      <c r="I196" s="174">
        <f>ROUND(E196*H196,2)</f>
        <v>0</v>
      </c>
      <c r="J196" s="173"/>
      <c r="K196" s="174">
        <f>ROUND(E196*J196,2)</f>
        <v>0</v>
      </c>
      <c r="L196" s="174">
        <v>21</v>
      </c>
      <c r="M196" s="174">
        <f>G196*(1+L196/100)</f>
        <v>0</v>
      </c>
      <c r="N196" s="172">
        <v>3.9199999999999999E-2</v>
      </c>
      <c r="O196" s="172">
        <f>ROUND(E196*N196,2)</f>
        <v>2.35</v>
      </c>
      <c r="P196" s="172">
        <v>0</v>
      </c>
      <c r="Q196" s="172">
        <f>ROUND(E196*P196,2)</f>
        <v>0</v>
      </c>
      <c r="R196" s="174" t="s">
        <v>376</v>
      </c>
      <c r="S196" s="174" t="s">
        <v>232</v>
      </c>
      <c r="T196" s="175" t="s">
        <v>232</v>
      </c>
      <c r="U196" s="157">
        <v>1.05</v>
      </c>
      <c r="V196" s="157">
        <f>ROUND(E196*U196,2)</f>
        <v>63</v>
      </c>
      <c r="W196" s="157"/>
      <c r="X196" s="157" t="s">
        <v>140</v>
      </c>
      <c r="Y196" s="157" t="s">
        <v>141</v>
      </c>
      <c r="Z196" s="146"/>
      <c r="AA196" s="146"/>
      <c r="AB196" s="146"/>
      <c r="AC196" s="146"/>
      <c r="AD196" s="146"/>
      <c r="AE196" s="146"/>
      <c r="AF196" s="146"/>
      <c r="AG196" s="146" t="s">
        <v>215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ht="22.5" outlineLevel="2" x14ac:dyDescent="0.2">
      <c r="A197" s="153"/>
      <c r="B197" s="154"/>
      <c r="C197" s="263" t="s">
        <v>397</v>
      </c>
      <c r="D197" s="264"/>
      <c r="E197" s="264"/>
      <c r="F197" s="264"/>
      <c r="G197" s="264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6"/>
      <c r="AA197" s="146"/>
      <c r="AB197" s="146"/>
      <c r="AC197" s="146"/>
      <c r="AD197" s="146"/>
      <c r="AE197" s="146"/>
      <c r="AF197" s="146"/>
      <c r="AG197" s="146" t="s">
        <v>234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87" t="str">
        <f>C197</f>
        <v>bednění svislé nebo šikmé (odkloněné), půdorysně přímé nebo zalomené, stěn základových patek ve volných nebo zapažených jámách, rýhách, šachtách, včetně případných vzpěr,</v>
      </c>
      <c r="BB197" s="146"/>
      <c r="BC197" s="146"/>
      <c r="BD197" s="146"/>
      <c r="BE197" s="146"/>
      <c r="BF197" s="146"/>
      <c r="BG197" s="146"/>
      <c r="BH197" s="146"/>
    </row>
    <row r="198" spans="1:60" outlineLevel="2" x14ac:dyDescent="0.2">
      <c r="A198" s="153"/>
      <c r="B198" s="154"/>
      <c r="C198" s="179" t="s">
        <v>378</v>
      </c>
      <c r="D198" s="159"/>
      <c r="E198" s="160"/>
      <c r="F198" s="157"/>
      <c r="G198" s="157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6"/>
      <c r="AA198" s="146"/>
      <c r="AB198" s="146"/>
      <c r="AC198" s="146"/>
      <c r="AD198" s="146"/>
      <c r="AE198" s="146"/>
      <c r="AF198" s="146"/>
      <c r="AG198" s="146" t="s">
        <v>148</v>
      </c>
      <c r="AH198" s="146">
        <v>0</v>
      </c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3" x14ac:dyDescent="0.2">
      <c r="A199" s="153"/>
      <c r="B199" s="154"/>
      <c r="C199" s="179" t="s">
        <v>398</v>
      </c>
      <c r="D199" s="159"/>
      <c r="E199" s="160">
        <v>60</v>
      </c>
      <c r="F199" s="157"/>
      <c r="G199" s="157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6"/>
      <c r="AA199" s="146"/>
      <c r="AB199" s="146"/>
      <c r="AC199" s="146"/>
      <c r="AD199" s="146"/>
      <c r="AE199" s="146"/>
      <c r="AF199" s="146"/>
      <c r="AG199" s="146" t="s">
        <v>148</v>
      </c>
      <c r="AH199" s="146">
        <v>0</v>
      </c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2" x14ac:dyDescent="0.2">
      <c r="A200" s="153"/>
      <c r="B200" s="154"/>
      <c r="C200" s="261"/>
      <c r="D200" s="262"/>
      <c r="E200" s="262"/>
      <c r="F200" s="262"/>
      <c r="G200" s="262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6"/>
      <c r="AA200" s="146"/>
      <c r="AB200" s="146"/>
      <c r="AC200" s="146"/>
      <c r="AD200" s="146"/>
      <c r="AE200" s="146"/>
      <c r="AF200" s="146"/>
      <c r="AG200" s="146" t="s">
        <v>150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1" x14ac:dyDescent="0.2">
      <c r="A201" s="169">
        <v>26</v>
      </c>
      <c r="B201" s="170" t="s">
        <v>399</v>
      </c>
      <c r="C201" s="178" t="s">
        <v>400</v>
      </c>
      <c r="D201" s="171" t="s">
        <v>284</v>
      </c>
      <c r="E201" s="172">
        <v>60</v>
      </c>
      <c r="F201" s="173"/>
      <c r="G201" s="174">
        <f>ROUND(E201*F201,2)</f>
        <v>0</v>
      </c>
      <c r="H201" s="173"/>
      <c r="I201" s="174">
        <f>ROUND(E201*H201,2)</f>
        <v>0</v>
      </c>
      <c r="J201" s="173"/>
      <c r="K201" s="174">
        <f>ROUND(E201*J201,2)</f>
        <v>0</v>
      </c>
      <c r="L201" s="174">
        <v>21</v>
      </c>
      <c r="M201" s="174">
        <f>G201*(1+L201/100)</f>
        <v>0</v>
      </c>
      <c r="N201" s="172">
        <v>0</v>
      </c>
      <c r="O201" s="172">
        <f>ROUND(E201*N201,2)</f>
        <v>0</v>
      </c>
      <c r="P201" s="172">
        <v>0</v>
      </c>
      <c r="Q201" s="172">
        <f>ROUND(E201*P201,2)</f>
        <v>0</v>
      </c>
      <c r="R201" s="174" t="s">
        <v>376</v>
      </c>
      <c r="S201" s="174" t="s">
        <v>232</v>
      </c>
      <c r="T201" s="175" t="s">
        <v>232</v>
      </c>
      <c r="U201" s="157">
        <v>0.32</v>
      </c>
      <c r="V201" s="157">
        <f>ROUND(E201*U201,2)</f>
        <v>19.2</v>
      </c>
      <c r="W201" s="157"/>
      <c r="X201" s="157" t="s">
        <v>140</v>
      </c>
      <c r="Y201" s="157" t="s">
        <v>141</v>
      </c>
      <c r="Z201" s="146"/>
      <c r="AA201" s="146"/>
      <c r="AB201" s="146"/>
      <c r="AC201" s="146"/>
      <c r="AD201" s="146"/>
      <c r="AE201" s="146"/>
      <c r="AF201" s="146"/>
      <c r="AG201" s="146" t="s">
        <v>215</v>
      </c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ht="22.5" outlineLevel="2" x14ac:dyDescent="0.2">
      <c r="A202" s="153"/>
      <c r="B202" s="154"/>
      <c r="C202" s="263" t="s">
        <v>397</v>
      </c>
      <c r="D202" s="264"/>
      <c r="E202" s="264"/>
      <c r="F202" s="264"/>
      <c r="G202" s="264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6"/>
      <c r="AA202" s="146"/>
      <c r="AB202" s="146"/>
      <c r="AC202" s="146"/>
      <c r="AD202" s="146"/>
      <c r="AE202" s="146"/>
      <c r="AF202" s="146"/>
      <c r="AG202" s="146" t="s">
        <v>234</v>
      </c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87" t="str">
        <f>C202</f>
        <v>bednění svislé nebo šikmé (odkloněné), půdorysně přímé nebo zalomené, stěn základových patek ve volných nebo zapažených jámách, rýhách, šachtách, včetně případných vzpěr,</v>
      </c>
      <c r="BB202" s="146"/>
      <c r="BC202" s="146"/>
      <c r="BD202" s="146"/>
      <c r="BE202" s="146"/>
      <c r="BF202" s="146"/>
      <c r="BG202" s="146"/>
      <c r="BH202" s="146"/>
    </row>
    <row r="203" spans="1:60" outlineLevel="2" x14ac:dyDescent="0.2">
      <c r="A203" s="153"/>
      <c r="B203" s="154"/>
      <c r="C203" s="259" t="s">
        <v>401</v>
      </c>
      <c r="D203" s="260"/>
      <c r="E203" s="260"/>
      <c r="F203" s="260"/>
      <c r="G203" s="260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6"/>
      <c r="AA203" s="146"/>
      <c r="AB203" s="146"/>
      <c r="AC203" s="146"/>
      <c r="AD203" s="146"/>
      <c r="AE203" s="146"/>
      <c r="AF203" s="146"/>
      <c r="AG203" s="146" t="s">
        <v>144</v>
      </c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2" x14ac:dyDescent="0.2">
      <c r="A204" s="153"/>
      <c r="B204" s="154"/>
      <c r="C204" s="261"/>
      <c r="D204" s="262"/>
      <c r="E204" s="262"/>
      <c r="F204" s="262"/>
      <c r="G204" s="262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6"/>
      <c r="AA204" s="146"/>
      <c r="AB204" s="146"/>
      <c r="AC204" s="146"/>
      <c r="AD204" s="146"/>
      <c r="AE204" s="146"/>
      <c r="AF204" s="146"/>
      <c r="AG204" s="146" t="s">
        <v>150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1" x14ac:dyDescent="0.2">
      <c r="A205" s="169">
        <v>27</v>
      </c>
      <c r="B205" s="170" t="s">
        <v>402</v>
      </c>
      <c r="C205" s="178" t="s">
        <v>403</v>
      </c>
      <c r="D205" s="171" t="s">
        <v>404</v>
      </c>
      <c r="E205" s="172">
        <v>2</v>
      </c>
      <c r="F205" s="173"/>
      <c r="G205" s="174">
        <f>ROUND(E205*F205,2)</f>
        <v>0</v>
      </c>
      <c r="H205" s="173"/>
      <c r="I205" s="174">
        <f>ROUND(E205*H205,2)</f>
        <v>0</v>
      </c>
      <c r="J205" s="173"/>
      <c r="K205" s="174">
        <f>ROUND(E205*J205,2)</f>
        <v>0</v>
      </c>
      <c r="L205" s="174">
        <v>21</v>
      </c>
      <c r="M205" s="174">
        <f>G205*(1+L205/100)</f>
        <v>0</v>
      </c>
      <c r="N205" s="172">
        <v>1.0249299999999999</v>
      </c>
      <c r="O205" s="172">
        <f>ROUND(E205*N205,2)</f>
        <v>2.0499999999999998</v>
      </c>
      <c r="P205" s="172">
        <v>0</v>
      </c>
      <c r="Q205" s="172">
        <f>ROUND(E205*P205,2)</f>
        <v>0</v>
      </c>
      <c r="R205" s="174" t="s">
        <v>405</v>
      </c>
      <c r="S205" s="174" t="s">
        <v>232</v>
      </c>
      <c r="T205" s="175" t="s">
        <v>232</v>
      </c>
      <c r="U205" s="157">
        <v>23.53</v>
      </c>
      <c r="V205" s="157">
        <f>ROUND(E205*U205,2)</f>
        <v>47.06</v>
      </c>
      <c r="W205" s="157"/>
      <c r="X205" s="157" t="s">
        <v>140</v>
      </c>
      <c r="Y205" s="157" t="s">
        <v>141</v>
      </c>
      <c r="Z205" s="146"/>
      <c r="AA205" s="146"/>
      <c r="AB205" s="146"/>
      <c r="AC205" s="146"/>
      <c r="AD205" s="146"/>
      <c r="AE205" s="146"/>
      <c r="AF205" s="146"/>
      <c r="AG205" s="146" t="s">
        <v>215</v>
      </c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2" x14ac:dyDescent="0.2">
      <c r="A206" s="153"/>
      <c r="B206" s="154"/>
      <c r="C206" s="189" t="s">
        <v>406</v>
      </c>
      <c r="D206" s="185"/>
      <c r="E206" s="186"/>
      <c r="F206" s="157"/>
      <c r="G206" s="157"/>
      <c r="H206" s="157"/>
      <c r="I206" s="157"/>
      <c r="J206" s="157"/>
      <c r="K206" s="157"/>
      <c r="L206" s="157"/>
      <c r="M206" s="157"/>
      <c r="N206" s="156"/>
      <c r="O206" s="156"/>
      <c r="P206" s="156"/>
      <c r="Q206" s="156"/>
      <c r="R206" s="157"/>
      <c r="S206" s="157"/>
      <c r="T206" s="157"/>
      <c r="U206" s="157"/>
      <c r="V206" s="157"/>
      <c r="W206" s="157"/>
      <c r="X206" s="157"/>
      <c r="Y206" s="157"/>
      <c r="Z206" s="146"/>
      <c r="AA206" s="146"/>
      <c r="AB206" s="146"/>
      <c r="AC206" s="146"/>
      <c r="AD206" s="146"/>
      <c r="AE206" s="146"/>
      <c r="AF206" s="146"/>
      <c r="AG206" s="146" t="s">
        <v>148</v>
      </c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3" x14ac:dyDescent="0.2">
      <c r="A207" s="153"/>
      <c r="B207" s="154"/>
      <c r="C207" s="190" t="s">
        <v>407</v>
      </c>
      <c r="D207" s="185"/>
      <c r="E207" s="186"/>
      <c r="F207" s="157"/>
      <c r="G207" s="157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6"/>
      <c r="AA207" s="146"/>
      <c r="AB207" s="146"/>
      <c r="AC207" s="146"/>
      <c r="AD207" s="146"/>
      <c r="AE207" s="146"/>
      <c r="AF207" s="146"/>
      <c r="AG207" s="146" t="s">
        <v>148</v>
      </c>
      <c r="AH207" s="146">
        <v>2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3" x14ac:dyDescent="0.2">
      <c r="A208" s="153"/>
      <c r="B208" s="154"/>
      <c r="C208" s="190" t="s">
        <v>408</v>
      </c>
      <c r="D208" s="185"/>
      <c r="E208" s="186">
        <v>0.5</v>
      </c>
      <c r="F208" s="157"/>
      <c r="G208" s="157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6"/>
      <c r="AA208" s="146"/>
      <c r="AB208" s="146"/>
      <c r="AC208" s="146"/>
      <c r="AD208" s="146"/>
      <c r="AE208" s="146"/>
      <c r="AF208" s="146"/>
      <c r="AG208" s="146" t="s">
        <v>148</v>
      </c>
      <c r="AH208" s="146">
        <v>2</v>
      </c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outlineLevel="3" x14ac:dyDescent="0.2">
      <c r="A209" s="153"/>
      <c r="B209" s="154"/>
      <c r="C209" s="189" t="s">
        <v>409</v>
      </c>
      <c r="D209" s="185"/>
      <c r="E209" s="186"/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6"/>
      <c r="AA209" s="146"/>
      <c r="AB209" s="146"/>
      <c r="AC209" s="146"/>
      <c r="AD209" s="146"/>
      <c r="AE209" s="146"/>
      <c r="AF209" s="146"/>
      <c r="AG209" s="146" t="s">
        <v>148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3" x14ac:dyDescent="0.2">
      <c r="A210" s="153"/>
      <c r="B210" s="154"/>
      <c r="C210" s="179" t="s">
        <v>410</v>
      </c>
      <c r="D210" s="159"/>
      <c r="E210" s="160"/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6"/>
      <c r="AA210" s="146"/>
      <c r="AB210" s="146"/>
      <c r="AC210" s="146"/>
      <c r="AD210" s="146"/>
      <c r="AE210" s="146"/>
      <c r="AF210" s="146"/>
      <c r="AG210" s="146" t="s">
        <v>148</v>
      </c>
      <c r="AH210" s="146">
        <v>0</v>
      </c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3" x14ac:dyDescent="0.2">
      <c r="A211" s="153"/>
      <c r="B211" s="154"/>
      <c r="C211" s="179" t="s">
        <v>411</v>
      </c>
      <c r="D211" s="159"/>
      <c r="E211" s="160">
        <v>2</v>
      </c>
      <c r="F211" s="157"/>
      <c r="G211" s="157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6"/>
      <c r="AA211" s="146"/>
      <c r="AB211" s="146"/>
      <c r="AC211" s="146"/>
      <c r="AD211" s="146"/>
      <c r="AE211" s="146"/>
      <c r="AF211" s="146"/>
      <c r="AG211" s="146" t="s">
        <v>148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2" x14ac:dyDescent="0.2">
      <c r="A212" s="153"/>
      <c r="B212" s="154"/>
      <c r="C212" s="261"/>
      <c r="D212" s="262"/>
      <c r="E212" s="262"/>
      <c r="F212" s="262"/>
      <c r="G212" s="262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6"/>
      <c r="AA212" s="146"/>
      <c r="AB212" s="146"/>
      <c r="AC212" s="146"/>
      <c r="AD212" s="146"/>
      <c r="AE212" s="146"/>
      <c r="AF212" s="146"/>
      <c r="AG212" s="146" t="s">
        <v>150</v>
      </c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x14ac:dyDescent="0.2">
      <c r="A213" s="162" t="s">
        <v>133</v>
      </c>
      <c r="B213" s="163" t="s">
        <v>85</v>
      </c>
      <c r="C213" s="177" t="s">
        <v>86</v>
      </c>
      <c r="D213" s="164"/>
      <c r="E213" s="165"/>
      <c r="F213" s="166"/>
      <c r="G213" s="166">
        <f>SUMIF(AG214:AG224,"&lt;&gt;NOR",G214:G224)</f>
        <v>0</v>
      </c>
      <c r="H213" s="166"/>
      <c r="I213" s="166">
        <f>SUM(I214:I224)</f>
        <v>0</v>
      </c>
      <c r="J213" s="166"/>
      <c r="K213" s="166">
        <f>SUM(K214:K224)</f>
        <v>0</v>
      </c>
      <c r="L213" s="166"/>
      <c r="M213" s="166">
        <f>SUM(M214:M224)</f>
        <v>0</v>
      </c>
      <c r="N213" s="165"/>
      <c r="O213" s="165">
        <f>SUM(O214:O224)</f>
        <v>17.350000000000001</v>
      </c>
      <c r="P213" s="165"/>
      <c r="Q213" s="165">
        <f>SUM(Q214:Q224)</f>
        <v>0</v>
      </c>
      <c r="R213" s="166"/>
      <c r="S213" s="166"/>
      <c r="T213" s="167"/>
      <c r="U213" s="161"/>
      <c r="V213" s="161">
        <f>SUM(V214:V224)</f>
        <v>0</v>
      </c>
      <c r="W213" s="161"/>
      <c r="X213" s="161"/>
      <c r="Y213" s="161"/>
      <c r="AG213" t="s">
        <v>134</v>
      </c>
    </row>
    <row r="214" spans="1:60" outlineLevel="1" x14ac:dyDescent="0.2">
      <c r="A214" s="169">
        <v>28</v>
      </c>
      <c r="B214" s="170" t="s">
        <v>412</v>
      </c>
      <c r="C214" s="178" t="s">
        <v>413</v>
      </c>
      <c r="D214" s="171" t="s">
        <v>160</v>
      </c>
      <c r="E214" s="172">
        <v>288</v>
      </c>
      <c r="F214" s="173"/>
      <c r="G214" s="174">
        <f>ROUND(E214*F214,2)</f>
        <v>0</v>
      </c>
      <c r="H214" s="173"/>
      <c r="I214" s="174">
        <f>ROUND(E214*H214,2)</f>
        <v>0</v>
      </c>
      <c r="J214" s="173"/>
      <c r="K214" s="174">
        <f>ROUND(E214*J214,2)</f>
        <v>0</v>
      </c>
      <c r="L214" s="174">
        <v>21</v>
      </c>
      <c r="M214" s="174">
        <f>G214*(1+L214/100)</f>
        <v>0</v>
      </c>
      <c r="N214" s="172">
        <v>6.0240000000000002E-2</v>
      </c>
      <c r="O214" s="172">
        <f>ROUND(E214*N214,2)</f>
        <v>17.350000000000001</v>
      </c>
      <c r="P214" s="172">
        <v>0</v>
      </c>
      <c r="Q214" s="172">
        <f>ROUND(E214*P214,2)</f>
        <v>0</v>
      </c>
      <c r="R214" s="174"/>
      <c r="S214" s="174" t="s">
        <v>138</v>
      </c>
      <c r="T214" s="175" t="s">
        <v>139</v>
      </c>
      <c r="U214" s="157">
        <v>0</v>
      </c>
      <c r="V214" s="157">
        <f>ROUND(E214*U214,2)</f>
        <v>0</v>
      </c>
      <c r="W214" s="157"/>
      <c r="X214" s="157" t="s">
        <v>371</v>
      </c>
      <c r="Y214" s="157" t="s">
        <v>141</v>
      </c>
      <c r="Z214" s="146"/>
      <c r="AA214" s="146"/>
      <c r="AB214" s="146"/>
      <c r="AC214" s="146"/>
      <c r="AD214" s="146"/>
      <c r="AE214" s="146"/>
      <c r="AF214" s="146"/>
      <c r="AG214" s="146" t="s">
        <v>372</v>
      </c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2" x14ac:dyDescent="0.2">
      <c r="A215" s="153"/>
      <c r="B215" s="154"/>
      <c r="C215" s="257" t="s">
        <v>414</v>
      </c>
      <c r="D215" s="258"/>
      <c r="E215" s="258"/>
      <c r="F215" s="258"/>
      <c r="G215" s="258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6"/>
      <c r="AA215" s="146"/>
      <c r="AB215" s="146"/>
      <c r="AC215" s="146"/>
      <c r="AD215" s="146"/>
      <c r="AE215" s="146"/>
      <c r="AF215" s="146"/>
      <c r="AG215" s="146" t="s">
        <v>144</v>
      </c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87" t="str">
        <f>C215</f>
        <v>Včetně vyčištění vrtu, dodání a výrobu cementové zálivky, sestavení mikropiloty a veškerých úprav po injektování.</v>
      </c>
      <c r="BB215" s="146"/>
      <c r="BC215" s="146"/>
      <c r="BD215" s="146"/>
      <c r="BE215" s="146"/>
      <c r="BF215" s="146"/>
      <c r="BG215" s="146"/>
      <c r="BH215" s="146"/>
    </row>
    <row r="216" spans="1:60" outlineLevel="2" x14ac:dyDescent="0.2">
      <c r="A216" s="153"/>
      <c r="B216" s="154"/>
      <c r="C216" s="179" t="s">
        <v>390</v>
      </c>
      <c r="D216" s="159"/>
      <c r="E216" s="160"/>
      <c r="F216" s="157"/>
      <c r="G216" s="157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57"/>
      <c r="Z216" s="146"/>
      <c r="AA216" s="146"/>
      <c r="AB216" s="146"/>
      <c r="AC216" s="146"/>
      <c r="AD216" s="146"/>
      <c r="AE216" s="146"/>
      <c r="AF216" s="146"/>
      <c r="AG216" s="146" t="s">
        <v>148</v>
      </c>
      <c r="AH216" s="146">
        <v>0</v>
      </c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3" x14ac:dyDescent="0.2">
      <c r="A217" s="153"/>
      <c r="B217" s="154"/>
      <c r="C217" s="179" t="s">
        <v>415</v>
      </c>
      <c r="D217" s="159"/>
      <c r="E217" s="160">
        <v>72</v>
      </c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6"/>
      <c r="AA217" s="146"/>
      <c r="AB217" s="146"/>
      <c r="AC217" s="146"/>
      <c r="AD217" s="146"/>
      <c r="AE217" s="146"/>
      <c r="AF217" s="146"/>
      <c r="AG217" s="146" t="s">
        <v>148</v>
      </c>
      <c r="AH217" s="146">
        <v>0</v>
      </c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3" x14ac:dyDescent="0.2">
      <c r="A218" s="153"/>
      <c r="B218" s="154"/>
      <c r="C218" s="179" t="s">
        <v>392</v>
      </c>
      <c r="D218" s="159"/>
      <c r="E218" s="160"/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6"/>
      <c r="AA218" s="146"/>
      <c r="AB218" s="146"/>
      <c r="AC218" s="146"/>
      <c r="AD218" s="146"/>
      <c r="AE218" s="146"/>
      <c r="AF218" s="146"/>
      <c r="AG218" s="146" t="s">
        <v>148</v>
      </c>
      <c r="AH218" s="146">
        <v>0</v>
      </c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3" x14ac:dyDescent="0.2">
      <c r="A219" s="153"/>
      <c r="B219" s="154"/>
      <c r="C219" s="179" t="s">
        <v>415</v>
      </c>
      <c r="D219" s="159"/>
      <c r="E219" s="160">
        <v>72</v>
      </c>
      <c r="F219" s="157"/>
      <c r="G219" s="157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6"/>
      <c r="AA219" s="146"/>
      <c r="AB219" s="146"/>
      <c r="AC219" s="146"/>
      <c r="AD219" s="146"/>
      <c r="AE219" s="146"/>
      <c r="AF219" s="146"/>
      <c r="AG219" s="146" t="s">
        <v>148</v>
      </c>
      <c r="AH219" s="146">
        <v>0</v>
      </c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3" x14ac:dyDescent="0.2">
      <c r="A220" s="153"/>
      <c r="B220" s="154"/>
      <c r="C220" s="179" t="s">
        <v>393</v>
      </c>
      <c r="D220" s="159"/>
      <c r="E220" s="160"/>
      <c r="F220" s="157"/>
      <c r="G220" s="157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6"/>
      <c r="AA220" s="146"/>
      <c r="AB220" s="146"/>
      <c r="AC220" s="146"/>
      <c r="AD220" s="146"/>
      <c r="AE220" s="146"/>
      <c r="AF220" s="146"/>
      <c r="AG220" s="146" t="s">
        <v>148</v>
      </c>
      <c r="AH220" s="146">
        <v>0</v>
      </c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3" x14ac:dyDescent="0.2">
      <c r="A221" s="153"/>
      <c r="B221" s="154"/>
      <c r="C221" s="179" t="s">
        <v>415</v>
      </c>
      <c r="D221" s="159"/>
      <c r="E221" s="160">
        <v>72</v>
      </c>
      <c r="F221" s="157"/>
      <c r="G221" s="157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6"/>
      <c r="AA221" s="146"/>
      <c r="AB221" s="146"/>
      <c r="AC221" s="146"/>
      <c r="AD221" s="146"/>
      <c r="AE221" s="146"/>
      <c r="AF221" s="146"/>
      <c r="AG221" s="146" t="s">
        <v>148</v>
      </c>
      <c r="AH221" s="146">
        <v>0</v>
      </c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3" x14ac:dyDescent="0.2">
      <c r="A222" s="153"/>
      <c r="B222" s="154"/>
      <c r="C222" s="179" t="s">
        <v>394</v>
      </c>
      <c r="D222" s="159"/>
      <c r="E222" s="160"/>
      <c r="F222" s="157"/>
      <c r="G222" s="157"/>
      <c r="H222" s="157"/>
      <c r="I222" s="157"/>
      <c r="J222" s="157"/>
      <c r="K222" s="157"/>
      <c r="L222" s="157"/>
      <c r="M222" s="157"/>
      <c r="N222" s="156"/>
      <c r="O222" s="156"/>
      <c r="P222" s="156"/>
      <c r="Q222" s="156"/>
      <c r="R222" s="157"/>
      <c r="S222" s="157"/>
      <c r="T222" s="157"/>
      <c r="U222" s="157"/>
      <c r="V222" s="157"/>
      <c r="W222" s="157"/>
      <c r="X222" s="157"/>
      <c r="Y222" s="157"/>
      <c r="Z222" s="146"/>
      <c r="AA222" s="146"/>
      <c r="AB222" s="146"/>
      <c r="AC222" s="146"/>
      <c r="AD222" s="146"/>
      <c r="AE222" s="146"/>
      <c r="AF222" s="146"/>
      <c r="AG222" s="146" t="s">
        <v>148</v>
      </c>
      <c r="AH222" s="146">
        <v>0</v>
      </c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3" x14ac:dyDescent="0.2">
      <c r="A223" s="153"/>
      <c r="B223" s="154"/>
      <c r="C223" s="179" t="s">
        <v>415</v>
      </c>
      <c r="D223" s="159"/>
      <c r="E223" s="160">
        <v>72</v>
      </c>
      <c r="F223" s="157"/>
      <c r="G223" s="157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6"/>
      <c r="AA223" s="146"/>
      <c r="AB223" s="146"/>
      <c r="AC223" s="146"/>
      <c r="AD223" s="146"/>
      <c r="AE223" s="146"/>
      <c r="AF223" s="146"/>
      <c r="AG223" s="146" t="s">
        <v>148</v>
      </c>
      <c r="AH223" s="146">
        <v>0</v>
      </c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outlineLevel="2" x14ac:dyDescent="0.2">
      <c r="A224" s="153"/>
      <c r="B224" s="154"/>
      <c r="C224" s="261"/>
      <c r="D224" s="262"/>
      <c r="E224" s="262"/>
      <c r="F224" s="262"/>
      <c r="G224" s="262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6"/>
      <c r="AA224" s="146"/>
      <c r="AB224" s="146"/>
      <c r="AC224" s="146"/>
      <c r="AD224" s="146"/>
      <c r="AE224" s="146"/>
      <c r="AF224" s="146"/>
      <c r="AG224" s="146" t="s">
        <v>150</v>
      </c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x14ac:dyDescent="0.2">
      <c r="A225" s="162" t="s">
        <v>133</v>
      </c>
      <c r="B225" s="163" t="s">
        <v>87</v>
      </c>
      <c r="C225" s="177" t="s">
        <v>88</v>
      </c>
      <c r="D225" s="164"/>
      <c r="E225" s="165"/>
      <c r="F225" s="166"/>
      <c r="G225" s="166">
        <f>SUMIF(AG226:AG261,"&lt;&gt;NOR",G226:G261)</f>
        <v>0</v>
      </c>
      <c r="H225" s="166"/>
      <c r="I225" s="166">
        <f>SUM(I226:I261)</f>
        <v>0</v>
      </c>
      <c r="J225" s="166"/>
      <c r="K225" s="166">
        <f>SUM(K226:K261)</f>
        <v>0</v>
      </c>
      <c r="L225" s="166"/>
      <c r="M225" s="166">
        <f>SUM(M226:M261)</f>
        <v>0</v>
      </c>
      <c r="N225" s="165"/>
      <c r="O225" s="165">
        <f>SUM(O226:O261)</f>
        <v>5.7399999999999993</v>
      </c>
      <c r="P225" s="165"/>
      <c r="Q225" s="165">
        <f>SUM(Q226:Q261)</f>
        <v>0</v>
      </c>
      <c r="R225" s="166"/>
      <c r="S225" s="166"/>
      <c r="T225" s="167"/>
      <c r="U225" s="161"/>
      <c r="V225" s="161">
        <f>SUM(V226:V261)</f>
        <v>13.41</v>
      </c>
      <c r="W225" s="161"/>
      <c r="X225" s="161"/>
      <c r="Y225" s="161"/>
      <c r="AG225" t="s">
        <v>134</v>
      </c>
    </row>
    <row r="226" spans="1:60" outlineLevel="1" x14ac:dyDescent="0.2">
      <c r="A226" s="169">
        <v>29</v>
      </c>
      <c r="B226" s="170" t="s">
        <v>416</v>
      </c>
      <c r="C226" s="178" t="s">
        <v>417</v>
      </c>
      <c r="D226" s="171" t="s">
        <v>284</v>
      </c>
      <c r="E226" s="172">
        <v>10.35</v>
      </c>
      <c r="F226" s="173"/>
      <c r="G226" s="174">
        <f>ROUND(E226*F226,2)</f>
        <v>0</v>
      </c>
      <c r="H226" s="173"/>
      <c r="I226" s="174">
        <f>ROUND(E226*H226,2)</f>
        <v>0</v>
      </c>
      <c r="J226" s="173"/>
      <c r="K226" s="174">
        <f>ROUND(E226*J226,2)</f>
        <v>0</v>
      </c>
      <c r="L226" s="174">
        <v>21</v>
      </c>
      <c r="M226" s="174">
        <f>G226*(1+L226/100)</f>
        <v>0</v>
      </c>
      <c r="N226" s="172">
        <v>0.48470000000000002</v>
      </c>
      <c r="O226" s="172">
        <f>ROUND(E226*N226,2)</f>
        <v>5.0199999999999996</v>
      </c>
      <c r="P226" s="172">
        <v>0</v>
      </c>
      <c r="Q226" s="172">
        <f>ROUND(E226*P226,2)</f>
        <v>0</v>
      </c>
      <c r="R226" s="174" t="s">
        <v>376</v>
      </c>
      <c r="S226" s="174" t="s">
        <v>232</v>
      </c>
      <c r="T226" s="175" t="s">
        <v>232</v>
      </c>
      <c r="U226" s="157">
        <v>0.7</v>
      </c>
      <c r="V226" s="157">
        <f>ROUND(E226*U226,2)</f>
        <v>7.25</v>
      </c>
      <c r="W226" s="157"/>
      <c r="X226" s="157" t="s">
        <v>140</v>
      </c>
      <c r="Y226" s="157" t="s">
        <v>141</v>
      </c>
      <c r="Z226" s="146"/>
      <c r="AA226" s="146"/>
      <c r="AB226" s="146"/>
      <c r="AC226" s="146"/>
      <c r="AD226" s="146"/>
      <c r="AE226" s="146"/>
      <c r="AF226" s="146"/>
      <c r="AG226" s="146" t="s">
        <v>215</v>
      </c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2" x14ac:dyDescent="0.2">
      <c r="A227" s="153"/>
      <c r="B227" s="154"/>
      <c r="C227" s="263" t="s">
        <v>418</v>
      </c>
      <c r="D227" s="264"/>
      <c r="E227" s="264"/>
      <c r="F227" s="264"/>
      <c r="G227" s="264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6"/>
      <c r="AA227" s="146"/>
      <c r="AB227" s="146"/>
      <c r="AC227" s="146"/>
      <c r="AD227" s="146"/>
      <c r="AE227" s="146"/>
      <c r="AF227" s="146"/>
      <c r="AG227" s="146" t="s">
        <v>234</v>
      </c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outlineLevel="2" x14ac:dyDescent="0.2">
      <c r="A228" s="153"/>
      <c r="B228" s="154"/>
      <c r="C228" s="179" t="s">
        <v>253</v>
      </c>
      <c r="D228" s="159"/>
      <c r="E228" s="160"/>
      <c r="F228" s="157"/>
      <c r="G228" s="157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6"/>
      <c r="AA228" s="146"/>
      <c r="AB228" s="146"/>
      <c r="AC228" s="146"/>
      <c r="AD228" s="146"/>
      <c r="AE228" s="146"/>
      <c r="AF228" s="146"/>
      <c r="AG228" s="146" t="s">
        <v>148</v>
      </c>
      <c r="AH228" s="146">
        <v>0</v>
      </c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outlineLevel="3" x14ac:dyDescent="0.2">
      <c r="A229" s="153"/>
      <c r="B229" s="154"/>
      <c r="C229" s="179" t="s">
        <v>419</v>
      </c>
      <c r="D229" s="159"/>
      <c r="E229" s="160">
        <v>3.45</v>
      </c>
      <c r="F229" s="157"/>
      <c r="G229" s="157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6"/>
      <c r="AA229" s="146"/>
      <c r="AB229" s="146"/>
      <c r="AC229" s="146"/>
      <c r="AD229" s="146"/>
      <c r="AE229" s="146"/>
      <c r="AF229" s="146"/>
      <c r="AG229" s="146" t="s">
        <v>148</v>
      </c>
      <c r="AH229" s="146">
        <v>0</v>
      </c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outlineLevel="3" x14ac:dyDescent="0.2">
      <c r="A230" s="153"/>
      <c r="B230" s="154"/>
      <c r="C230" s="179" t="s">
        <v>258</v>
      </c>
      <c r="D230" s="159"/>
      <c r="E230" s="160"/>
      <c r="F230" s="157"/>
      <c r="G230" s="157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57"/>
      <c r="Z230" s="146"/>
      <c r="AA230" s="146"/>
      <c r="AB230" s="146"/>
      <c r="AC230" s="146"/>
      <c r="AD230" s="146"/>
      <c r="AE230" s="146"/>
      <c r="AF230" s="146"/>
      <c r="AG230" s="146" t="s">
        <v>148</v>
      </c>
      <c r="AH230" s="146">
        <v>0</v>
      </c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3" x14ac:dyDescent="0.2">
      <c r="A231" s="153"/>
      <c r="B231" s="154"/>
      <c r="C231" s="179" t="s">
        <v>419</v>
      </c>
      <c r="D231" s="159"/>
      <c r="E231" s="160">
        <v>3.45</v>
      </c>
      <c r="F231" s="157"/>
      <c r="G231" s="157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6"/>
      <c r="AA231" s="146"/>
      <c r="AB231" s="146"/>
      <c r="AC231" s="146"/>
      <c r="AD231" s="146"/>
      <c r="AE231" s="146"/>
      <c r="AF231" s="146"/>
      <c r="AG231" s="146" t="s">
        <v>148</v>
      </c>
      <c r="AH231" s="146">
        <v>0</v>
      </c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outlineLevel="3" x14ac:dyDescent="0.2">
      <c r="A232" s="153"/>
      <c r="B232" s="154"/>
      <c r="C232" s="179" t="s">
        <v>320</v>
      </c>
      <c r="D232" s="159"/>
      <c r="E232" s="160"/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6"/>
      <c r="AA232" s="146"/>
      <c r="AB232" s="146"/>
      <c r="AC232" s="146"/>
      <c r="AD232" s="146"/>
      <c r="AE232" s="146"/>
      <c r="AF232" s="146"/>
      <c r="AG232" s="146" t="s">
        <v>148</v>
      </c>
      <c r="AH232" s="146">
        <v>0</v>
      </c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outlineLevel="3" x14ac:dyDescent="0.2">
      <c r="A233" s="153"/>
      <c r="B233" s="154"/>
      <c r="C233" s="179" t="s">
        <v>419</v>
      </c>
      <c r="D233" s="159"/>
      <c r="E233" s="160">
        <v>3.45</v>
      </c>
      <c r="F233" s="157"/>
      <c r="G233" s="157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6"/>
      <c r="AA233" s="146"/>
      <c r="AB233" s="146"/>
      <c r="AC233" s="146"/>
      <c r="AD233" s="146"/>
      <c r="AE233" s="146"/>
      <c r="AF233" s="146"/>
      <c r="AG233" s="146" t="s">
        <v>148</v>
      </c>
      <c r="AH233" s="146">
        <v>0</v>
      </c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outlineLevel="2" x14ac:dyDescent="0.2">
      <c r="A234" s="153"/>
      <c r="B234" s="154"/>
      <c r="C234" s="261"/>
      <c r="D234" s="262"/>
      <c r="E234" s="262"/>
      <c r="F234" s="262"/>
      <c r="G234" s="262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6"/>
      <c r="AA234" s="146"/>
      <c r="AB234" s="146"/>
      <c r="AC234" s="146"/>
      <c r="AD234" s="146"/>
      <c r="AE234" s="146"/>
      <c r="AF234" s="146"/>
      <c r="AG234" s="146" t="s">
        <v>150</v>
      </c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ht="33.75" outlineLevel="1" x14ac:dyDescent="0.2">
      <c r="A235" s="169">
        <v>30</v>
      </c>
      <c r="B235" s="170" t="s">
        <v>420</v>
      </c>
      <c r="C235" s="178" t="s">
        <v>421</v>
      </c>
      <c r="D235" s="171" t="s">
        <v>404</v>
      </c>
      <c r="E235" s="172">
        <v>0.11307</v>
      </c>
      <c r="F235" s="173"/>
      <c r="G235" s="174">
        <f>ROUND(E235*F235,2)</f>
        <v>0</v>
      </c>
      <c r="H235" s="173"/>
      <c r="I235" s="174">
        <f>ROUND(E235*H235,2)</f>
        <v>0</v>
      </c>
      <c r="J235" s="173"/>
      <c r="K235" s="174">
        <f>ROUND(E235*J235,2)</f>
        <v>0</v>
      </c>
      <c r="L235" s="174">
        <v>21</v>
      </c>
      <c r="M235" s="174">
        <f>G235*(1+L235/100)</f>
        <v>0</v>
      </c>
      <c r="N235" s="172">
        <v>1.0210999999999999</v>
      </c>
      <c r="O235" s="172">
        <f>ROUND(E235*N235,2)</f>
        <v>0.12</v>
      </c>
      <c r="P235" s="172">
        <v>0</v>
      </c>
      <c r="Q235" s="172">
        <f>ROUND(E235*P235,2)</f>
        <v>0</v>
      </c>
      <c r="R235" s="174" t="s">
        <v>376</v>
      </c>
      <c r="S235" s="174" t="s">
        <v>232</v>
      </c>
      <c r="T235" s="175" t="s">
        <v>232</v>
      </c>
      <c r="U235" s="157">
        <v>25.27</v>
      </c>
      <c r="V235" s="157">
        <f>ROUND(E235*U235,2)</f>
        <v>2.86</v>
      </c>
      <c r="W235" s="157"/>
      <c r="X235" s="157" t="s">
        <v>140</v>
      </c>
      <c r="Y235" s="157" t="s">
        <v>141</v>
      </c>
      <c r="Z235" s="146"/>
      <c r="AA235" s="146"/>
      <c r="AB235" s="146"/>
      <c r="AC235" s="146"/>
      <c r="AD235" s="146"/>
      <c r="AE235" s="146"/>
      <c r="AF235" s="146"/>
      <c r="AG235" s="146" t="s">
        <v>215</v>
      </c>
      <c r="AH235" s="146"/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outlineLevel="2" x14ac:dyDescent="0.2">
      <c r="A236" s="153"/>
      <c r="B236" s="154"/>
      <c r="C236" s="263" t="s">
        <v>422</v>
      </c>
      <c r="D236" s="264"/>
      <c r="E236" s="264"/>
      <c r="F236" s="264"/>
      <c r="G236" s="264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57"/>
      <c r="Z236" s="146"/>
      <c r="AA236" s="146"/>
      <c r="AB236" s="146"/>
      <c r="AC236" s="146"/>
      <c r="AD236" s="146"/>
      <c r="AE236" s="146"/>
      <c r="AF236" s="146"/>
      <c r="AG236" s="146" t="s">
        <v>234</v>
      </c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2" x14ac:dyDescent="0.2">
      <c r="A237" s="153"/>
      <c r="B237" s="154"/>
      <c r="C237" s="179" t="s">
        <v>423</v>
      </c>
      <c r="D237" s="159"/>
      <c r="E237" s="160"/>
      <c r="F237" s="157"/>
      <c r="G237" s="157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6"/>
      <c r="AA237" s="146"/>
      <c r="AB237" s="146"/>
      <c r="AC237" s="146"/>
      <c r="AD237" s="146"/>
      <c r="AE237" s="146"/>
      <c r="AF237" s="146"/>
      <c r="AG237" s="146" t="s">
        <v>148</v>
      </c>
      <c r="AH237" s="146">
        <v>0</v>
      </c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outlineLevel="3" x14ac:dyDescent="0.2">
      <c r="A238" s="153"/>
      <c r="B238" s="154"/>
      <c r="C238" s="189" t="s">
        <v>406</v>
      </c>
      <c r="D238" s="185"/>
      <c r="E238" s="186"/>
      <c r="F238" s="157"/>
      <c r="G238" s="157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6"/>
      <c r="AA238" s="146"/>
      <c r="AB238" s="146"/>
      <c r="AC238" s="146"/>
      <c r="AD238" s="146"/>
      <c r="AE238" s="146"/>
      <c r="AF238" s="146"/>
      <c r="AG238" s="146" t="s">
        <v>148</v>
      </c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outlineLevel="3" x14ac:dyDescent="0.2">
      <c r="A239" s="153"/>
      <c r="B239" s="154"/>
      <c r="C239" s="190" t="s">
        <v>407</v>
      </c>
      <c r="D239" s="185"/>
      <c r="E239" s="186"/>
      <c r="F239" s="157"/>
      <c r="G239" s="157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6"/>
      <c r="AA239" s="146"/>
      <c r="AB239" s="146"/>
      <c r="AC239" s="146"/>
      <c r="AD239" s="146"/>
      <c r="AE239" s="146"/>
      <c r="AF239" s="146"/>
      <c r="AG239" s="146" t="s">
        <v>148</v>
      </c>
      <c r="AH239" s="146">
        <v>2</v>
      </c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3" x14ac:dyDescent="0.2">
      <c r="A240" s="153"/>
      <c r="B240" s="154"/>
      <c r="C240" s="190" t="s">
        <v>424</v>
      </c>
      <c r="D240" s="185"/>
      <c r="E240" s="186">
        <v>1.0869999999999999E-2</v>
      </c>
      <c r="F240" s="157"/>
      <c r="G240" s="1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6"/>
      <c r="AA240" s="146"/>
      <c r="AB240" s="146"/>
      <c r="AC240" s="146"/>
      <c r="AD240" s="146"/>
      <c r="AE240" s="146"/>
      <c r="AF240" s="146"/>
      <c r="AG240" s="146" t="s">
        <v>148</v>
      </c>
      <c r="AH240" s="146">
        <v>2</v>
      </c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3" x14ac:dyDescent="0.2">
      <c r="A241" s="153"/>
      <c r="B241" s="154"/>
      <c r="C241" s="189" t="s">
        <v>409</v>
      </c>
      <c r="D241" s="185"/>
      <c r="E241" s="186"/>
      <c r="F241" s="157"/>
      <c r="G241" s="157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6"/>
      <c r="AA241" s="146"/>
      <c r="AB241" s="146"/>
      <c r="AC241" s="146"/>
      <c r="AD241" s="146"/>
      <c r="AE241" s="146"/>
      <c r="AF241" s="146"/>
      <c r="AG241" s="146" t="s">
        <v>148</v>
      </c>
      <c r="AH241" s="146"/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outlineLevel="3" x14ac:dyDescent="0.2">
      <c r="A242" s="153"/>
      <c r="B242" s="154"/>
      <c r="C242" s="179" t="s">
        <v>425</v>
      </c>
      <c r="D242" s="159"/>
      <c r="E242" s="160"/>
      <c r="F242" s="157"/>
      <c r="G242" s="157"/>
      <c r="H242" s="157"/>
      <c r="I242" s="157"/>
      <c r="J242" s="157"/>
      <c r="K242" s="157"/>
      <c r="L242" s="157"/>
      <c r="M242" s="157"/>
      <c r="N242" s="156"/>
      <c r="O242" s="156"/>
      <c r="P242" s="156"/>
      <c r="Q242" s="156"/>
      <c r="R242" s="157"/>
      <c r="S242" s="157"/>
      <c r="T242" s="157"/>
      <c r="U242" s="157"/>
      <c r="V242" s="157"/>
      <c r="W242" s="157"/>
      <c r="X242" s="157"/>
      <c r="Y242" s="157"/>
      <c r="Z242" s="146"/>
      <c r="AA242" s="146"/>
      <c r="AB242" s="146"/>
      <c r="AC242" s="146"/>
      <c r="AD242" s="146"/>
      <c r="AE242" s="146"/>
      <c r="AF242" s="146"/>
      <c r="AG242" s="146" t="s">
        <v>148</v>
      </c>
      <c r="AH242" s="146">
        <v>0</v>
      </c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outlineLevel="3" x14ac:dyDescent="0.2">
      <c r="A243" s="153"/>
      <c r="B243" s="154"/>
      <c r="C243" s="179" t="s">
        <v>426</v>
      </c>
      <c r="D243" s="159"/>
      <c r="E243" s="160">
        <v>3.261E-2</v>
      </c>
      <c r="F243" s="157"/>
      <c r="G243" s="157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6"/>
      <c r="AA243" s="146"/>
      <c r="AB243" s="146"/>
      <c r="AC243" s="146"/>
      <c r="AD243" s="146"/>
      <c r="AE243" s="146"/>
      <c r="AF243" s="146"/>
      <c r="AG243" s="146" t="s">
        <v>148</v>
      </c>
      <c r="AH243" s="146">
        <v>0</v>
      </c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</row>
    <row r="244" spans="1:60" outlineLevel="3" x14ac:dyDescent="0.2">
      <c r="A244" s="153"/>
      <c r="B244" s="154"/>
      <c r="C244" s="188" t="s">
        <v>237</v>
      </c>
      <c r="D244" s="183"/>
      <c r="E244" s="184">
        <v>3.261E-2</v>
      </c>
      <c r="F244" s="157"/>
      <c r="G244" s="157"/>
      <c r="H244" s="157"/>
      <c r="I244" s="157"/>
      <c r="J244" s="157"/>
      <c r="K244" s="157"/>
      <c r="L244" s="157"/>
      <c r="M244" s="157"/>
      <c r="N244" s="156"/>
      <c r="O244" s="156"/>
      <c r="P244" s="156"/>
      <c r="Q244" s="156"/>
      <c r="R244" s="157"/>
      <c r="S244" s="157"/>
      <c r="T244" s="157"/>
      <c r="U244" s="157"/>
      <c r="V244" s="157"/>
      <c r="W244" s="157"/>
      <c r="X244" s="157"/>
      <c r="Y244" s="157"/>
      <c r="Z244" s="146"/>
      <c r="AA244" s="146"/>
      <c r="AB244" s="146"/>
      <c r="AC244" s="146"/>
      <c r="AD244" s="146"/>
      <c r="AE244" s="146"/>
      <c r="AF244" s="146"/>
      <c r="AG244" s="146" t="s">
        <v>148</v>
      </c>
      <c r="AH244" s="146">
        <v>1</v>
      </c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3" x14ac:dyDescent="0.2">
      <c r="A245" s="153"/>
      <c r="B245" s="154"/>
      <c r="C245" s="179" t="s">
        <v>427</v>
      </c>
      <c r="D245" s="159"/>
      <c r="E245" s="160"/>
      <c r="F245" s="157"/>
      <c r="G245" s="157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6"/>
      <c r="AA245" s="146"/>
      <c r="AB245" s="146"/>
      <c r="AC245" s="146"/>
      <c r="AD245" s="146"/>
      <c r="AE245" s="146"/>
      <c r="AF245" s="146"/>
      <c r="AG245" s="146" t="s">
        <v>148</v>
      </c>
      <c r="AH245" s="146">
        <v>0</v>
      </c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3" x14ac:dyDescent="0.2">
      <c r="A246" s="153"/>
      <c r="B246" s="154"/>
      <c r="C246" s="189" t="s">
        <v>406</v>
      </c>
      <c r="D246" s="185"/>
      <c r="E246" s="186"/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6"/>
      <c r="AA246" s="146"/>
      <c r="AB246" s="146"/>
      <c r="AC246" s="146"/>
      <c r="AD246" s="146"/>
      <c r="AE246" s="146"/>
      <c r="AF246" s="146"/>
      <c r="AG246" s="146" t="s">
        <v>148</v>
      </c>
      <c r="AH246" s="146"/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outlineLevel="3" x14ac:dyDescent="0.2">
      <c r="A247" s="153"/>
      <c r="B247" s="154"/>
      <c r="C247" s="190" t="s">
        <v>407</v>
      </c>
      <c r="D247" s="185"/>
      <c r="E247" s="186"/>
      <c r="F247" s="157"/>
      <c r="G247" s="157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6"/>
      <c r="AA247" s="146"/>
      <c r="AB247" s="146"/>
      <c r="AC247" s="146"/>
      <c r="AD247" s="146"/>
      <c r="AE247" s="146"/>
      <c r="AF247" s="146"/>
      <c r="AG247" s="146" t="s">
        <v>148</v>
      </c>
      <c r="AH247" s="146">
        <v>2</v>
      </c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3" x14ac:dyDescent="0.2">
      <c r="A248" s="153"/>
      <c r="B248" s="154"/>
      <c r="C248" s="190" t="s">
        <v>428</v>
      </c>
      <c r="D248" s="185"/>
      <c r="E248" s="186">
        <v>2.682E-2</v>
      </c>
      <c r="F248" s="157"/>
      <c r="G248" s="157"/>
      <c r="H248" s="157"/>
      <c r="I248" s="157"/>
      <c r="J248" s="157"/>
      <c r="K248" s="157"/>
      <c r="L248" s="157"/>
      <c r="M248" s="157"/>
      <c r="N248" s="156"/>
      <c r="O248" s="156"/>
      <c r="P248" s="156"/>
      <c r="Q248" s="156"/>
      <c r="R248" s="157"/>
      <c r="S248" s="157"/>
      <c r="T248" s="157"/>
      <c r="U248" s="157"/>
      <c r="V248" s="157"/>
      <c r="W248" s="157"/>
      <c r="X248" s="157"/>
      <c r="Y248" s="157"/>
      <c r="Z248" s="146"/>
      <c r="AA248" s="146"/>
      <c r="AB248" s="146"/>
      <c r="AC248" s="146"/>
      <c r="AD248" s="146"/>
      <c r="AE248" s="146"/>
      <c r="AF248" s="146"/>
      <c r="AG248" s="146" t="s">
        <v>148</v>
      </c>
      <c r="AH248" s="146">
        <v>2</v>
      </c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outlineLevel="3" x14ac:dyDescent="0.2">
      <c r="A249" s="153"/>
      <c r="B249" s="154"/>
      <c r="C249" s="189" t="s">
        <v>409</v>
      </c>
      <c r="D249" s="185"/>
      <c r="E249" s="186"/>
      <c r="F249" s="157"/>
      <c r="G249" s="157"/>
      <c r="H249" s="157"/>
      <c r="I249" s="157"/>
      <c r="J249" s="157"/>
      <c r="K249" s="157"/>
      <c r="L249" s="157"/>
      <c r="M249" s="157"/>
      <c r="N249" s="156"/>
      <c r="O249" s="156"/>
      <c r="P249" s="156"/>
      <c r="Q249" s="156"/>
      <c r="R249" s="157"/>
      <c r="S249" s="157"/>
      <c r="T249" s="157"/>
      <c r="U249" s="157"/>
      <c r="V249" s="157"/>
      <c r="W249" s="157"/>
      <c r="X249" s="157"/>
      <c r="Y249" s="157"/>
      <c r="Z249" s="146"/>
      <c r="AA249" s="146"/>
      <c r="AB249" s="146"/>
      <c r="AC249" s="146"/>
      <c r="AD249" s="146"/>
      <c r="AE249" s="146"/>
      <c r="AF249" s="146"/>
      <c r="AG249" s="146" t="s">
        <v>148</v>
      </c>
      <c r="AH249" s="146"/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outlineLevel="3" x14ac:dyDescent="0.2">
      <c r="A250" s="153"/>
      <c r="B250" s="154"/>
      <c r="C250" s="179" t="s">
        <v>410</v>
      </c>
      <c r="D250" s="159"/>
      <c r="E250" s="160"/>
      <c r="F250" s="157"/>
      <c r="G250" s="157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57"/>
      <c r="Z250" s="146"/>
      <c r="AA250" s="146"/>
      <c r="AB250" s="146"/>
      <c r="AC250" s="146"/>
      <c r="AD250" s="146"/>
      <c r="AE250" s="146"/>
      <c r="AF250" s="146"/>
      <c r="AG250" s="146" t="s">
        <v>148</v>
      </c>
      <c r="AH250" s="146">
        <v>0</v>
      </c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outlineLevel="3" x14ac:dyDescent="0.2">
      <c r="A251" s="153"/>
      <c r="B251" s="154"/>
      <c r="C251" s="179" t="s">
        <v>429</v>
      </c>
      <c r="D251" s="159"/>
      <c r="E251" s="160">
        <v>8.0460000000000004E-2</v>
      </c>
      <c r="F251" s="157"/>
      <c r="G251" s="157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6"/>
      <c r="AA251" s="146"/>
      <c r="AB251" s="146"/>
      <c r="AC251" s="146"/>
      <c r="AD251" s="146"/>
      <c r="AE251" s="146"/>
      <c r="AF251" s="146"/>
      <c r="AG251" s="146" t="s">
        <v>148</v>
      </c>
      <c r="AH251" s="146">
        <v>0</v>
      </c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outlineLevel="3" x14ac:dyDescent="0.2">
      <c r="A252" s="153"/>
      <c r="B252" s="154"/>
      <c r="C252" s="188" t="s">
        <v>237</v>
      </c>
      <c r="D252" s="183"/>
      <c r="E252" s="184">
        <v>8.0460000000000004E-2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6"/>
      <c r="AA252" s="146"/>
      <c r="AB252" s="146"/>
      <c r="AC252" s="146"/>
      <c r="AD252" s="146"/>
      <c r="AE252" s="146"/>
      <c r="AF252" s="146"/>
      <c r="AG252" s="146" t="s">
        <v>148</v>
      </c>
      <c r="AH252" s="146">
        <v>1</v>
      </c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2" x14ac:dyDescent="0.2">
      <c r="A253" s="153"/>
      <c r="B253" s="154"/>
      <c r="C253" s="261"/>
      <c r="D253" s="262"/>
      <c r="E253" s="262"/>
      <c r="F253" s="262"/>
      <c r="G253" s="262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57"/>
      <c r="Z253" s="146"/>
      <c r="AA253" s="146"/>
      <c r="AB253" s="146"/>
      <c r="AC253" s="146"/>
      <c r="AD253" s="146"/>
      <c r="AE253" s="146"/>
      <c r="AF253" s="146"/>
      <c r="AG253" s="146" t="s">
        <v>150</v>
      </c>
      <c r="AH253" s="146"/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ht="22.5" outlineLevel="1" x14ac:dyDescent="0.2">
      <c r="A254" s="169">
        <v>31</v>
      </c>
      <c r="B254" s="170" t="s">
        <v>430</v>
      </c>
      <c r="C254" s="178" t="s">
        <v>431</v>
      </c>
      <c r="D254" s="171" t="s">
        <v>160</v>
      </c>
      <c r="E254" s="172">
        <v>13.8</v>
      </c>
      <c r="F254" s="173"/>
      <c r="G254" s="174">
        <f>ROUND(E254*F254,2)</f>
        <v>0</v>
      </c>
      <c r="H254" s="173"/>
      <c r="I254" s="174">
        <f>ROUND(E254*H254,2)</f>
        <v>0</v>
      </c>
      <c r="J254" s="173"/>
      <c r="K254" s="174">
        <f>ROUND(E254*J254,2)</f>
        <v>0</v>
      </c>
      <c r="L254" s="174">
        <v>21</v>
      </c>
      <c r="M254" s="174">
        <f>G254*(1+L254/100)</f>
        <v>0</v>
      </c>
      <c r="N254" s="172">
        <v>4.3749999999999997E-2</v>
      </c>
      <c r="O254" s="172">
        <f>ROUND(E254*N254,2)</f>
        <v>0.6</v>
      </c>
      <c r="P254" s="172">
        <v>0</v>
      </c>
      <c r="Q254" s="172">
        <f>ROUND(E254*P254,2)</f>
        <v>0</v>
      </c>
      <c r="R254" s="174" t="s">
        <v>376</v>
      </c>
      <c r="S254" s="174" t="s">
        <v>232</v>
      </c>
      <c r="T254" s="175" t="s">
        <v>232</v>
      </c>
      <c r="U254" s="157">
        <v>0.23899999999999999</v>
      </c>
      <c r="V254" s="157">
        <f>ROUND(E254*U254,2)</f>
        <v>3.3</v>
      </c>
      <c r="W254" s="157"/>
      <c r="X254" s="157" t="s">
        <v>140</v>
      </c>
      <c r="Y254" s="157" t="s">
        <v>141</v>
      </c>
      <c r="Z254" s="146"/>
      <c r="AA254" s="146"/>
      <c r="AB254" s="146"/>
      <c r="AC254" s="146"/>
      <c r="AD254" s="146"/>
      <c r="AE254" s="146"/>
      <c r="AF254" s="146"/>
      <c r="AG254" s="146" t="s">
        <v>215</v>
      </c>
      <c r="AH254" s="146"/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outlineLevel="2" x14ac:dyDescent="0.2">
      <c r="A255" s="153"/>
      <c r="B255" s="154"/>
      <c r="C255" s="189" t="s">
        <v>406</v>
      </c>
      <c r="D255" s="185"/>
      <c r="E255" s="186"/>
      <c r="F255" s="157"/>
      <c r="G255" s="157"/>
      <c r="H255" s="157"/>
      <c r="I255" s="157"/>
      <c r="J255" s="157"/>
      <c r="K255" s="157"/>
      <c r="L255" s="157"/>
      <c r="M255" s="157"/>
      <c r="N255" s="156"/>
      <c r="O255" s="156"/>
      <c r="P255" s="156"/>
      <c r="Q255" s="156"/>
      <c r="R255" s="157"/>
      <c r="S255" s="157"/>
      <c r="T255" s="157"/>
      <c r="U255" s="157"/>
      <c r="V255" s="157"/>
      <c r="W255" s="157"/>
      <c r="X255" s="157"/>
      <c r="Y255" s="157"/>
      <c r="Z255" s="146"/>
      <c r="AA255" s="146"/>
      <c r="AB255" s="146"/>
      <c r="AC255" s="146"/>
      <c r="AD255" s="146"/>
      <c r="AE255" s="146"/>
      <c r="AF255" s="146"/>
      <c r="AG255" s="146" t="s">
        <v>148</v>
      </c>
      <c r="AH255" s="146"/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outlineLevel="3" x14ac:dyDescent="0.2">
      <c r="A256" s="153"/>
      <c r="B256" s="154"/>
      <c r="C256" s="190" t="s">
        <v>407</v>
      </c>
      <c r="D256" s="185"/>
      <c r="E256" s="186"/>
      <c r="F256" s="157"/>
      <c r="G256" s="157"/>
      <c r="H256" s="157"/>
      <c r="I256" s="157"/>
      <c r="J256" s="157"/>
      <c r="K256" s="157"/>
      <c r="L256" s="157"/>
      <c r="M256" s="157"/>
      <c r="N256" s="156"/>
      <c r="O256" s="156"/>
      <c r="P256" s="156"/>
      <c r="Q256" s="156"/>
      <c r="R256" s="157"/>
      <c r="S256" s="157"/>
      <c r="T256" s="157"/>
      <c r="U256" s="157"/>
      <c r="V256" s="157"/>
      <c r="W256" s="157"/>
      <c r="X256" s="157"/>
      <c r="Y256" s="157"/>
      <c r="Z256" s="146"/>
      <c r="AA256" s="146"/>
      <c r="AB256" s="146"/>
      <c r="AC256" s="146"/>
      <c r="AD256" s="146"/>
      <c r="AE256" s="146"/>
      <c r="AF256" s="146"/>
      <c r="AG256" s="146" t="s">
        <v>148</v>
      </c>
      <c r="AH256" s="146">
        <v>2</v>
      </c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outlineLevel="3" x14ac:dyDescent="0.2">
      <c r="A257" s="153"/>
      <c r="B257" s="154"/>
      <c r="C257" s="190" t="s">
        <v>432</v>
      </c>
      <c r="D257" s="185"/>
      <c r="E257" s="186">
        <v>4.5999999999999996</v>
      </c>
      <c r="F257" s="157"/>
      <c r="G257" s="157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57"/>
      <c r="Z257" s="146"/>
      <c r="AA257" s="146"/>
      <c r="AB257" s="146"/>
      <c r="AC257" s="146"/>
      <c r="AD257" s="146"/>
      <c r="AE257" s="146"/>
      <c r="AF257" s="146"/>
      <c r="AG257" s="146" t="s">
        <v>148</v>
      </c>
      <c r="AH257" s="146">
        <v>2</v>
      </c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outlineLevel="3" x14ac:dyDescent="0.2">
      <c r="A258" s="153"/>
      <c r="B258" s="154"/>
      <c r="C258" s="189" t="s">
        <v>409</v>
      </c>
      <c r="D258" s="185"/>
      <c r="E258" s="186"/>
      <c r="F258" s="157"/>
      <c r="G258" s="157"/>
      <c r="H258" s="157"/>
      <c r="I258" s="157"/>
      <c r="J258" s="157"/>
      <c r="K258" s="157"/>
      <c r="L258" s="157"/>
      <c r="M258" s="157"/>
      <c r="N258" s="156"/>
      <c r="O258" s="156"/>
      <c r="P258" s="156"/>
      <c r="Q258" s="156"/>
      <c r="R258" s="157"/>
      <c r="S258" s="157"/>
      <c r="T258" s="157"/>
      <c r="U258" s="157"/>
      <c r="V258" s="157"/>
      <c r="W258" s="157"/>
      <c r="X258" s="157"/>
      <c r="Y258" s="157"/>
      <c r="Z258" s="146"/>
      <c r="AA258" s="146"/>
      <c r="AB258" s="146"/>
      <c r="AC258" s="146"/>
      <c r="AD258" s="146"/>
      <c r="AE258" s="146"/>
      <c r="AF258" s="146"/>
      <c r="AG258" s="146" t="s">
        <v>148</v>
      </c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outlineLevel="3" x14ac:dyDescent="0.2">
      <c r="A259" s="153"/>
      <c r="B259" s="154"/>
      <c r="C259" s="179" t="s">
        <v>433</v>
      </c>
      <c r="D259" s="159"/>
      <c r="E259" s="160"/>
      <c r="F259" s="157"/>
      <c r="G259" s="157"/>
      <c r="H259" s="157"/>
      <c r="I259" s="157"/>
      <c r="J259" s="157"/>
      <c r="K259" s="157"/>
      <c r="L259" s="157"/>
      <c r="M259" s="157"/>
      <c r="N259" s="156"/>
      <c r="O259" s="156"/>
      <c r="P259" s="156"/>
      <c r="Q259" s="156"/>
      <c r="R259" s="157"/>
      <c r="S259" s="157"/>
      <c r="T259" s="157"/>
      <c r="U259" s="157"/>
      <c r="V259" s="157"/>
      <c r="W259" s="157"/>
      <c r="X259" s="157"/>
      <c r="Y259" s="157"/>
      <c r="Z259" s="146"/>
      <c r="AA259" s="146"/>
      <c r="AB259" s="146"/>
      <c r="AC259" s="146"/>
      <c r="AD259" s="146"/>
      <c r="AE259" s="146"/>
      <c r="AF259" s="146"/>
      <c r="AG259" s="146" t="s">
        <v>148</v>
      </c>
      <c r="AH259" s="146">
        <v>0</v>
      </c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outlineLevel="3" x14ac:dyDescent="0.2">
      <c r="A260" s="153"/>
      <c r="B260" s="154"/>
      <c r="C260" s="179" t="s">
        <v>434</v>
      </c>
      <c r="D260" s="159"/>
      <c r="E260" s="160">
        <v>13.8</v>
      </c>
      <c r="F260" s="157"/>
      <c r="G260" s="157"/>
      <c r="H260" s="157"/>
      <c r="I260" s="157"/>
      <c r="J260" s="157"/>
      <c r="K260" s="157"/>
      <c r="L260" s="157"/>
      <c r="M260" s="157"/>
      <c r="N260" s="156"/>
      <c r="O260" s="156"/>
      <c r="P260" s="156"/>
      <c r="Q260" s="156"/>
      <c r="R260" s="157"/>
      <c r="S260" s="157"/>
      <c r="T260" s="157"/>
      <c r="U260" s="157"/>
      <c r="V260" s="157"/>
      <c r="W260" s="157"/>
      <c r="X260" s="157"/>
      <c r="Y260" s="157"/>
      <c r="Z260" s="146"/>
      <c r="AA260" s="146"/>
      <c r="AB260" s="146"/>
      <c r="AC260" s="146"/>
      <c r="AD260" s="146"/>
      <c r="AE260" s="146"/>
      <c r="AF260" s="146"/>
      <c r="AG260" s="146" t="s">
        <v>148</v>
      </c>
      <c r="AH260" s="146">
        <v>0</v>
      </c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2" x14ac:dyDescent="0.2">
      <c r="A261" s="153"/>
      <c r="B261" s="154"/>
      <c r="C261" s="261"/>
      <c r="D261" s="262"/>
      <c r="E261" s="262"/>
      <c r="F261" s="262"/>
      <c r="G261" s="262"/>
      <c r="H261" s="157"/>
      <c r="I261" s="157"/>
      <c r="J261" s="157"/>
      <c r="K261" s="157"/>
      <c r="L261" s="157"/>
      <c r="M261" s="157"/>
      <c r="N261" s="156"/>
      <c r="O261" s="156"/>
      <c r="P261" s="156"/>
      <c r="Q261" s="156"/>
      <c r="R261" s="157"/>
      <c r="S261" s="157"/>
      <c r="T261" s="157"/>
      <c r="U261" s="157"/>
      <c r="V261" s="157"/>
      <c r="W261" s="157"/>
      <c r="X261" s="157"/>
      <c r="Y261" s="157"/>
      <c r="Z261" s="146"/>
      <c r="AA261" s="146"/>
      <c r="AB261" s="146"/>
      <c r="AC261" s="146"/>
      <c r="AD261" s="146"/>
      <c r="AE261" s="146"/>
      <c r="AF261" s="146"/>
      <c r="AG261" s="146" t="s">
        <v>150</v>
      </c>
      <c r="AH261" s="146"/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x14ac:dyDescent="0.2">
      <c r="A262" s="162" t="s">
        <v>133</v>
      </c>
      <c r="B262" s="163" t="s">
        <v>89</v>
      </c>
      <c r="C262" s="177" t="s">
        <v>90</v>
      </c>
      <c r="D262" s="164"/>
      <c r="E262" s="165"/>
      <c r="F262" s="166"/>
      <c r="G262" s="166">
        <f>SUMIF(AG263:AG303,"&lt;&gt;NOR",G263:G303)</f>
        <v>0</v>
      </c>
      <c r="H262" s="166"/>
      <c r="I262" s="166">
        <f>SUM(I263:I303)</f>
        <v>0</v>
      </c>
      <c r="J262" s="166"/>
      <c r="K262" s="166">
        <f>SUM(K263:K303)</f>
        <v>0</v>
      </c>
      <c r="L262" s="166"/>
      <c r="M262" s="166">
        <f>SUM(M263:M303)</f>
        <v>0</v>
      </c>
      <c r="N262" s="165"/>
      <c r="O262" s="165">
        <f>SUM(O263:O303)</f>
        <v>14.77</v>
      </c>
      <c r="P262" s="165"/>
      <c r="Q262" s="165">
        <f>SUM(Q263:Q303)</f>
        <v>5.42</v>
      </c>
      <c r="R262" s="166"/>
      <c r="S262" s="166"/>
      <c r="T262" s="167"/>
      <c r="U262" s="161"/>
      <c r="V262" s="161">
        <f>SUM(V263:V303)</f>
        <v>48.14</v>
      </c>
      <c r="W262" s="161"/>
      <c r="X262" s="161"/>
      <c r="Y262" s="161"/>
      <c r="AG262" t="s">
        <v>134</v>
      </c>
    </row>
    <row r="263" spans="1:60" ht="22.5" outlineLevel="1" x14ac:dyDescent="0.2">
      <c r="A263" s="169">
        <v>32</v>
      </c>
      <c r="B263" s="170" t="s">
        <v>435</v>
      </c>
      <c r="C263" s="178" t="s">
        <v>436</v>
      </c>
      <c r="D263" s="171" t="s">
        <v>284</v>
      </c>
      <c r="E263" s="172">
        <v>10.5</v>
      </c>
      <c r="F263" s="173"/>
      <c r="G263" s="174">
        <f>ROUND(E263*F263,2)</f>
        <v>0</v>
      </c>
      <c r="H263" s="173"/>
      <c r="I263" s="174">
        <f>ROUND(E263*H263,2)</f>
        <v>0</v>
      </c>
      <c r="J263" s="173"/>
      <c r="K263" s="174">
        <f>ROUND(E263*J263,2)</f>
        <v>0</v>
      </c>
      <c r="L263" s="174">
        <v>21</v>
      </c>
      <c r="M263" s="174">
        <f>G263*(1+L263/100)</f>
        <v>0</v>
      </c>
      <c r="N263" s="172">
        <v>0</v>
      </c>
      <c r="O263" s="172">
        <f>ROUND(E263*N263,2)</f>
        <v>0</v>
      </c>
      <c r="P263" s="172">
        <v>0.33</v>
      </c>
      <c r="Q263" s="172">
        <f>ROUND(E263*P263,2)</f>
        <v>3.47</v>
      </c>
      <c r="R263" s="174" t="s">
        <v>340</v>
      </c>
      <c r="S263" s="174" t="s">
        <v>232</v>
      </c>
      <c r="T263" s="175" t="s">
        <v>232</v>
      </c>
      <c r="U263" s="157">
        <v>0.53</v>
      </c>
      <c r="V263" s="157">
        <f>ROUND(E263*U263,2)</f>
        <v>5.57</v>
      </c>
      <c r="W263" s="157"/>
      <c r="X263" s="157" t="s">
        <v>140</v>
      </c>
      <c r="Y263" s="157" t="s">
        <v>141</v>
      </c>
      <c r="Z263" s="146"/>
      <c r="AA263" s="146"/>
      <c r="AB263" s="146"/>
      <c r="AC263" s="146"/>
      <c r="AD263" s="146"/>
      <c r="AE263" s="146"/>
      <c r="AF263" s="146"/>
      <c r="AG263" s="146" t="s">
        <v>215</v>
      </c>
      <c r="AH263" s="146"/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outlineLevel="2" x14ac:dyDescent="0.2">
      <c r="A264" s="153"/>
      <c r="B264" s="154"/>
      <c r="C264" s="179" t="s">
        <v>437</v>
      </c>
      <c r="D264" s="159"/>
      <c r="E264" s="160"/>
      <c r="F264" s="157"/>
      <c r="G264" s="157"/>
      <c r="H264" s="157"/>
      <c r="I264" s="157"/>
      <c r="J264" s="157"/>
      <c r="K264" s="157"/>
      <c r="L264" s="157"/>
      <c r="M264" s="157"/>
      <c r="N264" s="156"/>
      <c r="O264" s="156"/>
      <c r="P264" s="156"/>
      <c r="Q264" s="156"/>
      <c r="R264" s="157"/>
      <c r="S264" s="157"/>
      <c r="T264" s="157"/>
      <c r="U264" s="157"/>
      <c r="V264" s="157"/>
      <c r="W264" s="157"/>
      <c r="X264" s="157"/>
      <c r="Y264" s="157"/>
      <c r="Z264" s="146"/>
      <c r="AA264" s="146"/>
      <c r="AB264" s="146"/>
      <c r="AC264" s="146"/>
      <c r="AD264" s="146"/>
      <c r="AE264" s="146"/>
      <c r="AF264" s="146"/>
      <c r="AG264" s="146" t="s">
        <v>148</v>
      </c>
      <c r="AH264" s="146">
        <v>0</v>
      </c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outlineLevel="3" x14ac:dyDescent="0.2">
      <c r="A265" s="153"/>
      <c r="B265" s="154"/>
      <c r="C265" s="179" t="s">
        <v>438</v>
      </c>
      <c r="D265" s="159"/>
      <c r="E265" s="160">
        <v>6</v>
      </c>
      <c r="F265" s="157"/>
      <c r="G265" s="157"/>
      <c r="H265" s="157"/>
      <c r="I265" s="157"/>
      <c r="J265" s="157"/>
      <c r="K265" s="157"/>
      <c r="L265" s="157"/>
      <c r="M265" s="157"/>
      <c r="N265" s="156"/>
      <c r="O265" s="156"/>
      <c r="P265" s="156"/>
      <c r="Q265" s="156"/>
      <c r="R265" s="157"/>
      <c r="S265" s="157"/>
      <c r="T265" s="157"/>
      <c r="U265" s="157"/>
      <c r="V265" s="157"/>
      <c r="W265" s="157"/>
      <c r="X265" s="157"/>
      <c r="Y265" s="157"/>
      <c r="Z265" s="146"/>
      <c r="AA265" s="146"/>
      <c r="AB265" s="146"/>
      <c r="AC265" s="146"/>
      <c r="AD265" s="146"/>
      <c r="AE265" s="146"/>
      <c r="AF265" s="146"/>
      <c r="AG265" s="146" t="s">
        <v>148</v>
      </c>
      <c r="AH265" s="146">
        <v>0</v>
      </c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outlineLevel="3" x14ac:dyDescent="0.2">
      <c r="A266" s="153"/>
      <c r="B266" s="154"/>
      <c r="C266" s="179" t="s">
        <v>273</v>
      </c>
      <c r="D266" s="159"/>
      <c r="E266" s="160"/>
      <c r="F266" s="157"/>
      <c r="G266" s="157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6"/>
      <c r="AA266" s="146"/>
      <c r="AB266" s="146"/>
      <c r="AC266" s="146"/>
      <c r="AD266" s="146"/>
      <c r="AE266" s="146"/>
      <c r="AF266" s="146"/>
      <c r="AG266" s="146" t="s">
        <v>148</v>
      </c>
      <c r="AH266" s="146">
        <v>0</v>
      </c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3" x14ac:dyDescent="0.2">
      <c r="A267" s="153"/>
      <c r="B267" s="154"/>
      <c r="C267" s="179" t="s">
        <v>439</v>
      </c>
      <c r="D267" s="159"/>
      <c r="E267" s="160">
        <v>4.5</v>
      </c>
      <c r="F267" s="157"/>
      <c r="G267" s="157"/>
      <c r="H267" s="157"/>
      <c r="I267" s="157"/>
      <c r="J267" s="157"/>
      <c r="K267" s="157"/>
      <c r="L267" s="157"/>
      <c r="M267" s="157"/>
      <c r="N267" s="156"/>
      <c r="O267" s="156"/>
      <c r="P267" s="156"/>
      <c r="Q267" s="156"/>
      <c r="R267" s="157"/>
      <c r="S267" s="157"/>
      <c r="T267" s="157"/>
      <c r="U267" s="157"/>
      <c r="V267" s="157"/>
      <c r="W267" s="157"/>
      <c r="X267" s="157"/>
      <c r="Y267" s="157"/>
      <c r="Z267" s="146"/>
      <c r="AA267" s="146"/>
      <c r="AB267" s="146"/>
      <c r="AC267" s="146"/>
      <c r="AD267" s="146"/>
      <c r="AE267" s="146"/>
      <c r="AF267" s="146"/>
      <c r="AG267" s="146" t="s">
        <v>148</v>
      </c>
      <c r="AH267" s="146">
        <v>0</v>
      </c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outlineLevel="2" x14ac:dyDescent="0.2">
      <c r="A268" s="153"/>
      <c r="B268" s="154"/>
      <c r="C268" s="261"/>
      <c r="D268" s="262"/>
      <c r="E268" s="262"/>
      <c r="F268" s="262"/>
      <c r="G268" s="262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57"/>
      <c r="Z268" s="146"/>
      <c r="AA268" s="146"/>
      <c r="AB268" s="146"/>
      <c r="AC268" s="146"/>
      <c r="AD268" s="146"/>
      <c r="AE268" s="146"/>
      <c r="AF268" s="146"/>
      <c r="AG268" s="146" t="s">
        <v>150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ht="22.5" outlineLevel="1" x14ac:dyDescent="0.2">
      <c r="A269" s="169">
        <v>33</v>
      </c>
      <c r="B269" s="170" t="s">
        <v>440</v>
      </c>
      <c r="C269" s="178" t="s">
        <v>441</v>
      </c>
      <c r="D269" s="171" t="s">
        <v>284</v>
      </c>
      <c r="E269" s="172">
        <v>3</v>
      </c>
      <c r="F269" s="173"/>
      <c r="G269" s="174">
        <f>ROUND(E269*F269,2)</f>
        <v>0</v>
      </c>
      <c r="H269" s="173"/>
      <c r="I269" s="174">
        <f>ROUND(E269*H269,2)</f>
        <v>0</v>
      </c>
      <c r="J269" s="173"/>
      <c r="K269" s="174">
        <f>ROUND(E269*J269,2)</f>
        <v>0</v>
      </c>
      <c r="L269" s="174">
        <v>21</v>
      </c>
      <c r="M269" s="174">
        <f>G269*(1+L269/100)</f>
        <v>0</v>
      </c>
      <c r="N269" s="172">
        <v>0</v>
      </c>
      <c r="O269" s="172">
        <f>ROUND(E269*N269,2)</f>
        <v>0</v>
      </c>
      <c r="P269" s="172">
        <v>0.11</v>
      </c>
      <c r="Q269" s="172">
        <f>ROUND(E269*P269,2)</f>
        <v>0.33</v>
      </c>
      <c r="R269" s="174" t="s">
        <v>340</v>
      </c>
      <c r="S269" s="174" t="s">
        <v>232</v>
      </c>
      <c r="T269" s="175" t="s">
        <v>232</v>
      </c>
      <c r="U269" s="157">
        <v>0.2</v>
      </c>
      <c r="V269" s="157">
        <f>ROUND(E269*U269,2)</f>
        <v>0.6</v>
      </c>
      <c r="W269" s="157"/>
      <c r="X269" s="157" t="s">
        <v>140</v>
      </c>
      <c r="Y269" s="157" t="s">
        <v>141</v>
      </c>
      <c r="Z269" s="146"/>
      <c r="AA269" s="146"/>
      <c r="AB269" s="146"/>
      <c r="AC269" s="146"/>
      <c r="AD269" s="146"/>
      <c r="AE269" s="146"/>
      <c r="AF269" s="146"/>
      <c r="AG269" s="146" t="s">
        <v>215</v>
      </c>
      <c r="AH269" s="146"/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outlineLevel="2" x14ac:dyDescent="0.2">
      <c r="A270" s="153"/>
      <c r="B270" s="154"/>
      <c r="C270" s="179" t="s">
        <v>442</v>
      </c>
      <c r="D270" s="159"/>
      <c r="E270" s="160"/>
      <c r="F270" s="157"/>
      <c r="G270" s="157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57"/>
      <c r="Z270" s="146"/>
      <c r="AA270" s="146"/>
      <c r="AB270" s="146"/>
      <c r="AC270" s="146"/>
      <c r="AD270" s="146"/>
      <c r="AE270" s="146"/>
      <c r="AF270" s="146"/>
      <c r="AG270" s="146" t="s">
        <v>148</v>
      </c>
      <c r="AH270" s="146">
        <v>0</v>
      </c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3" x14ac:dyDescent="0.2">
      <c r="A271" s="153"/>
      <c r="B271" s="154"/>
      <c r="C271" s="179" t="s">
        <v>443</v>
      </c>
      <c r="D271" s="159"/>
      <c r="E271" s="160">
        <v>3</v>
      </c>
      <c r="F271" s="157"/>
      <c r="G271" s="157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57"/>
      <c r="Z271" s="146"/>
      <c r="AA271" s="146"/>
      <c r="AB271" s="146"/>
      <c r="AC271" s="146"/>
      <c r="AD271" s="146"/>
      <c r="AE271" s="146"/>
      <c r="AF271" s="146"/>
      <c r="AG271" s="146" t="s">
        <v>148</v>
      </c>
      <c r="AH271" s="146">
        <v>0</v>
      </c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outlineLevel="2" x14ac:dyDescent="0.2">
      <c r="A272" s="153"/>
      <c r="B272" s="154"/>
      <c r="C272" s="261"/>
      <c r="D272" s="262"/>
      <c r="E272" s="262"/>
      <c r="F272" s="262"/>
      <c r="G272" s="262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57"/>
      <c r="Z272" s="146"/>
      <c r="AA272" s="146"/>
      <c r="AB272" s="146"/>
      <c r="AC272" s="146"/>
      <c r="AD272" s="146"/>
      <c r="AE272" s="146"/>
      <c r="AF272" s="146"/>
      <c r="AG272" s="146" t="s">
        <v>150</v>
      </c>
      <c r="AH272" s="146"/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ht="22.5" outlineLevel="1" x14ac:dyDescent="0.2">
      <c r="A273" s="169">
        <v>34</v>
      </c>
      <c r="B273" s="170" t="s">
        <v>444</v>
      </c>
      <c r="C273" s="178" t="s">
        <v>445</v>
      </c>
      <c r="D273" s="171" t="s">
        <v>284</v>
      </c>
      <c r="E273" s="172">
        <v>4.5</v>
      </c>
      <c r="F273" s="173"/>
      <c r="G273" s="174">
        <f>ROUND(E273*F273,2)</f>
        <v>0</v>
      </c>
      <c r="H273" s="173"/>
      <c r="I273" s="174">
        <f>ROUND(E273*H273,2)</f>
        <v>0</v>
      </c>
      <c r="J273" s="173"/>
      <c r="K273" s="174">
        <f>ROUND(E273*J273,2)</f>
        <v>0</v>
      </c>
      <c r="L273" s="174">
        <v>21</v>
      </c>
      <c r="M273" s="174">
        <f>G273*(1+L273/100)</f>
        <v>0</v>
      </c>
      <c r="N273" s="172">
        <v>0</v>
      </c>
      <c r="O273" s="172">
        <f>ROUND(E273*N273,2)</f>
        <v>0</v>
      </c>
      <c r="P273" s="172">
        <v>0.36</v>
      </c>
      <c r="Q273" s="172">
        <f>ROUND(E273*P273,2)</f>
        <v>1.62</v>
      </c>
      <c r="R273" s="174" t="s">
        <v>340</v>
      </c>
      <c r="S273" s="174" t="s">
        <v>232</v>
      </c>
      <c r="T273" s="175" t="s">
        <v>232</v>
      </c>
      <c r="U273" s="157">
        <v>1.23</v>
      </c>
      <c r="V273" s="157">
        <f>ROUND(E273*U273,2)</f>
        <v>5.54</v>
      </c>
      <c r="W273" s="157"/>
      <c r="X273" s="157" t="s">
        <v>140</v>
      </c>
      <c r="Y273" s="157" t="s">
        <v>141</v>
      </c>
      <c r="Z273" s="146"/>
      <c r="AA273" s="146"/>
      <c r="AB273" s="146"/>
      <c r="AC273" s="146"/>
      <c r="AD273" s="146"/>
      <c r="AE273" s="146"/>
      <c r="AF273" s="146"/>
      <c r="AG273" s="146" t="s">
        <v>215</v>
      </c>
      <c r="AH273" s="146"/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2" x14ac:dyDescent="0.2">
      <c r="A274" s="153"/>
      <c r="B274" s="154"/>
      <c r="C274" s="179" t="s">
        <v>273</v>
      </c>
      <c r="D274" s="159"/>
      <c r="E274" s="160"/>
      <c r="F274" s="157"/>
      <c r="G274" s="157"/>
      <c r="H274" s="157"/>
      <c r="I274" s="157"/>
      <c r="J274" s="157"/>
      <c r="K274" s="157"/>
      <c r="L274" s="157"/>
      <c r="M274" s="157"/>
      <c r="N274" s="156"/>
      <c r="O274" s="156"/>
      <c r="P274" s="156"/>
      <c r="Q274" s="156"/>
      <c r="R274" s="157"/>
      <c r="S274" s="157"/>
      <c r="T274" s="157"/>
      <c r="U274" s="157"/>
      <c r="V274" s="157"/>
      <c r="W274" s="157"/>
      <c r="X274" s="157"/>
      <c r="Y274" s="157"/>
      <c r="Z274" s="146"/>
      <c r="AA274" s="146"/>
      <c r="AB274" s="146"/>
      <c r="AC274" s="146"/>
      <c r="AD274" s="146"/>
      <c r="AE274" s="146"/>
      <c r="AF274" s="146"/>
      <c r="AG274" s="146" t="s">
        <v>148</v>
      </c>
      <c r="AH274" s="146">
        <v>0</v>
      </c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outlineLevel="3" x14ac:dyDescent="0.2">
      <c r="A275" s="153"/>
      <c r="B275" s="154"/>
      <c r="C275" s="179" t="s">
        <v>439</v>
      </c>
      <c r="D275" s="159"/>
      <c r="E275" s="160">
        <v>4.5</v>
      </c>
      <c r="F275" s="157"/>
      <c r="G275" s="157"/>
      <c r="H275" s="157"/>
      <c r="I275" s="157"/>
      <c r="J275" s="157"/>
      <c r="K275" s="157"/>
      <c r="L275" s="157"/>
      <c r="M275" s="157"/>
      <c r="N275" s="156"/>
      <c r="O275" s="156"/>
      <c r="P275" s="156"/>
      <c r="Q275" s="156"/>
      <c r="R275" s="157"/>
      <c r="S275" s="157"/>
      <c r="T275" s="157"/>
      <c r="U275" s="157"/>
      <c r="V275" s="157"/>
      <c r="W275" s="157"/>
      <c r="X275" s="157"/>
      <c r="Y275" s="157"/>
      <c r="Z275" s="146"/>
      <c r="AA275" s="146"/>
      <c r="AB275" s="146"/>
      <c r="AC275" s="146"/>
      <c r="AD275" s="146"/>
      <c r="AE275" s="146"/>
      <c r="AF275" s="146"/>
      <c r="AG275" s="146" t="s">
        <v>148</v>
      </c>
      <c r="AH275" s="146">
        <v>0</v>
      </c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2" x14ac:dyDescent="0.2">
      <c r="A276" s="153"/>
      <c r="B276" s="154"/>
      <c r="C276" s="261"/>
      <c r="D276" s="262"/>
      <c r="E276" s="262"/>
      <c r="F276" s="262"/>
      <c r="G276" s="262"/>
      <c r="H276" s="157"/>
      <c r="I276" s="157"/>
      <c r="J276" s="157"/>
      <c r="K276" s="157"/>
      <c r="L276" s="157"/>
      <c r="M276" s="157"/>
      <c r="N276" s="156"/>
      <c r="O276" s="156"/>
      <c r="P276" s="156"/>
      <c r="Q276" s="156"/>
      <c r="R276" s="157"/>
      <c r="S276" s="157"/>
      <c r="T276" s="157"/>
      <c r="U276" s="157"/>
      <c r="V276" s="157"/>
      <c r="W276" s="157"/>
      <c r="X276" s="157"/>
      <c r="Y276" s="157"/>
      <c r="Z276" s="146"/>
      <c r="AA276" s="146"/>
      <c r="AB276" s="146"/>
      <c r="AC276" s="146"/>
      <c r="AD276" s="146"/>
      <c r="AE276" s="146"/>
      <c r="AF276" s="146"/>
      <c r="AG276" s="146" t="s">
        <v>150</v>
      </c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ht="22.5" outlineLevel="1" x14ac:dyDescent="0.2">
      <c r="A277" s="169">
        <v>35</v>
      </c>
      <c r="B277" s="170" t="s">
        <v>446</v>
      </c>
      <c r="C277" s="178" t="s">
        <v>447</v>
      </c>
      <c r="D277" s="171" t="s">
        <v>284</v>
      </c>
      <c r="E277" s="172">
        <v>10.5</v>
      </c>
      <c r="F277" s="173"/>
      <c r="G277" s="174">
        <f>ROUND(E277*F277,2)</f>
        <v>0</v>
      </c>
      <c r="H277" s="173"/>
      <c r="I277" s="174">
        <f>ROUND(E277*H277,2)</f>
        <v>0</v>
      </c>
      <c r="J277" s="173"/>
      <c r="K277" s="174">
        <f>ROUND(E277*J277,2)</f>
        <v>0</v>
      </c>
      <c r="L277" s="174">
        <v>21</v>
      </c>
      <c r="M277" s="174">
        <f>G277*(1+L277/100)</f>
        <v>0</v>
      </c>
      <c r="N277" s="172">
        <v>0.32200000000000001</v>
      </c>
      <c r="O277" s="172">
        <f>ROUND(E277*N277,2)</f>
        <v>3.38</v>
      </c>
      <c r="P277" s="172">
        <v>0</v>
      </c>
      <c r="Q277" s="172">
        <f>ROUND(E277*P277,2)</f>
        <v>0</v>
      </c>
      <c r="R277" s="174" t="s">
        <v>340</v>
      </c>
      <c r="S277" s="174" t="s">
        <v>232</v>
      </c>
      <c r="T277" s="175" t="s">
        <v>232</v>
      </c>
      <c r="U277" s="157">
        <v>0.03</v>
      </c>
      <c r="V277" s="157">
        <f>ROUND(E277*U277,2)</f>
        <v>0.32</v>
      </c>
      <c r="W277" s="157"/>
      <c r="X277" s="157" t="s">
        <v>140</v>
      </c>
      <c r="Y277" s="157" t="s">
        <v>141</v>
      </c>
      <c r="Z277" s="146"/>
      <c r="AA277" s="146"/>
      <c r="AB277" s="146"/>
      <c r="AC277" s="146"/>
      <c r="AD277" s="146"/>
      <c r="AE277" s="146"/>
      <c r="AF277" s="146"/>
      <c r="AG277" s="146" t="s">
        <v>215</v>
      </c>
      <c r="AH277" s="146"/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outlineLevel="2" x14ac:dyDescent="0.2">
      <c r="A278" s="153"/>
      <c r="B278" s="154"/>
      <c r="C278" s="179" t="s">
        <v>437</v>
      </c>
      <c r="D278" s="159"/>
      <c r="E278" s="160"/>
      <c r="F278" s="157"/>
      <c r="G278" s="157"/>
      <c r="H278" s="157"/>
      <c r="I278" s="157"/>
      <c r="J278" s="157"/>
      <c r="K278" s="157"/>
      <c r="L278" s="157"/>
      <c r="M278" s="157"/>
      <c r="N278" s="156"/>
      <c r="O278" s="156"/>
      <c r="P278" s="156"/>
      <c r="Q278" s="156"/>
      <c r="R278" s="157"/>
      <c r="S278" s="157"/>
      <c r="T278" s="157"/>
      <c r="U278" s="157"/>
      <c r="V278" s="157"/>
      <c r="W278" s="157"/>
      <c r="X278" s="157"/>
      <c r="Y278" s="157"/>
      <c r="Z278" s="146"/>
      <c r="AA278" s="146"/>
      <c r="AB278" s="146"/>
      <c r="AC278" s="146"/>
      <c r="AD278" s="146"/>
      <c r="AE278" s="146"/>
      <c r="AF278" s="146"/>
      <c r="AG278" s="146" t="s">
        <v>148</v>
      </c>
      <c r="AH278" s="146">
        <v>0</v>
      </c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outlineLevel="3" x14ac:dyDescent="0.2">
      <c r="A279" s="153"/>
      <c r="B279" s="154"/>
      <c r="C279" s="179" t="s">
        <v>438</v>
      </c>
      <c r="D279" s="159"/>
      <c r="E279" s="160">
        <v>6</v>
      </c>
      <c r="F279" s="157"/>
      <c r="G279" s="157"/>
      <c r="H279" s="157"/>
      <c r="I279" s="157"/>
      <c r="J279" s="157"/>
      <c r="K279" s="157"/>
      <c r="L279" s="157"/>
      <c r="M279" s="157"/>
      <c r="N279" s="156"/>
      <c r="O279" s="156"/>
      <c r="P279" s="156"/>
      <c r="Q279" s="156"/>
      <c r="R279" s="157"/>
      <c r="S279" s="157"/>
      <c r="T279" s="157"/>
      <c r="U279" s="157"/>
      <c r="V279" s="157"/>
      <c r="W279" s="157"/>
      <c r="X279" s="157"/>
      <c r="Y279" s="157"/>
      <c r="Z279" s="146"/>
      <c r="AA279" s="146"/>
      <c r="AB279" s="146"/>
      <c r="AC279" s="146"/>
      <c r="AD279" s="146"/>
      <c r="AE279" s="146"/>
      <c r="AF279" s="146"/>
      <c r="AG279" s="146" t="s">
        <v>148</v>
      </c>
      <c r="AH279" s="146">
        <v>0</v>
      </c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outlineLevel="3" x14ac:dyDescent="0.2">
      <c r="A280" s="153"/>
      <c r="B280" s="154"/>
      <c r="C280" s="179" t="s">
        <v>273</v>
      </c>
      <c r="D280" s="159"/>
      <c r="E280" s="160"/>
      <c r="F280" s="157"/>
      <c r="G280" s="157"/>
      <c r="H280" s="157"/>
      <c r="I280" s="157"/>
      <c r="J280" s="157"/>
      <c r="K280" s="157"/>
      <c r="L280" s="157"/>
      <c r="M280" s="157"/>
      <c r="N280" s="156"/>
      <c r="O280" s="156"/>
      <c r="P280" s="156"/>
      <c r="Q280" s="156"/>
      <c r="R280" s="157"/>
      <c r="S280" s="157"/>
      <c r="T280" s="157"/>
      <c r="U280" s="157"/>
      <c r="V280" s="157"/>
      <c r="W280" s="157"/>
      <c r="X280" s="157"/>
      <c r="Y280" s="157"/>
      <c r="Z280" s="146"/>
      <c r="AA280" s="146"/>
      <c r="AB280" s="146"/>
      <c r="AC280" s="146"/>
      <c r="AD280" s="146"/>
      <c r="AE280" s="146"/>
      <c r="AF280" s="146"/>
      <c r="AG280" s="146" t="s">
        <v>148</v>
      </c>
      <c r="AH280" s="146">
        <v>0</v>
      </c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outlineLevel="3" x14ac:dyDescent="0.2">
      <c r="A281" s="153"/>
      <c r="B281" s="154"/>
      <c r="C281" s="179" t="s">
        <v>439</v>
      </c>
      <c r="D281" s="159"/>
      <c r="E281" s="160">
        <v>4.5</v>
      </c>
      <c r="F281" s="157"/>
      <c r="G281" s="157"/>
      <c r="H281" s="157"/>
      <c r="I281" s="157"/>
      <c r="J281" s="157"/>
      <c r="K281" s="157"/>
      <c r="L281" s="157"/>
      <c r="M281" s="157"/>
      <c r="N281" s="156"/>
      <c r="O281" s="156"/>
      <c r="P281" s="156"/>
      <c r="Q281" s="156"/>
      <c r="R281" s="157"/>
      <c r="S281" s="157"/>
      <c r="T281" s="157"/>
      <c r="U281" s="157"/>
      <c r="V281" s="157"/>
      <c r="W281" s="157"/>
      <c r="X281" s="157"/>
      <c r="Y281" s="157"/>
      <c r="Z281" s="146"/>
      <c r="AA281" s="146"/>
      <c r="AB281" s="146"/>
      <c r="AC281" s="146"/>
      <c r="AD281" s="146"/>
      <c r="AE281" s="146"/>
      <c r="AF281" s="146"/>
      <c r="AG281" s="146" t="s">
        <v>148</v>
      </c>
      <c r="AH281" s="146">
        <v>0</v>
      </c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outlineLevel="2" x14ac:dyDescent="0.2">
      <c r="A282" s="153"/>
      <c r="B282" s="154"/>
      <c r="C282" s="261"/>
      <c r="D282" s="262"/>
      <c r="E282" s="262"/>
      <c r="F282" s="262"/>
      <c r="G282" s="262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6"/>
      <c r="AA282" s="146"/>
      <c r="AB282" s="146"/>
      <c r="AC282" s="146"/>
      <c r="AD282" s="146"/>
      <c r="AE282" s="146"/>
      <c r="AF282" s="146"/>
      <c r="AG282" s="146" t="s">
        <v>150</v>
      </c>
      <c r="AH282" s="146"/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1" x14ac:dyDescent="0.2">
      <c r="A283" s="169">
        <v>36</v>
      </c>
      <c r="B283" s="170" t="s">
        <v>448</v>
      </c>
      <c r="C283" s="178" t="s">
        <v>449</v>
      </c>
      <c r="D283" s="171" t="s">
        <v>284</v>
      </c>
      <c r="E283" s="172">
        <v>4.5</v>
      </c>
      <c r="F283" s="173"/>
      <c r="G283" s="174">
        <f>ROUND(E283*F283,2)</f>
        <v>0</v>
      </c>
      <c r="H283" s="173"/>
      <c r="I283" s="174">
        <f>ROUND(E283*H283,2)</f>
        <v>0</v>
      </c>
      <c r="J283" s="173"/>
      <c r="K283" s="174">
        <f>ROUND(E283*J283,2)</f>
        <v>0</v>
      </c>
      <c r="L283" s="174">
        <v>21</v>
      </c>
      <c r="M283" s="174">
        <f>G283*(1+L283/100)</f>
        <v>0</v>
      </c>
      <c r="N283" s="172">
        <v>0.42947000000000002</v>
      </c>
      <c r="O283" s="172">
        <f>ROUND(E283*N283,2)</f>
        <v>1.93</v>
      </c>
      <c r="P283" s="172">
        <v>0</v>
      </c>
      <c r="Q283" s="172">
        <f>ROUND(E283*P283,2)</f>
        <v>0</v>
      </c>
      <c r="R283" s="174" t="s">
        <v>340</v>
      </c>
      <c r="S283" s="174" t="s">
        <v>232</v>
      </c>
      <c r="T283" s="175" t="s">
        <v>232</v>
      </c>
      <c r="U283" s="157">
        <v>6.2E-2</v>
      </c>
      <c r="V283" s="157">
        <f>ROUND(E283*U283,2)</f>
        <v>0.28000000000000003</v>
      </c>
      <c r="W283" s="157"/>
      <c r="X283" s="157" t="s">
        <v>140</v>
      </c>
      <c r="Y283" s="157" t="s">
        <v>141</v>
      </c>
      <c r="Z283" s="146"/>
      <c r="AA283" s="146"/>
      <c r="AB283" s="146"/>
      <c r="AC283" s="146"/>
      <c r="AD283" s="146"/>
      <c r="AE283" s="146"/>
      <c r="AF283" s="146"/>
      <c r="AG283" s="146" t="s">
        <v>215</v>
      </c>
      <c r="AH283" s="146"/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2" x14ac:dyDescent="0.2">
      <c r="A284" s="153"/>
      <c r="B284" s="154"/>
      <c r="C284" s="263" t="s">
        <v>450</v>
      </c>
      <c r="D284" s="264"/>
      <c r="E284" s="264"/>
      <c r="F284" s="264"/>
      <c r="G284" s="264"/>
      <c r="H284" s="157"/>
      <c r="I284" s="157"/>
      <c r="J284" s="157"/>
      <c r="K284" s="157"/>
      <c r="L284" s="157"/>
      <c r="M284" s="157"/>
      <c r="N284" s="156"/>
      <c r="O284" s="156"/>
      <c r="P284" s="156"/>
      <c r="Q284" s="156"/>
      <c r="R284" s="157"/>
      <c r="S284" s="157"/>
      <c r="T284" s="157"/>
      <c r="U284" s="157"/>
      <c r="V284" s="157"/>
      <c r="W284" s="157"/>
      <c r="X284" s="157"/>
      <c r="Y284" s="157"/>
      <c r="Z284" s="146"/>
      <c r="AA284" s="146"/>
      <c r="AB284" s="146"/>
      <c r="AC284" s="146"/>
      <c r="AD284" s="146"/>
      <c r="AE284" s="146"/>
      <c r="AF284" s="146"/>
      <c r="AG284" s="146" t="s">
        <v>234</v>
      </c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87" t="str">
        <f>C284</f>
        <v>s rozprostřením a zhutněním, odstranění bláta nebo prachu s povrchu podkladu nebo krytu, dodání a rozprostření cementové malty,</v>
      </c>
      <c r="BB284" s="146"/>
      <c r="BC284" s="146"/>
      <c r="BD284" s="146"/>
      <c r="BE284" s="146"/>
      <c r="BF284" s="146"/>
      <c r="BG284" s="146"/>
      <c r="BH284" s="146"/>
    </row>
    <row r="285" spans="1:60" outlineLevel="2" x14ac:dyDescent="0.2">
      <c r="A285" s="153"/>
      <c r="B285" s="154"/>
      <c r="C285" s="179" t="s">
        <v>273</v>
      </c>
      <c r="D285" s="159"/>
      <c r="E285" s="160"/>
      <c r="F285" s="157"/>
      <c r="G285" s="157"/>
      <c r="H285" s="157"/>
      <c r="I285" s="157"/>
      <c r="J285" s="157"/>
      <c r="K285" s="157"/>
      <c r="L285" s="157"/>
      <c r="M285" s="157"/>
      <c r="N285" s="156"/>
      <c r="O285" s="156"/>
      <c r="P285" s="156"/>
      <c r="Q285" s="156"/>
      <c r="R285" s="157"/>
      <c r="S285" s="157"/>
      <c r="T285" s="157"/>
      <c r="U285" s="157"/>
      <c r="V285" s="157"/>
      <c r="W285" s="157"/>
      <c r="X285" s="157"/>
      <c r="Y285" s="157"/>
      <c r="Z285" s="146"/>
      <c r="AA285" s="146"/>
      <c r="AB285" s="146"/>
      <c r="AC285" s="146"/>
      <c r="AD285" s="146"/>
      <c r="AE285" s="146"/>
      <c r="AF285" s="146"/>
      <c r="AG285" s="146" t="s">
        <v>148</v>
      </c>
      <c r="AH285" s="146">
        <v>0</v>
      </c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outlineLevel="3" x14ac:dyDescent="0.2">
      <c r="A286" s="153"/>
      <c r="B286" s="154"/>
      <c r="C286" s="179" t="s">
        <v>439</v>
      </c>
      <c r="D286" s="159"/>
      <c r="E286" s="160">
        <v>4.5</v>
      </c>
      <c r="F286" s="157"/>
      <c r="G286" s="157"/>
      <c r="H286" s="157"/>
      <c r="I286" s="157"/>
      <c r="J286" s="157"/>
      <c r="K286" s="157"/>
      <c r="L286" s="157"/>
      <c r="M286" s="157"/>
      <c r="N286" s="156"/>
      <c r="O286" s="156"/>
      <c r="P286" s="156"/>
      <c r="Q286" s="156"/>
      <c r="R286" s="157"/>
      <c r="S286" s="157"/>
      <c r="T286" s="157"/>
      <c r="U286" s="157"/>
      <c r="V286" s="157"/>
      <c r="W286" s="157"/>
      <c r="X286" s="157"/>
      <c r="Y286" s="157"/>
      <c r="Z286" s="146"/>
      <c r="AA286" s="146"/>
      <c r="AB286" s="146"/>
      <c r="AC286" s="146"/>
      <c r="AD286" s="146"/>
      <c r="AE286" s="146"/>
      <c r="AF286" s="146"/>
      <c r="AG286" s="146" t="s">
        <v>148</v>
      </c>
      <c r="AH286" s="146">
        <v>0</v>
      </c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outlineLevel="2" x14ac:dyDescent="0.2">
      <c r="A287" s="153"/>
      <c r="B287" s="154"/>
      <c r="C287" s="261"/>
      <c r="D287" s="262"/>
      <c r="E287" s="262"/>
      <c r="F287" s="262"/>
      <c r="G287" s="262"/>
      <c r="H287" s="157"/>
      <c r="I287" s="157"/>
      <c r="J287" s="157"/>
      <c r="K287" s="157"/>
      <c r="L287" s="157"/>
      <c r="M287" s="157"/>
      <c r="N287" s="156"/>
      <c r="O287" s="156"/>
      <c r="P287" s="156"/>
      <c r="Q287" s="156"/>
      <c r="R287" s="157"/>
      <c r="S287" s="157"/>
      <c r="T287" s="157"/>
      <c r="U287" s="157"/>
      <c r="V287" s="157"/>
      <c r="W287" s="157"/>
      <c r="X287" s="157"/>
      <c r="Y287" s="157"/>
      <c r="Z287" s="146"/>
      <c r="AA287" s="146"/>
      <c r="AB287" s="146"/>
      <c r="AC287" s="146"/>
      <c r="AD287" s="146"/>
      <c r="AE287" s="146"/>
      <c r="AF287" s="146"/>
      <c r="AG287" s="146" t="s">
        <v>150</v>
      </c>
      <c r="AH287" s="146"/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outlineLevel="1" x14ac:dyDescent="0.2">
      <c r="A288" s="169">
        <v>37</v>
      </c>
      <c r="B288" s="170" t="s">
        <v>451</v>
      </c>
      <c r="C288" s="178" t="s">
        <v>452</v>
      </c>
      <c r="D288" s="171" t="s">
        <v>284</v>
      </c>
      <c r="E288" s="172">
        <v>3</v>
      </c>
      <c r="F288" s="173"/>
      <c r="G288" s="174">
        <f>ROUND(E288*F288,2)</f>
        <v>0</v>
      </c>
      <c r="H288" s="173"/>
      <c r="I288" s="174">
        <f>ROUND(E288*H288,2)</f>
        <v>0</v>
      </c>
      <c r="J288" s="173"/>
      <c r="K288" s="174">
        <f>ROUND(E288*J288,2)</f>
        <v>0</v>
      </c>
      <c r="L288" s="174">
        <v>21</v>
      </c>
      <c r="M288" s="174">
        <f>G288*(1+L288/100)</f>
        <v>0</v>
      </c>
      <c r="N288" s="172">
        <v>2.5300000000000001E-3</v>
      </c>
      <c r="O288" s="172">
        <f>ROUND(E288*N288,2)</f>
        <v>0.01</v>
      </c>
      <c r="P288" s="172">
        <v>0</v>
      </c>
      <c r="Q288" s="172">
        <f>ROUND(E288*P288,2)</f>
        <v>0</v>
      </c>
      <c r="R288" s="174" t="s">
        <v>340</v>
      </c>
      <c r="S288" s="174" t="s">
        <v>232</v>
      </c>
      <c r="T288" s="175" t="s">
        <v>232</v>
      </c>
      <c r="U288" s="157">
        <v>2E-3</v>
      </c>
      <c r="V288" s="157">
        <f>ROUND(E288*U288,2)</f>
        <v>0.01</v>
      </c>
      <c r="W288" s="157"/>
      <c r="X288" s="157" t="s">
        <v>140</v>
      </c>
      <c r="Y288" s="157" t="s">
        <v>141</v>
      </c>
      <c r="Z288" s="146"/>
      <c r="AA288" s="146"/>
      <c r="AB288" s="146"/>
      <c r="AC288" s="146"/>
      <c r="AD288" s="146"/>
      <c r="AE288" s="146"/>
      <c r="AF288" s="146"/>
      <c r="AG288" s="146" t="s">
        <v>215</v>
      </c>
      <c r="AH288" s="146"/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outlineLevel="2" x14ac:dyDescent="0.2">
      <c r="A289" s="153"/>
      <c r="B289" s="154"/>
      <c r="C289" s="179" t="s">
        <v>442</v>
      </c>
      <c r="D289" s="159"/>
      <c r="E289" s="160"/>
      <c r="F289" s="157"/>
      <c r="G289" s="157"/>
      <c r="H289" s="157"/>
      <c r="I289" s="157"/>
      <c r="J289" s="157"/>
      <c r="K289" s="157"/>
      <c r="L289" s="157"/>
      <c r="M289" s="157"/>
      <c r="N289" s="156"/>
      <c r="O289" s="156"/>
      <c r="P289" s="156"/>
      <c r="Q289" s="156"/>
      <c r="R289" s="157"/>
      <c r="S289" s="157"/>
      <c r="T289" s="157"/>
      <c r="U289" s="157"/>
      <c r="V289" s="157"/>
      <c r="W289" s="157"/>
      <c r="X289" s="157"/>
      <c r="Y289" s="157"/>
      <c r="Z289" s="146"/>
      <c r="AA289" s="146"/>
      <c r="AB289" s="146"/>
      <c r="AC289" s="146"/>
      <c r="AD289" s="146"/>
      <c r="AE289" s="146"/>
      <c r="AF289" s="146"/>
      <c r="AG289" s="146" t="s">
        <v>148</v>
      </c>
      <c r="AH289" s="146">
        <v>0</v>
      </c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outlineLevel="3" x14ac:dyDescent="0.2">
      <c r="A290" s="153"/>
      <c r="B290" s="154"/>
      <c r="C290" s="179" t="s">
        <v>443</v>
      </c>
      <c r="D290" s="159"/>
      <c r="E290" s="160">
        <v>3</v>
      </c>
      <c r="F290" s="157"/>
      <c r="G290" s="157"/>
      <c r="H290" s="157"/>
      <c r="I290" s="157"/>
      <c r="J290" s="157"/>
      <c r="K290" s="157"/>
      <c r="L290" s="157"/>
      <c r="M290" s="157"/>
      <c r="N290" s="156"/>
      <c r="O290" s="156"/>
      <c r="P290" s="156"/>
      <c r="Q290" s="156"/>
      <c r="R290" s="157"/>
      <c r="S290" s="157"/>
      <c r="T290" s="157"/>
      <c r="U290" s="157"/>
      <c r="V290" s="157"/>
      <c r="W290" s="157"/>
      <c r="X290" s="157"/>
      <c r="Y290" s="157"/>
      <c r="Z290" s="146"/>
      <c r="AA290" s="146"/>
      <c r="AB290" s="146"/>
      <c r="AC290" s="146"/>
      <c r="AD290" s="146"/>
      <c r="AE290" s="146"/>
      <c r="AF290" s="146"/>
      <c r="AG290" s="146" t="s">
        <v>148</v>
      </c>
      <c r="AH290" s="146">
        <v>0</v>
      </c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outlineLevel="2" x14ac:dyDescent="0.2">
      <c r="A291" s="153"/>
      <c r="B291" s="154"/>
      <c r="C291" s="261"/>
      <c r="D291" s="262"/>
      <c r="E291" s="262"/>
      <c r="F291" s="262"/>
      <c r="G291" s="262"/>
      <c r="H291" s="157"/>
      <c r="I291" s="157"/>
      <c r="J291" s="157"/>
      <c r="K291" s="157"/>
      <c r="L291" s="157"/>
      <c r="M291" s="157"/>
      <c r="N291" s="156"/>
      <c r="O291" s="156"/>
      <c r="P291" s="156"/>
      <c r="Q291" s="156"/>
      <c r="R291" s="157"/>
      <c r="S291" s="157"/>
      <c r="T291" s="157"/>
      <c r="U291" s="157"/>
      <c r="V291" s="157"/>
      <c r="W291" s="157"/>
      <c r="X291" s="157"/>
      <c r="Y291" s="157"/>
      <c r="Z291" s="146"/>
      <c r="AA291" s="146"/>
      <c r="AB291" s="146"/>
      <c r="AC291" s="146"/>
      <c r="AD291" s="146"/>
      <c r="AE291" s="146"/>
      <c r="AF291" s="146"/>
      <c r="AG291" s="146" t="s">
        <v>150</v>
      </c>
      <c r="AH291" s="146"/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outlineLevel="1" x14ac:dyDescent="0.2">
      <c r="A292" s="169">
        <v>38</v>
      </c>
      <c r="B292" s="170" t="s">
        <v>453</v>
      </c>
      <c r="C292" s="178" t="s">
        <v>454</v>
      </c>
      <c r="D292" s="171" t="s">
        <v>284</v>
      </c>
      <c r="E292" s="172">
        <v>3</v>
      </c>
      <c r="F292" s="173"/>
      <c r="G292" s="174">
        <f>ROUND(E292*F292,2)</f>
        <v>0</v>
      </c>
      <c r="H292" s="173"/>
      <c r="I292" s="174">
        <f>ROUND(E292*H292,2)</f>
        <v>0</v>
      </c>
      <c r="J292" s="173"/>
      <c r="K292" s="174">
        <f>ROUND(E292*J292,2)</f>
        <v>0</v>
      </c>
      <c r="L292" s="174">
        <v>21</v>
      </c>
      <c r="M292" s="174">
        <f>G292*(1+L292/100)</f>
        <v>0</v>
      </c>
      <c r="N292" s="172">
        <v>0.12169000000000001</v>
      </c>
      <c r="O292" s="172">
        <f>ROUND(E292*N292,2)</f>
        <v>0.37</v>
      </c>
      <c r="P292" s="172">
        <v>0</v>
      </c>
      <c r="Q292" s="172">
        <f>ROUND(E292*P292,2)</f>
        <v>0</v>
      </c>
      <c r="R292" s="174" t="s">
        <v>340</v>
      </c>
      <c r="S292" s="174" t="s">
        <v>232</v>
      </c>
      <c r="T292" s="175" t="s">
        <v>232</v>
      </c>
      <c r="U292" s="157">
        <v>0.02</v>
      </c>
      <c r="V292" s="157">
        <f>ROUND(E292*U292,2)</f>
        <v>0.06</v>
      </c>
      <c r="W292" s="157"/>
      <c r="X292" s="157" t="s">
        <v>140</v>
      </c>
      <c r="Y292" s="157" t="s">
        <v>141</v>
      </c>
      <c r="Z292" s="146"/>
      <c r="AA292" s="146"/>
      <c r="AB292" s="146"/>
      <c r="AC292" s="146"/>
      <c r="AD292" s="146"/>
      <c r="AE292" s="146"/>
      <c r="AF292" s="146"/>
      <c r="AG292" s="146" t="s">
        <v>215</v>
      </c>
      <c r="AH292" s="146"/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outlineLevel="2" x14ac:dyDescent="0.2">
      <c r="A293" s="153"/>
      <c r="B293" s="154"/>
      <c r="C293" s="263" t="s">
        <v>455</v>
      </c>
      <c r="D293" s="264"/>
      <c r="E293" s="264"/>
      <c r="F293" s="264"/>
      <c r="G293" s="264"/>
      <c r="H293" s="157"/>
      <c r="I293" s="157"/>
      <c r="J293" s="157"/>
      <c r="K293" s="157"/>
      <c r="L293" s="157"/>
      <c r="M293" s="157"/>
      <c r="N293" s="156"/>
      <c r="O293" s="156"/>
      <c r="P293" s="156"/>
      <c r="Q293" s="156"/>
      <c r="R293" s="157"/>
      <c r="S293" s="157"/>
      <c r="T293" s="157"/>
      <c r="U293" s="157"/>
      <c r="V293" s="157"/>
      <c r="W293" s="157"/>
      <c r="X293" s="157"/>
      <c r="Y293" s="157"/>
      <c r="Z293" s="146"/>
      <c r="AA293" s="146"/>
      <c r="AB293" s="146"/>
      <c r="AC293" s="146"/>
      <c r="AD293" s="146"/>
      <c r="AE293" s="146"/>
      <c r="AF293" s="146"/>
      <c r="AG293" s="146" t="s">
        <v>234</v>
      </c>
      <c r="AH293" s="146"/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outlineLevel="2" x14ac:dyDescent="0.2">
      <c r="A294" s="153"/>
      <c r="B294" s="154"/>
      <c r="C294" s="179" t="s">
        <v>442</v>
      </c>
      <c r="D294" s="159"/>
      <c r="E294" s="160"/>
      <c r="F294" s="157"/>
      <c r="G294" s="157"/>
      <c r="H294" s="157"/>
      <c r="I294" s="157"/>
      <c r="J294" s="157"/>
      <c r="K294" s="157"/>
      <c r="L294" s="157"/>
      <c r="M294" s="157"/>
      <c r="N294" s="156"/>
      <c r="O294" s="156"/>
      <c r="P294" s="156"/>
      <c r="Q294" s="156"/>
      <c r="R294" s="157"/>
      <c r="S294" s="157"/>
      <c r="T294" s="157"/>
      <c r="U294" s="157"/>
      <c r="V294" s="157"/>
      <c r="W294" s="157"/>
      <c r="X294" s="157"/>
      <c r="Y294" s="157"/>
      <c r="Z294" s="146"/>
      <c r="AA294" s="146"/>
      <c r="AB294" s="146"/>
      <c r="AC294" s="146"/>
      <c r="AD294" s="146"/>
      <c r="AE294" s="146"/>
      <c r="AF294" s="146"/>
      <c r="AG294" s="146" t="s">
        <v>148</v>
      </c>
      <c r="AH294" s="146">
        <v>0</v>
      </c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outlineLevel="3" x14ac:dyDescent="0.2">
      <c r="A295" s="153"/>
      <c r="B295" s="154"/>
      <c r="C295" s="179" t="s">
        <v>443</v>
      </c>
      <c r="D295" s="159"/>
      <c r="E295" s="160">
        <v>3</v>
      </c>
      <c r="F295" s="157"/>
      <c r="G295" s="157"/>
      <c r="H295" s="157"/>
      <c r="I295" s="157"/>
      <c r="J295" s="157"/>
      <c r="K295" s="157"/>
      <c r="L295" s="157"/>
      <c r="M295" s="157"/>
      <c r="N295" s="156"/>
      <c r="O295" s="156"/>
      <c r="P295" s="156"/>
      <c r="Q295" s="156"/>
      <c r="R295" s="157"/>
      <c r="S295" s="157"/>
      <c r="T295" s="157"/>
      <c r="U295" s="157"/>
      <c r="V295" s="157"/>
      <c r="W295" s="157"/>
      <c r="X295" s="157"/>
      <c r="Y295" s="157"/>
      <c r="Z295" s="146"/>
      <c r="AA295" s="146"/>
      <c r="AB295" s="146"/>
      <c r="AC295" s="146"/>
      <c r="AD295" s="146"/>
      <c r="AE295" s="146"/>
      <c r="AF295" s="146"/>
      <c r="AG295" s="146" t="s">
        <v>148</v>
      </c>
      <c r="AH295" s="146">
        <v>0</v>
      </c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outlineLevel="2" x14ac:dyDescent="0.2">
      <c r="A296" s="153"/>
      <c r="B296" s="154"/>
      <c r="C296" s="261"/>
      <c r="D296" s="262"/>
      <c r="E296" s="262"/>
      <c r="F296" s="262"/>
      <c r="G296" s="262"/>
      <c r="H296" s="157"/>
      <c r="I296" s="157"/>
      <c r="J296" s="157"/>
      <c r="K296" s="157"/>
      <c r="L296" s="157"/>
      <c r="M296" s="157"/>
      <c r="N296" s="156"/>
      <c r="O296" s="156"/>
      <c r="P296" s="156"/>
      <c r="Q296" s="156"/>
      <c r="R296" s="157"/>
      <c r="S296" s="157"/>
      <c r="T296" s="157"/>
      <c r="U296" s="157"/>
      <c r="V296" s="157"/>
      <c r="W296" s="157"/>
      <c r="X296" s="157"/>
      <c r="Y296" s="157"/>
      <c r="Z296" s="146"/>
      <c r="AA296" s="146"/>
      <c r="AB296" s="146"/>
      <c r="AC296" s="146"/>
      <c r="AD296" s="146"/>
      <c r="AE296" s="146"/>
      <c r="AF296" s="146"/>
      <c r="AG296" s="146" t="s">
        <v>150</v>
      </c>
      <c r="AH296" s="146"/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ht="22.5" outlineLevel="1" x14ac:dyDescent="0.2">
      <c r="A297" s="169">
        <v>39</v>
      </c>
      <c r="B297" s="170" t="s">
        <v>456</v>
      </c>
      <c r="C297" s="178" t="s">
        <v>457</v>
      </c>
      <c r="D297" s="171" t="s">
        <v>284</v>
      </c>
      <c r="E297" s="172">
        <v>54.72</v>
      </c>
      <c r="F297" s="173"/>
      <c r="G297" s="174">
        <f>ROUND(E297*F297,2)</f>
        <v>0</v>
      </c>
      <c r="H297" s="173"/>
      <c r="I297" s="174">
        <f>ROUND(E297*H297,2)</f>
        <v>0</v>
      </c>
      <c r="J297" s="173"/>
      <c r="K297" s="174">
        <f>ROUND(E297*J297,2)</f>
        <v>0</v>
      </c>
      <c r="L297" s="174">
        <v>21</v>
      </c>
      <c r="M297" s="174">
        <f>G297*(1+L297/100)</f>
        <v>0</v>
      </c>
      <c r="N297" s="172">
        <v>8.3500000000000005E-2</v>
      </c>
      <c r="O297" s="172">
        <f>ROUND(E297*N297,2)</f>
        <v>4.57</v>
      </c>
      <c r="P297" s="172">
        <v>0</v>
      </c>
      <c r="Q297" s="172">
        <f>ROUND(E297*P297,2)</f>
        <v>0</v>
      </c>
      <c r="R297" s="174" t="s">
        <v>340</v>
      </c>
      <c r="S297" s="174" t="s">
        <v>232</v>
      </c>
      <c r="T297" s="175" t="s">
        <v>232</v>
      </c>
      <c r="U297" s="157">
        <v>0.25</v>
      </c>
      <c r="V297" s="157">
        <f>ROUND(E297*U297,2)</f>
        <v>13.68</v>
      </c>
      <c r="W297" s="157"/>
      <c r="X297" s="157" t="s">
        <v>140</v>
      </c>
      <c r="Y297" s="157" t="s">
        <v>141</v>
      </c>
      <c r="Z297" s="146"/>
      <c r="AA297" s="146"/>
      <c r="AB297" s="146"/>
      <c r="AC297" s="146"/>
      <c r="AD297" s="146"/>
      <c r="AE297" s="146"/>
      <c r="AF297" s="146"/>
      <c r="AG297" s="146" t="s">
        <v>215</v>
      </c>
      <c r="AH297" s="146"/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  <c r="BG297" s="146"/>
      <c r="BH297" s="146"/>
    </row>
    <row r="298" spans="1:60" outlineLevel="2" x14ac:dyDescent="0.2">
      <c r="A298" s="153"/>
      <c r="B298" s="154"/>
      <c r="C298" s="263" t="s">
        <v>458</v>
      </c>
      <c r="D298" s="264"/>
      <c r="E298" s="264"/>
      <c r="F298" s="264"/>
      <c r="G298" s="264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7"/>
      <c r="S298" s="157"/>
      <c r="T298" s="157"/>
      <c r="U298" s="157"/>
      <c r="V298" s="157"/>
      <c r="W298" s="157"/>
      <c r="X298" s="157"/>
      <c r="Y298" s="157"/>
      <c r="Z298" s="146"/>
      <c r="AA298" s="146"/>
      <c r="AB298" s="146"/>
      <c r="AC298" s="146"/>
      <c r="AD298" s="146"/>
      <c r="AE298" s="146"/>
      <c r="AF298" s="146"/>
      <c r="AG298" s="146" t="s">
        <v>234</v>
      </c>
      <c r="AH298" s="146"/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  <c r="BG298" s="146"/>
      <c r="BH298" s="146"/>
    </row>
    <row r="299" spans="1:60" outlineLevel="2" x14ac:dyDescent="0.2">
      <c r="A299" s="153"/>
      <c r="B299" s="154"/>
      <c r="C299" s="179" t="s">
        <v>459</v>
      </c>
      <c r="D299" s="159"/>
      <c r="E299" s="160"/>
      <c r="F299" s="157"/>
      <c r="G299" s="157"/>
      <c r="H299" s="157"/>
      <c r="I299" s="157"/>
      <c r="J299" s="157"/>
      <c r="K299" s="157"/>
      <c r="L299" s="157"/>
      <c r="M299" s="157"/>
      <c r="N299" s="156"/>
      <c r="O299" s="156"/>
      <c r="P299" s="156"/>
      <c r="Q299" s="156"/>
      <c r="R299" s="157"/>
      <c r="S299" s="157"/>
      <c r="T299" s="157"/>
      <c r="U299" s="157"/>
      <c r="V299" s="157"/>
      <c r="W299" s="157"/>
      <c r="X299" s="157"/>
      <c r="Y299" s="157"/>
      <c r="Z299" s="146"/>
      <c r="AA299" s="146"/>
      <c r="AB299" s="146"/>
      <c r="AC299" s="146"/>
      <c r="AD299" s="146"/>
      <c r="AE299" s="146"/>
      <c r="AF299" s="146"/>
      <c r="AG299" s="146" t="s">
        <v>148</v>
      </c>
      <c r="AH299" s="146">
        <v>0</v>
      </c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46"/>
      <c r="BB299" s="146"/>
      <c r="BC299" s="146"/>
      <c r="BD299" s="146"/>
      <c r="BE299" s="146"/>
      <c r="BF299" s="146"/>
      <c r="BG299" s="146"/>
      <c r="BH299" s="146"/>
    </row>
    <row r="300" spans="1:60" outlineLevel="3" x14ac:dyDescent="0.2">
      <c r="A300" s="153"/>
      <c r="B300" s="154"/>
      <c r="C300" s="179" t="s">
        <v>343</v>
      </c>
      <c r="D300" s="159"/>
      <c r="E300" s="160">
        <v>54.72</v>
      </c>
      <c r="F300" s="157"/>
      <c r="G300" s="157"/>
      <c r="H300" s="157"/>
      <c r="I300" s="157"/>
      <c r="J300" s="157"/>
      <c r="K300" s="157"/>
      <c r="L300" s="157"/>
      <c r="M300" s="157"/>
      <c r="N300" s="156"/>
      <c r="O300" s="156"/>
      <c r="P300" s="156"/>
      <c r="Q300" s="156"/>
      <c r="R300" s="157"/>
      <c r="S300" s="157"/>
      <c r="T300" s="157"/>
      <c r="U300" s="157"/>
      <c r="V300" s="157"/>
      <c r="W300" s="157"/>
      <c r="X300" s="157"/>
      <c r="Y300" s="157"/>
      <c r="Z300" s="146"/>
      <c r="AA300" s="146"/>
      <c r="AB300" s="146"/>
      <c r="AC300" s="146"/>
      <c r="AD300" s="146"/>
      <c r="AE300" s="146"/>
      <c r="AF300" s="146"/>
      <c r="AG300" s="146" t="s">
        <v>148</v>
      </c>
      <c r="AH300" s="146">
        <v>0</v>
      </c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outlineLevel="2" x14ac:dyDescent="0.2">
      <c r="A301" s="153"/>
      <c r="B301" s="154"/>
      <c r="C301" s="261"/>
      <c r="D301" s="262"/>
      <c r="E301" s="262"/>
      <c r="F301" s="262"/>
      <c r="G301" s="262"/>
      <c r="H301" s="157"/>
      <c r="I301" s="157"/>
      <c r="J301" s="157"/>
      <c r="K301" s="157"/>
      <c r="L301" s="157"/>
      <c r="M301" s="157"/>
      <c r="N301" s="156"/>
      <c r="O301" s="156"/>
      <c r="P301" s="156"/>
      <c r="Q301" s="156"/>
      <c r="R301" s="157"/>
      <c r="S301" s="157"/>
      <c r="T301" s="157"/>
      <c r="U301" s="157"/>
      <c r="V301" s="157"/>
      <c r="W301" s="157"/>
      <c r="X301" s="157"/>
      <c r="Y301" s="157"/>
      <c r="Z301" s="146"/>
      <c r="AA301" s="146"/>
      <c r="AB301" s="146"/>
      <c r="AC301" s="146"/>
      <c r="AD301" s="146"/>
      <c r="AE301" s="146"/>
      <c r="AF301" s="146"/>
      <c r="AG301" s="146" t="s">
        <v>150</v>
      </c>
      <c r="AH301" s="146"/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  <c r="BG301" s="146"/>
      <c r="BH301" s="146"/>
    </row>
    <row r="302" spans="1:60" outlineLevel="1" x14ac:dyDescent="0.2">
      <c r="A302" s="169">
        <v>40</v>
      </c>
      <c r="B302" s="170" t="s">
        <v>460</v>
      </c>
      <c r="C302" s="178" t="s">
        <v>461</v>
      </c>
      <c r="D302" s="171" t="s">
        <v>160</v>
      </c>
      <c r="E302" s="172">
        <v>50</v>
      </c>
      <c r="F302" s="173"/>
      <c r="G302" s="174">
        <f>ROUND(E302*F302,2)</f>
        <v>0</v>
      </c>
      <c r="H302" s="173"/>
      <c r="I302" s="174">
        <f>ROUND(E302*H302,2)</f>
        <v>0</v>
      </c>
      <c r="J302" s="173"/>
      <c r="K302" s="174">
        <f>ROUND(E302*J302,2)</f>
        <v>0</v>
      </c>
      <c r="L302" s="174">
        <v>21</v>
      </c>
      <c r="M302" s="174">
        <f>G302*(1+L302/100)</f>
        <v>0</v>
      </c>
      <c r="N302" s="172">
        <v>9.01E-2</v>
      </c>
      <c r="O302" s="172">
        <f>ROUND(E302*N302,2)</f>
        <v>4.51</v>
      </c>
      <c r="P302" s="172">
        <v>0</v>
      </c>
      <c r="Q302" s="172">
        <f>ROUND(E302*P302,2)</f>
        <v>0</v>
      </c>
      <c r="R302" s="174"/>
      <c r="S302" s="174" t="s">
        <v>138</v>
      </c>
      <c r="T302" s="175" t="s">
        <v>232</v>
      </c>
      <c r="U302" s="157">
        <v>0.4415</v>
      </c>
      <c r="V302" s="157">
        <f>ROUND(E302*U302,2)</f>
        <v>22.08</v>
      </c>
      <c r="W302" s="157"/>
      <c r="X302" s="157" t="s">
        <v>140</v>
      </c>
      <c r="Y302" s="157" t="s">
        <v>141</v>
      </c>
      <c r="Z302" s="146"/>
      <c r="AA302" s="146"/>
      <c r="AB302" s="146"/>
      <c r="AC302" s="146"/>
      <c r="AD302" s="146"/>
      <c r="AE302" s="146"/>
      <c r="AF302" s="146"/>
      <c r="AG302" s="146" t="s">
        <v>215</v>
      </c>
      <c r="AH302" s="146"/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outlineLevel="2" x14ac:dyDescent="0.2">
      <c r="A303" s="153"/>
      <c r="B303" s="154"/>
      <c r="C303" s="248"/>
      <c r="D303" s="249"/>
      <c r="E303" s="249"/>
      <c r="F303" s="249"/>
      <c r="G303" s="249"/>
      <c r="H303" s="157"/>
      <c r="I303" s="157"/>
      <c r="J303" s="157"/>
      <c r="K303" s="157"/>
      <c r="L303" s="157"/>
      <c r="M303" s="157"/>
      <c r="N303" s="156"/>
      <c r="O303" s="156"/>
      <c r="P303" s="156"/>
      <c r="Q303" s="156"/>
      <c r="R303" s="157"/>
      <c r="S303" s="157"/>
      <c r="T303" s="157"/>
      <c r="U303" s="157"/>
      <c r="V303" s="157"/>
      <c r="W303" s="157"/>
      <c r="X303" s="157"/>
      <c r="Y303" s="157"/>
      <c r="Z303" s="146"/>
      <c r="AA303" s="146"/>
      <c r="AB303" s="146"/>
      <c r="AC303" s="146"/>
      <c r="AD303" s="146"/>
      <c r="AE303" s="146"/>
      <c r="AF303" s="146"/>
      <c r="AG303" s="146" t="s">
        <v>150</v>
      </c>
      <c r="AH303" s="146"/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x14ac:dyDescent="0.2">
      <c r="A304" s="162" t="s">
        <v>133</v>
      </c>
      <c r="B304" s="163" t="s">
        <v>91</v>
      </c>
      <c r="C304" s="177" t="s">
        <v>92</v>
      </c>
      <c r="D304" s="164"/>
      <c r="E304" s="165"/>
      <c r="F304" s="166"/>
      <c r="G304" s="166">
        <f>SUMIF(AG305:AG315,"&lt;&gt;NOR",G305:G315)</f>
        <v>0</v>
      </c>
      <c r="H304" s="166"/>
      <c r="I304" s="166">
        <f>SUM(I305:I315)</f>
        <v>0</v>
      </c>
      <c r="J304" s="166"/>
      <c r="K304" s="166">
        <f>SUM(K305:K315)</f>
        <v>0</v>
      </c>
      <c r="L304" s="166"/>
      <c r="M304" s="166">
        <f>SUM(M305:M315)</f>
        <v>0</v>
      </c>
      <c r="N304" s="165"/>
      <c r="O304" s="165">
        <f>SUM(O305:O315)</f>
        <v>7.42</v>
      </c>
      <c r="P304" s="165"/>
      <c r="Q304" s="165">
        <f>SUM(Q305:Q315)</f>
        <v>0</v>
      </c>
      <c r="R304" s="166"/>
      <c r="S304" s="166"/>
      <c r="T304" s="167"/>
      <c r="U304" s="161"/>
      <c r="V304" s="161">
        <f>SUM(V305:V315)</f>
        <v>10.29</v>
      </c>
      <c r="W304" s="161"/>
      <c r="X304" s="161"/>
      <c r="Y304" s="161"/>
      <c r="AG304" t="s">
        <v>134</v>
      </c>
    </row>
    <row r="305" spans="1:60" outlineLevel="1" x14ac:dyDescent="0.2">
      <c r="A305" s="169">
        <v>41</v>
      </c>
      <c r="B305" s="170" t="s">
        <v>462</v>
      </c>
      <c r="C305" s="178" t="s">
        <v>463</v>
      </c>
      <c r="D305" s="171" t="s">
        <v>230</v>
      </c>
      <c r="E305" s="172">
        <v>2.9159999999999999</v>
      </c>
      <c r="F305" s="173"/>
      <c r="G305" s="174">
        <f>ROUND(E305*F305,2)</f>
        <v>0</v>
      </c>
      <c r="H305" s="173"/>
      <c r="I305" s="174">
        <f>ROUND(E305*H305,2)</f>
        <v>0</v>
      </c>
      <c r="J305" s="173"/>
      <c r="K305" s="174">
        <f>ROUND(E305*J305,2)</f>
        <v>0</v>
      </c>
      <c r="L305" s="174">
        <v>21</v>
      </c>
      <c r="M305" s="174">
        <f>G305*(1+L305/100)</f>
        <v>0</v>
      </c>
      <c r="N305" s="172">
        <v>2.5249999999999999</v>
      </c>
      <c r="O305" s="172">
        <f>ROUND(E305*N305,2)</f>
        <v>7.36</v>
      </c>
      <c r="P305" s="172">
        <v>0</v>
      </c>
      <c r="Q305" s="172">
        <f>ROUND(E305*P305,2)</f>
        <v>0</v>
      </c>
      <c r="R305" s="174" t="s">
        <v>376</v>
      </c>
      <c r="S305" s="174" t="s">
        <v>232</v>
      </c>
      <c r="T305" s="175" t="s">
        <v>232</v>
      </c>
      <c r="U305" s="157">
        <v>2.58</v>
      </c>
      <c r="V305" s="157">
        <f>ROUND(E305*U305,2)</f>
        <v>7.52</v>
      </c>
      <c r="W305" s="157"/>
      <c r="X305" s="157" t="s">
        <v>140</v>
      </c>
      <c r="Y305" s="157" t="s">
        <v>141</v>
      </c>
      <c r="Z305" s="146"/>
      <c r="AA305" s="146"/>
      <c r="AB305" s="146"/>
      <c r="AC305" s="146"/>
      <c r="AD305" s="146"/>
      <c r="AE305" s="146"/>
      <c r="AF305" s="146"/>
      <c r="AG305" s="146" t="s">
        <v>215</v>
      </c>
      <c r="AH305" s="146"/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outlineLevel="2" x14ac:dyDescent="0.2">
      <c r="A306" s="153"/>
      <c r="B306" s="154"/>
      <c r="C306" s="263" t="s">
        <v>464</v>
      </c>
      <c r="D306" s="264"/>
      <c r="E306" s="264"/>
      <c r="F306" s="264"/>
      <c r="G306" s="264"/>
      <c r="H306" s="157"/>
      <c r="I306" s="157"/>
      <c r="J306" s="157"/>
      <c r="K306" s="157"/>
      <c r="L306" s="157"/>
      <c r="M306" s="157"/>
      <c r="N306" s="156"/>
      <c r="O306" s="156"/>
      <c r="P306" s="156"/>
      <c r="Q306" s="156"/>
      <c r="R306" s="157"/>
      <c r="S306" s="157"/>
      <c r="T306" s="157"/>
      <c r="U306" s="157"/>
      <c r="V306" s="157"/>
      <c r="W306" s="157"/>
      <c r="X306" s="157"/>
      <c r="Y306" s="157"/>
      <c r="Z306" s="146"/>
      <c r="AA306" s="146"/>
      <c r="AB306" s="146"/>
      <c r="AC306" s="146"/>
      <c r="AD306" s="146"/>
      <c r="AE306" s="146"/>
      <c r="AF306" s="146"/>
      <c r="AG306" s="146" t="s">
        <v>234</v>
      </c>
      <c r="AH306" s="146"/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outlineLevel="2" x14ac:dyDescent="0.2">
      <c r="A307" s="153"/>
      <c r="B307" s="154"/>
      <c r="C307" s="259" t="s">
        <v>465</v>
      </c>
      <c r="D307" s="260"/>
      <c r="E307" s="260"/>
      <c r="F307" s="260"/>
      <c r="G307" s="260"/>
      <c r="H307" s="157"/>
      <c r="I307" s="157"/>
      <c r="J307" s="157"/>
      <c r="K307" s="157"/>
      <c r="L307" s="157"/>
      <c r="M307" s="157"/>
      <c r="N307" s="156"/>
      <c r="O307" s="156"/>
      <c r="P307" s="156"/>
      <c r="Q307" s="156"/>
      <c r="R307" s="157"/>
      <c r="S307" s="157"/>
      <c r="T307" s="157"/>
      <c r="U307" s="157"/>
      <c r="V307" s="157"/>
      <c r="W307" s="157"/>
      <c r="X307" s="157"/>
      <c r="Y307" s="157"/>
      <c r="Z307" s="146"/>
      <c r="AA307" s="146"/>
      <c r="AB307" s="146"/>
      <c r="AC307" s="146"/>
      <c r="AD307" s="146"/>
      <c r="AE307" s="146"/>
      <c r="AF307" s="146"/>
      <c r="AG307" s="146" t="s">
        <v>144</v>
      </c>
      <c r="AH307" s="146"/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  <c r="BG307" s="146"/>
      <c r="BH307" s="146"/>
    </row>
    <row r="308" spans="1:60" outlineLevel="2" x14ac:dyDescent="0.2">
      <c r="A308" s="153"/>
      <c r="B308" s="154"/>
      <c r="C308" s="179" t="s">
        <v>466</v>
      </c>
      <c r="D308" s="159"/>
      <c r="E308" s="160"/>
      <c r="F308" s="157"/>
      <c r="G308" s="157"/>
      <c r="H308" s="157"/>
      <c r="I308" s="157"/>
      <c r="J308" s="157"/>
      <c r="K308" s="157"/>
      <c r="L308" s="157"/>
      <c r="M308" s="157"/>
      <c r="N308" s="156"/>
      <c r="O308" s="156"/>
      <c r="P308" s="156"/>
      <c r="Q308" s="156"/>
      <c r="R308" s="157"/>
      <c r="S308" s="157"/>
      <c r="T308" s="157"/>
      <c r="U308" s="157"/>
      <c r="V308" s="157"/>
      <c r="W308" s="157"/>
      <c r="X308" s="157"/>
      <c r="Y308" s="157"/>
      <c r="Z308" s="146"/>
      <c r="AA308" s="146"/>
      <c r="AB308" s="146"/>
      <c r="AC308" s="146"/>
      <c r="AD308" s="146"/>
      <c r="AE308" s="146"/>
      <c r="AF308" s="146"/>
      <c r="AG308" s="146" t="s">
        <v>148</v>
      </c>
      <c r="AH308" s="146">
        <v>0</v>
      </c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  <c r="BG308" s="146"/>
      <c r="BH308" s="146"/>
    </row>
    <row r="309" spans="1:60" outlineLevel="3" x14ac:dyDescent="0.2">
      <c r="A309" s="153"/>
      <c r="B309" s="154"/>
      <c r="C309" s="179" t="s">
        <v>379</v>
      </c>
      <c r="D309" s="159"/>
      <c r="E309" s="160">
        <v>2.9159999999999999</v>
      </c>
      <c r="F309" s="157"/>
      <c r="G309" s="157"/>
      <c r="H309" s="157"/>
      <c r="I309" s="157"/>
      <c r="J309" s="157"/>
      <c r="K309" s="157"/>
      <c r="L309" s="157"/>
      <c r="M309" s="157"/>
      <c r="N309" s="156"/>
      <c r="O309" s="156"/>
      <c r="P309" s="156"/>
      <c r="Q309" s="156"/>
      <c r="R309" s="157"/>
      <c r="S309" s="157"/>
      <c r="T309" s="157"/>
      <c r="U309" s="157"/>
      <c r="V309" s="157"/>
      <c r="W309" s="157"/>
      <c r="X309" s="157"/>
      <c r="Y309" s="157"/>
      <c r="Z309" s="146"/>
      <c r="AA309" s="146"/>
      <c r="AB309" s="146"/>
      <c r="AC309" s="146"/>
      <c r="AD309" s="146"/>
      <c r="AE309" s="146"/>
      <c r="AF309" s="146"/>
      <c r="AG309" s="146" t="s">
        <v>148</v>
      </c>
      <c r="AH309" s="146">
        <v>0</v>
      </c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  <c r="BG309" s="146"/>
      <c r="BH309" s="146"/>
    </row>
    <row r="310" spans="1:60" outlineLevel="2" x14ac:dyDescent="0.2">
      <c r="A310" s="153"/>
      <c r="B310" s="154"/>
      <c r="C310" s="261"/>
      <c r="D310" s="262"/>
      <c r="E310" s="262"/>
      <c r="F310" s="262"/>
      <c r="G310" s="262"/>
      <c r="H310" s="157"/>
      <c r="I310" s="157"/>
      <c r="J310" s="157"/>
      <c r="K310" s="157"/>
      <c r="L310" s="157"/>
      <c r="M310" s="157"/>
      <c r="N310" s="156"/>
      <c r="O310" s="156"/>
      <c r="P310" s="156"/>
      <c r="Q310" s="156"/>
      <c r="R310" s="157"/>
      <c r="S310" s="157"/>
      <c r="T310" s="157"/>
      <c r="U310" s="157"/>
      <c r="V310" s="157"/>
      <c r="W310" s="157"/>
      <c r="X310" s="157"/>
      <c r="Y310" s="157"/>
      <c r="Z310" s="146"/>
      <c r="AA310" s="146"/>
      <c r="AB310" s="146"/>
      <c r="AC310" s="146"/>
      <c r="AD310" s="146"/>
      <c r="AE310" s="146"/>
      <c r="AF310" s="146"/>
      <c r="AG310" s="146" t="s">
        <v>150</v>
      </c>
      <c r="AH310" s="146"/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outlineLevel="1" x14ac:dyDescent="0.2">
      <c r="A311" s="169">
        <v>42</v>
      </c>
      <c r="B311" s="170" t="s">
        <v>467</v>
      </c>
      <c r="C311" s="178" t="s">
        <v>468</v>
      </c>
      <c r="D311" s="171" t="s">
        <v>284</v>
      </c>
      <c r="E311" s="172">
        <v>4.32</v>
      </c>
      <c r="F311" s="173"/>
      <c r="G311" s="174">
        <f>ROUND(E311*F311,2)</f>
        <v>0</v>
      </c>
      <c r="H311" s="173"/>
      <c r="I311" s="174">
        <f>ROUND(E311*H311,2)</f>
        <v>0</v>
      </c>
      <c r="J311" s="173"/>
      <c r="K311" s="174">
        <f>ROUND(E311*J311,2)</f>
        <v>0</v>
      </c>
      <c r="L311" s="174">
        <v>21</v>
      </c>
      <c r="M311" s="174">
        <f>G311*(1+L311/100)</f>
        <v>0</v>
      </c>
      <c r="N311" s="172">
        <v>1.41E-2</v>
      </c>
      <c r="O311" s="172">
        <f>ROUND(E311*N311,2)</f>
        <v>0.06</v>
      </c>
      <c r="P311" s="172">
        <v>0</v>
      </c>
      <c r="Q311" s="172">
        <f>ROUND(E311*P311,2)</f>
        <v>0</v>
      </c>
      <c r="R311" s="174" t="s">
        <v>376</v>
      </c>
      <c r="S311" s="174" t="s">
        <v>232</v>
      </c>
      <c r="T311" s="175" t="s">
        <v>232</v>
      </c>
      <c r="U311" s="157">
        <v>0.4</v>
      </c>
      <c r="V311" s="157">
        <f>ROUND(E311*U311,2)</f>
        <v>1.73</v>
      </c>
      <c r="W311" s="157"/>
      <c r="X311" s="157" t="s">
        <v>140</v>
      </c>
      <c r="Y311" s="157" t="s">
        <v>141</v>
      </c>
      <c r="Z311" s="146"/>
      <c r="AA311" s="146"/>
      <c r="AB311" s="146"/>
      <c r="AC311" s="146"/>
      <c r="AD311" s="146"/>
      <c r="AE311" s="146"/>
      <c r="AF311" s="146"/>
      <c r="AG311" s="146" t="s">
        <v>215</v>
      </c>
      <c r="AH311" s="146"/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outlineLevel="2" x14ac:dyDescent="0.2">
      <c r="A312" s="153"/>
      <c r="B312" s="154"/>
      <c r="C312" s="179" t="s">
        <v>469</v>
      </c>
      <c r="D312" s="159"/>
      <c r="E312" s="160">
        <v>4.32</v>
      </c>
      <c r="F312" s="157"/>
      <c r="G312" s="157"/>
      <c r="H312" s="157"/>
      <c r="I312" s="157"/>
      <c r="J312" s="157"/>
      <c r="K312" s="157"/>
      <c r="L312" s="157"/>
      <c r="M312" s="157"/>
      <c r="N312" s="156"/>
      <c r="O312" s="156"/>
      <c r="P312" s="156"/>
      <c r="Q312" s="156"/>
      <c r="R312" s="157"/>
      <c r="S312" s="157"/>
      <c r="T312" s="157"/>
      <c r="U312" s="157"/>
      <c r="V312" s="157"/>
      <c r="W312" s="157"/>
      <c r="X312" s="157"/>
      <c r="Y312" s="157"/>
      <c r="Z312" s="146"/>
      <c r="AA312" s="146"/>
      <c r="AB312" s="146"/>
      <c r="AC312" s="146"/>
      <c r="AD312" s="146"/>
      <c r="AE312" s="146"/>
      <c r="AF312" s="146"/>
      <c r="AG312" s="146" t="s">
        <v>148</v>
      </c>
      <c r="AH312" s="146">
        <v>0</v>
      </c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outlineLevel="2" x14ac:dyDescent="0.2">
      <c r="A313" s="153"/>
      <c r="B313" s="154"/>
      <c r="C313" s="261"/>
      <c r="D313" s="262"/>
      <c r="E313" s="262"/>
      <c r="F313" s="262"/>
      <c r="G313" s="262"/>
      <c r="H313" s="157"/>
      <c r="I313" s="157"/>
      <c r="J313" s="157"/>
      <c r="K313" s="157"/>
      <c r="L313" s="157"/>
      <c r="M313" s="157"/>
      <c r="N313" s="156"/>
      <c r="O313" s="156"/>
      <c r="P313" s="156"/>
      <c r="Q313" s="156"/>
      <c r="R313" s="157"/>
      <c r="S313" s="157"/>
      <c r="T313" s="157"/>
      <c r="U313" s="157"/>
      <c r="V313" s="157"/>
      <c r="W313" s="157"/>
      <c r="X313" s="157"/>
      <c r="Y313" s="157"/>
      <c r="Z313" s="146"/>
      <c r="AA313" s="146"/>
      <c r="AB313" s="146"/>
      <c r="AC313" s="146"/>
      <c r="AD313" s="146"/>
      <c r="AE313" s="146"/>
      <c r="AF313" s="146"/>
      <c r="AG313" s="146" t="s">
        <v>150</v>
      </c>
      <c r="AH313" s="146"/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  <c r="BG313" s="146"/>
      <c r="BH313" s="146"/>
    </row>
    <row r="314" spans="1:60" outlineLevel="1" x14ac:dyDescent="0.2">
      <c r="A314" s="169">
        <v>43</v>
      </c>
      <c r="B314" s="170" t="s">
        <v>470</v>
      </c>
      <c r="C314" s="178" t="s">
        <v>471</v>
      </c>
      <c r="D314" s="171" t="s">
        <v>284</v>
      </c>
      <c r="E314" s="172">
        <v>4.32</v>
      </c>
      <c r="F314" s="173"/>
      <c r="G314" s="174">
        <f>ROUND(E314*F314,2)</f>
        <v>0</v>
      </c>
      <c r="H314" s="173"/>
      <c r="I314" s="174">
        <f>ROUND(E314*H314,2)</f>
        <v>0</v>
      </c>
      <c r="J314" s="173"/>
      <c r="K314" s="174">
        <f>ROUND(E314*J314,2)</f>
        <v>0</v>
      </c>
      <c r="L314" s="174">
        <v>21</v>
      </c>
      <c r="M314" s="174">
        <f>G314*(1+L314/100)</f>
        <v>0</v>
      </c>
      <c r="N314" s="172">
        <v>0</v>
      </c>
      <c r="O314" s="172">
        <f>ROUND(E314*N314,2)</f>
        <v>0</v>
      </c>
      <c r="P314" s="172">
        <v>0</v>
      </c>
      <c r="Q314" s="172">
        <f>ROUND(E314*P314,2)</f>
        <v>0</v>
      </c>
      <c r="R314" s="174" t="s">
        <v>376</v>
      </c>
      <c r="S314" s="174" t="s">
        <v>232</v>
      </c>
      <c r="T314" s="175" t="s">
        <v>232</v>
      </c>
      <c r="U314" s="157">
        <v>0.24</v>
      </c>
      <c r="V314" s="157">
        <f>ROUND(E314*U314,2)</f>
        <v>1.04</v>
      </c>
      <c r="W314" s="157"/>
      <c r="X314" s="157" t="s">
        <v>140</v>
      </c>
      <c r="Y314" s="157" t="s">
        <v>141</v>
      </c>
      <c r="Z314" s="146"/>
      <c r="AA314" s="146"/>
      <c r="AB314" s="146"/>
      <c r="AC314" s="146"/>
      <c r="AD314" s="146"/>
      <c r="AE314" s="146"/>
      <c r="AF314" s="146"/>
      <c r="AG314" s="146" t="s">
        <v>215</v>
      </c>
      <c r="AH314" s="146"/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 outlineLevel="2" x14ac:dyDescent="0.2">
      <c r="A315" s="153"/>
      <c r="B315" s="154"/>
      <c r="C315" s="248"/>
      <c r="D315" s="249"/>
      <c r="E315" s="249"/>
      <c r="F315" s="249"/>
      <c r="G315" s="249"/>
      <c r="H315" s="157"/>
      <c r="I315" s="157"/>
      <c r="J315" s="157"/>
      <c r="K315" s="157"/>
      <c r="L315" s="157"/>
      <c r="M315" s="157"/>
      <c r="N315" s="156"/>
      <c r="O315" s="156"/>
      <c r="P315" s="156"/>
      <c r="Q315" s="156"/>
      <c r="R315" s="157"/>
      <c r="S315" s="157"/>
      <c r="T315" s="157"/>
      <c r="U315" s="157"/>
      <c r="V315" s="157"/>
      <c r="W315" s="157"/>
      <c r="X315" s="157"/>
      <c r="Y315" s="157"/>
      <c r="Z315" s="146"/>
      <c r="AA315" s="146"/>
      <c r="AB315" s="146"/>
      <c r="AC315" s="146"/>
      <c r="AD315" s="146"/>
      <c r="AE315" s="146"/>
      <c r="AF315" s="146"/>
      <c r="AG315" s="146" t="s">
        <v>150</v>
      </c>
      <c r="AH315" s="146"/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  <c r="BG315" s="146"/>
      <c r="BH315" s="146"/>
    </row>
    <row r="316" spans="1:60" x14ac:dyDescent="0.2">
      <c r="A316" s="162" t="s">
        <v>133</v>
      </c>
      <c r="B316" s="163" t="s">
        <v>93</v>
      </c>
      <c r="C316" s="177" t="s">
        <v>94</v>
      </c>
      <c r="D316" s="164"/>
      <c r="E316" s="165"/>
      <c r="F316" s="166"/>
      <c r="G316" s="166">
        <f>SUMIF(AG317:AG329,"&lt;&gt;NOR",G317:G329)</f>
        <v>0</v>
      </c>
      <c r="H316" s="166"/>
      <c r="I316" s="166">
        <f>SUM(I317:I329)</f>
        <v>0</v>
      </c>
      <c r="J316" s="166"/>
      <c r="K316" s="166">
        <f>SUM(K317:K329)</f>
        <v>0</v>
      </c>
      <c r="L316" s="166"/>
      <c r="M316" s="166">
        <f>SUM(M317:M329)</f>
        <v>0</v>
      </c>
      <c r="N316" s="165"/>
      <c r="O316" s="165">
        <f>SUM(O317:O329)</f>
        <v>0.01</v>
      </c>
      <c r="P316" s="165"/>
      <c r="Q316" s="165">
        <f>SUM(Q317:Q329)</f>
        <v>0</v>
      </c>
      <c r="R316" s="166"/>
      <c r="S316" s="166"/>
      <c r="T316" s="167"/>
      <c r="U316" s="161"/>
      <c r="V316" s="161">
        <f>SUM(V317:V329)</f>
        <v>12.42</v>
      </c>
      <c r="W316" s="161"/>
      <c r="X316" s="161"/>
      <c r="Y316" s="161"/>
      <c r="AG316" t="s">
        <v>134</v>
      </c>
    </row>
    <row r="317" spans="1:60" ht="22.5" outlineLevel="1" x14ac:dyDescent="0.2">
      <c r="A317" s="169">
        <v>44</v>
      </c>
      <c r="B317" s="170" t="s">
        <v>472</v>
      </c>
      <c r="C317" s="178" t="s">
        <v>473</v>
      </c>
      <c r="D317" s="171" t="s">
        <v>474</v>
      </c>
      <c r="E317" s="172">
        <v>54</v>
      </c>
      <c r="F317" s="173"/>
      <c r="G317" s="174">
        <f>ROUND(E317*F317,2)</f>
        <v>0</v>
      </c>
      <c r="H317" s="173"/>
      <c r="I317" s="174">
        <f>ROUND(E317*H317,2)</f>
        <v>0</v>
      </c>
      <c r="J317" s="173"/>
      <c r="K317" s="174">
        <f>ROUND(E317*J317,2)</f>
        <v>0</v>
      </c>
      <c r="L317" s="174">
        <v>21</v>
      </c>
      <c r="M317" s="174">
        <f>G317*(1+L317/100)</f>
        <v>0</v>
      </c>
      <c r="N317" s="172">
        <v>1.2E-4</v>
      </c>
      <c r="O317" s="172">
        <f>ROUND(E317*N317,2)</f>
        <v>0.01</v>
      </c>
      <c r="P317" s="172">
        <v>0</v>
      </c>
      <c r="Q317" s="172">
        <f>ROUND(E317*P317,2)</f>
        <v>0</v>
      </c>
      <c r="R317" s="174" t="s">
        <v>475</v>
      </c>
      <c r="S317" s="174" t="s">
        <v>232</v>
      </c>
      <c r="T317" s="175" t="s">
        <v>232</v>
      </c>
      <c r="U317" s="157">
        <v>0.23</v>
      </c>
      <c r="V317" s="157">
        <f>ROUND(E317*U317,2)</f>
        <v>12.42</v>
      </c>
      <c r="W317" s="157"/>
      <c r="X317" s="157" t="s">
        <v>140</v>
      </c>
      <c r="Y317" s="157" t="s">
        <v>141</v>
      </c>
      <c r="Z317" s="146"/>
      <c r="AA317" s="146"/>
      <c r="AB317" s="146"/>
      <c r="AC317" s="146"/>
      <c r="AD317" s="146"/>
      <c r="AE317" s="146"/>
      <c r="AF317" s="146"/>
      <c r="AG317" s="146" t="s">
        <v>215</v>
      </c>
      <c r="AH317" s="146"/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  <c r="BG317" s="146"/>
      <c r="BH317" s="146"/>
    </row>
    <row r="318" spans="1:60" outlineLevel="2" x14ac:dyDescent="0.2">
      <c r="A318" s="153"/>
      <c r="B318" s="154"/>
      <c r="C318" s="179" t="s">
        <v>476</v>
      </c>
      <c r="D318" s="159"/>
      <c r="E318" s="160"/>
      <c r="F318" s="157"/>
      <c r="G318" s="157"/>
      <c r="H318" s="157"/>
      <c r="I318" s="157"/>
      <c r="J318" s="157"/>
      <c r="K318" s="157"/>
      <c r="L318" s="157"/>
      <c r="M318" s="157"/>
      <c r="N318" s="156"/>
      <c r="O318" s="156"/>
      <c r="P318" s="156"/>
      <c r="Q318" s="156"/>
      <c r="R318" s="157"/>
      <c r="S318" s="157"/>
      <c r="T318" s="157"/>
      <c r="U318" s="157"/>
      <c r="V318" s="157"/>
      <c r="W318" s="157"/>
      <c r="X318" s="157"/>
      <c r="Y318" s="157"/>
      <c r="Z318" s="146"/>
      <c r="AA318" s="146"/>
      <c r="AB318" s="146"/>
      <c r="AC318" s="146"/>
      <c r="AD318" s="146"/>
      <c r="AE318" s="146"/>
      <c r="AF318" s="146"/>
      <c r="AG318" s="146" t="s">
        <v>148</v>
      </c>
      <c r="AH318" s="146">
        <v>0</v>
      </c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outlineLevel="3" x14ac:dyDescent="0.2">
      <c r="A319" s="153"/>
      <c r="B319" s="154"/>
      <c r="C319" s="179" t="s">
        <v>433</v>
      </c>
      <c r="D319" s="159"/>
      <c r="E319" s="160"/>
      <c r="F319" s="157"/>
      <c r="G319" s="157"/>
      <c r="H319" s="157"/>
      <c r="I319" s="157"/>
      <c r="J319" s="157"/>
      <c r="K319" s="157"/>
      <c r="L319" s="157"/>
      <c r="M319" s="157"/>
      <c r="N319" s="156"/>
      <c r="O319" s="156"/>
      <c r="P319" s="156"/>
      <c r="Q319" s="156"/>
      <c r="R319" s="157"/>
      <c r="S319" s="157"/>
      <c r="T319" s="157"/>
      <c r="U319" s="157"/>
      <c r="V319" s="157"/>
      <c r="W319" s="157"/>
      <c r="X319" s="157"/>
      <c r="Y319" s="157"/>
      <c r="Z319" s="146"/>
      <c r="AA319" s="146"/>
      <c r="AB319" s="146"/>
      <c r="AC319" s="146"/>
      <c r="AD319" s="146"/>
      <c r="AE319" s="146"/>
      <c r="AF319" s="146"/>
      <c r="AG319" s="146" t="s">
        <v>148</v>
      </c>
      <c r="AH319" s="146">
        <v>0</v>
      </c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outlineLevel="3" x14ac:dyDescent="0.2">
      <c r="A320" s="153"/>
      <c r="B320" s="154"/>
      <c r="C320" s="179" t="s">
        <v>477</v>
      </c>
      <c r="D320" s="159"/>
      <c r="E320" s="160">
        <v>54</v>
      </c>
      <c r="F320" s="157"/>
      <c r="G320" s="157"/>
      <c r="H320" s="157"/>
      <c r="I320" s="157"/>
      <c r="J320" s="157"/>
      <c r="K320" s="157"/>
      <c r="L320" s="157"/>
      <c r="M320" s="157"/>
      <c r="N320" s="156"/>
      <c r="O320" s="156"/>
      <c r="P320" s="156"/>
      <c r="Q320" s="156"/>
      <c r="R320" s="157"/>
      <c r="S320" s="157"/>
      <c r="T320" s="157"/>
      <c r="U320" s="157"/>
      <c r="V320" s="157"/>
      <c r="W320" s="157"/>
      <c r="X320" s="157"/>
      <c r="Y320" s="157"/>
      <c r="Z320" s="146"/>
      <c r="AA320" s="146"/>
      <c r="AB320" s="146"/>
      <c r="AC320" s="146"/>
      <c r="AD320" s="146"/>
      <c r="AE320" s="146"/>
      <c r="AF320" s="146"/>
      <c r="AG320" s="146" t="s">
        <v>148</v>
      </c>
      <c r="AH320" s="146">
        <v>0</v>
      </c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outlineLevel="2" x14ac:dyDescent="0.2">
      <c r="A321" s="153"/>
      <c r="B321" s="154"/>
      <c r="C321" s="261"/>
      <c r="D321" s="262"/>
      <c r="E321" s="262"/>
      <c r="F321" s="262"/>
      <c r="G321" s="262"/>
      <c r="H321" s="157"/>
      <c r="I321" s="157"/>
      <c r="J321" s="157"/>
      <c r="K321" s="157"/>
      <c r="L321" s="157"/>
      <c r="M321" s="157"/>
      <c r="N321" s="156"/>
      <c r="O321" s="156"/>
      <c r="P321" s="156"/>
      <c r="Q321" s="156"/>
      <c r="R321" s="157"/>
      <c r="S321" s="157"/>
      <c r="T321" s="157"/>
      <c r="U321" s="157"/>
      <c r="V321" s="157"/>
      <c r="W321" s="157"/>
      <c r="X321" s="157"/>
      <c r="Y321" s="157"/>
      <c r="Z321" s="146"/>
      <c r="AA321" s="146"/>
      <c r="AB321" s="146"/>
      <c r="AC321" s="146"/>
      <c r="AD321" s="146"/>
      <c r="AE321" s="146"/>
      <c r="AF321" s="146"/>
      <c r="AG321" s="146" t="s">
        <v>150</v>
      </c>
      <c r="AH321" s="146"/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outlineLevel="1" x14ac:dyDescent="0.2">
      <c r="A322" s="169">
        <v>45</v>
      </c>
      <c r="B322" s="170" t="s">
        <v>478</v>
      </c>
      <c r="C322" s="178" t="s">
        <v>479</v>
      </c>
      <c r="D322" s="171" t="s">
        <v>218</v>
      </c>
      <c r="E322" s="172">
        <v>4</v>
      </c>
      <c r="F322" s="173"/>
      <c r="G322" s="174">
        <f>ROUND(E322*F322,2)</f>
        <v>0</v>
      </c>
      <c r="H322" s="173"/>
      <c r="I322" s="174">
        <f>ROUND(E322*H322,2)</f>
        <v>0</v>
      </c>
      <c r="J322" s="173"/>
      <c r="K322" s="174">
        <f>ROUND(E322*J322,2)</f>
        <v>0</v>
      </c>
      <c r="L322" s="174">
        <v>21</v>
      </c>
      <c r="M322" s="174">
        <f>G322*(1+L322/100)</f>
        <v>0</v>
      </c>
      <c r="N322" s="172">
        <v>0</v>
      </c>
      <c r="O322" s="172">
        <f>ROUND(E322*N322,2)</f>
        <v>0</v>
      </c>
      <c r="P322" s="172">
        <v>0</v>
      </c>
      <c r="Q322" s="172">
        <f>ROUND(E322*P322,2)</f>
        <v>0</v>
      </c>
      <c r="R322" s="174"/>
      <c r="S322" s="174" t="s">
        <v>138</v>
      </c>
      <c r="T322" s="175" t="s">
        <v>139</v>
      </c>
      <c r="U322" s="157">
        <v>0</v>
      </c>
      <c r="V322" s="157">
        <f>ROUND(E322*U322,2)</f>
        <v>0</v>
      </c>
      <c r="W322" s="157"/>
      <c r="X322" s="157" t="s">
        <v>140</v>
      </c>
      <c r="Y322" s="157" t="s">
        <v>141</v>
      </c>
      <c r="Z322" s="146"/>
      <c r="AA322" s="146"/>
      <c r="AB322" s="146"/>
      <c r="AC322" s="146"/>
      <c r="AD322" s="146"/>
      <c r="AE322" s="146"/>
      <c r="AF322" s="146"/>
      <c r="AG322" s="146" t="s">
        <v>215</v>
      </c>
      <c r="AH322" s="146"/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outlineLevel="2" x14ac:dyDescent="0.2">
      <c r="A323" s="153"/>
      <c r="B323" s="154"/>
      <c r="C323" s="248"/>
      <c r="D323" s="249"/>
      <c r="E323" s="249"/>
      <c r="F323" s="249"/>
      <c r="G323" s="249"/>
      <c r="H323" s="157"/>
      <c r="I323" s="157"/>
      <c r="J323" s="157"/>
      <c r="K323" s="157"/>
      <c r="L323" s="157"/>
      <c r="M323" s="157"/>
      <c r="N323" s="156"/>
      <c r="O323" s="156"/>
      <c r="P323" s="156"/>
      <c r="Q323" s="156"/>
      <c r="R323" s="157"/>
      <c r="S323" s="157"/>
      <c r="T323" s="157"/>
      <c r="U323" s="157"/>
      <c r="V323" s="157"/>
      <c r="W323" s="157"/>
      <c r="X323" s="157"/>
      <c r="Y323" s="157"/>
      <c r="Z323" s="146"/>
      <c r="AA323" s="146"/>
      <c r="AB323" s="146"/>
      <c r="AC323" s="146"/>
      <c r="AD323" s="146"/>
      <c r="AE323" s="146"/>
      <c r="AF323" s="146"/>
      <c r="AG323" s="146" t="s">
        <v>150</v>
      </c>
      <c r="AH323" s="146"/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  <c r="BG323" s="146"/>
      <c r="BH323" s="146"/>
    </row>
    <row r="324" spans="1:60" outlineLevel="1" x14ac:dyDescent="0.2">
      <c r="A324" s="169">
        <v>46</v>
      </c>
      <c r="B324" s="170" t="s">
        <v>480</v>
      </c>
      <c r="C324" s="178" t="s">
        <v>481</v>
      </c>
      <c r="D324" s="171" t="s">
        <v>160</v>
      </c>
      <c r="E324" s="172">
        <v>20</v>
      </c>
      <c r="F324" s="173"/>
      <c r="G324" s="174">
        <f>ROUND(E324*F324,2)</f>
        <v>0</v>
      </c>
      <c r="H324" s="173"/>
      <c r="I324" s="174">
        <f>ROUND(E324*H324,2)</f>
        <v>0</v>
      </c>
      <c r="J324" s="173"/>
      <c r="K324" s="174">
        <f>ROUND(E324*J324,2)</f>
        <v>0</v>
      </c>
      <c r="L324" s="174">
        <v>21</v>
      </c>
      <c r="M324" s="174">
        <f>G324*(1+L324/100)</f>
        <v>0</v>
      </c>
      <c r="N324" s="172">
        <v>0</v>
      </c>
      <c r="O324" s="172">
        <f>ROUND(E324*N324,2)</f>
        <v>0</v>
      </c>
      <c r="P324" s="172">
        <v>0</v>
      </c>
      <c r="Q324" s="172">
        <f>ROUND(E324*P324,2)</f>
        <v>0</v>
      </c>
      <c r="R324" s="174"/>
      <c r="S324" s="174" t="s">
        <v>138</v>
      </c>
      <c r="T324" s="175" t="s">
        <v>139</v>
      </c>
      <c r="U324" s="157">
        <v>0</v>
      </c>
      <c r="V324" s="157">
        <f>ROUND(E324*U324,2)</f>
        <v>0</v>
      </c>
      <c r="W324" s="157"/>
      <c r="X324" s="157" t="s">
        <v>140</v>
      </c>
      <c r="Y324" s="157" t="s">
        <v>141</v>
      </c>
      <c r="Z324" s="146"/>
      <c r="AA324" s="146"/>
      <c r="AB324" s="146"/>
      <c r="AC324" s="146"/>
      <c r="AD324" s="146"/>
      <c r="AE324" s="146"/>
      <c r="AF324" s="146"/>
      <c r="AG324" s="146" t="s">
        <v>215</v>
      </c>
      <c r="AH324" s="146"/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  <c r="BG324" s="146"/>
      <c r="BH324" s="146"/>
    </row>
    <row r="325" spans="1:60" outlineLevel="2" x14ac:dyDescent="0.2">
      <c r="A325" s="153"/>
      <c r="B325" s="154"/>
      <c r="C325" s="248"/>
      <c r="D325" s="249"/>
      <c r="E325" s="249"/>
      <c r="F325" s="249"/>
      <c r="G325" s="249"/>
      <c r="H325" s="157"/>
      <c r="I325" s="157"/>
      <c r="J325" s="157"/>
      <c r="K325" s="157"/>
      <c r="L325" s="157"/>
      <c r="M325" s="157"/>
      <c r="N325" s="156"/>
      <c r="O325" s="156"/>
      <c r="P325" s="156"/>
      <c r="Q325" s="156"/>
      <c r="R325" s="157"/>
      <c r="S325" s="157"/>
      <c r="T325" s="157"/>
      <c r="U325" s="157"/>
      <c r="V325" s="157"/>
      <c r="W325" s="157"/>
      <c r="X325" s="157"/>
      <c r="Y325" s="157"/>
      <c r="Z325" s="146"/>
      <c r="AA325" s="146"/>
      <c r="AB325" s="146"/>
      <c r="AC325" s="146"/>
      <c r="AD325" s="146"/>
      <c r="AE325" s="146"/>
      <c r="AF325" s="146"/>
      <c r="AG325" s="146" t="s">
        <v>150</v>
      </c>
      <c r="AH325" s="146"/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  <c r="BG325" s="146"/>
      <c r="BH325" s="146"/>
    </row>
    <row r="326" spans="1:60" outlineLevel="1" x14ac:dyDescent="0.2">
      <c r="A326" s="169">
        <v>47</v>
      </c>
      <c r="B326" s="170" t="s">
        <v>482</v>
      </c>
      <c r="C326" s="178" t="s">
        <v>483</v>
      </c>
      <c r="D326" s="171" t="s">
        <v>137</v>
      </c>
      <c r="E326" s="172">
        <v>4</v>
      </c>
      <c r="F326" s="173"/>
      <c r="G326" s="174">
        <f>ROUND(E326*F326,2)</f>
        <v>0</v>
      </c>
      <c r="H326" s="173"/>
      <c r="I326" s="174">
        <f>ROUND(E326*H326,2)</f>
        <v>0</v>
      </c>
      <c r="J326" s="173"/>
      <c r="K326" s="174">
        <f>ROUND(E326*J326,2)</f>
        <v>0</v>
      </c>
      <c r="L326" s="174">
        <v>21</v>
      </c>
      <c r="M326" s="174">
        <f>G326*(1+L326/100)</f>
        <v>0</v>
      </c>
      <c r="N326" s="172">
        <v>0</v>
      </c>
      <c r="O326" s="172">
        <f>ROUND(E326*N326,2)</f>
        <v>0</v>
      </c>
      <c r="P326" s="172">
        <v>0</v>
      </c>
      <c r="Q326" s="172">
        <f>ROUND(E326*P326,2)</f>
        <v>0</v>
      </c>
      <c r="R326" s="174"/>
      <c r="S326" s="174" t="s">
        <v>138</v>
      </c>
      <c r="T326" s="175" t="s">
        <v>139</v>
      </c>
      <c r="U326" s="157">
        <v>0</v>
      </c>
      <c r="V326" s="157">
        <f>ROUND(E326*U326,2)</f>
        <v>0</v>
      </c>
      <c r="W326" s="157"/>
      <c r="X326" s="157" t="s">
        <v>140</v>
      </c>
      <c r="Y326" s="157" t="s">
        <v>141</v>
      </c>
      <c r="Z326" s="146"/>
      <c r="AA326" s="146"/>
      <c r="AB326" s="146"/>
      <c r="AC326" s="146"/>
      <c r="AD326" s="146"/>
      <c r="AE326" s="146"/>
      <c r="AF326" s="146"/>
      <c r="AG326" s="146" t="s">
        <v>215</v>
      </c>
      <c r="AH326" s="146"/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46"/>
      <c r="BB326" s="146"/>
      <c r="BC326" s="146"/>
      <c r="BD326" s="146"/>
      <c r="BE326" s="146"/>
      <c r="BF326" s="146"/>
      <c r="BG326" s="146"/>
      <c r="BH326" s="146"/>
    </row>
    <row r="327" spans="1:60" outlineLevel="2" x14ac:dyDescent="0.2">
      <c r="A327" s="153"/>
      <c r="B327" s="154"/>
      <c r="C327" s="248"/>
      <c r="D327" s="249"/>
      <c r="E327" s="249"/>
      <c r="F327" s="249"/>
      <c r="G327" s="249"/>
      <c r="H327" s="157"/>
      <c r="I327" s="157"/>
      <c r="J327" s="157"/>
      <c r="K327" s="157"/>
      <c r="L327" s="157"/>
      <c r="M327" s="157"/>
      <c r="N327" s="156"/>
      <c r="O327" s="156"/>
      <c r="P327" s="156"/>
      <c r="Q327" s="156"/>
      <c r="R327" s="157"/>
      <c r="S327" s="157"/>
      <c r="T327" s="157"/>
      <c r="U327" s="157"/>
      <c r="V327" s="157"/>
      <c r="W327" s="157"/>
      <c r="X327" s="157"/>
      <c r="Y327" s="157"/>
      <c r="Z327" s="146"/>
      <c r="AA327" s="146"/>
      <c r="AB327" s="146"/>
      <c r="AC327" s="146"/>
      <c r="AD327" s="146"/>
      <c r="AE327" s="146"/>
      <c r="AF327" s="146"/>
      <c r="AG327" s="146" t="s">
        <v>150</v>
      </c>
      <c r="AH327" s="146"/>
      <c r="AI327" s="146"/>
      <c r="AJ327" s="146"/>
      <c r="AK327" s="146"/>
      <c r="AL327" s="146"/>
      <c r="AM327" s="146"/>
      <c r="AN327" s="146"/>
      <c r="AO327" s="146"/>
      <c r="AP327" s="146"/>
      <c r="AQ327" s="146"/>
      <c r="AR327" s="146"/>
      <c r="AS327" s="146"/>
      <c r="AT327" s="146"/>
      <c r="AU327" s="146"/>
      <c r="AV327" s="146"/>
      <c r="AW327" s="146"/>
      <c r="AX327" s="146"/>
      <c r="AY327" s="146"/>
      <c r="AZ327" s="146"/>
      <c r="BA327" s="146"/>
      <c r="BB327" s="146"/>
      <c r="BC327" s="146"/>
      <c r="BD327" s="146"/>
      <c r="BE327" s="146"/>
      <c r="BF327" s="146"/>
      <c r="BG327" s="146"/>
      <c r="BH327" s="146"/>
    </row>
    <row r="328" spans="1:60" outlineLevel="1" x14ac:dyDescent="0.2">
      <c r="A328" s="169">
        <v>48</v>
      </c>
      <c r="B328" s="170" t="s">
        <v>484</v>
      </c>
      <c r="C328" s="178" t="s">
        <v>485</v>
      </c>
      <c r="D328" s="171" t="s">
        <v>486</v>
      </c>
      <c r="E328" s="172">
        <v>4</v>
      </c>
      <c r="F328" s="173"/>
      <c r="G328" s="174">
        <f>ROUND(E328*F328,2)</f>
        <v>0</v>
      </c>
      <c r="H328" s="173"/>
      <c r="I328" s="174">
        <f>ROUND(E328*H328,2)</f>
        <v>0</v>
      </c>
      <c r="J328" s="173"/>
      <c r="K328" s="174">
        <f>ROUND(E328*J328,2)</f>
        <v>0</v>
      </c>
      <c r="L328" s="174">
        <v>21</v>
      </c>
      <c r="M328" s="174">
        <f>G328*(1+L328/100)</f>
        <v>0</v>
      </c>
      <c r="N328" s="172">
        <v>0</v>
      </c>
      <c r="O328" s="172">
        <f>ROUND(E328*N328,2)</f>
        <v>0</v>
      </c>
      <c r="P328" s="172">
        <v>0</v>
      </c>
      <c r="Q328" s="172">
        <f>ROUND(E328*P328,2)</f>
        <v>0</v>
      </c>
      <c r="R328" s="174"/>
      <c r="S328" s="174" t="s">
        <v>138</v>
      </c>
      <c r="T328" s="175" t="s">
        <v>139</v>
      </c>
      <c r="U328" s="157">
        <v>0</v>
      </c>
      <c r="V328" s="157">
        <f>ROUND(E328*U328,2)</f>
        <v>0</v>
      </c>
      <c r="W328" s="157"/>
      <c r="X328" s="157" t="s">
        <v>140</v>
      </c>
      <c r="Y328" s="157" t="s">
        <v>141</v>
      </c>
      <c r="Z328" s="146"/>
      <c r="AA328" s="146"/>
      <c r="AB328" s="146"/>
      <c r="AC328" s="146"/>
      <c r="AD328" s="146"/>
      <c r="AE328" s="146"/>
      <c r="AF328" s="146"/>
      <c r="AG328" s="146" t="s">
        <v>215</v>
      </c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outlineLevel="2" x14ac:dyDescent="0.2">
      <c r="A329" s="153"/>
      <c r="B329" s="154"/>
      <c r="C329" s="248"/>
      <c r="D329" s="249"/>
      <c r="E329" s="249"/>
      <c r="F329" s="249"/>
      <c r="G329" s="249"/>
      <c r="H329" s="157"/>
      <c r="I329" s="157"/>
      <c r="J329" s="157"/>
      <c r="K329" s="157"/>
      <c r="L329" s="157"/>
      <c r="M329" s="157"/>
      <c r="N329" s="156"/>
      <c r="O329" s="156"/>
      <c r="P329" s="156"/>
      <c r="Q329" s="156"/>
      <c r="R329" s="157"/>
      <c r="S329" s="157"/>
      <c r="T329" s="157"/>
      <c r="U329" s="157"/>
      <c r="V329" s="157"/>
      <c r="W329" s="157"/>
      <c r="X329" s="157"/>
      <c r="Y329" s="157"/>
      <c r="Z329" s="146"/>
      <c r="AA329" s="146"/>
      <c r="AB329" s="146"/>
      <c r="AC329" s="146"/>
      <c r="AD329" s="146"/>
      <c r="AE329" s="146"/>
      <c r="AF329" s="146"/>
      <c r="AG329" s="146" t="s">
        <v>150</v>
      </c>
      <c r="AH329" s="146"/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x14ac:dyDescent="0.2">
      <c r="A330" s="162" t="s">
        <v>133</v>
      </c>
      <c r="B330" s="163" t="s">
        <v>95</v>
      </c>
      <c r="C330" s="177" t="s">
        <v>96</v>
      </c>
      <c r="D330" s="164"/>
      <c r="E330" s="165"/>
      <c r="F330" s="166"/>
      <c r="G330" s="166">
        <f>SUMIF(AG331:AG335,"&lt;&gt;NOR",G331:G335)</f>
        <v>0</v>
      </c>
      <c r="H330" s="166"/>
      <c r="I330" s="166">
        <f>SUM(I331:I335)</f>
        <v>0</v>
      </c>
      <c r="J330" s="166"/>
      <c r="K330" s="166">
        <f>SUM(K331:K335)</f>
        <v>0</v>
      </c>
      <c r="L330" s="166"/>
      <c r="M330" s="166">
        <f>SUM(M331:M335)</f>
        <v>0</v>
      </c>
      <c r="N330" s="165"/>
      <c r="O330" s="165">
        <f>SUM(O331:O335)</f>
        <v>0</v>
      </c>
      <c r="P330" s="165"/>
      <c r="Q330" s="165">
        <f>SUM(Q331:Q335)</f>
        <v>9.0000000000000011E-2</v>
      </c>
      <c r="R330" s="166"/>
      <c r="S330" s="166"/>
      <c r="T330" s="167"/>
      <c r="U330" s="161"/>
      <c r="V330" s="161">
        <f>SUM(V331:V335)</f>
        <v>3.8499999999999996</v>
      </c>
      <c r="W330" s="161"/>
      <c r="X330" s="161"/>
      <c r="Y330" s="161"/>
      <c r="AG330" t="s">
        <v>134</v>
      </c>
    </row>
    <row r="331" spans="1:60" outlineLevel="1" x14ac:dyDescent="0.2">
      <c r="A331" s="169">
        <v>49</v>
      </c>
      <c r="B331" s="170" t="s">
        <v>487</v>
      </c>
      <c r="C331" s="178" t="s">
        <v>488</v>
      </c>
      <c r="D331" s="171" t="s">
        <v>160</v>
      </c>
      <c r="E331" s="172">
        <v>7.1</v>
      </c>
      <c r="F331" s="173"/>
      <c r="G331" s="174">
        <f>ROUND(E331*F331,2)</f>
        <v>0</v>
      </c>
      <c r="H331" s="173"/>
      <c r="I331" s="174">
        <f>ROUND(E331*H331,2)</f>
        <v>0</v>
      </c>
      <c r="J331" s="173"/>
      <c r="K331" s="174">
        <f>ROUND(E331*J331,2)</f>
        <v>0</v>
      </c>
      <c r="L331" s="174">
        <v>21</v>
      </c>
      <c r="M331" s="174">
        <f>G331*(1+L331/100)</f>
        <v>0</v>
      </c>
      <c r="N331" s="172">
        <v>0</v>
      </c>
      <c r="O331" s="172">
        <f>ROUND(E331*N331,2)</f>
        <v>0</v>
      </c>
      <c r="P331" s="172">
        <v>0.01</v>
      </c>
      <c r="Q331" s="172">
        <f>ROUND(E331*P331,2)</f>
        <v>7.0000000000000007E-2</v>
      </c>
      <c r="R331" s="174" t="s">
        <v>489</v>
      </c>
      <c r="S331" s="174" t="s">
        <v>232</v>
      </c>
      <c r="T331" s="175" t="s">
        <v>232</v>
      </c>
      <c r="U331" s="157">
        <v>0.4</v>
      </c>
      <c r="V331" s="157">
        <f>ROUND(E331*U331,2)</f>
        <v>2.84</v>
      </c>
      <c r="W331" s="157"/>
      <c r="X331" s="157" t="s">
        <v>140</v>
      </c>
      <c r="Y331" s="157" t="s">
        <v>141</v>
      </c>
      <c r="Z331" s="146"/>
      <c r="AA331" s="146"/>
      <c r="AB331" s="146"/>
      <c r="AC331" s="146"/>
      <c r="AD331" s="146"/>
      <c r="AE331" s="146"/>
      <c r="AF331" s="146"/>
      <c r="AG331" s="146" t="s">
        <v>215</v>
      </c>
      <c r="AH331" s="146"/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  <c r="BG331" s="146"/>
      <c r="BH331" s="146"/>
    </row>
    <row r="332" spans="1:60" outlineLevel="2" x14ac:dyDescent="0.2">
      <c r="A332" s="153"/>
      <c r="B332" s="154"/>
      <c r="C332" s="248"/>
      <c r="D332" s="249"/>
      <c r="E332" s="249"/>
      <c r="F332" s="249"/>
      <c r="G332" s="249"/>
      <c r="H332" s="157"/>
      <c r="I332" s="157"/>
      <c r="J332" s="157"/>
      <c r="K332" s="157"/>
      <c r="L332" s="157"/>
      <c r="M332" s="157"/>
      <c r="N332" s="156"/>
      <c r="O332" s="156"/>
      <c r="P332" s="156"/>
      <c r="Q332" s="156"/>
      <c r="R332" s="157"/>
      <c r="S332" s="157"/>
      <c r="T332" s="157"/>
      <c r="U332" s="157"/>
      <c r="V332" s="157"/>
      <c r="W332" s="157"/>
      <c r="X332" s="157"/>
      <c r="Y332" s="157"/>
      <c r="Z332" s="146"/>
      <c r="AA332" s="146"/>
      <c r="AB332" s="146"/>
      <c r="AC332" s="146"/>
      <c r="AD332" s="146"/>
      <c r="AE332" s="146"/>
      <c r="AF332" s="146"/>
      <c r="AG332" s="146" t="s">
        <v>150</v>
      </c>
      <c r="AH332" s="146"/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  <c r="BG332" s="146"/>
      <c r="BH332" s="146"/>
    </row>
    <row r="333" spans="1:60" ht="22.5" outlineLevel="1" x14ac:dyDescent="0.2">
      <c r="A333" s="169">
        <v>50</v>
      </c>
      <c r="B333" s="170" t="s">
        <v>490</v>
      </c>
      <c r="C333" s="178" t="s">
        <v>491</v>
      </c>
      <c r="D333" s="171" t="s">
        <v>474</v>
      </c>
      <c r="E333" s="172">
        <v>1</v>
      </c>
      <c r="F333" s="173"/>
      <c r="G333" s="174">
        <f>ROUND(E333*F333,2)</f>
        <v>0</v>
      </c>
      <c r="H333" s="173"/>
      <c r="I333" s="174">
        <f>ROUND(E333*H333,2)</f>
        <v>0</v>
      </c>
      <c r="J333" s="173"/>
      <c r="K333" s="174">
        <f>ROUND(E333*J333,2)</f>
        <v>0</v>
      </c>
      <c r="L333" s="174">
        <v>21</v>
      </c>
      <c r="M333" s="174">
        <f>G333*(1+L333/100)</f>
        <v>0</v>
      </c>
      <c r="N333" s="172">
        <v>0</v>
      </c>
      <c r="O333" s="172">
        <f>ROUND(E333*N333,2)</f>
        <v>0</v>
      </c>
      <c r="P333" s="172">
        <v>1.4999999999999999E-2</v>
      </c>
      <c r="Q333" s="172">
        <f>ROUND(E333*P333,2)</f>
        <v>0.02</v>
      </c>
      <c r="R333" s="174" t="s">
        <v>492</v>
      </c>
      <c r="S333" s="174" t="s">
        <v>232</v>
      </c>
      <c r="T333" s="175" t="s">
        <v>232</v>
      </c>
      <c r="U333" s="157">
        <v>1.012</v>
      </c>
      <c r="V333" s="157">
        <f>ROUND(E333*U333,2)</f>
        <v>1.01</v>
      </c>
      <c r="W333" s="157"/>
      <c r="X333" s="157" t="s">
        <v>140</v>
      </c>
      <c r="Y333" s="157" t="s">
        <v>141</v>
      </c>
      <c r="Z333" s="146"/>
      <c r="AA333" s="146"/>
      <c r="AB333" s="146"/>
      <c r="AC333" s="146"/>
      <c r="AD333" s="146"/>
      <c r="AE333" s="146"/>
      <c r="AF333" s="146"/>
      <c r="AG333" s="146" t="s">
        <v>215</v>
      </c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outlineLevel="2" x14ac:dyDescent="0.2">
      <c r="A334" s="153"/>
      <c r="B334" s="154"/>
      <c r="C334" s="263" t="s">
        <v>493</v>
      </c>
      <c r="D334" s="264"/>
      <c r="E334" s="264"/>
      <c r="F334" s="264"/>
      <c r="G334" s="264"/>
      <c r="H334" s="157"/>
      <c r="I334" s="157"/>
      <c r="J334" s="157"/>
      <c r="K334" s="157"/>
      <c r="L334" s="157"/>
      <c r="M334" s="157"/>
      <c r="N334" s="156"/>
      <c r="O334" s="156"/>
      <c r="P334" s="156"/>
      <c r="Q334" s="156"/>
      <c r="R334" s="157"/>
      <c r="S334" s="157"/>
      <c r="T334" s="157"/>
      <c r="U334" s="157"/>
      <c r="V334" s="157"/>
      <c r="W334" s="157"/>
      <c r="X334" s="157"/>
      <c r="Y334" s="157"/>
      <c r="Z334" s="146"/>
      <c r="AA334" s="146"/>
      <c r="AB334" s="146"/>
      <c r="AC334" s="146"/>
      <c r="AD334" s="146"/>
      <c r="AE334" s="146"/>
      <c r="AF334" s="146"/>
      <c r="AG334" s="146" t="s">
        <v>234</v>
      </c>
      <c r="AH334" s="146"/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outlineLevel="2" x14ac:dyDescent="0.2">
      <c r="A335" s="153"/>
      <c r="B335" s="154"/>
      <c r="C335" s="261"/>
      <c r="D335" s="262"/>
      <c r="E335" s="262"/>
      <c r="F335" s="262"/>
      <c r="G335" s="262"/>
      <c r="H335" s="157"/>
      <c r="I335" s="157"/>
      <c r="J335" s="157"/>
      <c r="K335" s="157"/>
      <c r="L335" s="157"/>
      <c r="M335" s="157"/>
      <c r="N335" s="156"/>
      <c r="O335" s="156"/>
      <c r="P335" s="156"/>
      <c r="Q335" s="156"/>
      <c r="R335" s="157"/>
      <c r="S335" s="157"/>
      <c r="T335" s="157"/>
      <c r="U335" s="157"/>
      <c r="V335" s="157"/>
      <c r="W335" s="157"/>
      <c r="X335" s="157"/>
      <c r="Y335" s="157"/>
      <c r="Z335" s="146"/>
      <c r="AA335" s="146"/>
      <c r="AB335" s="146"/>
      <c r="AC335" s="146"/>
      <c r="AD335" s="146"/>
      <c r="AE335" s="146"/>
      <c r="AF335" s="146"/>
      <c r="AG335" s="146" t="s">
        <v>150</v>
      </c>
      <c r="AH335" s="146"/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  <c r="BG335" s="146"/>
      <c r="BH335" s="146"/>
    </row>
    <row r="336" spans="1:60" x14ac:dyDescent="0.2">
      <c r="A336" s="162" t="s">
        <v>133</v>
      </c>
      <c r="B336" s="163" t="s">
        <v>97</v>
      </c>
      <c r="C336" s="177" t="s">
        <v>98</v>
      </c>
      <c r="D336" s="164"/>
      <c r="E336" s="165"/>
      <c r="F336" s="166"/>
      <c r="G336" s="166">
        <f>SUMIF(AG337:AG342,"&lt;&gt;NOR",G337:G342)</f>
        <v>0</v>
      </c>
      <c r="H336" s="166"/>
      <c r="I336" s="166">
        <f>SUM(I337:I342)</f>
        <v>0</v>
      </c>
      <c r="J336" s="166"/>
      <c r="K336" s="166">
        <f>SUM(K337:K342)</f>
        <v>0</v>
      </c>
      <c r="L336" s="166"/>
      <c r="M336" s="166">
        <f>SUM(M337:M342)</f>
        <v>0</v>
      </c>
      <c r="N336" s="165"/>
      <c r="O336" s="165">
        <f>SUM(O337:O342)</f>
        <v>0</v>
      </c>
      <c r="P336" s="165"/>
      <c r="Q336" s="165">
        <f>SUM(Q337:Q342)</f>
        <v>0</v>
      </c>
      <c r="R336" s="166"/>
      <c r="S336" s="166"/>
      <c r="T336" s="167"/>
      <c r="U336" s="161"/>
      <c r="V336" s="161">
        <f>SUM(V337:V342)</f>
        <v>123.3</v>
      </c>
      <c r="W336" s="161"/>
      <c r="X336" s="161"/>
      <c r="Y336" s="161"/>
      <c r="AG336" t="s">
        <v>134</v>
      </c>
    </row>
    <row r="337" spans="1:60" outlineLevel="1" x14ac:dyDescent="0.2">
      <c r="A337" s="169">
        <v>51</v>
      </c>
      <c r="B337" s="170" t="s">
        <v>494</v>
      </c>
      <c r="C337" s="178" t="s">
        <v>495</v>
      </c>
      <c r="D337" s="171" t="s">
        <v>404</v>
      </c>
      <c r="E337" s="172">
        <v>202.12788</v>
      </c>
      <c r="F337" s="173"/>
      <c r="G337" s="174">
        <f>ROUND(E337*F337,2)</f>
        <v>0</v>
      </c>
      <c r="H337" s="173"/>
      <c r="I337" s="174">
        <f>ROUND(E337*H337,2)</f>
        <v>0</v>
      </c>
      <c r="J337" s="173"/>
      <c r="K337" s="174">
        <f>ROUND(E337*J337,2)</f>
        <v>0</v>
      </c>
      <c r="L337" s="174">
        <v>21</v>
      </c>
      <c r="M337" s="174">
        <f>G337*(1+L337/100)</f>
        <v>0</v>
      </c>
      <c r="N337" s="172">
        <v>0</v>
      </c>
      <c r="O337" s="172">
        <f>ROUND(E337*N337,2)</f>
        <v>0</v>
      </c>
      <c r="P337" s="172">
        <v>0</v>
      </c>
      <c r="Q337" s="172">
        <f>ROUND(E337*P337,2)</f>
        <v>0</v>
      </c>
      <c r="R337" s="174" t="s">
        <v>489</v>
      </c>
      <c r="S337" s="174" t="s">
        <v>232</v>
      </c>
      <c r="T337" s="175" t="s">
        <v>232</v>
      </c>
      <c r="U337" s="157">
        <v>0.61</v>
      </c>
      <c r="V337" s="157">
        <f>ROUND(E337*U337,2)</f>
        <v>123.3</v>
      </c>
      <c r="W337" s="157"/>
      <c r="X337" s="157" t="s">
        <v>496</v>
      </c>
      <c r="Y337" s="157" t="s">
        <v>141</v>
      </c>
      <c r="Z337" s="146"/>
      <c r="AA337" s="146"/>
      <c r="AB337" s="146"/>
      <c r="AC337" s="146"/>
      <c r="AD337" s="146"/>
      <c r="AE337" s="146"/>
      <c r="AF337" s="146"/>
      <c r="AG337" s="146" t="s">
        <v>497</v>
      </c>
      <c r="AH337" s="146"/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ht="22.5" outlineLevel="2" x14ac:dyDescent="0.2">
      <c r="A338" s="153"/>
      <c r="B338" s="154"/>
      <c r="C338" s="263" t="s">
        <v>498</v>
      </c>
      <c r="D338" s="264"/>
      <c r="E338" s="264"/>
      <c r="F338" s="264"/>
      <c r="G338" s="264"/>
      <c r="H338" s="157"/>
      <c r="I338" s="157"/>
      <c r="J338" s="157"/>
      <c r="K338" s="157"/>
      <c r="L338" s="157"/>
      <c r="M338" s="157"/>
      <c r="N338" s="156"/>
      <c r="O338" s="156"/>
      <c r="P338" s="156"/>
      <c r="Q338" s="156"/>
      <c r="R338" s="157"/>
      <c r="S338" s="157"/>
      <c r="T338" s="157"/>
      <c r="U338" s="157"/>
      <c r="V338" s="157"/>
      <c r="W338" s="157"/>
      <c r="X338" s="157"/>
      <c r="Y338" s="157"/>
      <c r="Z338" s="146"/>
      <c r="AA338" s="146"/>
      <c r="AB338" s="146"/>
      <c r="AC338" s="146"/>
      <c r="AD338" s="146"/>
      <c r="AE338" s="146"/>
      <c r="AF338" s="146"/>
      <c r="AG338" s="146" t="s">
        <v>234</v>
      </c>
      <c r="AH338" s="146"/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87" t="str">
        <f>C338</f>
        <v>na novostavbách a změnách objektů pro oplocení (815 2 JKSo), objekty zvláštní pro chov živočichů (815 3 JKSO), objekty pozemní různé (815 9 JKSO) se svislou nosnou konstrukcí monolitickou betonovou tyčovou nebo plošnou ( KMCH 2 a 3 - JKSO šesté místo)</v>
      </c>
      <c r="BB338" s="146"/>
      <c r="BC338" s="146"/>
      <c r="BD338" s="146"/>
      <c r="BE338" s="146"/>
      <c r="BF338" s="146"/>
      <c r="BG338" s="146"/>
      <c r="BH338" s="146"/>
    </row>
    <row r="339" spans="1:60" outlineLevel="2" x14ac:dyDescent="0.2">
      <c r="A339" s="153"/>
      <c r="B339" s="154"/>
      <c r="C339" s="179" t="s">
        <v>499</v>
      </c>
      <c r="D339" s="159"/>
      <c r="E339" s="160"/>
      <c r="F339" s="157"/>
      <c r="G339" s="157"/>
      <c r="H339" s="157"/>
      <c r="I339" s="157"/>
      <c r="J339" s="157"/>
      <c r="K339" s="157"/>
      <c r="L339" s="157"/>
      <c r="M339" s="157"/>
      <c r="N339" s="156"/>
      <c r="O339" s="156"/>
      <c r="P339" s="156"/>
      <c r="Q339" s="156"/>
      <c r="R339" s="157"/>
      <c r="S339" s="157"/>
      <c r="T339" s="157"/>
      <c r="U339" s="157"/>
      <c r="V339" s="157"/>
      <c r="W339" s="157"/>
      <c r="X339" s="157"/>
      <c r="Y339" s="157"/>
      <c r="Z339" s="146"/>
      <c r="AA339" s="146"/>
      <c r="AB339" s="146"/>
      <c r="AC339" s="146"/>
      <c r="AD339" s="146"/>
      <c r="AE339" s="146"/>
      <c r="AF339" s="146"/>
      <c r="AG339" s="146" t="s">
        <v>148</v>
      </c>
      <c r="AH339" s="146">
        <v>0</v>
      </c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outlineLevel="3" x14ac:dyDescent="0.2">
      <c r="A340" s="153"/>
      <c r="B340" s="154"/>
      <c r="C340" s="179" t="s">
        <v>500</v>
      </c>
      <c r="D340" s="159"/>
      <c r="E340" s="160"/>
      <c r="F340" s="157"/>
      <c r="G340" s="157"/>
      <c r="H340" s="157"/>
      <c r="I340" s="157"/>
      <c r="J340" s="157"/>
      <c r="K340" s="157"/>
      <c r="L340" s="157"/>
      <c r="M340" s="157"/>
      <c r="N340" s="156"/>
      <c r="O340" s="156"/>
      <c r="P340" s="156"/>
      <c r="Q340" s="156"/>
      <c r="R340" s="157"/>
      <c r="S340" s="157"/>
      <c r="T340" s="157"/>
      <c r="U340" s="157"/>
      <c r="V340" s="157"/>
      <c r="W340" s="157"/>
      <c r="X340" s="157"/>
      <c r="Y340" s="157"/>
      <c r="Z340" s="146"/>
      <c r="AA340" s="146"/>
      <c r="AB340" s="146"/>
      <c r="AC340" s="146"/>
      <c r="AD340" s="146"/>
      <c r="AE340" s="146"/>
      <c r="AF340" s="146"/>
      <c r="AG340" s="146" t="s">
        <v>148</v>
      </c>
      <c r="AH340" s="146">
        <v>0</v>
      </c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outlineLevel="3" x14ac:dyDescent="0.2">
      <c r="A341" s="153"/>
      <c r="B341" s="154"/>
      <c r="C341" s="179" t="s">
        <v>501</v>
      </c>
      <c r="D341" s="159"/>
      <c r="E341" s="160">
        <v>202.12788</v>
      </c>
      <c r="F341" s="157"/>
      <c r="G341" s="157"/>
      <c r="H341" s="157"/>
      <c r="I341" s="157"/>
      <c r="J341" s="157"/>
      <c r="K341" s="157"/>
      <c r="L341" s="157"/>
      <c r="M341" s="157"/>
      <c r="N341" s="156"/>
      <c r="O341" s="156"/>
      <c r="P341" s="156"/>
      <c r="Q341" s="156"/>
      <c r="R341" s="157"/>
      <c r="S341" s="157"/>
      <c r="T341" s="157"/>
      <c r="U341" s="157"/>
      <c r="V341" s="157"/>
      <c r="W341" s="157"/>
      <c r="X341" s="157"/>
      <c r="Y341" s="157"/>
      <c r="Z341" s="146"/>
      <c r="AA341" s="146"/>
      <c r="AB341" s="146"/>
      <c r="AC341" s="146"/>
      <c r="AD341" s="146"/>
      <c r="AE341" s="146"/>
      <c r="AF341" s="146"/>
      <c r="AG341" s="146" t="s">
        <v>148</v>
      </c>
      <c r="AH341" s="146">
        <v>0</v>
      </c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outlineLevel="2" x14ac:dyDescent="0.2">
      <c r="A342" s="153"/>
      <c r="B342" s="154"/>
      <c r="C342" s="261"/>
      <c r="D342" s="262"/>
      <c r="E342" s="262"/>
      <c r="F342" s="262"/>
      <c r="G342" s="262"/>
      <c r="H342" s="157"/>
      <c r="I342" s="157"/>
      <c r="J342" s="157"/>
      <c r="K342" s="157"/>
      <c r="L342" s="157"/>
      <c r="M342" s="157"/>
      <c r="N342" s="156"/>
      <c r="O342" s="156"/>
      <c r="P342" s="156"/>
      <c r="Q342" s="156"/>
      <c r="R342" s="157"/>
      <c r="S342" s="157"/>
      <c r="T342" s="157"/>
      <c r="U342" s="157"/>
      <c r="V342" s="157"/>
      <c r="W342" s="157"/>
      <c r="X342" s="157"/>
      <c r="Y342" s="157"/>
      <c r="Z342" s="146"/>
      <c r="AA342" s="146"/>
      <c r="AB342" s="146"/>
      <c r="AC342" s="146"/>
      <c r="AD342" s="146"/>
      <c r="AE342" s="146"/>
      <c r="AF342" s="146"/>
      <c r="AG342" s="146" t="s">
        <v>150</v>
      </c>
      <c r="AH342" s="146"/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x14ac:dyDescent="0.2">
      <c r="A343" s="162" t="s">
        <v>133</v>
      </c>
      <c r="B343" s="163" t="s">
        <v>99</v>
      </c>
      <c r="C343" s="177" t="s">
        <v>100</v>
      </c>
      <c r="D343" s="164"/>
      <c r="E343" s="165"/>
      <c r="F343" s="166"/>
      <c r="G343" s="166">
        <f>SUMIF(AG344:AG358,"&lt;&gt;NOR",G344:G358)</f>
        <v>0</v>
      </c>
      <c r="H343" s="166"/>
      <c r="I343" s="166">
        <f>SUM(I344:I358)</f>
        <v>0</v>
      </c>
      <c r="J343" s="166"/>
      <c r="K343" s="166">
        <f>SUM(K344:K358)</f>
        <v>0</v>
      </c>
      <c r="L343" s="166"/>
      <c r="M343" s="166">
        <f>SUM(M344:M358)</f>
        <v>0</v>
      </c>
      <c r="N343" s="165"/>
      <c r="O343" s="165">
        <f>SUM(O344:O358)</f>
        <v>0.03</v>
      </c>
      <c r="P343" s="165"/>
      <c r="Q343" s="165">
        <f>SUM(Q344:Q358)</f>
        <v>0</v>
      </c>
      <c r="R343" s="166"/>
      <c r="S343" s="166"/>
      <c r="T343" s="167"/>
      <c r="U343" s="161"/>
      <c r="V343" s="161">
        <f>SUM(V344:V358)</f>
        <v>4.29</v>
      </c>
      <c r="W343" s="161"/>
      <c r="X343" s="161"/>
      <c r="Y343" s="161"/>
      <c r="AG343" t="s">
        <v>134</v>
      </c>
    </row>
    <row r="344" spans="1:60" ht="22.5" outlineLevel="1" x14ac:dyDescent="0.2">
      <c r="A344" s="169">
        <v>52</v>
      </c>
      <c r="B344" s="170" t="s">
        <v>502</v>
      </c>
      <c r="C344" s="178" t="s">
        <v>503</v>
      </c>
      <c r="D344" s="171" t="s">
        <v>284</v>
      </c>
      <c r="E344" s="172">
        <v>15.307499999999999</v>
      </c>
      <c r="F344" s="173"/>
      <c r="G344" s="174">
        <f>ROUND(E344*F344,2)</f>
        <v>0</v>
      </c>
      <c r="H344" s="173"/>
      <c r="I344" s="174">
        <f>ROUND(E344*H344,2)</f>
        <v>0</v>
      </c>
      <c r="J344" s="173"/>
      <c r="K344" s="174">
        <f>ROUND(E344*J344,2)</f>
        <v>0</v>
      </c>
      <c r="L344" s="174">
        <v>21</v>
      </c>
      <c r="M344" s="174">
        <f>G344*(1+L344/100)</f>
        <v>0</v>
      </c>
      <c r="N344" s="172">
        <v>2.14E-3</v>
      </c>
      <c r="O344" s="172">
        <f>ROUND(E344*N344,2)</f>
        <v>0.03</v>
      </c>
      <c r="P344" s="172">
        <v>0</v>
      </c>
      <c r="Q344" s="172">
        <f>ROUND(E344*P344,2)</f>
        <v>0</v>
      </c>
      <c r="R344" s="174" t="s">
        <v>504</v>
      </c>
      <c r="S344" s="174" t="s">
        <v>232</v>
      </c>
      <c r="T344" s="175" t="s">
        <v>232</v>
      </c>
      <c r="U344" s="157">
        <v>0.28000000000000003</v>
      </c>
      <c r="V344" s="157">
        <f>ROUND(E344*U344,2)</f>
        <v>4.29</v>
      </c>
      <c r="W344" s="157"/>
      <c r="X344" s="157" t="s">
        <v>140</v>
      </c>
      <c r="Y344" s="157" t="s">
        <v>141</v>
      </c>
      <c r="Z344" s="146"/>
      <c r="AA344" s="146"/>
      <c r="AB344" s="146"/>
      <c r="AC344" s="146"/>
      <c r="AD344" s="146"/>
      <c r="AE344" s="146"/>
      <c r="AF344" s="146"/>
      <c r="AG344" s="146" t="s">
        <v>215</v>
      </c>
      <c r="AH344" s="146"/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 outlineLevel="2" x14ac:dyDescent="0.2">
      <c r="A345" s="153"/>
      <c r="B345" s="154"/>
      <c r="C345" s="257" t="s">
        <v>505</v>
      </c>
      <c r="D345" s="258"/>
      <c r="E345" s="258"/>
      <c r="F345" s="258"/>
      <c r="G345" s="258"/>
      <c r="H345" s="157"/>
      <c r="I345" s="157"/>
      <c r="J345" s="157"/>
      <c r="K345" s="157"/>
      <c r="L345" s="157"/>
      <c r="M345" s="157"/>
      <c r="N345" s="156"/>
      <c r="O345" s="156"/>
      <c r="P345" s="156"/>
      <c r="Q345" s="156"/>
      <c r="R345" s="157"/>
      <c r="S345" s="157"/>
      <c r="T345" s="157"/>
      <c r="U345" s="157"/>
      <c r="V345" s="157"/>
      <c r="W345" s="157"/>
      <c r="X345" s="157"/>
      <c r="Y345" s="157"/>
      <c r="Z345" s="146"/>
      <c r="AA345" s="146"/>
      <c r="AB345" s="146"/>
      <c r="AC345" s="146"/>
      <c r="AD345" s="146"/>
      <c r="AE345" s="146"/>
      <c r="AF345" s="146"/>
      <c r="AG345" s="146" t="s">
        <v>144</v>
      </c>
      <c r="AH345" s="146"/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  <c r="BG345" s="146"/>
      <c r="BH345" s="146"/>
    </row>
    <row r="346" spans="1:60" outlineLevel="2" x14ac:dyDescent="0.2">
      <c r="A346" s="153"/>
      <c r="B346" s="154"/>
      <c r="C346" s="179" t="s">
        <v>506</v>
      </c>
      <c r="D346" s="159"/>
      <c r="E346" s="160"/>
      <c r="F346" s="157"/>
      <c r="G346" s="157"/>
      <c r="H346" s="157"/>
      <c r="I346" s="157"/>
      <c r="J346" s="157"/>
      <c r="K346" s="157"/>
      <c r="L346" s="157"/>
      <c r="M346" s="157"/>
      <c r="N346" s="156"/>
      <c r="O346" s="156"/>
      <c r="P346" s="156"/>
      <c r="Q346" s="156"/>
      <c r="R346" s="157"/>
      <c r="S346" s="157"/>
      <c r="T346" s="157"/>
      <c r="U346" s="157"/>
      <c r="V346" s="157"/>
      <c r="W346" s="157"/>
      <c r="X346" s="157"/>
      <c r="Y346" s="157"/>
      <c r="Z346" s="146"/>
      <c r="AA346" s="146"/>
      <c r="AB346" s="146"/>
      <c r="AC346" s="146"/>
      <c r="AD346" s="146"/>
      <c r="AE346" s="146"/>
      <c r="AF346" s="146"/>
      <c r="AG346" s="146" t="s">
        <v>148</v>
      </c>
      <c r="AH346" s="146">
        <v>0</v>
      </c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  <c r="BG346" s="146"/>
      <c r="BH346" s="146"/>
    </row>
    <row r="347" spans="1:60" outlineLevel="3" x14ac:dyDescent="0.2">
      <c r="A347" s="153"/>
      <c r="B347" s="154"/>
      <c r="C347" s="189" t="s">
        <v>406</v>
      </c>
      <c r="D347" s="185"/>
      <c r="E347" s="186"/>
      <c r="F347" s="157"/>
      <c r="G347" s="157"/>
      <c r="H347" s="157"/>
      <c r="I347" s="157"/>
      <c r="J347" s="157"/>
      <c r="K347" s="157"/>
      <c r="L347" s="157"/>
      <c r="M347" s="157"/>
      <c r="N347" s="156"/>
      <c r="O347" s="156"/>
      <c r="P347" s="156"/>
      <c r="Q347" s="156"/>
      <c r="R347" s="157"/>
      <c r="S347" s="157"/>
      <c r="T347" s="157"/>
      <c r="U347" s="157"/>
      <c r="V347" s="157"/>
      <c r="W347" s="157"/>
      <c r="X347" s="157"/>
      <c r="Y347" s="157"/>
      <c r="Z347" s="146"/>
      <c r="AA347" s="146"/>
      <c r="AB347" s="146"/>
      <c r="AC347" s="146"/>
      <c r="AD347" s="146"/>
      <c r="AE347" s="146"/>
      <c r="AF347" s="146"/>
      <c r="AG347" s="146" t="s">
        <v>148</v>
      </c>
      <c r="AH347" s="146"/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  <c r="BG347" s="146"/>
      <c r="BH347" s="146"/>
    </row>
    <row r="348" spans="1:60" outlineLevel="3" x14ac:dyDescent="0.2">
      <c r="A348" s="153"/>
      <c r="B348" s="154"/>
      <c r="C348" s="190" t="s">
        <v>407</v>
      </c>
      <c r="D348" s="185"/>
      <c r="E348" s="186"/>
      <c r="F348" s="157"/>
      <c r="G348" s="157"/>
      <c r="H348" s="157"/>
      <c r="I348" s="157"/>
      <c r="J348" s="157"/>
      <c r="K348" s="157"/>
      <c r="L348" s="157"/>
      <c r="M348" s="157"/>
      <c r="N348" s="156"/>
      <c r="O348" s="156"/>
      <c r="P348" s="156"/>
      <c r="Q348" s="156"/>
      <c r="R348" s="157"/>
      <c r="S348" s="157"/>
      <c r="T348" s="157"/>
      <c r="U348" s="157"/>
      <c r="V348" s="157"/>
      <c r="W348" s="157"/>
      <c r="X348" s="157"/>
      <c r="Y348" s="157"/>
      <c r="Z348" s="146"/>
      <c r="AA348" s="146"/>
      <c r="AB348" s="146"/>
      <c r="AC348" s="146"/>
      <c r="AD348" s="146"/>
      <c r="AE348" s="146"/>
      <c r="AF348" s="146"/>
      <c r="AG348" s="146" t="s">
        <v>148</v>
      </c>
      <c r="AH348" s="146">
        <v>2</v>
      </c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  <c r="BG348" s="146"/>
      <c r="BH348" s="146"/>
    </row>
    <row r="349" spans="1:60" outlineLevel="3" x14ac:dyDescent="0.2">
      <c r="A349" s="153"/>
      <c r="B349" s="154"/>
      <c r="C349" s="190" t="s">
        <v>507</v>
      </c>
      <c r="D349" s="185"/>
      <c r="E349" s="186">
        <v>3.2275</v>
      </c>
      <c r="F349" s="157"/>
      <c r="G349" s="157"/>
      <c r="H349" s="157"/>
      <c r="I349" s="157"/>
      <c r="J349" s="157"/>
      <c r="K349" s="157"/>
      <c r="L349" s="157"/>
      <c r="M349" s="157"/>
      <c r="N349" s="156"/>
      <c r="O349" s="156"/>
      <c r="P349" s="156"/>
      <c r="Q349" s="156"/>
      <c r="R349" s="157"/>
      <c r="S349" s="157"/>
      <c r="T349" s="157"/>
      <c r="U349" s="157"/>
      <c r="V349" s="157"/>
      <c r="W349" s="157"/>
      <c r="X349" s="157"/>
      <c r="Y349" s="157"/>
      <c r="Z349" s="146"/>
      <c r="AA349" s="146"/>
      <c r="AB349" s="146"/>
      <c r="AC349" s="146"/>
      <c r="AD349" s="146"/>
      <c r="AE349" s="146"/>
      <c r="AF349" s="146"/>
      <c r="AG349" s="146" t="s">
        <v>148</v>
      </c>
      <c r="AH349" s="146">
        <v>2</v>
      </c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  <c r="BG349" s="146"/>
      <c r="BH349" s="146"/>
    </row>
    <row r="350" spans="1:60" outlineLevel="3" x14ac:dyDescent="0.2">
      <c r="A350" s="153"/>
      <c r="B350" s="154"/>
      <c r="C350" s="190" t="s">
        <v>508</v>
      </c>
      <c r="D350" s="185"/>
      <c r="E350" s="186">
        <v>1.875</v>
      </c>
      <c r="F350" s="157"/>
      <c r="G350" s="157"/>
      <c r="H350" s="157"/>
      <c r="I350" s="157"/>
      <c r="J350" s="157"/>
      <c r="K350" s="157"/>
      <c r="L350" s="157"/>
      <c r="M350" s="157"/>
      <c r="N350" s="156"/>
      <c r="O350" s="156"/>
      <c r="P350" s="156"/>
      <c r="Q350" s="156"/>
      <c r="R350" s="157"/>
      <c r="S350" s="157"/>
      <c r="T350" s="157"/>
      <c r="U350" s="157"/>
      <c r="V350" s="157"/>
      <c r="W350" s="157"/>
      <c r="X350" s="157"/>
      <c r="Y350" s="157"/>
      <c r="Z350" s="146"/>
      <c r="AA350" s="146"/>
      <c r="AB350" s="146"/>
      <c r="AC350" s="146"/>
      <c r="AD350" s="146"/>
      <c r="AE350" s="146"/>
      <c r="AF350" s="146"/>
      <c r="AG350" s="146" t="s">
        <v>148</v>
      </c>
      <c r="AH350" s="146">
        <v>2</v>
      </c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outlineLevel="3" x14ac:dyDescent="0.2">
      <c r="A351" s="153"/>
      <c r="B351" s="154"/>
      <c r="C351" s="189" t="s">
        <v>409</v>
      </c>
      <c r="D351" s="185"/>
      <c r="E351" s="186"/>
      <c r="F351" s="157"/>
      <c r="G351" s="157"/>
      <c r="H351" s="157"/>
      <c r="I351" s="157"/>
      <c r="J351" s="157"/>
      <c r="K351" s="157"/>
      <c r="L351" s="157"/>
      <c r="M351" s="157"/>
      <c r="N351" s="156"/>
      <c r="O351" s="156"/>
      <c r="P351" s="156"/>
      <c r="Q351" s="156"/>
      <c r="R351" s="157"/>
      <c r="S351" s="157"/>
      <c r="T351" s="157"/>
      <c r="U351" s="157"/>
      <c r="V351" s="157"/>
      <c r="W351" s="157"/>
      <c r="X351" s="157"/>
      <c r="Y351" s="157"/>
      <c r="Z351" s="146"/>
      <c r="AA351" s="146"/>
      <c r="AB351" s="146"/>
      <c r="AC351" s="146"/>
      <c r="AD351" s="146"/>
      <c r="AE351" s="146"/>
      <c r="AF351" s="146"/>
      <c r="AG351" s="146" t="s">
        <v>148</v>
      </c>
      <c r="AH351" s="146"/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  <c r="BG351" s="146"/>
      <c r="BH351" s="146"/>
    </row>
    <row r="352" spans="1:60" outlineLevel="3" x14ac:dyDescent="0.2">
      <c r="A352" s="153"/>
      <c r="B352" s="154"/>
      <c r="C352" s="188" t="s">
        <v>237</v>
      </c>
      <c r="D352" s="183"/>
      <c r="E352" s="184"/>
      <c r="F352" s="157"/>
      <c r="G352" s="157"/>
      <c r="H352" s="157"/>
      <c r="I352" s="157"/>
      <c r="J352" s="157"/>
      <c r="K352" s="157"/>
      <c r="L352" s="157"/>
      <c r="M352" s="157"/>
      <c r="N352" s="156"/>
      <c r="O352" s="156"/>
      <c r="P352" s="156"/>
      <c r="Q352" s="156"/>
      <c r="R352" s="157"/>
      <c r="S352" s="157"/>
      <c r="T352" s="157"/>
      <c r="U352" s="157"/>
      <c r="V352" s="157"/>
      <c r="W352" s="157"/>
      <c r="X352" s="157"/>
      <c r="Y352" s="157"/>
      <c r="Z352" s="146"/>
      <c r="AA352" s="146"/>
      <c r="AB352" s="146"/>
      <c r="AC352" s="146"/>
      <c r="AD352" s="146"/>
      <c r="AE352" s="146"/>
      <c r="AF352" s="146"/>
      <c r="AG352" s="146" t="s">
        <v>148</v>
      </c>
      <c r="AH352" s="146">
        <v>1</v>
      </c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  <c r="BG352" s="146"/>
      <c r="BH352" s="146"/>
    </row>
    <row r="353" spans="1:60" outlineLevel="3" x14ac:dyDescent="0.2">
      <c r="A353" s="153"/>
      <c r="B353" s="154"/>
      <c r="C353" s="179" t="s">
        <v>425</v>
      </c>
      <c r="D353" s="159"/>
      <c r="E353" s="160"/>
      <c r="F353" s="157"/>
      <c r="G353" s="157"/>
      <c r="H353" s="157"/>
      <c r="I353" s="157"/>
      <c r="J353" s="157"/>
      <c r="K353" s="157"/>
      <c r="L353" s="157"/>
      <c r="M353" s="157"/>
      <c r="N353" s="156"/>
      <c r="O353" s="156"/>
      <c r="P353" s="156"/>
      <c r="Q353" s="156"/>
      <c r="R353" s="157"/>
      <c r="S353" s="157"/>
      <c r="T353" s="157"/>
      <c r="U353" s="157"/>
      <c r="V353" s="157"/>
      <c r="W353" s="157"/>
      <c r="X353" s="157"/>
      <c r="Y353" s="157"/>
      <c r="Z353" s="146"/>
      <c r="AA353" s="146"/>
      <c r="AB353" s="146"/>
      <c r="AC353" s="146"/>
      <c r="AD353" s="146"/>
      <c r="AE353" s="146"/>
      <c r="AF353" s="146"/>
      <c r="AG353" s="146" t="s">
        <v>148</v>
      </c>
      <c r="AH353" s="146">
        <v>0</v>
      </c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 outlineLevel="3" x14ac:dyDescent="0.2">
      <c r="A354" s="153"/>
      <c r="B354" s="154"/>
      <c r="C354" s="179" t="s">
        <v>509</v>
      </c>
      <c r="D354" s="159"/>
      <c r="E354" s="160">
        <v>15.307499999999999</v>
      </c>
      <c r="F354" s="157"/>
      <c r="G354" s="157"/>
      <c r="H354" s="157"/>
      <c r="I354" s="157"/>
      <c r="J354" s="157"/>
      <c r="K354" s="157"/>
      <c r="L354" s="157"/>
      <c r="M354" s="157"/>
      <c r="N354" s="156"/>
      <c r="O354" s="156"/>
      <c r="P354" s="156"/>
      <c r="Q354" s="156"/>
      <c r="R354" s="157"/>
      <c r="S354" s="157"/>
      <c r="T354" s="157"/>
      <c r="U354" s="157"/>
      <c r="V354" s="157"/>
      <c r="W354" s="157"/>
      <c r="X354" s="157"/>
      <c r="Y354" s="157"/>
      <c r="Z354" s="146"/>
      <c r="AA354" s="146"/>
      <c r="AB354" s="146"/>
      <c r="AC354" s="146"/>
      <c r="AD354" s="146"/>
      <c r="AE354" s="146"/>
      <c r="AF354" s="146"/>
      <c r="AG354" s="146" t="s">
        <v>148</v>
      </c>
      <c r="AH354" s="146">
        <v>0</v>
      </c>
      <c r="AI354" s="146"/>
      <c r="AJ354" s="146"/>
      <c r="AK354" s="146"/>
      <c r="AL354" s="146"/>
      <c r="AM354" s="146"/>
      <c r="AN354" s="146"/>
      <c r="AO354" s="146"/>
      <c r="AP354" s="146"/>
      <c r="AQ354" s="146"/>
      <c r="AR354" s="146"/>
      <c r="AS354" s="146"/>
      <c r="AT354" s="146"/>
      <c r="AU354" s="146"/>
      <c r="AV354" s="146"/>
      <c r="AW354" s="146"/>
      <c r="AX354" s="146"/>
      <c r="AY354" s="146"/>
      <c r="AZ354" s="146"/>
      <c r="BA354" s="146"/>
      <c r="BB354" s="146"/>
      <c r="BC354" s="146"/>
      <c r="BD354" s="146"/>
      <c r="BE354" s="146"/>
      <c r="BF354" s="146"/>
      <c r="BG354" s="146"/>
      <c r="BH354" s="146"/>
    </row>
    <row r="355" spans="1:60" outlineLevel="2" x14ac:dyDescent="0.2">
      <c r="A355" s="153"/>
      <c r="B355" s="154"/>
      <c r="C355" s="261"/>
      <c r="D355" s="262"/>
      <c r="E355" s="262"/>
      <c r="F355" s="262"/>
      <c r="G355" s="262"/>
      <c r="H355" s="157"/>
      <c r="I355" s="157"/>
      <c r="J355" s="157"/>
      <c r="K355" s="157"/>
      <c r="L355" s="157"/>
      <c r="M355" s="157"/>
      <c r="N355" s="156"/>
      <c r="O355" s="156"/>
      <c r="P355" s="156"/>
      <c r="Q355" s="156"/>
      <c r="R355" s="157"/>
      <c r="S355" s="157"/>
      <c r="T355" s="157"/>
      <c r="U355" s="157"/>
      <c r="V355" s="157"/>
      <c r="W355" s="157"/>
      <c r="X355" s="157"/>
      <c r="Y355" s="157"/>
      <c r="Z355" s="146"/>
      <c r="AA355" s="146"/>
      <c r="AB355" s="146"/>
      <c r="AC355" s="146"/>
      <c r="AD355" s="146"/>
      <c r="AE355" s="146"/>
      <c r="AF355" s="146"/>
      <c r="AG355" s="146" t="s">
        <v>150</v>
      </c>
      <c r="AH355" s="146"/>
      <c r="AI355" s="146"/>
      <c r="AJ355" s="146"/>
      <c r="AK355" s="146"/>
      <c r="AL355" s="146"/>
      <c r="AM355" s="146"/>
      <c r="AN355" s="146"/>
      <c r="AO355" s="146"/>
      <c r="AP355" s="146"/>
      <c r="AQ355" s="146"/>
      <c r="AR355" s="146"/>
      <c r="AS355" s="146"/>
      <c r="AT355" s="146"/>
      <c r="AU355" s="146"/>
      <c r="AV355" s="146"/>
      <c r="AW355" s="146"/>
      <c r="AX355" s="146"/>
      <c r="AY355" s="146"/>
      <c r="AZ355" s="146"/>
      <c r="BA355" s="146"/>
      <c r="BB355" s="146"/>
      <c r="BC355" s="146"/>
      <c r="BD355" s="146"/>
      <c r="BE355" s="146"/>
      <c r="BF355" s="146"/>
      <c r="BG355" s="146"/>
      <c r="BH355" s="146"/>
    </row>
    <row r="356" spans="1:60" outlineLevel="1" x14ac:dyDescent="0.2">
      <c r="A356" s="153">
        <v>53</v>
      </c>
      <c r="B356" s="154" t="s">
        <v>510</v>
      </c>
      <c r="C356" s="191" t="s">
        <v>511</v>
      </c>
      <c r="D356" s="155" t="s">
        <v>0</v>
      </c>
      <c r="E356" s="176"/>
      <c r="F356" s="158"/>
      <c r="G356" s="157">
        <f>ROUND(E356*F356,2)</f>
        <v>0</v>
      </c>
      <c r="H356" s="158"/>
      <c r="I356" s="157">
        <f>ROUND(E356*H356,2)</f>
        <v>0</v>
      </c>
      <c r="J356" s="158"/>
      <c r="K356" s="157">
        <f>ROUND(E356*J356,2)</f>
        <v>0</v>
      </c>
      <c r="L356" s="157">
        <v>21</v>
      </c>
      <c r="M356" s="157">
        <f>G356*(1+L356/100)</f>
        <v>0</v>
      </c>
      <c r="N356" s="156">
        <v>0</v>
      </c>
      <c r="O356" s="156">
        <f>ROUND(E356*N356,2)</f>
        <v>0</v>
      </c>
      <c r="P356" s="156">
        <v>0</v>
      </c>
      <c r="Q356" s="156">
        <f>ROUND(E356*P356,2)</f>
        <v>0</v>
      </c>
      <c r="R356" s="157" t="s">
        <v>504</v>
      </c>
      <c r="S356" s="157" t="s">
        <v>232</v>
      </c>
      <c r="T356" s="157" t="s">
        <v>232</v>
      </c>
      <c r="U356" s="157">
        <v>0</v>
      </c>
      <c r="V356" s="157">
        <f>ROUND(E356*U356,2)</f>
        <v>0</v>
      </c>
      <c r="W356" s="157"/>
      <c r="X356" s="157" t="s">
        <v>496</v>
      </c>
      <c r="Y356" s="157" t="s">
        <v>141</v>
      </c>
      <c r="Z356" s="146"/>
      <c r="AA356" s="146"/>
      <c r="AB356" s="146"/>
      <c r="AC356" s="146"/>
      <c r="AD356" s="146"/>
      <c r="AE356" s="146"/>
      <c r="AF356" s="146"/>
      <c r="AG356" s="146" t="s">
        <v>497</v>
      </c>
      <c r="AH356" s="146"/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46"/>
      <c r="BB356" s="146"/>
      <c r="BC356" s="146"/>
      <c r="BD356" s="146"/>
      <c r="BE356" s="146"/>
      <c r="BF356" s="146"/>
      <c r="BG356" s="146"/>
      <c r="BH356" s="146"/>
    </row>
    <row r="357" spans="1:60" outlineLevel="2" x14ac:dyDescent="0.2">
      <c r="A357" s="153"/>
      <c r="B357" s="154"/>
      <c r="C357" s="265" t="s">
        <v>512</v>
      </c>
      <c r="D357" s="266"/>
      <c r="E357" s="266"/>
      <c r="F357" s="266"/>
      <c r="G357" s="266"/>
      <c r="H357" s="157"/>
      <c r="I357" s="157"/>
      <c r="J357" s="157"/>
      <c r="K357" s="157"/>
      <c r="L357" s="157"/>
      <c r="M357" s="157"/>
      <c r="N357" s="156"/>
      <c r="O357" s="156"/>
      <c r="P357" s="156"/>
      <c r="Q357" s="156"/>
      <c r="R357" s="157"/>
      <c r="S357" s="157"/>
      <c r="T357" s="157"/>
      <c r="U357" s="157"/>
      <c r="V357" s="157"/>
      <c r="W357" s="157"/>
      <c r="X357" s="157"/>
      <c r="Y357" s="157"/>
      <c r="Z357" s="146"/>
      <c r="AA357" s="146"/>
      <c r="AB357" s="146"/>
      <c r="AC357" s="146"/>
      <c r="AD357" s="146"/>
      <c r="AE357" s="146"/>
      <c r="AF357" s="146"/>
      <c r="AG357" s="146" t="s">
        <v>234</v>
      </c>
      <c r="AH357" s="146"/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  <c r="BG357" s="146"/>
      <c r="BH357" s="146"/>
    </row>
    <row r="358" spans="1:60" outlineLevel="2" x14ac:dyDescent="0.2">
      <c r="A358" s="153"/>
      <c r="B358" s="154"/>
      <c r="C358" s="261"/>
      <c r="D358" s="262"/>
      <c r="E358" s="262"/>
      <c r="F358" s="262"/>
      <c r="G358" s="262"/>
      <c r="H358" s="157"/>
      <c r="I358" s="157"/>
      <c r="J358" s="157"/>
      <c r="K358" s="157"/>
      <c r="L358" s="157"/>
      <c r="M358" s="157"/>
      <c r="N358" s="156"/>
      <c r="O358" s="156"/>
      <c r="P358" s="156"/>
      <c r="Q358" s="156"/>
      <c r="R358" s="157"/>
      <c r="S358" s="157"/>
      <c r="T358" s="157"/>
      <c r="U358" s="157"/>
      <c r="V358" s="157"/>
      <c r="W358" s="157"/>
      <c r="X358" s="157"/>
      <c r="Y358" s="157"/>
      <c r="Z358" s="146"/>
      <c r="AA358" s="146"/>
      <c r="AB358" s="146"/>
      <c r="AC358" s="146"/>
      <c r="AD358" s="146"/>
      <c r="AE358" s="146"/>
      <c r="AF358" s="146"/>
      <c r="AG358" s="146" t="s">
        <v>150</v>
      </c>
      <c r="AH358" s="146"/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  <c r="BG358" s="146"/>
      <c r="BH358" s="146"/>
    </row>
    <row r="359" spans="1:60" x14ac:dyDescent="0.2">
      <c r="A359" s="162" t="s">
        <v>133</v>
      </c>
      <c r="B359" s="163" t="s">
        <v>101</v>
      </c>
      <c r="C359" s="177" t="s">
        <v>102</v>
      </c>
      <c r="D359" s="164"/>
      <c r="E359" s="165"/>
      <c r="F359" s="166"/>
      <c r="G359" s="166">
        <f>SUMIF(AG360:AG367,"&lt;&gt;NOR",G360:G367)</f>
        <v>0</v>
      </c>
      <c r="H359" s="166"/>
      <c r="I359" s="166">
        <f>SUM(I360:I367)</f>
        <v>0</v>
      </c>
      <c r="J359" s="166"/>
      <c r="K359" s="166">
        <f>SUM(K360:K367)</f>
        <v>0</v>
      </c>
      <c r="L359" s="166"/>
      <c r="M359" s="166">
        <f>SUM(M360:M367)</f>
        <v>0</v>
      </c>
      <c r="N359" s="165"/>
      <c r="O359" s="165">
        <f>SUM(O360:O367)</f>
        <v>0</v>
      </c>
      <c r="P359" s="165"/>
      <c r="Q359" s="165">
        <f>SUM(Q360:Q367)</f>
        <v>0</v>
      </c>
      <c r="R359" s="166"/>
      <c r="S359" s="166"/>
      <c r="T359" s="167"/>
      <c r="U359" s="161"/>
      <c r="V359" s="161">
        <f>SUM(V360:V367)</f>
        <v>0.22</v>
      </c>
      <c r="W359" s="161"/>
      <c r="X359" s="161"/>
      <c r="Y359" s="161"/>
      <c r="AG359" t="s">
        <v>134</v>
      </c>
    </row>
    <row r="360" spans="1:60" outlineLevel="1" x14ac:dyDescent="0.2">
      <c r="A360" s="169">
        <v>54</v>
      </c>
      <c r="B360" s="170" t="s">
        <v>513</v>
      </c>
      <c r="C360" s="178" t="s">
        <v>514</v>
      </c>
      <c r="D360" s="171" t="s">
        <v>404</v>
      </c>
      <c r="E360" s="172">
        <v>5.415</v>
      </c>
      <c r="F360" s="173"/>
      <c r="G360" s="174">
        <f>ROUND(E360*F360,2)</f>
        <v>0</v>
      </c>
      <c r="H360" s="173"/>
      <c r="I360" s="174">
        <f>ROUND(E360*H360,2)</f>
        <v>0</v>
      </c>
      <c r="J360" s="173"/>
      <c r="K360" s="174">
        <f>ROUND(E360*J360,2)</f>
        <v>0</v>
      </c>
      <c r="L360" s="174">
        <v>21</v>
      </c>
      <c r="M360" s="174">
        <f>G360*(1+L360/100)</f>
        <v>0</v>
      </c>
      <c r="N360" s="172">
        <v>0</v>
      </c>
      <c r="O360" s="172">
        <f>ROUND(E360*N360,2)</f>
        <v>0</v>
      </c>
      <c r="P360" s="172">
        <v>0</v>
      </c>
      <c r="Q360" s="172">
        <f>ROUND(E360*P360,2)</f>
        <v>0</v>
      </c>
      <c r="R360" s="174" t="s">
        <v>515</v>
      </c>
      <c r="S360" s="174" t="s">
        <v>232</v>
      </c>
      <c r="T360" s="175" t="s">
        <v>232</v>
      </c>
      <c r="U360" s="157">
        <v>0.04</v>
      </c>
      <c r="V360" s="157">
        <f>ROUND(E360*U360,2)</f>
        <v>0.22</v>
      </c>
      <c r="W360" s="157"/>
      <c r="X360" s="157" t="s">
        <v>140</v>
      </c>
      <c r="Y360" s="157" t="s">
        <v>141</v>
      </c>
      <c r="Z360" s="146"/>
      <c r="AA360" s="146"/>
      <c r="AB360" s="146"/>
      <c r="AC360" s="146"/>
      <c r="AD360" s="146"/>
      <c r="AE360" s="146"/>
      <c r="AF360" s="146"/>
      <c r="AG360" s="146" t="s">
        <v>215</v>
      </c>
      <c r="AH360" s="146"/>
      <c r="AI360" s="146"/>
      <c r="AJ360" s="146"/>
      <c r="AK360" s="146"/>
      <c r="AL360" s="146"/>
      <c r="AM360" s="146"/>
      <c r="AN360" s="146"/>
      <c r="AO360" s="146"/>
      <c r="AP360" s="146"/>
      <c r="AQ360" s="146"/>
      <c r="AR360" s="146"/>
      <c r="AS360" s="146"/>
      <c r="AT360" s="146"/>
      <c r="AU360" s="146"/>
      <c r="AV360" s="146"/>
      <c r="AW360" s="146"/>
      <c r="AX360" s="146"/>
      <c r="AY360" s="146"/>
      <c r="AZ360" s="146"/>
      <c r="BA360" s="146"/>
      <c r="BB360" s="146"/>
      <c r="BC360" s="146"/>
      <c r="BD360" s="146"/>
      <c r="BE360" s="146"/>
      <c r="BF360" s="146"/>
      <c r="BG360" s="146"/>
      <c r="BH360" s="146"/>
    </row>
    <row r="361" spans="1:60" outlineLevel="2" x14ac:dyDescent="0.2">
      <c r="A361" s="153"/>
      <c r="B361" s="154"/>
      <c r="C361" s="263" t="s">
        <v>516</v>
      </c>
      <c r="D361" s="264"/>
      <c r="E361" s="264"/>
      <c r="F361" s="264"/>
      <c r="G361" s="264"/>
      <c r="H361" s="157"/>
      <c r="I361" s="157"/>
      <c r="J361" s="157"/>
      <c r="K361" s="157"/>
      <c r="L361" s="157"/>
      <c r="M361" s="157"/>
      <c r="N361" s="156"/>
      <c r="O361" s="156"/>
      <c r="P361" s="156"/>
      <c r="Q361" s="156"/>
      <c r="R361" s="157"/>
      <c r="S361" s="157"/>
      <c r="T361" s="157"/>
      <c r="U361" s="157"/>
      <c r="V361" s="157"/>
      <c r="W361" s="157"/>
      <c r="X361" s="157"/>
      <c r="Y361" s="157"/>
      <c r="Z361" s="146"/>
      <c r="AA361" s="146"/>
      <c r="AB361" s="146"/>
      <c r="AC361" s="146"/>
      <c r="AD361" s="146"/>
      <c r="AE361" s="146"/>
      <c r="AF361" s="146"/>
      <c r="AG361" s="146" t="s">
        <v>234</v>
      </c>
      <c r="AH361" s="146"/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46"/>
      <c r="BB361" s="146"/>
      <c r="BC361" s="146"/>
      <c r="BD361" s="146"/>
      <c r="BE361" s="146"/>
      <c r="BF361" s="146"/>
      <c r="BG361" s="146"/>
      <c r="BH361" s="146"/>
    </row>
    <row r="362" spans="1:60" outlineLevel="2" x14ac:dyDescent="0.2">
      <c r="A362" s="153"/>
      <c r="B362" s="154"/>
      <c r="C362" s="261"/>
      <c r="D362" s="262"/>
      <c r="E362" s="262"/>
      <c r="F362" s="262"/>
      <c r="G362" s="262"/>
      <c r="H362" s="157"/>
      <c r="I362" s="157"/>
      <c r="J362" s="157"/>
      <c r="K362" s="157"/>
      <c r="L362" s="157"/>
      <c r="M362" s="157"/>
      <c r="N362" s="156"/>
      <c r="O362" s="156"/>
      <c r="P362" s="156"/>
      <c r="Q362" s="156"/>
      <c r="R362" s="157"/>
      <c r="S362" s="157"/>
      <c r="T362" s="157"/>
      <c r="U362" s="157"/>
      <c r="V362" s="157"/>
      <c r="W362" s="157"/>
      <c r="X362" s="157"/>
      <c r="Y362" s="157"/>
      <c r="Z362" s="146"/>
      <c r="AA362" s="146"/>
      <c r="AB362" s="146"/>
      <c r="AC362" s="146"/>
      <c r="AD362" s="146"/>
      <c r="AE362" s="146"/>
      <c r="AF362" s="146"/>
      <c r="AG362" s="146" t="s">
        <v>150</v>
      </c>
      <c r="AH362" s="146"/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  <c r="BG362" s="146"/>
      <c r="BH362" s="146"/>
    </row>
    <row r="363" spans="1:60" outlineLevel="1" x14ac:dyDescent="0.2">
      <c r="A363" s="169">
        <v>55</v>
      </c>
      <c r="B363" s="170" t="s">
        <v>517</v>
      </c>
      <c r="C363" s="178" t="s">
        <v>518</v>
      </c>
      <c r="D363" s="171" t="s">
        <v>404</v>
      </c>
      <c r="E363" s="172">
        <v>5.085</v>
      </c>
      <c r="F363" s="173"/>
      <c r="G363" s="174">
        <f>ROUND(E363*F363,2)</f>
        <v>0</v>
      </c>
      <c r="H363" s="173"/>
      <c r="I363" s="174">
        <f>ROUND(E363*H363,2)</f>
        <v>0</v>
      </c>
      <c r="J363" s="173"/>
      <c r="K363" s="174">
        <f>ROUND(E363*J363,2)</f>
        <v>0</v>
      </c>
      <c r="L363" s="174">
        <v>21</v>
      </c>
      <c r="M363" s="174">
        <f>G363*(1+L363/100)</f>
        <v>0</v>
      </c>
      <c r="N363" s="172">
        <v>0</v>
      </c>
      <c r="O363" s="172">
        <f>ROUND(E363*N363,2)</f>
        <v>0</v>
      </c>
      <c r="P363" s="172">
        <v>0</v>
      </c>
      <c r="Q363" s="172">
        <f>ROUND(E363*P363,2)</f>
        <v>0</v>
      </c>
      <c r="R363" s="174" t="s">
        <v>492</v>
      </c>
      <c r="S363" s="174" t="s">
        <v>232</v>
      </c>
      <c r="T363" s="175" t="s">
        <v>232</v>
      </c>
      <c r="U363" s="157">
        <v>0</v>
      </c>
      <c r="V363" s="157">
        <f>ROUND(E363*U363,2)</f>
        <v>0</v>
      </c>
      <c r="W363" s="157"/>
      <c r="X363" s="157" t="s">
        <v>140</v>
      </c>
      <c r="Y363" s="157" t="s">
        <v>141</v>
      </c>
      <c r="Z363" s="146"/>
      <c r="AA363" s="146"/>
      <c r="AB363" s="146"/>
      <c r="AC363" s="146"/>
      <c r="AD363" s="146"/>
      <c r="AE363" s="146"/>
      <c r="AF363" s="146"/>
      <c r="AG363" s="146" t="s">
        <v>215</v>
      </c>
      <c r="AH363" s="146"/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  <c r="BG363" s="146"/>
      <c r="BH363" s="146"/>
    </row>
    <row r="364" spans="1:60" outlineLevel="2" x14ac:dyDescent="0.2">
      <c r="A364" s="153"/>
      <c r="B364" s="154"/>
      <c r="C364" s="248"/>
      <c r="D364" s="249"/>
      <c r="E364" s="249"/>
      <c r="F364" s="249"/>
      <c r="G364" s="249"/>
      <c r="H364" s="157"/>
      <c r="I364" s="157"/>
      <c r="J364" s="157"/>
      <c r="K364" s="157"/>
      <c r="L364" s="157"/>
      <c r="M364" s="157"/>
      <c r="N364" s="156"/>
      <c r="O364" s="156"/>
      <c r="P364" s="156"/>
      <c r="Q364" s="156"/>
      <c r="R364" s="157"/>
      <c r="S364" s="157"/>
      <c r="T364" s="157"/>
      <c r="U364" s="157"/>
      <c r="V364" s="157"/>
      <c r="W364" s="157"/>
      <c r="X364" s="157"/>
      <c r="Y364" s="157"/>
      <c r="Z364" s="146"/>
      <c r="AA364" s="146"/>
      <c r="AB364" s="146"/>
      <c r="AC364" s="146"/>
      <c r="AD364" s="146"/>
      <c r="AE364" s="146"/>
      <c r="AF364" s="146"/>
      <c r="AG364" s="146" t="s">
        <v>150</v>
      </c>
      <c r="AH364" s="146"/>
      <c r="AI364" s="146"/>
      <c r="AJ364" s="146"/>
      <c r="AK364" s="146"/>
      <c r="AL364" s="146"/>
      <c r="AM364" s="146"/>
      <c r="AN364" s="146"/>
      <c r="AO364" s="146"/>
      <c r="AP364" s="146"/>
      <c r="AQ364" s="146"/>
      <c r="AR364" s="146"/>
      <c r="AS364" s="146"/>
      <c r="AT364" s="146"/>
      <c r="AU364" s="146"/>
      <c r="AV364" s="146"/>
      <c r="AW364" s="146"/>
      <c r="AX364" s="146"/>
      <c r="AY364" s="146"/>
      <c r="AZ364" s="146"/>
      <c r="BA364" s="146"/>
      <c r="BB364" s="146"/>
      <c r="BC364" s="146"/>
      <c r="BD364" s="146"/>
      <c r="BE364" s="146"/>
      <c r="BF364" s="146"/>
      <c r="BG364" s="146"/>
      <c r="BH364" s="146"/>
    </row>
    <row r="365" spans="1:60" ht="22.5" outlineLevel="1" x14ac:dyDescent="0.2">
      <c r="A365" s="169">
        <v>56</v>
      </c>
      <c r="B365" s="170" t="s">
        <v>519</v>
      </c>
      <c r="C365" s="178" t="s">
        <v>520</v>
      </c>
      <c r="D365" s="171" t="s">
        <v>404</v>
      </c>
      <c r="E365" s="172">
        <v>0.33</v>
      </c>
      <c r="F365" s="173"/>
      <c r="G365" s="174">
        <f>ROUND(E365*F365,2)</f>
        <v>0</v>
      </c>
      <c r="H365" s="173"/>
      <c r="I365" s="174">
        <f>ROUND(E365*H365,2)</f>
        <v>0</v>
      </c>
      <c r="J365" s="173"/>
      <c r="K365" s="174">
        <f>ROUND(E365*J365,2)</f>
        <v>0</v>
      </c>
      <c r="L365" s="174">
        <v>21</v>
      </c>
      <c r="M365" s="174">
        <f>G365*(1+L365/100)</f>
        <v>0</v>
      </c>
      <c r="N365" s="172">
        <v>0</v>
      </c>
      <c r="O365" s="172">
        <f>ROUND(E365*N365,2)</f>
        <v>0</v>
      </c>
      <c r="P365" s="172">
        <v>0</v>
      </c>
      <c r="Q365" s="172">
        <f>ROUND(E365*P365,2)</f>
        <v>0</v>
      </c>
      <c r="R365" s="174" t="s">
        <v>492</v>
      </c>
      <c r="S365" s="174" t="s">
        <v>232</v>
      </c>
      <c r="T365" s="175" t="s">
        <v>232</v>
      </c>
      <c r="U365" s="157">
        <v>0</v>
      </c>
      <c r="V365" s="157">
        <f>ROUND(E365*U365,2)</f>
        <v>0</v>
      </c>
      <c r="W365" s="157"/>
      <c r="X365" s="157" t="s">
        <v>140</v>
      </c>
      <c r="Y365" s="157" t="s">
        <v>141</v>
      </c>
      <c r="Z365" s="146"/>
      <c r="AA365" s="146"/>
      <c r="AB365" s="146"/>
      <c r="AC365" s="146"/>
      <c r="AD365" s="146"/>
      <c r="AE365" s="146"/>
      <c r="AF365" s="146"/>
      <c r="AG365" s="146" t="s">
        <v>215</v>
      </c>
      <c r="AH365" s="146"/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  <c r="BG365" s="146"/>
      <c r="BH365" s="146"/>
    </row>
    <row r="366" spans="1:60" outlineLevel="2" x14ac:dyDescent="0.2">
      <c r="A366" s="153"/>
      <c r="B366" s="154"/>
      <c r="C366" s="257" t="s">
        <v>521</v>
      </c>
      <c r="D366" s="258"/>
      <c r="E366" s="258"/>
      <c r="F366" s="258"/>
      <c r="G366" s="258"/>
      <c r="H366" s="157"/>
      <c r="I366" s="157"/>
      <c r="J366" s="157"/>
      <c r="K366" s="157"/>
      <c r="L366" s="157"/>
      <c r="M366" s="157"/>
      <c r="N366" s="156"/>
      <c r="O366" s="156"/>
      <c r="P366" s="156"/>
      <c r="Q366" s="156"/>
      <c r="R366" s="157"/>
      <c r="S366" s="157"/>
      <c r="T366" s="157"/>
      <c r="U366" s="157"/>
      <c r="V366" s="157"/>
      <c r="W366" s="157"/>
      <c r="X366" s="157"/>
      <c r="Y366" s="157"/>
      <c r="Z366" s="146"/>
      <c r="AA366" s="146"/>
      <c r="AB366" s="146"/>
      <c r="AC366" s="146"/>
      <c r="AD366" s="146"/>
      <c r="AE366" s="146"/>
      <c r="AF366" s="146"/>
      <c r="AG366" s="146" t="s">
        <v>144</v>
      </c>
      <c r="AH366" s="146"/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  <c r="BG366" s="146"/>
      <c r="BH366" s="146"/>
    </row>
    <row r="367" spans="1:60" outlineLevel="2" x14ac:dyDescent="0.2">
      <c r="A367" s="153"/>
      <c r="B367" s="154"/>
      <c r="C367" s="261"/>
      <c r="D367" s="262"/>
      <c r="E367" s="262"/>
      <c r="F367" s="262"/>
      <c r="G367" s="262"/>
      <c r="H367" s="157"/>
      <c r="I367" s="157"/>
      <c r="J367" s="157"/>
      <c r="K367" s="157"/>
      <c r="L367" s="157"/>
      <c r="M367" s="157"/>
      <c r="N367" s="156"/>
      <c r="O367" s="156"/>
      <c r="P367" s="156"/>
      <c r="Q367" s="156"/>
      <c r="R367" s="157"/>
      <c r="S367" s="157"/>
      <c r="T367" s="157"/>
      <c r="U367" s="157"/>
      <c r="V367" s="157"/>
      <c r="W367" s="157"/>
      <c r="X367" s="157"/>
      <c r="Y367" s="157"/>
      <c r="Z367" s="146"/>
      <c r="AA367" s="146"/>
      <c r="AB367" s="146"/>
      <c r="AC367" s="146"/>
      <c r="AD367" s="146"/>
      <c r="AE367" s="146"/>
      <c r="AF367" s="146"/>
      <c r="AG367" s="146" t="s">
        <v>150</v>
      </c>
      <c r="AH367" s="146"/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  <c r="BG367" s="146"/>
      <c r="BH367" s="146"/>
    </row>
    <row r="368" spans="1:60" x14ac:dyDescent="0.2">
      <c r="A368" s="3"/>
      <c r="B368" s="4"/>
      <c r="C368" s="180"/>
      <c r="D368" s="6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AE368">
        <v>12</v>
      </c>
      <c r="AF368">
        <v>21</v>
      </c>
      <c r="AG368" t="s">
        <v>119</v>
      </c>
    </row>
    <row r="369" spans="1:33" x14ac:dyDescent="0.2">
      <c r="A369" s="149"/>
      <c r="B369" s="150" t="s">
        <v>29</v>
      </c>
      <c r="C369" s="181"/>
      <c r="D369" s="151"/>
      <c r="E369" s="152"/>
      <c r="F369" s="152"/>
      <c r="G369" s="168">
        <f>G8+G126+G144+G171+G213+G225+G262+G304+G316+G330+G336+G343+G359</f>
        <v>0</v>
      </c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AE369">
        <f>SUMIF(L7:L367,AE368,G7:G367)</f>
        <v>0</v>
      </c>
      <c r="AF369">
        <f>SUMIF(L7:L367,AF368,G7:G367)</f>
        <v>0</v>
      </c>
      <c r="AG369" t="s">
        <v>226</v>
      </c>
    </row>
    <row r="370" spans="1:33" x14ac:dyDescent="0.2">
      <c r="C370" s="182"/>
      <c r="D370" s="10"/>
      <c r="AG370" t="s">
        <v>227</v>
      </c>
    </row>
    <row r="371" spans="1:33" x14ac:dyDescent="0.2">
      <c r="D371" s="10"/>
    </row>
    <row r="372" spans="1:33" x14ac:dyDescent="0.2">
      <c r="D372" s="10"/>
    </row>
    <row r="373" spans="1:33" x14ac:dyDescent="0.2">
      <c r="D373" s="10"/>
    </row>
    <row r="374" spans="1:33" x14ac:dyDescent="0.2">
      <c r="D374" s="10"/>
    </row>
    <row r="375" spans="1:33" x14ac:dyDescent="0.2">
      <c r="D375" s="10"/>
    </row>
    <row r="376" spans="1:33" x14ac:dyDescent="0.2">
      <c r="D376" s="10"/>
    </row>
    <row r="377" spans="1:33" x14ac:dyDescent="0.2">
      <c r="D377" s="10"/>
    </row>
    <row r="378" spans="1:33" x14ac:dyDescent="0.2">
      <c r="D378" s="10"/>
    </row>
    <row r="379" spans="1:33" x14ac:dyDescent="0.2">
      <c r="D379" s="10"/>
    </row>
    <row r="380" spans="1:33" x14ac:dyDescent="0.2">
      <c r="D380" s="10"/>
    </row>
    <row r="381" spans="1:33" x14ac:dyDescent="0.2">
      <c r="D381" s="10"/>
    </row>
    <row r="382" spans="1:33" x14ac:dyDescent="0.2">
      <c r="D382" s="10"/>
    </row>
    <row r="383" spans="1:33" x14ac:dyDescent="0.2">
      <c r="D383" s="10"/>
    </row>
    <row r="384" spans="1:33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5i44ySWIgBuAECdtyRL4sw57dsK1/I8toB1l1PABm3GZynrfnM8Hb8SdyViQMIf19J1BLmldPpfjgPA5aU4wA==" saltValue="WdINq4eXn2X1Ofr/y54b3Q==" spinCount="100000" sheet="1" formatRows="0"/>
  <mergeCells count="103">
    <mergeCell ref="C367:G367"/>
    <mergeCell ref="C357:G357"/>
    <mergeCell ref="C358:G358"/>
    <mergeCell ref="C361:G361"/>
    <mergeCell ref="C362:G362"/>
    <mergeCell ref="C364:G364"/>
    <mergeCell ref="C366:G366"/>
    <mergeCell ref="C334:G334"/>
    <mergeCell ref="C335:G335"/>
    <mergeCell ref="C338:G338"/>
    <mergeCell ref="C342:G342"/>
    <mergeCell ref="C345:G345"/>
    <mergeCell ref="C355:G355"/>
    <mergeCell ref="C321:G321"/>
    <mergeCell ref="C323:G323"/>
    <mergeCell ref="C325:G325"/>
    <mergeCell ref="C327:G327"/>
    <mergeCell ref="C329:G329"/>
    <mergeCell ref="C332:G332"/>
    <mergeCell ref="C303:G303"/>
    <mergeCell ref="C306:G306"/>
    <mergeCell ref="C307:G307"/>
    <mergeCell ref="C310:G310"/>
    <mergeCell ref="C313:G313"/>
    <mergeCell ref="C315:G315"/>
    <mergeCell ref="C287:G287"/>
    <mergeCell ref="C291:G291"/>
    <mergeCell ref="C293:G293"/>
    <mergeCell ref="C296:G296"/>
    <mergeCell ref="C298:G298"/>
    <mergeCell ref="C301:G301"/>
    <mergeCell ref="C261:G261"/>
    <mergeCell ref="C268:G268"/>
    <mergeCell ref="C272:G272"/>
    <mergeCell ref="C276:G276"/>
    <mergeCell ref="C282:G282"/>
    <mergeCell ref="C284:G284"/>
    <mergeCell ref="C215:G215"/>
    <mergeCell ref="C224:G224"/>
    <mergeCell ref="C227:G227"/>
    <mergeCell ref="C234:G234"/>
    <mergeCell ref="C236:G236"/>
    <mergeCell ref="C253:G253"/>
    <mergeCell ref="C197:G197"/>
    <mergeCell ref="C200:G200"/>
    <mergeCell ref="C202:G202"/>
    <mergeCell ref="C203:G203"/>
    <mergeCell ref="C204:G204"/>
    <mergeCell ref="C212:G212"/>
    <mergeCell ref="C180:G180"/>
    <mergeCell ref="C182:G182"/>
    <mergeCell ref="C183:G183"/>
    <mergeCell ref="C184:G184"/>
    <mergeCell ref="C186:G186"/>
    <mergeCell ref="C195:G195"/>
    <mergeCell ref="C167:G167"/>
    <mergeCell ref="C169:G169"/>
    <mergeCell ref="C170:G170"/>
    <mergeCell ref="C173:G173"/>
    <mergeCell ref="C176:G176"/>
    <mergeCell ref="C178:G178"/>
    <mergeCell ref="C158:G158"/>
    <mergeCell ref="C160:G160"/>
    <mergeCell ref="C161:G161"/>
    <mergeCell ref="C163:G163"/>
    <mergeCell ref="C165:G165"/>
    <mergeCell ref="C166:G166"/>
    <mergeCell ref="C138:G138"/>
    <mergeCell ref="C140:G140"/>
    <mergeCell ref="C143:G143"/>
    <mergeCell ref="C146:G146"/>
    <mergeCell ref="C155:G155"/>
    <mergeCell ref="C157:G157"/>
    <mergeCell ref="C128:G128"/>
    <mergeCell ref="C129:G129"/>
    <mergeCell ref="C131:G131"/>
    <mergeCell ref="C132:G132"/>
    <mergeCell ref="C133:G133"/>
    <mergeCell ref="C135:G135"/>
    <mergeCell ref="C91:G91"/>
    <mergeCell ref="C92:G92"/>
    <mergeCell ref="C119:G119"/>
    <mergeCell ref="C121:G121"/>
    <mergeCell ref="C123:G123"/>
    <mergeCell ref="C125:G125"/>
    <mergeCell ref="C80:G80"/>
    <mergeCell ref="C87:G87"/>
    <mergeCell ref="C89:G89"/>
    <mergeCell ref="C30:G30"/>
    <mergeCell ref="C42:G42"/>
    <mergeCell ref="C44:G44"/>
    <mergeCell ref="C61:G61"/>
    <mergeCell ref="C71:G71"/>
    <mergeCell ref="C73:G73"/>
    <mergeCell ref="A1:G1"/>
    <mergeCell ref="C2:G2"/>
    <mergeCell ref="C3:G3"/>
    <mergeCell ref="C4:G4"/>
    <mergeCell ref="C10:G10"/>
    <mergeCell ref="C28:G28"/>
    <mergeCell ref="C74:G74"/>
    <mergeCell ref="C76:G76"/>
    <mergeCell ref="C78:G7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EF0F6-3F49-4FE6-9791-880E7428F10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106</v>
      </c>
      <c r="B1" s="250"/>
      <c r="C1" s="250"/>
      <c r="D1" s="250"/>
      <c r="E1" s="250"/>
      <c r="F1" s="250"/>
      <c r="G1" s="250"/>
      <c r="AG1" t="s">
        <v>107</v>
      </c>
    </row>
    <row r="2" spans="1:60" ht="24.95" customHeight="1" x14ac:dyDescent="0.2">
      <c r="A2" s="50" t="s">
        <v>7</v>
      </c>
      <c r="B2" s="49" t="s">
        <v>43</v>
      </c>
      <c r="C2" s="251" t="s">
        <v>44</v>
      </c>
      <c r="D2" s="252"/>
      <c r="E2" s="252"/>
      <c r="F2" s="252"/>
      <c r="G2" s="253"/>
      <c r="AG2" t="s">
        <v>108</v>
      </c>
    </row>
    <row r="3" spans="1:60" ht="24.95" customHeight="1" x14ac:dyDescent="0.2">
      <c r="A3" s="50" t="s">
        <v>8</v>
      </c>
      <c r="B3" s="49" t="s">
        <v>47</v>
      </c>
      <c r="C3" s="251" t="s">
        <v>48</v>
      </c>
      <c r="D3" s="252"/>
      <c r="E3" s="252"/>
      <c r="F3" s="252"/>
      <c r="G3" s="253"/>
      <c r="AC3" s="120" t="s">
        <v>108</v>
      </c>
      <c r="AG3" t="s">
        <v>109</v>
      </c>
    </row>
    <row r="4" spans="1:60" ht="24.95" customHeight="1" x14ac:dyDescent="0.2">
      <c r="A4" s="139" t="s">
        <v>9</v>
      </c>
      <c r="B4" s="140" t="s">
        <v>53</v>
      </c>
      <c r="C4" s="254" t="s">
        <v>54</v>
      </c>
      <c r="D4" s="255"/>
      <c r="E4" s="255"/>
      <c r="F4" s="255"/>
      <c r="G4" s="256"/>
      <c r="AG4" t="s">
        <v>110</v>
      </c>
    </row>
    <row r="5" spans="1:60" x14ac:dyDescent="0.2">
      <c r="D5" s="10"/>
    </row>
    <row r="6" spans="1:60" ht="38.25" x14ac:dyDescent="0.2">
      <c r="A6" s="142" t="s">
        <v>111</v>
      </c>
      <c r="B6" s="144" t="s">
        <v>112</v>
      </c>
      <c r="C6" s="144" t="s">
        <v>113</v>
      </c>
      <c r="D6" s="143" t="s">
        <v>114</v>
      </c>
      <c r="E6" s="142" t="s">
        <v>115</v>
      </c>
      <c r="F6" s="141" t="s">
        <v>116</v>
      </c>
      <c r="G6" s="142" t="s">
        <v>29</v>
      </c>
      <c r="H6" s="145" t="s">
        <v>30</v>
      </c>
      <c r="I6" s="145" t="s">
        <v>117</v>
      </c>
      <c r="J6" s="145" t="s">
        <v>31</v>
      </c>
      <c r="K6" s="145" t="s">
        <v>118</v>
      </c>
      <c r="L6" s="145" t="s">
        <v>119</v>
      </c>
      <c r="M6" s="145" t="s">
        <v>120</v>
      </c>
      <c r="N6" s="145" t="s">
        <v>121</v>
      </c>
      <c r="O6" s="145" t="s">
        <v>122</v>
      </c>
      <c r="P6" s="145" t="s">
        <v>123</v>
      </c>
      <c r="Q6" s="145" t="s">
        <v>124</v>
      </c>
      <c r="R6" s="145" t="s">
        <v>125</v>
      </c>
      <c r="S6" s="145" t="s">
        <v>126</v>
      </c>
      <c r="T6" s="145" t="s">
        <v>127</v>
      </c>
      <c r="U6" s="145" t="s">
        <v>128</v>
      </c>
      <c r="V6" s="145" t="s">
        <v>129</v>
      </c>
      <c r="W6" s="145" t="s">
        <v>130</v>
      </c>
      <c r="X6" s="145" t="s">
        <v>131</v>
      </c>
      <c r="Y6" s="145" t="s">
        <v>132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133</v>
      </c>
      <c r="B8" s="163" t="s">
        <v>104</v>
      </c>
      <c r="C8" s="177" t="s">
        <v>27</v>
      </c>
      <c r="D8" s="164"/>
      <c r="E8" s="165"/>
      <c r="F8" s="166"/>
      <c r="G8" s="166">
        <f>SUMIF(AG9:AG16,"&lt;&gt;NOR",G9:G16)</f>
        <v>0</v>
      </c>
      <c r="H8" s="166"/>
      <c r="I8" s="166">
        <f>SUM(I9:I16)</f>
        <v>0</v>
      </c>
      <c r="J8" s="166"/>
      <c r="K8" s="166">
        <f>SUM(K9:K16)</f>
        <v>0</v>
      </c>
      <c r="L8" s="166"/>
      <c r="M8" s="166">
        <f>SUM(M9:M16)</f>
        <v>0</v>
      </c>
      <c r="N8" s="165"/>
      <c r="O8" s="165">
        <f>SUM(O9:O16)</f>
        <v>0</v>
      </c>
      <c r="P8" s="165"/>
      <c r="Q8" s="165">
        <f>SUM(Q9:Q16)</f>
        <v>0</v>
      </c>
      <c r="R8" s="166"/>
      <c r="S8" s="166"/>
      <c r="T8" s="167"/>
      <c r="U8" s="161"/>
      <c r="V8" s="161">
        <f>SUM(V9:V16)</f>
        <v>0</v>
      </c>
      <c r="W8" s="161"/>
      <c r="X8" s="161"/>
      <c r="Y8" s="161"/>
      <c r="AG8" t="s">
        <v>134</v>
      </c>
    </row>
    <row r="9" spans="1:60" outlineLevel="1" x14ac:dyDescent="0.2">
      <c r="A9" s="169">
        <v>1</v>
      </c>
      <c r="B9" s="170" t="s">
        <v>522</v>
      </c>
      <c r="C9" s="178" t="s">
        <v>523</v>
      </c>
      <c r="D9" s="171" t="s">
        <v>524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/>
      <c r="S9" s="174" t="s">
        <v>232</v>
      </c>
      <c r="T9" s="175" t="s">
        <v>139</v>
      </c>
      <c r="U9" s="157">
        <v>0</v>
      </c>
      <c r="V9" s="157">
        <f>ROUND(E9*U9,2)</f>
        <v>0</v>
      </c>
      <c r="W9" s="157"/>
      <c r="X9" s="157" t="s">
        <v>525</v>
      </c>
      <c r="Y9" s="157" t="s">
        <v>141</v>
      </c>
      <c r="Z9" s="146"/>
      <c r="AA9" s="146"/>
      <c r="AB9" s="146"/>
      <c r="AC9" s="146"/>
      <c r="AD9" s="146"/>
      <c r="AE9" s="146"/>
      <c r="AF9" s="146"/>
      <c r="AG9" s="146" t="s">
        <v>526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248"/>
      <c r="D10" s="249"/>
      <c r="E10" s="249"/>
      <c r="F10" s="249"/>
      <c r="G10" s="249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6"/>
      <c r="AA10" s="146"/>
      <c r="AB10" s="146"/>
      <c r="AC10" s="146"/>
      <c r="AD10" s="146"/>
      <c r="AE10" s="146"/>
      <c r="AF10" s="146"/>
      <c r="AG10" s="146" t="s">
        <v>150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69">
        <v>2</v>
      </c>
      <c r="B11" s="170" t="s">
        <v>527</v>
      </c>
      <c r="C11" s="178" t="s">
        <v>528</v>
      </c>
      <c r="D11" s="171" t="s">
        <v>524</v>
      </c>
      <c r="E11" s="172">
        <v>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4"/>
      <c r="S11" s="174" t="s">
        <v>232</v>
      </c>
      <c r="T11" s="175" t="s">
        <v>139</v>
      </c>
      <c r="U11" s="157">
        <v>0</v>
      </c>
      <c r="V11" s="157">
        <f>ROUND(E11*U11,2)</f>
        <v>0</v>
      </c>
      <c r="W11" s="157"/>
      <c r="X11" s="157" t="s">
        <v>525</v>
      </c>
      <c r="Y11" s="157" t="s">
        <v>141</v>
      </c>
      <c r="Z11" s="146"/>
      <c r="AA11" s="146"/>
      <c r="AB11" s="146"/>
      <c r="AC11" s="146"/>
      <c r="AD11" s="146"/>
      <c r="AE11" s="146"/>
      <c r="AF11" s="146"/>
      <c r="AG11" s="146" t="s">
        <v>526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2" x14ac:dyDescent="0.2">
      <c r="A12" s="153"/>
      <c r="B12" s="154"/>
      <c r="C12" s="257" t="s">
        <v>529</v>
      </c>
      <c r="D12" s="258"/>
      <c r="E12" s="258"/>
      <c r="F12" s="258"/>
      <c r="G12" s="258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6"/>
      <c r="AA12" s="146"/>
      <c r="AB12" s="146"/>
      <c r="AC12" s="146"/>
      <c r="AD12" s="146"/>
      <c r="AE12" s="146"/>
      <c r="AF12" s="146"/>
      <c r="AG12" s="146" t="s">
        <v>144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2" x14ac:dyDescent="0.2">
      <c r="A13" s="153"/>
      <c r="B13" s="154"/>
      <c r="C13" s="261"/>
      <c r="D13" s="262"/>
      <c r="E13" s="262"/>
      <c r="F13" s="262"/>
      <c r="G13" s="262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6"/>
      <c r="AA13" s="146"/>
      <c r="AB13" s="146"/>
      <c r="AC13" s="146"/>
      <c r="AD13" s="146"/>
      <c r="AE13" s="146"/>
      <c r="AF13" s="146"/>
      <c r="AG13" s="146" t="s">
        <v>150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9">
        <v>3</v>
      </c>
      <c r="B14" s="170" t="s">
        <v>530</v>
      </c>
      <c r="C14" s="178" t="s">
        <v>531</v>
      </c>
      <c r="D14" s="171" t="s">
        <v>524</v>
      </c>
      <c r="E14" s="172">
        <v>1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72">
        <v>0</v>
      </c>
      <c r="O14" s="172">
        <f>ROUND(E14*N14,2)</f>
        <v>0</v>
      </c>
      <c r="P14" s="172">
        <v>0</v>
      </c>
      <c r="Q14" s="172">
        <f>ROUND(E14*P14,2)</f>
        <v>0</v>
      </c>
      <c r="R14" s="174"/>
      <c r="S14" s="174" t="s">
        <v>232</v>
      </c>
      <c r="T14" s="175" t="s">
        <v>139</v>
      </c>
      <c r="U14" s="157">
        <v>0</v>
      </c>
      <c r="V14" s="157">
        <f>ROUND(E14*U14,2)</f>
        <v>0</v>
      </c>
      <c r="W14" s="157"/>
      <c r="X14" s="157" t="s">
        <v>525</v>
      </c>
      <c r="Y14" s="157" t="s">
        <v>141</v>
      </c>
      <c r="Z14" s="146"/>
      <c r="AA14" s="146"/>
      <c r="AB14" s="146"/>
      <c r="AC14" s="146"/>
      <c r="AD14" s="146"/>
      <c r="AE14" s="146"/>
      <c r="AF14" s="146"/>
      <c r="AG14" s="146" t="s">
        <v>526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53"/>
      <c r="B15" s="154"/>
      <c r="C15" s="257" t="s">
        <v>532</v>
      </c>
      <c r="D15" s="258"/>
      <c r="E15" s="258"/>
      <c r="F15" s="258"/>
      <c r="G15" s="258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6"/>
      <c r="AA15" s="146"/>
      <c r="AB15" s="146"/>
      <c r="AC15" s="146"/>
      <c r="AD15" s="146"/>
      <c r="AE15" s="146"/>
      <c r="AF15" s="146"/>
      <c r="AG15" s="146" t="s">
        <v>144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">
      <c r="A16" s="153"/>
      <c r="B16" s="154"/>
      <c r="C16" s="261"/>
      <c r="D16" s="262"/>
      <c r="E16" s="262"/>
      <c r="F16" s="262"/>
      <c r="G16" s="262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6"/>
      <c r="AA16" s="146"/>
      <c r="AB16" s="146"/>
      <c r="AC16" s="146"/>
      <c r="AD16" s="146"/>
      <c r="AE16" s="146"/>
      <c r="AF16" s="146"/>
      <c r="AG16" s="146" t="s">
        <v>150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x14ac:dyDescent="0.2">
      <c r="A17" s="162" t="s">
        <v>133</v>
      </c>
      <c r="B17" s="163" t="s">
        <v>105</v>
      </c>
      <c r="C17" s="177" t="s">
        <v>28</v>
      </c>
      <c r="D17" s="164"/>
      <c r="E17" s="165"/>
      <c r="F17" s="166"/>
      <c r="G17" s="166">
        <f>SUMIF(AG18:AG32,"&lt;&gt;NOR",G18:G32)</f>
        <v>0</v>
      </c>
      <c r="H17" s="166"/>
      <c r="I17" s="166">
        <f>SUM(I18:I32)</f>
        <v>0</v>
      </c>
      <c r="J17" s="166"/>
      <c r="K17" s="166">
        <f>SUM(K18:K32)</f>
        <v>0</v>
      </c>
      <c r="L17" s="166"/>
      <c r="M17" s="166">
        <f>SUM(M18:M32)</f>
        <v>0</v>
      </c>
      <c r="N17" s="165"/>
      <c r="O17" s="165">
        <f>SUM(O18:O32)</f>
        <v>0</v>
      </c>
      <c r="P17" s="165"/>
      <c r="Q17" s="165">
        <f>SUM(Q18:Q32)</f>
        <v>0</v>
      </c>
      <c r="R17" s="166"/>
      <c r="S17" s="166"/>
      <c r="T17" s="167"/>
      <c r="U17" s="161"/>
      <c r="V17" s="161">
        <f>SUM(V18:V32)</f>
        <v>0</v>
      </c>
      <c r="W17" s="161"/>
      <c r="X17" s="161"/>
      <c r="Y17" s="161"/>
      <c r="AG17" t="s">
        <v>134</v>
      </c>
    </row>
    <row r="18" spans="1:60" outlineLevel="1" x14ac:dyDescent="0.2">
      <c r="A18" s="169">
        <v>4</v>
      </c>
      <c r="B18" s="170" t="s">
        <v>533</v>
      </c>
      <c r="C18" s="178" t="s">
        <v>534</v>
      </c>
      <c r="D18" s="171" t="s">
        <v>524</v>
      </c>
      <c r="E18" s="172">
        <v>1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2">
        <v>0</v>
      </c>
      <c r="O18" s="172">
        <f>ROUND(E18*N18,2)</f>
        <v>0</v>
      </c>
      <c r="P18" s="172">
        <v>0</v>
      </c>
      <c r="Q18" s="172">
        <f>ROUND(E18*P18,2)</f>
        <v>0</v>
      </c>
      <c r="R18" s="174"/>
      <c r="S18" s="174" t="s">
        <v>232</v>
      </c>
      <c r="T18" s="175" t="s">
        <v>139</v>
      </c>
      <c r="U18" s="157">
        <v>0</v>
      </c>
      <c r="V18" s="157">
        <f>ROUND(E18*U18,2)</f>
        <v>0</v>
      </c>
      <c r="W18" s="157"/>
      <c r="X18" s="157" t="s">
        <v>525</v>
      </c>
      <c r="Y18" s="157" t="s">
        <v>141</v>
      </c>
      <c r="Z18" s="146"/>
      <c r="AA18" s="146"/>
      <c r="AB18" s="146"/>
      <c r="AC18" s="146"/>
      <c r="AD18" s="146"/>
      <c r="AE18" s="146"/>
      <c r="AF18" s="146"/>
      <c r="AG18" s="146" t="s">
        <v>526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 x14ac:dyDescent="0.2">
      <c r="A19" s="153"/>
      <c r="B19" s="154"/>
      <c r="C19" s="257" t="s">
        <v>535</v>
      </c>
      <c r="D19" s="258"/>
      <c r="E19" s="258"/>
      <c r="F19" s="258"/>
      <c r="G19" s="258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6"/>
      <c r="AA19" s="146"/>
      <c r="AB19" s="146"/>
      <c r="AC19" s="146"/>
      <c r="AD19" s="146"/>
      <c r="AE19" s="146"/>
      <c r="AF19" s="146"/>
      <c r="AG19" s="146" t="s">
        <v>144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">
      <c r="A20" s="153"/>
      <c r="B20" s="154"/>
      <c r="C20" s="261"/>
      <c r="D20" s="262"/>
      <c r="E20" s="262"/>
      <c r="F20" s="262"/>
      <c r="G20" s="262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6"/>
      <c r="AA20" s="146"/>
      <c r="AB20" s="146"/>
      <c r="AC20" s="146"/>
      <c r="AD20" s="146"/>
      <c r="AE20" s="146"/>
      <c r="AF20" s="146"/>
      <c r="AG20" s="146" t="s">
        <v>150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69">
        <v>5</v>
      </c>
      <c r="B21" s="170" t="s">
        <v>536</v>
      </c>
      <c r="C21" s="178" t="s">
        <v>537</v>
      </c>
      <c r="D21" s="171" t="s">
        <v>524</v>
      </c>
      <c r="E21" s="172">
        <v>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2">
        <v>0</v>
      </c>
      <c r="O21" s="172">
        <f>ROUND(E21*N21,2)</f>
        <v>0</v>
      </c>
      <c r="P21" s="172">
        <v>0</v>
      </c>
      <c r="Q21" s="172">
        <f>ROUND(E21*P21,2)</f>
        <v>0</v>
      </c>
      <c r="R21" s="174"/>
      <c r="S21" s="174" t="s">
        <v>232</v>
      </c>
      <c r="T21" s="175" t="s">
        <v>139</v>
      </c>
      <c r="U21" s="157">
        <v>0</v>
      </c>
      <c r="V21" s="157">
        <f>ROUND(E21*U21,2)</f>
        <v>0</v>
      </c>
      <c r="W21" s="157"/>
      <c r="X21" s="157" t="s">
        <v>525</v>
      </c>
      <c r="Y21" s="157" t="s">
        <v>141</v>
      </c>
      <c r="Z21" s="146"/>
      <c r="AA21" s="146"/>
      <c r="AB21" s="146"/>
      <c r="AC21" s="146"/>
      <c r="AD21" s="146"/>
      <c r="AE21" s="146"/>
      <c r="AF21" s="146"/>
      <c r="AG21" s="146" t="s">
        <v>526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2" x14ac:dyDescent="0.2">
      <c r="A22" s="153"/>
      <c r="B22" s="154"/>
      <c r="C22" s="257" t="s">
        <v>538</v>
      </c>
      <c r="D22" s="258"/>
      <c r="E22" s="258"/>
      <c r="F22" s="258"/>
      <c r="G22" s="258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6"/>
      <c r="AA22" s="146"/>
      <c r="AB22" s="146"/>
      <c r="AC22" s="146"/>
      <c r="AD22" s="146"/>
      <c r="AE22" s="146"/>
      <c r="AF22" s="146"/>
      <c r="AG22" s="146" t="s">
        <v>144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87" t="str">
        <f>C22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53"/>
      <c r="B23" s="154"/>
      <c r="C23" s="261"/>
      <c r="D23" s="262"/>
      <c r="E23" s="262"/>
      <c r="F23" s="262"/>
      <c r="G23" s="262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6"/>
      <c r="AA23" s="146"/>
      <c r="AB23" s="146"/>
      <c r="AC23" s="146"/>
      <c r="AD23" s="146"/>
      <c r="AE23" s="146"/>
      <c r="AF23" s="146"/>
      <c r="AG23" s="146" t="s">
        <v>150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69">
        <v>6</v>
      </c>
      <c r="B24" s="170" t="s">
        <v>539</v>
      </c>
      <c r="C24" s="178" t="s">
        <v>540</v>
      </c>
      <c r="D24" s="171" t="s">
        <v>524</v>
      </c>
      <c r="E24" s="172">
        <v>1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2">
        <v>0</v>
      </c>
      <c r="O24" s="172">
        <f>ROUND(E24*N24,2)</f>
        <v>0</v>
      </c>
      <c r="P24" s="172">
        <v>0</v>
      </c>
      <c r="Q24" s="172">
        <f>ROUND(E24*P24,2)</f>
        <v>0</v>
      </c>
      <c r="R24" s="174"/>
      <c r="S24" s="174" t="s">
        <v>232</v>
      </c>
      <c r="T24" s="175" t="s">
        <v>139</v>
      </c>
      <c r="U24" s="157">
        <v>0</v>
      </c>
      <c r="V24" s="157">
        <f>ROUND(E24*U24,2)</f>
        <v>0</v>
      </c>
      <c r="W24" s="157"/>
      <c r="X24" s="157" t="s">
        <v>525</v>
      </c>
      <c r="Y24" s="157" t="s">
        <v>141</v>
      </c>
      <c r="Z24" s="146"/>
      <c r="AA24" s="146"/>
      <c r="AB24" s="146"/>
      <c r="AC24" s="146"/>
      <c r="AD24" s="146"/>
      <c r="AE24" s="146"/>
      <c r="AF24" s="146"/>
      <c r="AG24" s="146" t="s">
        <v>526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33.75" outlineLevel="2" x14ac:dyDescent="0.2">
      <c r="A25" s="153"/>
      <c r="B25" s="154"/>
      <c r="C25" s="257" t="s">
        <v>541</v>
      </c>
      <c r="D25" s="258"/>
      <c r="E25" s="258"/>
      <c r="F25" s="258"/>
      <c r="G25" s="258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6"/>
      <c r="AA25" s="146"/>
      <c r="AB25" s="146"/>
      <c r="AC25" s="146"/>
      <c r="AD25" s="146"/>
      <c r="AE25" s="146"/>
      <c r="AF25" s="146"/>
      <c r="AG25" s="146" t="s">
        <v>144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87" t="str">
        <f>C25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5" s="146"/>
      <c r="BC25" s="146"/>
      <c r="BD25" s="146"/>
      <c r="BE25" s="146"/>
      <c r="BF25" s="146"/>
      <c r="BG25" s="146"/>
      <c r="BH25" s="146"/>
    </row>
    <row r="26" spans="1:60" outlineLevel="2" x14ac:dyDescent="0.2">
      <c r="A26" s="153"/>
      <c r="B26" s="154"/>
      <c r="C26" s="261"/>
      <c r="D26" s="262"/>
      <c r="E26" s="262"/>
      <c r="F26" s="262"/>
      <c r="G26" s="262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6"/>
      <c r="AA26" s="146"/>
      <c r="AB26" s="146"/>
      <c r="AC26" s="146"/>
      <c r="AD26" s="146"/>
      <c r="AE26" s="146"/>
      <c r="AF26" s="146"/>
      <c r="AG26" s="146" t="s">
        <v>150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69">
        <v>7</v>
      </c>
      <c r="B27" s="170" t="s">
        <v>542</v>
      </c>
      <c r="C27" s="178" t="s">
        <v>543</v>
      </c>
      <c r="D27" s="171" t="s">
        <v>524</v>
      </c>
      <c r="E27" s="172">
        <v>1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2">
        <v>0</v>
      </c>
      <c r="O27" s="172">
        <f>ROUND(E27*N27,2)</f>
        <v>0</v>
      </c>
      <c r="P27" s="172">
        <v>0</v>
      </c>
      <c r="Q27" s="172">
        <f>ROUND(E27*P27,2)</f>
        <v>0</v>
      </c>
      <c r="R27" s="174"/>
      <c r="S27" s="174" t="s">
        <v>232</v>
      </c>
      <c r="T27" s="175" t="s">
        <v>139</v>
      </c>
      <c r="U27" s="157">
        <v>0</v>
      </c>
      <c r="V27" s="157">
        <f>ROUND(E27*U27,2)</f>
        <v>0</v>
      </c>
      <c r="W27" s="157"/>
      <c r="X27" s="157" t="s">
        <v>525</v>
      </c>
      <c r="Y27" s="157" t="s">
        <v>141</v>
      </c>
      <c r="Z27" s="146"/>
      <c r="AA27" s="146"/>
      <c r="AB27" s="146"/>
      <c r="AC27" s="146"/>
      <c r="AD27" s="146"/>
      <c r="AE27" s="146"/>
      <c r="AF27" s="146"/>
      <c r="AG27" s="146" t="s">
        <v>526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53"/>
      <c r="B28" s="154"/>
      <c r="C28" s="257" t="s">
        <v>544</v>
      </c>
      <c r="D28" s="258"/>
      <c r="E28" s="258"/>
      <c r="F28" s="258"/>
      <c r="G28" s="258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6"/>
      <c r="AA28" s="146"/>
      <c r="AB28" s="146"/>
      <c r="AC28" s="146"/>
      <c r="AD28" s="146"/>
      <c r="AE28" s="146"/>
      <c r="AF28" s="146"/>
      <c r="AG28" s="146" t="s">
        <v>144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87" t="str">
        <f>C28</f>
        <v>Náklady zhotovitele, které vzniknou v souvislosti s povinnostmi zhotovitele při předání a převzetí díla.</v>
      </c>
      <c r="BB28" s="146"/>
      <c r="BC28" s="146"/>
      <c r="BD28" s="146"/>
      <c r="BE28" s="146"/>
      <c r="BF28" s="146"/>
      <c r="BG28" s="146"/>
      <c r="BH28" s="146"/>
    </row>
    <row r="29" spans="1:60" outlineLevel="2" x14ac:dyDescent="0.2">
      <c r="A29" s="153"/>
      <c r="B29" s="154"/>
      <c r="C29" s="261"/>
      <c r="D29" s="262"/>
      <c r="E29" s="262"/>
      <c r="F29" s="262"/>
      <c r="G29" s="262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6"/>
      <c r="AA29" s="146"/>
      <c r="AB29" s="146"/>
      <c r="AC29" s="146"/>
      <c r="AD29" s="146"/>
      <c r="AE29" s="146"/>
      <c r="AF29" s="146"/>
      <c r="AG29" s="146" t="s">
        <v>150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69">
        <v>8</v>
      </c>
      <c r="B30" s="170" t="s">
        <v>545</v>
      </c>
      <c r="C30" s="178" t="s">
        <v>546</v>
      </c>
      <c r="D30" s="171" t="s">
        <v>524</v>
      </c>
      <c r="E30" s="172">
        <v>1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2">
        <v>0</v>
      </c>
      <c r="O30" s="172">
        <f>ROUND(E30*N30,2)</f>
        <v>0</v>
      </c>
      <c r="P30" s="172">
        <v>0</v>
      </c>
      <c r="Q30" s="172">
        <f>ROUND(E30*P30,2)</f>
        <v>0</v>
      </c>
      <c r="R30" s="174"/>
      <c r="S30" s="174" t="s">
        <v>232</v>
      </c>
      <c r="T30" s="175" t="s">
        <v>139</v>
      </c>
      <c r="U30" s="157">
        <v>0</v>
      </c>
      <c r="V30" s="157">
        <f>ROUND(E30*U30,2)</f>
        <v>0</v>
      </c>
      <c r="W30" s="157"/>
      <c r="X30" s="157" t="s">
        <v>525</v>
      </c>
      <c r="Y30" s="157" t="s">
        <v>141</v>
      </c>
      <c r="Z30" s="146"/>
      <c r="AA30" s="146"/>
      <c r="AB30" s="146"/>
      <c r="AC30" s="146"/>
      <c r="AD30" s="146"/>
      <c r="AE30" s="146"/>
      <c r="AF30" s="146"/>
      <c r="AG30" s="146" t="s">
        <v>526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53"/>
      <c r="B31" s="154"/>
      <c r="C31" s="257" t="s">
        <v>547</v>
      </c>
      <c r="D31" s="258"/>
      <c r="E31" s="258"/>
      <c r="F31" s="258"/>
      <c r="G31" s="258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6"/>
      <c r="AA31" s="146"/>
      <c r="AB31" s="146"/>
      <c r="AC31" s="146"/>
      <c r="AD31" s="146"/>
      <c r="AE31" s="146"/>
      <c r="AF31" s="146"/>
      <c r="AG31" s="146" t="s">
        <v>144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87" t="str">
        <f>C31</f>
        <v>Náklady na vyhotovení dokumentace skutečného provedení stavby a její předání objednateli v požadované formě a požadovaném počtu.</v>
      </c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53"/>
      <c r="B32" s="154"/>
      <c r="C32" s="261"/>
      <c r="D32" s="262"/>
      <c r="E32" s="262"/>
      <c r="F32" s="262"/>
      <c r="G32" s="262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6"/>
      <c r="AA32" s="146"/>
      <c r="AB32" s="146"/>
      <c r="AC32" s="146"/>
      <c r="AD32" s="146"/>
      <c r="AE32" s="146"/>
      <c r="AF32" s="146"/>
      <c r="AG32" s="146" t="s">
        <v>150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33" x14ac:dyDescent="0.2">
      <c r="A33" s="3"/>
      <c r="B33" s="4"/>
      <c r="C33" s="180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v>12</v>
      </c>
      <c r="AF33">
        <v>21</v>
      </c>
      <c r="AG33" t="s">
        <v>119</v>
      </c>
    </row>
    <row r="34" spans="1:33" x14ac:dyDescent="0.2">
      <c r="A34" s="149"/>
      <c r="B34" s="150" t="s">
        <v>29</v>
      </c>
      <c r="C34" s="181"/>
      <c r="D34" s="151"/>
      <c r="E34" s="152"/>
      <c r="F34" s="152"/>
      <c r="G34" s="168">
        <f>G8+G17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f>SUMIF(L7:L32,AE33,G7:G32)</f>
        <v>0</v>
      </c>
      <c r="AF34">
        <f>SUMIF(L7:L32,AF33,G7:G32)</f>
        <v>0</v>
      </c>
      <c r="AG34" t="s">
        <v>226</v>
      </c>
    </row>
    <row r="35" spans="1:33" x14ac:dyDescent="0.2">
      <c r="C35" s="182"/>
      <c r="D35" s="10"/>
      <c r="AG35" t="s">
        <v>227</v>
      </c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7mbOmXjfOryo+iJpWl3fic7pOlaxMbRHxEbBXrqiFH96+kY3KeGpgys40LQaIwf2hNxAtYxoiC5KlY1Q4d6Ug==" saltValue="AcPDWX4e1hq5pQW1NavjWQ==" spinCount="100000" sheet="1" formatRows="0"/>
  <mergeCells count="19">
    <mergeCell ref="C32:G32"/>
    <mergeCell ref="C23:G23"/>
    <mergeCell ref="C25:G25"/>
    <mergeCell ref="C26:G26"/>
    <mergeCell ref="C28:G28"/>
    <mergeCell ref="C29:G29"/>
    <mergeCell ref="C31:G31"/>
    <mergeCell ref="C22:G22"/>
    <mergeCell ref="A1:G1"/>
    <mergeCell ref="C2:G2"/>
    <mergeCell ref="C3:G3"/>
    <mergeCell ref="C4:G4"/>
    <mergeCell ref="C10:G10"/>
    <mergeCell ref="C12:G12"/>
    <mergeCell ref="C13:G13"/>
    <mergeCell ref="C15:G15"/>
    <mergeCell ref="C16:G16"/>
    <mergeCell ref="C19:G19"/>
    <mergeCell ref="C20:G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01 - EL Pol</vt:lpstr>
      <vt:lpstr>01 01 - STAV Pol</vt:lpstr>
      <vt:lpstr>01 01- VRN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01 - EL Pol'!Názvy_tisku</vt:lpstr>
      <vt:lpstr>'01 01 - STAV Pol'!Názvy_tisku</vt:lpstr>
      <vt:lpstr>'01 01- VRN Pol'!Názvy_tisku</vt:lpstr>
      <vt:lpstr>oadresa</vt:lpstr>
      <vt:lpstr>Stavba!Objednatel</vt:lpstr>
      <vt:lpstr>Stavba!Objekt</vt:lpstr>
      <vt:lpstr>'01 01 - EL Pol'!Oblast_tisku</vt:lpstr>
      <vt:lpstr>'01 01 - STAV Pol'!Oblast_tisku</vt:lpstr>
      <vt:lpstr>'01 01- VRN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Sýkorová</dc:creator>
  <cp:lastModifiedBy>Marie Sýkorová</cp:lastModifiedBy>
  <cp:lastPrinted>2025-01-08T19:27:42Z</cp:lastPrinted>
  <dcterms:created xsi:type="dcterms:W3CDTF">2009-04-08T07:15:50Z</dcterms:created>
  <dcterms:modified xsi:type="dcterms:W3CDTF">2025-01-08T19:30:58Z</dcterms:modified>
</cp:coreProperties>
</file>