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kala\Documents\aaa PRACOVNÍ\Třinec\NPO 2023\ZD\"/>
    </mc:Choice>
  </mc:AlternateContent>
  <xr:revisionPtr revIDLastSave="0" documentId="13_ncr:1_{62B67E07-2835-4F2F-8416-D238B2F207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ložkov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J28" i="1" s="1"/>
  <c r="L28" i="1" s="1"/>
  <c r="G27" i="1"/>
  <c r="J27" i="1" s="1"/>
  <c r="L27" i="1" s="1"/>
  <c r="G50" i="1"/>
  <c r="J50" i="1" s="1"/>
  <c r="L50" i="1" s="1"/>
  <c r="G49" i="1"/>
  <c r="J49" i="1" s="1"/>
  <c r="L49" i="1" s="1"/>
  <c r="D47" i="1"/>
  <c r="G47" i="1" s="1"/>
  <c r="J47" i="1" s="1"/>
  <c r="L47" i="1" s="1"/>
  <c r="D48" i="1"/>
  <c r="G48" i="1" s="1"/>
  <c r="J48" i="1" s="1"/>
  <c r="L48" i="1" s="1"/>
  <c r="D44" i="1"/>
  <c r="G44" i="1" s="1"/>
  <c r="J44" i="1" s="1"/>
  <c r="L44" i="1" s="1"/>
  <c r="G39" i="1"/>
  <c r="J39" i="1" s="1"/>
  <c r="L39" i="1" s="1"/>
  <c r="G32" i="1"/>
  <c r="J32" i="1" s="1"/>
  <c r="L32" i="1" s="1"/>
  <c r="G33" i="1"/>
  <c r="J33" i="1" s="1"/>
  <c r="L33" i="1" s="1"/>
  <c r="G34" i="1"/>
  <c r="J34" i="1" s="1"/>
  <c r="L34" i="1" s="1"/>
  <c r="G35" i="1"/>
  <c r="J35" i="1" s="1"/>
  <c r="L35" i="1" s="1"/>
  <c r="G36" i="1"/>
  <c r="J36" i="1" s="1"/>
  <c r="L36" i="1" s="1"/>
  <c r="G37" i="1"/>
  <c r="J37" i="1" s="1"/>
  <c r="L37" i="1" s="1"/>
  <c r="G38" i="1"/>
  <c r="J38" i="1" s="1"/>
  <c r="L38" i="1" s="1"/>
  <c r="G31" i="1"/>
  <c r="J31" i="1" s="1"/>
  <c r="L31" i="1" s="1"/>
  <c r="G21" i="1"/>
  <c r="J21" i="1" s="1"/>
  <c r="L21" i="1" s="1"/>
  <c r="G22" i="1"/>
  <c r="J22" i="1" s="1"/>
  <c r="L22" i="1" s="1"/>
  <c r="G23" i="1"/>
  <c r="J23" i="1" s="1"/>
  <c r="L23" i="1" s="1"/>
  <c r="G24" i="1"/>
  <c r="J24" i="1" s="1"/>
  <c r="L24" i="1" s="1"/>
  <c r="G25" i="1"/>
  <c r="J25" i="1" s="1"/>
  <c r="L25" i="1" s="1"/>
  <c r="G26" i="1"/>
  <c r="J26" i="1" s="1"/>
  <c r="L26" i="1" s="1"/>
  <c r="G29" i="1"/>
  <c r="J29" i="1" s="1"/>
  <c r="L29" i="1" s="1"/>
  <c r="G30" i="1"/>
  <c r="J30" i="1" s="1"/>
  <c r="L30" i="1" s="1"/>
  <c r="D57" i="1"/>
  <c r="G46" i="1"/>
  <c r="J46" i="1" s="1"/>
  <c r="L46" i="1" s="1"/>
  <c r="G45" i="1"/>
  <c r="J45" i="1" s="1"/>
  <c r="L45" i="1" s="1"/>
  <c r="G7" i="1" l="1"/>
  <c r="J7" i="1" s="1"/>
  <c r="L7" i="1" s="1"/>
  <c r="G8" i="1"/>
  <c r="J8" i="1" s="1"/>
  <c r="L8" i="1" s="1"/>
  <c r="G9" i="1"/>
  <c r="J9" i="1" s="1"/>
  <c r="L9" i="1" s="1"/>
  <c r="G10" i="1"/>
  <c r="J10" i="1" s="1"/>
  <c r="L10" i="1" s="1"/>
  <c r="G11" i="1"/>
  <c r="J11" i="1" s="1"/>
  <c r="L11" i="1" s="1"/>
  <c r="G12" i="1"/>
  <c r="J12" i="1" s="1"/>
  <c r="L12" i="1" s="1"/>
  <c r="G13" i="1"/>
  <c r="J13" i="1" s="1"/>
  <c r="L13" i="1" s="1"/>
  <c r="G14" i="1"/>
  <c r="J14" i="1" s="1"/>
  <c r="L14" i="1" s="1"/>
  <c r="G15" i="1"/>
  <c r="J15" i="1" s="1"/>
  <c r="L15" i="1" s="1"/>
  <c r="G16" i="1"/>
  <c r="J16" i="1" s="1"/>
  <c r="L16" i="1" s="1"/>
  <c r="G17" i="1"/>
  <c r="J17" i="1" s="1"/>
  <c r="L17" i="1" s="1"/>
  <c r="G18" i="1"/>
  <c r="J18" i="1" s="1"/>
  <c r="L18" i="1" s="1"/>
  <c r="G19" i="1"/>
  <c r="J19" i="1" s="1"/>
  <c r="L19" i="1" s="1"/>
  <c r="G20" i="1"/>
  <c r="J20" i="1" s="1"/>
  <c r="L20" i="1" s="1"/>
  <c r="G6" i="1"/>
  <c r="J6" i="1" s="1"/>
  <c r="L6" i="1" s="1"/>
  <c r="H51" i="1"/>
  <c r="K51" i="1" s="1"/>
  <c r="L51" i="1" s="1"/>
  <c r="H53" i="1" l="1"/>
  <c r="K53" i="1" s="1"/>
  <c r="L53" i="1" s="1"/>
  <c r="H52" i="1"/>
  <c r="H60" i="1" s="1"/>
  <c r="F65" i="1" l="1"/>
  <c r="K52" i="1"/>
  <c r="K60" i="1" s="1"/>
  <c r="C67" i="1"/>
  <c r="G58" i="1"/>
  <c r="J58" i="1" s="1"/>
  <c r="L58" i="1" s="1"/>
  <c r="G57" i="1"/>
  <c r="J57" i="1" s="1"/>
  <c r="L57" i="1" s="1"/>
  <c r="G56" i="1"/>
  <c r="J56" i="1" s="1"/>
  <c r="L56" i="1" s="1"/>
  <c r="G43" i="1"/>
  <c r="J43" i="1" s="1"/>
  <c r="L43" i="1" s="1"/>
  <c r="G42" i="1"/>
  <c r="J42" i="1" s="1"/>
  <c r="L42" i="1" s="1"/>
  <c r="G5" i="1"/>
  <c r="G60" i="1" l="1"/>
  <c r="F64" i="1" s="1"/>
  <c r="L52" i="1"/>
  <c r="C60" i="1"/>
  <c r="F63" i="1" s="1"/>
  <c r="H63" i="1" s="1"/>
  <c r="G63" i="1" s="1"/>
  <c r="H65" i="1"/>
  <c r="G65" i="1" s="1"/>
  <c r="J5" i="1"/>
  <c r="J60" i="1" s="1"/>
  <c r="H64" i="1" l="1"/>
  <c r="G64" i="1" s="1"/>
  <c r="L5" i="1"/>
  <c r="L60" i="1" s="1"/>
  <c r="E65" i="1" l="1"/>
  <c r="E64" i="1"/>
</calcChain>
</file>

<file path=xl/sharedStrings.xml><?xml version="1.0" encoding="utf-8"?>
<sst xmlns="http://schemas.openxmlformats.org/spreadsheetml/2006/main" count="283" uniqueCount="137">
  <si>
    <t>Číslo</t>
  </si>
  <si>
    <t>Položka</t>
  </si>
  <si>
    <t>Množství</t>
  </si>
  <si>
    <t>MJ</t>
  </si>
  <si>
    <t>DPH 21%</t>
  </si>
  <si>
    <t>Kč/MJ</t>
  </si>
  <si>
    <t>1.</t>
  </si>
  <si>
    <t>Materiál</t>
  </si>
  <si>
    <t>1.1</t>
  </si>
  <si>
    <t>ks</t>
  </si>
  <si>
    <t>x</t>
  </si>
  <si>
    <t>1.2</t>
  </si>
  <si>
    <t>1.3</t>
  </si>
  <si>
    <t>1.4</t>
  </si>
  <si>
    <t>1.5</t>
  </si>
  <si>
    <t>1.6</t>
  </si>
  <si>
    <t>1.7</t>
  </si>
  <si>
    <t>m</t>
  </si>
  <si>
    <t>2.</t>
  </si>
  <si>
    <t>Montážní práce</t>
  </si>
  <si>
    <t>2.1</t>
  </si>
  <si>
    <t>Demontáž stávajícího svítidla</t>
  </si>
  <si>
    <t>2.2</t>
  </si>
  <si>
    <t>Montáž nového svítidla</t>
  </si>
  <si>
    <t>2.3</t>
  </si>
  <si>
    <t>Výměna kabelu CYKY 3x1,5 mm</t>
  </si>
  <si>
    <t>2.5</t>
  </si>
  <si>
    <t>2.6</t>
  </si>
  <si>
    <t>2.7</t>
  </si>
  <si>
    <t>3.</t>
  </si>
  <si>
    <t>Ostatní</t>
  </si>
  <si>
    <t>3.1</t>
  </si>
  <si>
    <t>Pronájem montážní plošiny (hod.)</t>
  </si>
  <si>
    <t>hod</t>
  </si>
  <si>
    <t>3.2</t>
  </si>
  <si>
    <t>Příplatek za recyklaci svítidel</t>
  </si>
  <si>
    <t>3.3</t>
  </si>
  <si>
    <t>set</t>
  </si>
  <si>
    <t>Odvoz a likvidace demontovaného materiálu</t>
  </si>
  <si>
    <t>kpl</t>
  </si>
  <si>
    <t>Revizní zpráva RVO</t>
  </si>
  <si>
    <t>Suma</t>
  </si>
  <si>
    <t>Rekapitulace</t>
  </si>
  <si>
    <t>podíl</t>
  </si>
  <si>
    <t>bez DPH</t>
  </si>
  <si>
    <t>DPH (21%)</t>
  </si>
  <si>
    <t>s DPH</t>
  </si>
  <si>
    <t>4.</t>
  </si>
  <si>
    <t>5.</t>
  </si>
  <si>
    <t>6.</t>
  </si>
  <si>
    <t>Dne:</t>
  </si>
  <si>
    <t>Zpracoval:</t>
  </si>
  <si>
    <t>výdaje v Kč bez DPH</t>
  </si>
  <si>
    <t>výdaje v Kč s DPH</t>
  </si>
  <si>
    <t>Celkové výdaje</t>
  </si>
  <si>
    <t>Nezpůsobilé</t>
  </si>
  <si>
    <t>z toho způsobilé výdaje</t>
  </si>
  <si>
    <t>z toho nezpůsobilé výdaje</t>
  </si>
  <si>
    <t>Způsobilé</t>
  </si>
  <si>
    <t>1.8</t>
  </si>
  <si>
    <t>1.9</t>
  </si>
  <si>
    <t>2.4</t>
  </si>
  <si>
    <t>Doprava a přesun materiálu</t>
  </si>
  <si>
    <t>2.8</t>
  </si>
  <si>
    <t>1.10</t>
  </si>
  <si>
    <t>1.11</t>
  </si>
  <si>
    <t>1.12</t>
  </si>
  <si>
    <t>1.13</t>
  </si>
  <si>
    <t>1.14</t>
  </si>
  <si>
    <t>1.15</t>
  </si>
  <si>
    <t>1.16</t>
  </si>
  <si>
    <t>2.9</t>
  </si>
  <si>
    <t>Montáž svorek na vrchní vedení</t>
  </si>
  <si>
    <t>2.10</t>
  </si>
  <si>
    <t>Pojistkový modul do svítidla, vč. pojistky pro svítidla na vrchním vedení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</si>
  <si>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</si>
  <si>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</si>
  <si>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</si>
  <si>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</si>
  <si>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</si>
  <si>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</si>
  <si>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</si>
  <si>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</si>
  <si>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</si>
  <si>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</si>
  <si>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</si>
  <si>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</si>
  <si>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</si>
  <si>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</si>
  <si>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2.11</t>
  </si>
  <si>
    <t xml:space="preserve">Proudová svorka na izolované vrchní vedení </t>
  </si>
  <si>
    <t>Proudova svorka na neizolované vrchní vedení</t>
  </si>
  <si>
    <t>Svodový kabel CYKY 3x1,5 mm2</t>
  </si>
  <si>
    <t>Výložník, typ UNI 1 - 500, vč. materiálu pro uchycení</t>
  </si>
  <si>
    <t>Výložník, typ UNI 1 - 1000, vč. materiálu pro uchycení</t>
  </si>
  <si>
    <t>Výložník typ SV 1/60 - 300, vč. materiálu pro uchycení</t>
  </si>
  <si>
    <t>Montáž výložníku různých délek</t>
  </si>
  <si>
    <t>Demontáž výložníku různých délek</t>
  </si>
  <si>
    <t>DIO, lávky, zajištění stavby, DSP, inženýring ve smyslu výkopového povolení atd.</t>
  </si>
  <si>
    <t>2.12</t>
  </si>
  <si>
    <t>1.31</t>
  </si>
  <si>
    <t>Přechodové LED svítidlo výp1/4000K/CLO/DIM/ZHAGA</t>
  </si>
  <si>
    <t>Přechodové LED svítidlo výp2/4000K/CLO/DIM/ZHAGA</t>
  </si>
  <si>
    <t>Silniční LED svítidlo výp1/2700K/CLO/ZHAGA</t>
  </si>
  <si>
    <t>Silniční LED svítidlo výp2/2700K/CLO/ZHAGA</t>
  </si>
  <si>
    <t>Silniční LED svítidlo výp3/2700K/CLO/ZHAGA</t>
  </si>
  <si>
    <t>Silniční LED svítidlo výp4/2700K/CLO/DIM/ZHAGA</t>
  </si>
  <si>
    <t>Silniční LED svítidlo výp5/2700K/CLO/DIM/ZHAGA</t>
  </si>
  <si>
    <t>Silniční LED svítidlo výp6/2700K/CLO/DIM/ZHAGA</t>
  </si>
  <si>
    <t>Silniční LED svítidlo výp7/2700K/CLO/DIM/ZHAGA</t>
  </si>
  <si>
    <t>Silniční LED svítidlo výp8/2700K/CLO/DIM/ZHAGA</t>
  </si>
  <si>
    <t>Silniční LED svítidlo výp9/2700K/CLO/DIM/ZHAGA</t>
  </si>
  <si>
    <t>Silniční LED svítidlo výp10/2700K/CLO/DIM/ZHAGA</t>
  </si>
  <si>
    <t>Silniční LED svítidlo výp11/2700K/CLO/DIM/ZHAGA</t>
  </si>
  <si>
    <t>Silniční LED svítidlo výp12/2700K/CLO/DIM/ZHAGA</t>
  </si>
  <si>
    <t>Silniční LED svítidlo výp13/2700K/CLO/DIM/ZHAGA</t>
  </si>
  <si>
    <t>Silniční LED svítidlo výp14/2700K/CLO/DIM/ZHAGA</t>
  </si>
  <si>
    <t>Silniční LED svítidlo výp15/2700K/CLO/DIM/ZHAGA</t>
  </si>
  <si>
    <t>Silniční LED svítidlo výp16/2700K/CLO/ZHAGA</t>
  </si>
  <si>
    <t>Silniční LED svítidlo výp17/2700K/CLO/DIM/ZHAGA</t>
  </si>
  <si>
    <t>Silniční LED svítidlo výp18/2700K/CLO/DIM/ZHAGA</t>
  </si>
  <si>
    <t>Silniční LED svítidlo výp19/2700K/CLO/DIM/ZHAGA</t>
  </si>
  <si>
    <t>Parkové LED svítidlo výp21/2700K/CLO/DIM/ZHAGA</t>
  </si>
  <si>
    <t>Silniční LED svítidlo výp22/2700K/CLO/DIM/ZHAGA</t>
  </si>
  <si>
    <t>1.32</t>
  </si>
  <si>
    <t>1.33</t>
  </si>
  <si>
    <t>Rekonstrukce veřejného osvětlení v Třinci 2023 - II. Etapa</t>
  </si>
  <si>
    <t>Obloukový výložník V2-2000 90°</t>
  </si>
  <si>
    <t>Nástavec na stožár 1m, prům. 60/60, vč. materiálu pro uchycení</t>
  </si>
  <si>
    <t>Montáž nástavce 1m</t>
  </si>
  <si>
    <t>Zkrácení výložníku přechodu pro chodce, svítidlo na hranu vozovky</t>
  </si>
  <si>
    <t>Montáž pojistky do svítidla na vrchní vedení</t>
  </si>
  <si>
    <t>1.34</t>
  </si>
  <si>
    <t>1.35</t>
  </si>
  <si>
    <t>Parkové LED svítidlo výp20a/2700K/CLO/DIM/ZHAGA</t>
  </si>
  <si>
    <t>Parkové LED svítidlo výp20b/2700K/CLO/DIM/ZHAGA</t>
  </si>
  <si>
    <t>Parkové LED svítidlo výp20c/2700K/CLO/DIM/ZHAGA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</si>
</sst>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8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 applyNumberFormat="0" applyFill="0" applyBorder="0" applyProtection="0"/>
  </cellStyleXfs>
  <cellXfs count="81">
    <xf numFmtId="0" fontId="0" fillId="0" borderId="0" xfId="0"/>
    <xf numFmtId="0" fontId="5" fillId="0" borderId="0" xfId="0" applyFont="1" applyAlignment="1">
      <alignment vertical="center"/>
    </xf>
    <xf numFmtId="49" fontId="5" fillId="0" borderId="1" xfId="4" applyNumberFormat="1" applyFont="1" applyBorder="1" applyAlignment="1">
      <alignment horizontal="center" vertical="center"/>
    </xf>
    <xf numFmtId="44" fontId="5" fillId="0" borderId="0" xfId="1" applyFont="1" applyFill="1" applyBorder="1" applyAlignment="1">
      <alignment horizontal="center" vertical="center"/>
    </xf>
    <xf numFmtId="0" fontId="5" fillId="0" borderId="0" xfId="0" applyFont="1"/>
    <xf numFmtId="0" fontId="5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horizontal="center"/>
    </xf>
    <xf numFmtId="44" fontId="5" fillId="0" borderId="1" xfId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center"/>
    </xf>
    <xf numFmtId="44" fontId="5" fillId="0" borderId="0" xfId="1" applyFont="1" applyFill="1" applyBorder="1" applyAlignment="1">
      <alignment horizontal="center"/>
    </xf>
    <xf numFmtId="0" fontId="5" fillId="0" borderId="0" xfId="3" applyFont="1" applyAlignment="1">
      <alignment vertical="center"/>
    </xf>
    <xf numFmtId="49" fontId="5" fillId="0" borderId="0" xfId="3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44" fontId="7" fillId="2" borderId="1" xfId="1" applyFont="1" applyFill="1" applyBorder="1" applyAlignment="1">
      <alignment horizontal="center" vertical="center" wrapText="1"/>
    </xf>
    <xf numFmtId="49" fontId="6" fillId="2" borderId="1" xfId="4" applyNumberFormat="1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/>
    </xf>
    <xf numFmtId="44" fontId="5" fillId="2" borderId="1" xfId="1" applyFont="1" applyFill="1" applyBorder="1" applyAlignment="1">
      <alignment vertical="center"/>
    </xf>
    <xf numFmtId="44" fontId="5" fillId="2" borderId="1" xfId="1" applyFont="1" applyFill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49" fontId="5" fillId="0" borderId="5" xfId="4" applyNumberFormat="1" applyFont="1" applyBorder="1" applyAlignment="1">
      <alignment horizontal="center" vertical="center"/>
    </xf>
    <xf numFmtId="44" fontId="5" fillId="0" borderId="5" xfId="1" applyFont="1" applyBorder="1" applyAlignment="1">
      <alignment horizontal="center" vertical="center"/>
    </xf>
    <xf numFmtId="49" fontId="5" fillId="0" borderId="0" xfId="4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44" fontId="5" fillId="0" borderId="0" xfId="1" applyFont="1" applyAlignment="1">
      <alignment vertical="center"/>
    </xf>
    <xf numFmtId="44" fontId="5" fillId="0" borderId="0" xfId="1" applyFont="1" applyAlignment="1">
      <alignment horizontal="center" vertical="center"/>
    </xf>
    <xf numFmtId="44" fontId="5" fillId="0" borderId="0" xfId="1" applyFont="1" applyFill="1" applyAlignment="1">
      <alignment horizontal="center" vertical="center"/>
    </xf>
    <xf numFmtId="44" fontId="5" fillId="0" borderId="6" xfId="1" applyFont="1" applyBorder="1" applyAlignment="1">
      <alignment vertical="center"/>
    </xf>
    <xf numFmtId="0" fontId="5" fillId="2" borderId="5" xfId="4" applyFont="1" applyFill="1" applyBorder="1" applyAlignment="1">
      <alignment horizontal="center" vertical="center"/>
    </xf>
    <xf numFmtId="49" fontId="5" fillId="0" borderId="1" xfId="4" applyNumberFormat="1" applyFont="1" applyBorder="1" applyAlignment="1">
      <alignment horizontal="center"/>
    </xf>
    <xf numFmtId="44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4" fontId="6" fillId="2" borderId="1" xfId="4" applyNumberFormat="1" applyFont="1" applyFill="1" applyBorder="1" applyAlignment="1">
      <alignment vertical="center"/>
    </xf>
    <xf numFmtId="44" fontId="6" fillId="2" borderId="1" xfId="1" applyFont="1" applyFill="1" applyBorder="1" applyAlignment="1">
      <alignment vertical="center"/>
    </xf>
    <xf numFmtId="44" fontId="6" fillId="0" borderId="1" xfId="4" applyNumberFormat="1" applyFont="1" applyBorder="1" applyAlignment="1">
      <alignment vertical="center"/>
    </xf>
    <xf numFmtId="44" fontId="6" fillId="0" borderId="0" xfId="4" applyNumberFormat="1" applyFont="1" applyAlignment="1">
      <alignment vertical="center"/>
    </xf>
    <xf numFmtId="0" fontId="5" fillId="0" borderId="0" xfId="7" applyFont="1" applyAlignment="1">
      <alignment vertical="center" wrapText="1"/>
    </xf>
    <xf numFmtId="0" fontId="6" fillId="2" borderId="1" xfId="4" applyFont="1" applyFill="1" applyBorder="1" applyAlignment="1">
      <alignment horizontal="center" vertical="center"/>
    </xf>
    <xf numFmtId="44" fontId="6" fillId="2" borderId="1" xfId="1" applyFont="1" applyFill="1" applyBorder="1" applyAlignment="1">
      <alignment horizontal="center" vertical="center"/>
    </xf>
    <xf numFmtId="0" fontId="6" fillId="0" borderId="7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8" fillId="0" borderId="1" xfId="7" applyFont="1" applyBorder="1" applyAlignment="1">
      <alignment wrapText="1"/>
    </xf>
    <xf numFmtId="44" fontId="5" fillId="0" borderId="1" xfId="1" applyFont="1" applyBorder="1" applyAlignment="1">
      <alignment vertical="center"/>
    </xf>
    <xf numFmtId="0" fontId="9" fillId="0" borderId="1" xfId="7" applyFont="1" applyBorder="1" applyAlignment="1">
      <alignment wrapText="1"/>
    </xf>
    <xf numFmtId="44" fontId="9" fillId="0" borderId="1" xfId="1" applyFont="1" applyBorder="1" applyAlignment="1">
      <alignment vertical="center" wrapText="1"/>
    </xf>
    <xf numFmtId="0" fontId="9" fillId="0" borderId="0" xfId="4" applyFont="1" applyAlignment="1">
      <alignment vertical="center" wrapText="1"/>
    </xf>
    <xf numFmtId="49" fontId="5" fillId="0" borderId="8" xfId="4" applyNumberFormat="1" applyFont="1" applyBorder="1" applyAlignment="1">
      <alignment horizontal="center" vertical="center"/>
    </xf>
    <xf numFmtId="14" fontId="9" fillId="0" borderId="8" xfId="4" applyNumberFormat="1" applyFont="1" applyBorder="1" applyAlignment="1">
      <alignment horizontal="left" vertical="center" wrapText="1"/>
    </xf>
    <xf numFmtId="0" fontId="5" fillId="0" borderId="8" xfId="4" applyFont="1" applyBorder="1" applyAlignment="1">
      <alignment horizontal="center" vertical="center"/>
    </xf>
    <xf numFmtId="44" fontId="5" fillId="0" borderId="8" xfId="1" applyFont="1" applyBorder="1" applyAlignment="1">
      <alignment horizontal="right" vertical="center"/>
    </xf>
    <xf numFmtId="44" fontId="5" fillId="0" borderId="8" xfId="1" applyFont="1" applyBorder="1" applyAlignment="1">
      <alignment horizontal="left" vertical="center"/>
    </xf>
    <xf numFmtId="44" fontId="5" fillId="0" borderId="0" xfId="1" applyFont="1" applyFill="1" applyBorder="1" applyAlignment="1">
      <alignment horizontal="left" vertical="center"/>
    </xf>
    <xf numFmtId="3" fontId="6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0" fontId="6" fillId="2" borderId="1" xfId="4" applyFont="1" applyFill="1" applyBorder="1" applyAlignment="1">
      <alignment vertical="center" wrapText="1"/>
    </xf>
    <xf numFmtId="0" fontId="5" fillId="0" borderId="0" xfId="4" applyFont="1" applyAlignment="1">
      <alignment vertical="center" wrapText="1"/>
    </xf>
    <xf numFmtId="0" fontId="5" fillId="0" borderId="1" xfId="4" applyFont="1" applyBorder="1" applyAlignment="1">
      <alignment vertical="center" wrapText="1"/>
    </xf>
    <xf numFmtId="0" fontId="5" fillId="0" borderId="1" xfId="5" applyFont="1" applyBorder="1" applyAlignment="1">
      <alignment wrapText="1"/>
    </xf>
    <xf numFmtId="0" fontId="5" fillId="0" borderId="5" xfId="5" applyFont="1" applyBorder="1" applyAlignment="1">
      <alignment wrapText="1"/>
    </xf>
    <xf numFmtId="0" fontId="5" fillId="0" borderId="1" xfId="4" applyFont="1" applyBorder="1" applyAlignment="1">
      <alignment wrapText="1"/>
    </xf>
    <xf numFmtId="44" fontId="6" fillId="2" borderId="1" xfId="4" applyNumberFormat="1" applyFont="1" applyFill="1" applyBorder="1" applyAlignment="1">
      <alignment vertical="center" wrapText="1"/>
    </xf>
    <xf numFmtId="0" fontId="6" fillId="2" borderId="1" xfId="4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9" fillId="0" borderId="1" xfId="7" applyFont="1" applyBorder="1" applyAlignment="1">
      <alignment horizontal="center" vertical="center" wrapText="1"/>
    </xf>
    <xf numFmtId="10" fontId="9" fillId="0" borderId="1" xfId="2" applyNumberFormat="1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44" fontId="5" fillId="3" borderId="5" xfId="1" applyFont="1" applyFill="1" applyBorder="1" applyAlignment="1" applyProtection="1">
      <alignment vertical="center"/>
      <protection locked="0"/>
    </xf>
    <xf numFmtId="44" fontId="5" fillId="3" borderId="1" xfId="1" applyFont="1" applyFill="1" applyBorder="1" applyAlignment="1" applyProtection="1">
      <alignment vertical="center"/>
      <protection locked="0"/>
    </xf>
    <xf numFmtId="44" fontId="5" fillId="3" borderId="1" xfId="1" applyFont="1" applyFill="1" applyBorder="1" applyProtection="1">
      <protection locked="0"/>
    </xf>
    <xf numFmtId="44" fontId="5" fillId="3" borderId="5" xfId="1" applyFont="1" applyFill="1" applyBorder="1" applyProtection="1">
      <protection locked="0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44" fontId="5" fillId="0" borderId="8" xfId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7" fillId="2" borderId="1" xfId="4" applyNumberFormat="1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wrapText="1"/>
    </xf>
  </cellXfs>
  <cellStyles count="18">
    <cellStyle name="Měna" xfId="1" builtinId="4"/>
    <cellStyle name="Měna 2" xfId="11" xr:uid="{00000000-0005-0000-0000-000001000000}"/>
    <cellStyle name="Měna 3" xfId="14" xr:uid="{00000000-0005-0000-0000-000002000000}"/>
    <cellStyle name="Měna 4" xfId="8" xr:uid="{00000000-0005-0000-0000-000003000000}"/>
    <cellStyle name="Normální" xfId="0" builtinId="0"/>
    <cellStyle name="Normální 17" xfId="4" xr:uid="{00000000-0005-0000-0000-000005000000}"/>
    <cellStyle name="Normální 17 2" xfId="5" xr:uid="{00000000-0005-0000-0000-000006000000}"/>
    <cellStyle name="Normální 17 2 2" xfId="12" xr:uid="{00000000-0005-0000-0000-000007000000}"/>
    <cellStyle name="Normální 17 3" xfId="15" xr:uid="{00000000-0005-0000-0000-000008000000}"/>
    <cellStyle name="Normální 17 4" xfId="9" xr:uid="{00000000-0005-0000-0000-000009000000}"/>
    <cellStyle name="Normální 17 5" xfId="6" xr:uid="{00000000-0005-0000-0000-00000A000000}"/>
    <cellStyle name="Normální 18" xfId="7" xr:uid="{00000000-0005-0000-0000-00000B000000}"/>
    <cellStyle name="Normální 18 2" xfId="13" xr:uid="{00000000-0005-0000-0000-00000C000000}"/>
    <cellStyle name="Normální 18 3" xfId="16" xr:uid="{00000000-0005-0000-0000-00000D000000}"/>
    <cellStyle name="Normální 18 4" xfId="10" xr:uid="{00000000-0005-0000-0000-00000E000000}"/>
    <cellStyle name="Normální 2" xfId="3" xr:uid="{00000000-0005-0000-0000-00000F000000}"/>
    <cellStyle name="Normální 22 2" xfId="17" xr:uid="{00000000-0005-0000-0000-000010000000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3"/>
  <sheetViews>
    <sheetView tabSelected="1" topLeftCell="A37" zoomScale="70" zoomScaleNormal="70" workbookViewId="0">
      <selection activeCell="F16" sqref="F16"/>
    </sheetView>
  </sheetViews>
  <sheetFormatPr defaultColWidth="9.109375" defaultRowHeight="12" x14ac:dyDescent="0.3"/>
  <cols>
    <col min="1" max="1" width="3.109375" style="1" customWidth="1"/>
    <col min="2" max="2" width="4.44140625" style="32" bestFit="1" customWidth="1"/>
    <col min="3" max="3" width="47.88671875" style="64" bestFit="1" customWidth="1"/>
    <col min="4" max="4" width="6.6640625" style="12" bestFit="1" customWidth="1"/>
    <col min="5" max="5" width="6.109375" style="12" bestFit="1" customWidth="1"/>
    <col min="6" max="6" width="14.109375" style="1" bestFit="1" customWidth="1"/>
    <col min="7" max="7" width="14.33203125" style="1" bestFit="1" customWidth="1"/>
    <col min="8" max="8" width="14.109375" style="1" bestFit="1" customWidth="1"/>
    <col min="9" max="9" width="2.6640625" style="1" customWidth="1"/>
    <col min="10" max="10" width="14.33203125" style="1" bestFit="1" customWidth="1"/>
    <col min="11" max="11" width="12" style="1" bestFit="1" customWidth="1"/>
    <col min="12" max="12" width="13.44140625" style="1" bestFit="1" customWidth="1"/>
    <col min="13" max="13" width="3.33203125" style="1" customWidth="1"/>
    <col min="14" max="14" width="2.5546875" style="1" bestFit="1" customWidth="1"/>
    <col min="15" max="15" width="10.33203125" style="1" bestFit="1" customWidth="1"/>
    <col min="16" max="16384" width="9.109375" style="1"/>
  </cols>
  <sheetData>
    <row r="1" spans="2:15" x14ac:dyDescent="0.3">
      <c r="B1" s="77" t="s">
        <v>126</v>
      </c>
      <c r="C1" s="77"/>
      <c r="D1" s="67"/>
      <c r="E1" s="67"/>
      <c r="F1" s="10"/>
      <c r="G1" s="10"/>
      <c r="H1" s="10"/>
      <c r="I1" s="10"/>
      <c r="J1" s="11"/>
      <c r="L1" s="12"/>
      <c r="M1" s="12"/>
    </row>
    <row r="2" spans="2:15" ht="12.75" customHeight="1" x14ac:dyDescent="0.25">
      <c r="B2" s="78" t="s">
        <v>0</v>
      </c>
      <c r="C2" s="79" t="s">
        <v>1</v>
      </c>
      <c r="D2" s="79" t="s">
        <v>2</v>
      </c>
      <c r="E2" s="79" t="s">
        <v>3</v>
      </c>
      <c r="F2" s="72" t="s">
        <v>52</v>
      </c>
      <c r="G2" s="73"/>
      <c r="H2" s="74"/>
      <c r="I2" s="13"/>
      <c r="J2" s="72" t="s">
        <v>53</v>
      </c>
      <c r="K2" s="74"/>
      <c r="L2" s="75" t="s">
        <v>4</v>
      </c>
      <c r="M2" s="14"/>
    </row>
    <row r="3" spans="2:15" x14ac:dyDescent="0.3">
      <c r="B3" s="78"/>
      <c r="C3" s="79"/>
      <c r="D3" s="79"/>
      <c r="E3" s="79"/>
      <c r="F3" s="15" t="s">
        <v>5</v>
      </c>
      <c r="G3" s="15" t="s">
        <v>58</v>
      </c>
      <c r="H3" s="15" t="s">
        <v>55</v>
      </c>
      <c r="I3" s="15"/>
      <c r="J3" s="15" t="s">
        <v>58</v>
      </c>
      <c r="K3" s="15" t="s">
        <v>55</v>
      </c>
      <c r="L3" s="75"/>
      <c r="M3" s="14"/>
    </row>
    <row r="4" spans="2:15" x14ac:dyDescent="0.3">
      <c r="B4" s="16" t="s">
        <v>6</v>
      </c>
      <c r="C4" s="56" t="s">
        <v>7</v>
      </c>
      <c r="D4" s="17"/>
      <c r="E4" s="17"/>
      <c r="F4" s="18"/>
      <c r="G4" s="19"/>
      <c r="H4" s="19"/>
      <c r="I4" s="20"/>
      <c r="J4" s="19"/>
      <c r="K4" s="19"/>
      <c r="L4" s="75"/>
      <c r="M4" s="14"/>
    </row>
    <row r="5" spans="2:15" x14ac:dyDescent="0.25">
      <c r="B5" s="21" t="s">
        <v>8</v>
      </c>
      <c r="C5" s="55" t="s">
        <v>101</v>
      </c>
      <c r="D5" s="54">
        <v>4</v>
      </c>
      <c r="E5" s="5" t="s">
        <v>9</v>
      </c>
      <c r="F5" s="68"/>
      <c r="G5" s="22">
        <f t="shared" ref="G5" si="0">D5*F5</f>
        <v>0</v>
      </c>
      <c r="H5" s="22" t="s">
        <v>10</v>
      </c>
      <c r="I5" s="22"/>
      <c r="J5" s="22">
        <f t="shared" ref="J5" si="1">G5*1.21</f>
        <v>0</v>
      </c>
      <c r="K5" s="22" t="s">
        <v>10</v>
      </c>
      <c r="L5" s="20">
        <f t="shared" ref="L5" si="2">J5-G5</f>
        <v>0</v>
      </c>
      <c r="M5" s="3"/>
      <c r="O5" s="31"/>
    </row>
    <row r="6" spans="2:15" x14ac:dyDescent="0.25">
      <c r="B6" s="21" t="s">
        <v>11</v>
      </c>
      <c r="C6" s="55" t="s">
        <v>102</v>
      </c>
      <c r="D6" s="54">
        <v>4</v>
      </c>
      <c r="E6" s="5" t="s">
        <v>9</v>
      </c>
      <c r="F6" s="68"/>
      <c r="G6" s="22">
        <f t="shared" ref="G6:G7" si="3">D6*F6</f>
        <v>0</v>
      </c>
      <c r="H6" s="22" t="s">
        <v>10</v>
      </c>
      <c r="I6" s="22"/>
      <c r="J6" s="22">
        <f t="shared" ref="J6:J7" si="4">G6*1.21</f>
        <v>0</v>
      </c>
      <c r="K6" s="22" t="s">
        <v>10</v>
      </c>
      <c r="L6" s="20">
        <f t="shared" ref="L6:L7" si="5">J6-G6</f>
        <v>0</v>
      </c>
      <c r="M6" s="3"/>
      <c r="O6" s="31"/>
    </row>
    <row r="7" spans="2:15" x14ac:dyDescent="0.25">
      <c r="B7" s="21" t="s">
        <v>12</v>
      </c>
      <c r="C7" s="55" t="s">
        <v>103</v>
      </c>
      <c r="D7" s="54">
        <v>43</v>
      </c>
      <c r="E7" s="5" t="s">
        <v>9</v>
      </c>
      <c r="F7" s="68"/>
      <c r="G7" s="22">
        <f t="shared" si="3"/>
        <v>0</v>
      </c>
      <c r="H7" s="22" t="s">
        <v>10</v>
      </c>
      <c r="I7" s="22"/>
      <c r="J7" s="22">
        <f t="shared" si="4"/>
        <v>0</v>
      </c>
      <c r="K7" s="22" t="s">
        <v>10</v>
      </c>
      <c r="L7" s="20">
        <f t="shared" si="5"/>
        <v>0</v>
      </c>
      <c r="M7" s="3"/>
      <c r="O7" s="31"/>
    </row>
    <row r="8" spans="2:15" x14ac:dyDescent="0.25">
      <c r="B8" s="21" t="s">
        <v>13</v>
      </c>
      <c r="C8" s="55" t="s">
        <v>104</v>
      </c>
      <c r="D8" s="54">
        <v>54</v>
      </c>
      <c r="E8" s="5" t="s">
        <v>9</v>
      </c>
      <c r="F8" s="68"/>
      <c r="G8" s="22">
        <f t="shared" ref="G8:G20" si="6">D8*F8</f>
        <v>0</v>
      </c>
      <c r="H8" s="22" t="s">
        <v>10</v>
      </c>
      <c r="I8" s="22"/>
      <c r="J8" s="22">
        <f t="shared" ref="J8:J20" si="7">G8*1.21</f>
        <v>0</v>
      </c>
      <c r="K8" s="22" t="s">
        <v>10</v>
      </c>
      <c r="L8" s="20">
        <f t="shared" ref="L8:L20" si="8">J8-G8</f>
        <v>0</v>
      </c>
      <c r="M8" s="3"/>
      <c r="O8" s="31"/>
    </row>
    <row r="9" spans="2:15" x14ac:dyDescent="0.25">
      <c r="B9" s="21" t="s">
        <v>14</v>
      </c>
      <c r="C9" s="55" t="s">
        <v>105</v>
      </c>
      <c r="D9" s="54">
        <v>21</v>
      </c>
      <c r="E9" s="5" t="s">
        <v>9</v>
      </c>
      <c r="F9" s="68"/>
      <c r="G9" s="22">
        <f t="shared" si="6"/>
        <v>0</v>
      </c>
      <c r="H9" s="22" t="s">
        <v>10</v>
      </c>
      <c r="I9" s="22"/>
      <c r="J9" s="22">
        <f t="shared" si="7"/>
        <v>0</v>
      </c>
      <c r="K9" s="22" t="s">
        <v>10</v>
      </c>
      <c r="L9" s="20">
        <f t="shared" si="8"/>
        <v>0</v>
      </c>
      <c r="M9" s="3"/>
      <c r="O9" s="31"/>
    </row>
    <row r="10" spans="2:15" x14ac:dyDescent="0.25">
      <c r="B10" s="21" t="s">
        <v>15</v>
      </c>
      <c r="C10" s="55" t="s">
        <v>106</v>
      </c>
      <c r="D10" s="54">
        <v>11</v>
      </c>
      <c r="E10" s="5" t="s">
        <v>9</v>
      </c>
      <c r="F10" s="68"/>
      <c r="G10" s="22">
        <f t="shared" si="6"/>
        <v>0</v>
      </c>
      <c r="H10" s="22" t="s">
        <v>10</v>
      </c>
      <c r="I10" s="22"/>
      <c r="J10" s="22">
        <f t="shared" si="7"/>
        <v>0</v>
      </c>
      <c r="K10" s="22" t="s">
        <v>10</v>
      </c>
      <c r="L10" s="20">
        <f t="shared" si="8"/>
        <v>0</v>
      </c>
      <c r="M10" s="3"/>
      <c r="O10" s="31"/>
    </row>
    <row r="11" spans="2:15" x14ac:dyDescent="0.25">
      <c r="B11" s="21" t="s">
        <v>16</v>
      </c>
      <c r="C11" s="55" t="s">
        <v>107</v>
      </c>
      <c r="D11" s="54">
        <v>37</v>
      </c>
      <c r="E11" s="5" t="s">
        <v>9</v>
      </c>
      <c r="F11" s="68"/>
      <c r="G11" s="22">
        <f t="shared" si="6"/>
        <v>0</v>
      </c>
      <c r="H11" s="22" t="s">
        <v>10</v>
      </c>
      <c r="I11" s="22"/>
      <c r="J11" s="22">
        <f t="shared" si="7"/>
        <v>0</v>
      </c>
      <c r="K11" s="22" t="s">
        <v>10</v>
      </c>
      <c r="L11" s="20">
        <f t="shared" si="8"/>
        <v>0</v>
      </c>
      <c r="M11" s="3"/>
      <c r="O11" s="31"/>
    </row>
    <row r="12" spans="2:15" x14ac:dyDescent="0.25">
      <c r="B12" s="21" t="s">
        <v>59</v>
      </c>
      <c r="C12" s="55" t="s">
        <v>108</v>
      </c>
      <c r="D12" s="54">
        <v>32</v>
      </c>
      <c r="E12" s="5" t="s">
        <v>9</v>
      </c>
      <c r="F12" s="68"/>
      <c r="G12" s="22">
        <f t="shared" si="6"/>
        <v>0</v>
      </c>
      <c r="H12" s="22" t="s">
        <v>10</v>
      </c>
      <c r="I12" s="22"/>
      <c r="J12" s="22">
        <f t="shared" si="7"/>
        <v>0</v>
      </c>
      <c r="K12" s="22" t="s">
        <v>10</v>
      </c>
      <c r="L12" s="20">
        <f t="shared" si="8"/>
        <v>0</v>
      </c>
      <c r="M12" s="3"/>
      <c r="O12" s="31"/>
    </row>
    <row r="13" spans="2:15" x14ac:dyDescent="0.25">
      <c r="B13" s="21" t="s">
        <v>60</v>
      </c>
      <c r="C13" s="55" t="s">
        <v>109</v>
      </c>
      <c r="D13" s="54">
        <v>34</v>
      </c>
      <c r="E13" s="5" t="s">
        <v>9</v>
      </c>
      <c r="F13" s="68"/>
      <c r="G13" s="22">
        <f t="shared" si="6"/>
        <v>0</v>
      </c>
      <c r="H13" s="22" t="s">
        <v>10</v>
      </c>
      <c r="I13" s="22"/>
      <c r="J13" s="22">
        <f t="shared" si="7"/>
        <v>0</v>
      </c>
      <c r="K13" s="22" t="s">
        <v>10</v>
      </c>
      <c r="L13" s="20">
        <f t="shared" si="8"/>
        <v>0</v>
      </c>
      <c r="M13" s="3"/>
      <c r="O13" s="31"/>
    </row>
    <row r="14" spans="2:15" x14ac:dyDescent="0.25">
      <c r="B14" s="21" t="s">
        <v>64</v>
      </c>
      <c r="C14" s="55" t="s">
        <v>110</v>
      </c>
      <c r="D14" s="54">
        <v>145</v>
      </c>
      <c r="E14" s="5" t="s">
        <v>9</v>
      </c>
      <c r="F14" s="68"/>
      <c r="G14" s="22">
        <f t="shared" si="6"/>
        <v>0</v>
      </c>
      <c r="H14" s="22" t="s">
        <v>10</v>
      </c>
      <c r="I14" s="22"/>
      <c r="J14" s="22">
        <f t="shared" si="7"/>
        <v>0</v>
      </c>
      <c r="K14" s="22" t="s">
        <v>10</v>
      </c>
      <c r="L14" s="20">
        <f t="shared" si="8"/>
        <v>0</v>
      </c>
      <c r="M14" s="3"/>
      <c r="O14" s="31"/>
    </row>
    <row r="15" spans="2:15" x14ac:dyDescent="0.25">
      <c r="B15" s="21" t="s">
        <v>65</v>
      </c>
      <c r="C15" s="55" t="s">
        <v>111</v>
      </c>
      <c r="D15" s="54">
        <v>29</v>
      </c>
      <c r="E15" s="5" t="s">
        <v>9</v>
      </c>
      <c r="F15" s="68"/>
      <c r="G15" s="22">
        <f t="shared" si="6"/>
        <v>0</v>
      </c>
      <c r="H15" s="22" t="s">
        <v>10</v>
      </c>
      <c r="I15" s="22"/>
      <c r="J15" s="22">
        <f t="shared" si="7"/>
        <v>0</v>
      </c>
      <c r="K15" s="22" t="s">
        <v>10</v>
      </c>
      <c r="L15" s="20">
        <f t="shared" si="8"/>
        <v>0</v>
      </c>
      <c r="M15" s="3"/>
      <c r="O15" s="31"/>
    </row>
    <row r="16" spans="2:15" x14ac:dyDescent="0.25">
      <c r="B16" s="21" t="s">
        <v>66</v>
      </c>
      <c r="C16" s="55" t="s">
        <v>112</v>
      </c>
      <c r="D16" s="54">
        <v>175</v>
      </c>
      <c r="E16" s="5" t="s">
        <v>9</v>
      </c>
      <c r="F16" s="68"/>
      <c r="G16" s="22">
        <f t="shared" si="6"/>
        <v>0</v>
      </c>
      <c r="H16" s="22" t="s">
        <v>10</v>
      </c>
      <c r="I16" s="22"/>
      <c r="J16" s="22">
        <f t="shared" si="7"/>
        <v>0</v>
      </c>
      <c r="K16" s="22" t="s">
        <v>10</v>
      </c>
      <c r="L16" s="20">
        <f t="shared" si="8"/>
        <v>0</v>
      </c>
      <c r="M16" s="3"/>
      <c r="O16" s="31"/>
    </row>
    <row r="17" spans="2:15" x14ac:dyDescent="0.25">
      <c r="B17" s="21" t="s">
        <v>67</v>
      </c>
      <c r="C17" s="55" t="s">
        <v>113</v>
      </c>
      <c r="D17" s="54">
        <v>22</v>
      </c>
      <c r="E17" s="5" t="s">
        <v>9</v>
      </c>
      <c r="F17" s="68"/>
      <c r="G17" s="22">
        <f t="shared" si="6"/>
        <v>0</v>
      </c>
      <c r="H17" s="22" t="s">
        <v>10</v>
      </c>
      <c r="I17" s="22"/>
      <c r="J17" s="22">
        <f t="shared" si="7"/>
        <v>0</v>
      </c>
      <c r="K17" s="22" t="s">
        <v>10</v>
      </c>
      <c r="L17" s="20">
        <f t="shared" si="8"/>
        <v>0</v>
      </c>
      <c r="M17" s="3"/>
      <c r="O17" s="31"/>
    </row>
    <row r="18" spans="2:15" x14ac:dyDescent="0.25">
      <c r="B18" s="21" t="s">
        <v>68</v>
      </c>
      <c r="C18" s="55" t="s">
        <v>114</v>
      </c>
      <c r="D18" s="54">
        <v>29</v>
      </c>
      <c r="E18" s="5" t="s">
        <v>9</v>
      </c>
      <c r="F18" s="68"/>
      <c r="G18" s="22">
        <f t="shared" si="6"/>
        <v>0</v>
      </c>
      <c r="H18" s="22" t="s">
        <v>10</v>
      </c>
      <c r="I18" s="22"/>
      <c r="J18" s="22">
        <f t="shared" si="7"/>
        <v>0</v>
      </c>
      <c r="K18" s="22" t="s">
        <v>10</v>
      </c>
      <c r="L18" s="20">
        <f t="shared" si="8"/>
        <v>0</v>
      </c>
      <c r="M18" s="3"/>
      <c r="O18" s="31"/>
    </row>
    <row r="19" spans="2:15" x14ac:dyDescent="0.25">
      <c r="B19" s="21" t="s">
        <v>69</v>
      </c>
      <c r="C19" s="55" t="s">
        <v>115</v>
      </c>
      <c r="D19" s="54">
        <v>81</v>
      </c>
      <c r="E19" s="5" t="s">
        <v>9</v>
      </c>
      <c r="F19" s="68"/>
      <c r="G19" s="22">
        <f t="shared" si="6"/>
        <v>0</v>
      </c>
      <c r="H19" s="22" t="s">
        <v>10</v>
      </c>
      <c r="I19" s="22"/>
      <c r="J19" s="22">
        <f t="shared" si="7"/>
        <v>0</v>
      </c>
      <c r="K19" s="22" t="s">
        <v>10</v>
      </c>
      <c r="L19" s="20">
        <f t="shared" si="8"/>
        <v>0</v>
      </c>
      <c r="M19" s="3"/>
      <c r="O19" s="31"/>
    </row>
    <row r="20" spans="2:15" x14ac:dyDescent="0.25">
      <c r="B20" s="21" t="s">
        <v>70</v>
      </c>
      <c r="C20" s="55" t="s">
        <v>116</v>
      </c>
      <c r="D20" s="54">
        <v>39</v>
      </c>
      <c r="E20" s="5" t="s">
        <v>9</v>
      </c>
      <c r="F20" s="68"/>
      <c r="G20" s="22">
        <f t="shared" si="6"/>
        <v>0</v>
      </c>
      <c r="H20" s="22" t="s">
        <v>10</v>
      </c>
      <c r="I20" s="22"/>
      <c r="J20" s="22">
        <f t="shared" si="7"/>
        <v>0</v>
      </c>
      <c r="K20" s="22" t="s">
        <v>10</v>
      </c>
      <c r="L20" s="20">
        <f t="shared" si="8"/>
        <v>0</v>
      </c>
      <c r="M20" s="3"/>
      <c r="O20" s="31"/>
    </row>
    <row r="21" spans="2:15" x14ac:dyDescent="0.25">
      <c r="B21" s="21" t="s">
        <v>75</v>
      </c>
      <c r="C21" s="55" t="s">
        <v>117</v>
      </c>
      <c r="D21" s="54">
        <v>12</v>
      </c>
      <c r="E21" s="5" t="s">
        <v>9</v>
      </c>
      <c r="F21" s="68"/>
      <c r="G21" s="22">
        <f t="shared" ref="G21:G31" si="9">D21*F21</f>
        <v>0</v>
      </c>
      <c r="H21" s="22" t="s">
        <v>10</v>
      </c>
      <c r="I21" s="22"/>
      <c r="J21" s="22">
        <f t="shared" ref="J21:J31" si="10">G21*1.21</f>
        <v>0</v>
      </c>
      <c r="K21" s="22" t="s">
        <v>10</v>
      </c>
      <c r="L21" s="20">
        <f t="shared" ref="L21:L31" si="11">J21-G21</f>
        <v>0</v>
      </c>
      <c r="M21" s="3"/>
      <c r="O21" s="31"/>
    </row>
    <row r="22" spans="2:15" x14ac:dyDescent="0.25">
      <c r="B22" s="21" t="s">
        <v>76</v>
      </c>
      <c r="C22" s="55" t="s">
        <v>118</v>
      </c>
      <c r="D22" s="54">
        <v>28</v>
      </c>
      <c r="E22" s="5" t="s">
        <v>9</v>
      </c>
      <c r="F22" s="68"/>
      <c r="G22" s="22">
        <f t="shared" si="9"/>
        <v>0</v>
      </c>
      <c r="H22" s="22" t="s">
        <v>10</v>
      </c>
      <c r="I22" s="22"/>
      <c r="J22" s="22">
        <f t="shared" si="10"/>
        <v>0</v>
      </c>
      <c r="K22" s="22" t="s">
        <v>10</v>
      </c>
      <c r="L22" s="20">
        <f t="shared" si="11"/>
        <v>0</v>
      </c>
      <c r="M22" s="3"/>
      <c r="O22" s="31"/>
    </row>
    <row r="23" spans="2:15" x14ac:dyDescent="0.25">
      <c r="B23" s="21" t="s">
        <v>77</v>
      </c>
      <c r="C23" s="55" t="s">
        <v>119</v>
      </c>
      <c r="D23" s="54">
        <v>33</v>
      </c>
      <c r="E23" s="5" t="s">
        <v>9</v>
      </c>
      <c r="F23" s="68"/>
      <c r="G23" s="22">
        <f t="shared" si="9"/>
        <v>0</v>
      </c>
      <c r="H23" s="22" t="s">
        <v>10</v>
      </c>
      <c r="I23" s="22"/>
      <c r="J23" s="22">
        <f t="shared" si="10"/>
        <v>0</v>
      </c>
      <c r="K23" s="22" t="s">
        <v>10</v>
      </c>
      <c r="L23" s="20">
        <f t="shared" si="11"/>
        <v>0</v>
      </c>
      <c r="M23" s="3"/>
      <c r="O23" s="31"/>
    </row>
    <row r="24" spans="2:15" x14ac:dyDescent="0.25">
      <c r="B24" s="21" t="s">
        <v>78</v>
      </c>
      <c r="C24" s="55" t="s">
        <v>120</v>
      </c>
      <c r="D24" s="54">
        <v>9</v>
      </c>
      <c r="E24" s="5" t="s">
        <v>9</v>
      </c>
      <c r="F24" s="68"/>
      <c r="G24" s="22">
        <f t="shared" si="9"/>
        <v>0</v>
      </c>
      <c r="H24" s="22" t="s">
        <v>10</v>
      </c>
      <c r="I24" s="22"/>
      <c r="J24" s="22">
        <f t="shared" si="10"/>
        <v>0</v>
      </c>
      <c r="K24" s="22" t="s">
        <v>10</v>
      </c>
      <c r="L24" s="20">
        <f t="shared" si="11"/>
        <v>0</v>
      </c>
      <c r="M24" s="3"/>
      <c r="O24" s="31"/>
    </row>
    <row r="25" spans="2:15" x14ac:dyDescent="0.25">
      <c r="B25" s="21" t="s">
        <v>79</v>
      </c>
      <c r="C25" s="55" t="s">
        <v>121</v>
      </c>
      <c r="D25" s="54">
        <v>8</v>
      </c>
      <c r="E25" s="5" t="s">
        <v>9</v>
      </c>
      <c r="F25" s="68"/>
      <c r="G25" s="22">
        <f t="shared" si="9"/>
        <v>0</v>
      </c>
      <c r="H25" s="22" t="s">
        <v>10</v>
      </c>
      <c r="I25" s="22"/>
      <c r="J25" s="22">
        <f t="shared" si="10"/>
        <v>0</v>
      </c>
      <c r="K25" s="22" t="s">
        <v>10</v>
      </c>
      <c r="L25" s="20">
        <f t="shared" si="11"/>
        <v>0</v>
      </c>
      <c r="M25" s="3"/>
      <c r="O25" s="31"/>
    </row>
    <row r="26" spans="2:15" x14ac:dyDescent="0.25">
      <c r="B26" s="21" t="s">
        <v>80</v>
      </c>
      <c r="C26" s="80" t="s">
        <v>134</v>
      </c>
      <c r="D26" s="54">
        <v>8</v>
      </c>
      <c r="E26" s="5" t="s">
        <v>9</v>
      </c>
      <c r="F26" s="68"/>
      <c r="G26" s="22">
        <f t="shared" si="9"/>
        <v>0</v>
      </c>
      <c r="H26" s="22" t="s">
        <v>10</v>
      </c>
      <c r="I26" s="22"/>
      <c r="J26" s="22">
        <f t="shared" si="10"/>
        <v>0</v>
      </c>
      <c r="K26" s="22" t="s">
        <v>10</v>
      </c>
      <c r="L26" s="20">
        <f t="shared" si="11"/>
        <v>0</v>
      </c>
      <c r="M26" s="3"/>
      <c r="O26" s="31"/>
    </row>
    <row r="27" spans="2:15" x14ac:dyDescent="0.25">
      <c r="B27" s="21" t="s">
        <v>81</v>
      </c>
      <c r="C27" s="80" t="s">
        <v>135</v>
      </c>
      <c r="D27" s="54">
        <v>14</v>
      </c>
      <c r="E27" s="5" t="s">
        <v>9</v>
      </c>
      <c r="F27" s="68"/>
      <c r="G27" s="22">
        <f t="shared" ref="G27:G28" si="12">D27*F27</f>
        <v>0</v>
      </c>
      <c r="H27" s="22" t="s">
        <v>10</v>
      </c>
      <c r="I27" s="22"/>
      <c r="J27" s="22">
        <f t="shared" ref="J27:J28" si="13">G27*1.21</f>
        <v>0</v>
      </c>
      <c r="K27" s="22" t="s">
        <v>10</v>
      </c>
      <c r="L27" s="20">
        <f t="shared" ref="L27:L28" si="14">J27-G27</f>
        <v>0</v>
      </c>
      <c r="M27" s="3"/>
      <c r="O27" s="31"/>
    </row>
    <row r="28" spans="2:15" x14ac:dyDescent="0.25">
      <c r="B28" s="21" t="s">
        <v>82</v>
      </c>
      <c r="C28" s="80" t="s">
        <v>136</v>
      </c>
      <c r="D28" s="54">
        <v>6</v>
      </c>
      <c r="E28" s="5" t="s">
        <v>9</v>
      </c>
      <c r="F28" s="68"/>
      <c r="G28" s="22">
        <f t="shared" si="12"/>
        <v>0</v>
      </c>
      <c r="H28" s="22" t="s">
        <v>10</v>
      </c>
      <c r="I28" s="22"/>
      <c r="J28" s="22">
        <f t="shared" si="13"/>
        <v>0</v>
      </c>
      <c r="K28" s="22" t="s">
        <v>10</v>
      </c>
      <c r="L28" s="20">
        <f t="shared" si="14"/>
        <v>0</v>
      </c>
      <c r="M28" s="3"/>
      <c r="O28" s="31"/>
    </row>
    <row r="29" spans="2:15" x14ac:dyDescent="0.25">
      <c r="B29" s="21" t="s">
        <v>83</v>
      </c>
      <c r="C29" s="80" t="s">
        <v>122</v>
      </c>
      <c r="D29" s="54">
        <v>7</v>
      </c>
      <c r="E29" s="5" t="s">
        <v>9</v>
      </c>
      <c r="F29" s="68"/>
      <c r="G29" s="22">
        <f t="shared" si="9"/>
        <v>0</v>
      </c>
      <c r="H29" s="22" t="s">
        <v>10</v>
      </c>
      <c r="I29" s="22"/>
      <c r="J29" s="22">
        <f t="shared" si="10"/>
        <v>0</v>
      </c>
      <c r="K29" s="22" t="s">
        <v>10</v>
      </c>
      <c r="L29" s="20">
        <f t="shared" si="11"/>
        <v>0</v>
      </c>
      <c r="M29" s="3"/>
      <c r="O29" s="31"/>
    </row>
    <row r="30" spans="2:15" x14ac:dyDescent="0.25">
      <c r="B30" s="21" t="s">
        <v>84</v>
      </c>
      <c r="C30" s="80" t="s">
        <v>123</v>
      </c>
      <c r="D30" s="54">
        <v>45</v>
      </c>
      <c r="E30" s="5" t="s">
        <v>9</v>
      </c>
      <c r="F30" s="68"/>
      <c r="G30" s="22">
        <f t="shared" si="9"/>
        <v>0</v>
      </c>
      <c r="H30" s="22" t="s">
        <v>10</v>
      </c>
      <c r="I30" s="22"/>
      <c r="J30" s="22">
        <f t="shared" si="10"/>
        <v>0</v>
      </c>
      <c r="K30" s="22" t="s">
        <v>10</v>
      </c>
      <c r="L30" s="20">
        <f t="shared" si="11"/>
        <v>0</v>
      </c>
      <c r="M30" s="3"/>
      <c r="O30" s="31"/>
    </row>
    <row r="31" spans="2:15" x14ac:dyDescent="0.25">
      <c r="B31" s="21" t="s">
        <v>85</v>
      </c>
      <c r="C31" s="55" t="s">
        <v>92</v>
      </c>
      <c r="D31" s="54">
        <v>7374</v>
      </c>
      <c r="E31" s="5" t="s">
        <v>17</v>
      </c>
      <c r="F31" s="68"/>
      <c r="G31" s="22">
        <f t="shared" si="9"/>
        <v>0</v>
      </c>
      <c r="H31" s="22" t="s">
        <v>10</v>
      </c>
      <c r="I31" s="22"/>
      <c r="J31" s="22">
        <f t="shared" si="10"/>
        <v>0</v>
      </c>
      <c r="K31" s="22" t="s">
        <v>10</v>
      </c>
      <c r="L31" s="20">
        <f t="shared" si="11"/>
        <v>0</v>
      </c>
      <c r="M31" s="3"/>
    </row>
    <row r="32" spans="2:15" x14ac:dyDescent="0.25">
      <c r="B32" s="21" t="s">
        <v>86</v>
      </c>
      <c r="C32" s="55" t="s">
        <v>93</v>
      </c>
      <c r="D32" s="54">
        <v>154</v>
      </c>
      <c r="E32" s="5" t="s">
        <v>9</v>
      </c>
      <c r="F32" s="68"/>
      <c r="G32" s="22">
        <f t="shared" ref="G32:G39" si="15">D32*F32</f>
        <v>0</v>
      </c>
      <c r="H32" s="22" t="s">
        <v>10</v>
      </c>
      <c r="I32" s="22"/>
      <c r="J32" s="22">
        <f t="shared" ref="J32:J39" si="16">G32*1.21</f>
        <v>0</v>
      </c>
      <c r="K32" s="22" t="s">
        <v>10</v>
      </c>
      <c r="L32" s="20">
        <f t="shared" ref="L32:L39" si="17">J32-G32</f>
        <v>0</v>
      </c>
      <c r="M32" s="3"/>
    </row>
    <row r="33" spans="2:13" x14ac:dyDescent="0.25">
      <c r="B33" s="21" t="s">
        <v>87</v>
      </c>
      <c r="C33" s="55" t="s">
        <v>94</v>
      </c>
      <c r="D33" s="54">
        <v>33</v>
      </c>
      <c r="E33" s="5" t="s">
        <v>9</v>
      </c>
      <c r="F33" s="68"/>
      <c r="G33" s="22">
        <f t="shared" si="15"/>
        <v>0</v>
      </c>
      <c r="H33" s="22" t="s">
        <v>10</v>
      </c>
      <c r="I33" s="22"/>
      <c r="J33" s="22">
        <f t="shared" si="16"/>
        <v>0</v>
      </c>
      <c r="K33" s="22" t="s">
        <v>10</v>
      </c>
      <c r="L33" s="20">
        <f t="shared" si="17"/>
        <v>0</v>
      </c>
      <c r="M33" s="3"/>
    </row>
    <row r="34" spans="2:13" x14ac:dyDescent="0.25">
      <c r="B34" s="21" t="s">
        <v>88</v>
      </c>
      <c r="C34" s="55" t="s">
        <v>95</v>
      </c>
      <c r="D34" s="54">
        <v>86</v>
      </c>
      <c r="E34" s="5" t="s">
        <v>9</v>
      </c>
      <c r="F34" s="68"/>
      <c r="G34" s="22">
        <f t="shared" si="15"/>
        <v>0</v>
      </c>
      <c r="H34" s="22" t="s">
        <v>10</v>
      </c>
      <c r="I34" s="22"/>
      <c r="J34" s="22">
        <f t="shared" si="16"/>
        <v>0</v>
      </c>
      <c r="K34" s="22" t="s">
        <v>10</v>
      </c>
      <c r="L34" s="20">
        <f t="shared" si="17"/>
        <v>0</v>
      </c>
      <c r="M34" s="3"/>
    </row>
    <row r="35" spans="2:13" x14ac:dyDescent="0.25">
      <c r="B35" s="21" t="s">
        <v>100</v>
      </c>
      <c r="C35" s="55" t="s">
        <v>127</v>
      </c>
      <c r="D35" s="54">
        <v>1</v>
      </c>
      <c r="E35" s="5" t="s">
        <v>9</v>
      </c>
      <c r="F35" s="68"/>
      <c r="G35" s="22">
        <f t="shared" si="15"/>
        <v>0</v>
      </c>
      <c r="H35" s="22" t="s">
        <v>10</v>
      </c>
      <c r="I35" s="22"/>
      <c r="J35" s="22">
        <f t="shared" si="16"/>
        <v>0</v>
      </c>
      <c r="K35" s="22" t="s">
        <v>10</v>
      </c>
      <c r="L35" s="20">
        <f t="shared" si="17"/>
        <v>0</v>
      </c>
      <c r="M35" s="3"/>
    </row>
    <row r="36" spans="2:13" x14ac:dyDescent="0.25">
      <c r="B36" s="21" t="s">
        <v>124</v>
      </c>
      <c r="C36" s="55" t="s">
        <v>128</v>
      </c>
      <c r="D36" s="54">
        <v>9</v>
      </c>
      <c r="E36" s="5" t="s">
        <v>9</v>
      </c>
      <c r="F36" s="68"/>
      <c r="G36" s="22">
        <f t="shared" si="15"/>
        <v>0</v>
      </c>
      <c r="H36" s="22" t="s">
        <v>10</v>
      </c>
      <c r="I36" s="22"/>
      <c r="J36" s="22">
        <f t="shared" si="16"/>
        <v>0</v>
      </c>
      <c r="K36" s="22" t="s">
        <v>10</v>
      </c>
      <c r="L36" s="20">
        <f t="shared" si="17"/>
        <v>0</v>
      </c>
      <c r="M36" s="3"/>
    </row>
    <row r="37" spans="2:13" x14ac:dyDescent="0.25">
      <c r="B37" s="21" t="s">
        <v>125</v>
      </c>
      <c r="C37" s="55" t="s">
        <v>91</v>
      </c>
      <c r="D37" s="54">
        <v>306</v>
      </c>
      <c r="E37" s="5" t="s">
        <v>9</v>
      </c>
      <c r="F37" s="68"/>
      <c r="G37" s="22">
        <f t="shared" si="15"/>
        <v>0</v>
      </c>
      <c r="H37" s="22" t="s">
        <v>10</v>
      </c>
      <c r="I37" s="22"/>
      <c r="J37" s="22">
        <f t="shared" si="16"/>
        <v>0</v>
      </c>
      <c r="K37" s="22" t="s">
        <v>10</v>
      </c>
      <c r="L37" s="20">
        <f t="shared" si="17"/>
        <v>0</v>
      </c>
      <c r="M37" s="3"/>
    </row>
    <row r="38" spans="2:13" x14ac:dyDescent="0.25">
      <c r="B38" s="21" t="s">
        <v>132</v>
      </c>
      <c r="C38" s="55" t="s">
        <v>90</v>
      </c>
      <c r="D38" s="54">
        <v>102</v>
      </c>
      <c r="E38" s="5" t="s">
        <v>9</v>
      </c>
      <c r="F38" s="68"/>
      <c r="G38" s="22">
        <f t="shared" si="15"/>
        <v>0</v>
      </c>
      <c r="H38" s="22" t="s">
        <v>10</v>
      </c>
      <c r="I38" s="22"/>
      <c r="J38" s="22">
        <f t="shared" si="16"/>
        <v>0</v>
      </c>
      <c r="K38" s="22" t="s">
        <v>10</v>
      </c>
      <c r="L38" s="20">
        <f t="shared" si="17"/>
        <v>0</v>
      </c>
      <c r="M38" s="3"/>
    </row>
    <row r="39" spans="2:13" ht="24" x14ac:dyDescent="0.25">
      <c r="B39" s="21" t="s">
        <v>133</v>
      </c>
      <c r="C39" s="55" t="s">
        <v>74</v>
      </c>
      <c r="D39" s="54">
        <v>204</v>
      </c>
      <c r="E39" s="5" t="s">
        <v>9</v>
      </c>
      <c r="F39" s="68"/>
      <c r="G39" s="22">
        <f t="shared" si="15"/>
        <v>0</v>
      </c>
      <c r="H39" s="22" t="s">
        <v>10</v>
      </c>
      <c r="I39" s="22"/>
      <c r="J39" s="22">
        <f t="shared" si="16"/>
        <v>0</v>
      </c>
      <c r="K39" s="22" t="s">
        <v>10</v>
      </c>
      <c r="L39" s="20">
        <f t="shared" si="17"/>
        <v>0</v>
      </c>
      <c r="M39" s="3"/>
    </row>
    <row r="40" spans="2:13" x14ac:dyDescent="0.3">
      <c r="B40" s="23"/>
      <c r="C40" s="57"/>
      <c r="D40" s="24"/>
      <c r="E40" s="24"/>
      <c r="F40" s="25"/>
      <c r="G40" s="26"/>
      <c r="H40" s="26"/>
      <c r="I40" s="26"/>
      <c r="J40" s="26"/>
      <c r="K40" s="26"/>
      <c r="L40" s="26"/>
      <c r="M40" s="27"/>
    </row>
    <row r="41" spans="2:13" x14ac:dyDescent="0.3">
      <c r="B41" s="16" t="s">
        <v>18</v>
      </c>
      <c r="C41" s="56" t="s">
        <v>19</v>
      </c>
      <c r="D41" s="17"/>
      <c r="E41" s="17"/>
      <c r="F41" s="17"/>
      <c r="G41" s="19"/>
      <c r="H41" s="19"/>
      <c r="I41" s="20"/>
      <c r="J41" s="19"/>
      <c r="K41" s="19"/>
      <c r="L41" s="19"/>
      <c r="M41" s="3"/>
    </row>
    <row r="42" spans="2:13" x14ac:dyDescent="0.3">
      <c r="B42" s="2" t="s">
        <v>20</v>
      </c>
      <c r="C42" s="58" t="s">
        <v>21</v>
      </c>
      <c r="D42" s="5">
        <v>940</v>
      </c>
      <c r="E42" s="5" t="s">
        <v>9</v>
      </c>
      <c r="F42" s="69"/>
      <c r="G42" s="20">
        <f t="shared" ref="G42:G43" si="18">D42*F42</f>
        <v>0</v>
      </c>
      <c r="H42" s="20" t="s">
        <v>10</v>
      </c>
      <c r="I42" s="20"/>
      <c r="J42" s="20">
        <f t="shared" ref="J42:J43" si="19">G42*1.21</f>
        <v>0</v>
      </c>
      <c r="K42" s="20" t="s">
        <v>10</v>
      </c>
      <c r="L42" s="20">
        <f t="shared" ref="L42:L43" si="20">J42-G42</f>
        <v>0</v>
      </c>
      <c r="M42" s="3"/>
    </row>
    <row r="43" spans="2:13" x14ac:dyDescent="0.3">
      <c r="B43" s="2" t="s">
        <v>22</v>
      </c>
      <c r="C43" s="58" t="s">
        <v>23</v>
      </c>
      <c r="D43" s="5">
        <v>930</v>
      </c>
      <c r="E43" s="5" t="s">
        <v>9</v>
      </c>
      <c r="F43" s="69"/>
      <c r="G43" s="20">
        <f t="shared" si="18"/>
        <v>0</v>
      </c>
      <c r="H43" s="20" t="s">
        <v>10</v>
      </c>
      <c r="I43" s="20"/>
      <c r="J43" s="20">
        <f t="shared" si="19"/>
        <v>0</v>
      </c>
      <c r="K43" s="20" t="s">
        <v>10</v>
      </c>
      <c r="L43" s="20">
        <f t="shared" si="20"/>
        <v>0</v>
      </c>
      <c r="M43" s="3"/>
    </row>
    <row r="44" spans="2:13" x14ac:dyDescent="0.25">
      <c r="B44" s="2" t="s">
        <v>24</v>
      </c>
      <c r="C44" s="59" t="s">
        <v>25</v>
      </c>
      <c r="D44" s="5">
        <f>D31</f>
        <v>7374</v>
      </c>
      <c r="E44" s="5" t="s">
        <v>17</v>
      </c>
      <c r="F44" s="68"/>
      <c r="G44" s="20">
        <f t="shared" ref="G44:G45" si="21">D44*F44</f>
        <v>0</v>
      </c>
      <c r="H44" s="20" t="s">
        <v>10</v>
      </c>
      <c r="I44" s="20"/>
      <c r="J44" s="20">
        <f t="shared" ref="J44:J45" si="22">G44*1.21</f>
        <v>0</v>
      </c>
      <c r="K44" s="20" t="s">
        <v>10</v>
      </c>
      <c r="L44" s="20">
        <f t="shared" ref="L44:L45" si="23">J44-G44</f>
        <v>0</v>
      </c>
      <c r="M44" s="3"/>
    </row>
    <row r="45" spans="2:13" x14ac:dyDescent="0.25">
      <c r="B45" s="2" t="s">
        <v>61</v>
      </c>
      <c r="C45" s="59" t="s">
        <v>97</v>
      </c>
      <c r="D45" s="5">
        <v>208</v>
      </c>
      <c r="E45" s="5" t="s">
        <v>9</v>
      </c>
      <c r="F45" s="68"/>
      <c r="G45" s="20">
        <f t="shared" si="21"/>
        <v>0</v>
      </c>
      <c r="H45" s="20" t="s">
        <v>10</v>
      </c>
      <c r="I45" s="20"/>
      <c r="J45" s="20">
        <f t="shared" si="22"/>
        <v>0</v>
      </c>
      <c r="K45" s="20" t="s">
        <v>10</v>
      </c>
      <c r="L45" s="20">
        <f t="shared" si="23"/>
        <v>0</v>
      </c>
      <c r="M45" s="3"/>
    </row>
    <row r="46" spans="2:13" x14ac:dyDescent="0.25">
      <c r="B46" s="2" t="s">
        <v>26</v>
      </c>
      <c r="C46" s="60" t="s">
        <v>96</v>
      </c>
      <c r="D46" s="5">
        <v>248</v>
      </c>
      <c r="E46" s="5" t="s">
        <v>9</v>
      </c>
      <c r="F46" s="68"/>
      <c r="G46" s="20">
        <f t="shared" ref="G46:G48" si="24">D46*F46</f>
        <v>0</v>
      </c>
      <c r="H46" s="20" t="s">
        <v>10</v>
      </c>
      <c r="I46" s="20"/>
      <c r="J46" s="20">
        <f t="shared" ref="J46:J48" si="25">G46*1.21</f>
        <v>0</v>
      </c>
      <c r="K46" s="20" t="s">
        <v>10</v>
      </c>
      <c r="L46" s="20">
        <f t="shared" ref="L46:L48" si="26">J46-G46</f>
        <v>0</v>
      </c>
      <c r="M46" s="3"/>
    </row>
    <row r="47" spans="2:13" x14ac:dyDescent="0.25">
      <c r="B47" s="2" t="s">
        <v>27</v>
      </c>
      <c r="C47" s="60" t="s">
        <v>129</v>
      </c>
      <c r="D47" s="5">
        <f>D36</f>
        <v>9</v>
      </c>
      <c r="E47" s="5" t="s">
        <v>9</v>
      </c>
      <c r="F47" s="68"/>
      <c r="G47" s="20">
        <f t="shared" ref="G47" si="27">D47*F47</f>
        <v>0</v>
      </c>
      <c r="H47" s="20" t="s">
        <v>10</v>
      </c>
      <c r="I47" s="20"/>
      <c r="J47" s="20">
        <f t="shared" ref="J47" si="28">G47*1.21</f>
        <v>0</v>
      </c>
      <c r="K47" s="20" t="s">
        <v>10</v>
      </c>
      <c r="L47" s="20">
        <f t="shared" ref="L47" si="29">J47-G47</f>
        <v>0</v>
      </c>
      <c r="M47" s="3"/>
    </row>
    <row r="48" spans="2:13" x14ac:dyDescent="0.25">
      <c r="B48" s="2" t="s">
        <v>28</v>
      </c>
      <c r="C48" s="59" t="s">
        <v>72</v>
      </c>
      <c r="D48" s="5">
        <f>D37+D38</f>
        <v>408</v>
      </c>
      <c r="E48" s="5" t="s">
        <v>9</v>
      </c>
      <c r="F48" s="68"/>
      <c r="G48" s="20">
        <f t="shared" si="24"/>
        <v>0</v>
      </c>
      <c r="H48" s="20" t="s">
        <v>10</v>
      </c>
      <c r="I48" s="20"/>
      <c r="J48" s="20">
        <f t="shared" si="25"/>
        <v>0</v>
      </c>
      <c r="K48" s="20" t="s">
        <v>10</v>
      </c>
      <c r="L48" s="20">
        <f t="shared" si="26"/>
        <v>0</v>
      </c>
      <c r="M48" s="3"/>
    </row>
    <row r="49" spans="2:13" x14ac:dyDescent="0.3">
      <c r="B49" s="2" t="s">
        <v>63</v>
      </c>
      <c r="C49" s="58" t="s">
        <v>130</v>
      </c>
      <c r="D49" s="5">
        <v>1</v>
      </c>
      <c r="E49" s="5" t="s">
        <v>9</v>
      </c>
      <c r="F49" s="68"/>
      <c r="G49" s="20">
        <f t="shared" ref="G49:G50" si="30">D49*F49</f>
        <v>0</v>
      </c>
      <c r="H49" s="20" t="s">
        <v>10</v>
      </c>
      <c r="I49" s="20"/>
      <c r="J49" s="20">
        <f t="shared" ref="J49:J50" si="31">G49*1.21</f>
        <v>0</v>
      </c>
      <c r="K49" s="20" t="s">
        <v>10</v>
      </c>
      <c r="L49" s="20">
        <f t="shared" ref="L49:L50" si="32">J49-G49</f>
        <v>0</v>
      </c>
      <c r="M49" s="3"/>
    </row>
    <row r="50" spans="2:13" x14ac:dyDescent="0.3">
      <c r="B50" s="2" t="s">
        <v>71</v>
      </c>
      <c r="C50" s="58" t="s">
        <v>131</v>
      </c>
      <c r="D50" s="5">
        <v>204</v>
      </c>
      <c r="E50" s="5" t="s">
        <v>9</v>
      </c>
      <c r="F50" s="68"/>
      <c r="G50" s="20">
        <f t="shared" si="30"/>
        <v>0</v>
      </c>
      <c r="H50" s="20" t="s">
        <v>10</v>
      </c>
      <c r="I50" s="20"/>
      <c r="J50" s="20">
        <f t="shared" si="31"/>
        <v>0</v>
      </c>
      <c r="K50" s="20" t="s">
        <v>10</v>
      </c>
      <c r="L50" s="20">
        <f t="shared" si="32"/>
        <v>0</v>
      </c>
      <c r="M50" s="3"/>
    </row>
    <row r="51" spans="2:13" x14ac:dyDescent="0.25">
      <c r="B51" s="2" t="s">
        <v>73</v>
      </c>
      <c r="C51" s="61" t="s">
        <v>62</v>
      </c>
      <c r="D51" s="5">
        <v>1</v>
      </c>
      <c r="E51" s="6" t="s">
        <v>39</v>
      </c>
      <c r="F51" s="70"/>
      <c r="G51" s="7" t="s">
        <v>10</v>
      </c>
      <c r="H51" s="7">
        <f t="shared" ref="H51" si="33">D51*F51</f>
        <v>0</v>
      </c>
      <c r="I51" s="8"/>
      <c r="J51" s="8" t="s">
        <v>10</v>
      </c>
      <c r="K51" s="8">
        <f>H51*1.21</f>
        <v>0</v>
      </c>
      <c r="L51" s="8">
        <f>K51-H51</f>
        <v>0</v>
      </c>
      <c r="M51" s="3"/>
    </row>
    <row r="52" spans="2:13" s="4" customFormat="1" ht="24" x14ac:dyDescent="0.25">
      <c r="B52" s="2" t="s">
        <v>89</v>
      </c>
      <c r="C52" s="59" t="s">
        <v>98</v>
      </c>
      <c r="D52" s="5">
        <v>1</v>
      </c>
      <c r="E52" s="6" t="s">
        <v>37</v>
      </c>
      <c r="F52" s="71"/>
      <c r="G52" s="7" t="s">
        <v>10</v>
      </c>
      <c r="H52" s="7">
        <f t="shared" ref="H52:H53" si="34">D52*F52</f>
        <v>0</v>
      </c>
      <c r="I52" s="8"/>
      <c r="J52" s="8" t="s">
        <v>10</v>
      </c>
      <c r="K52" s="8">
        <f>H52*1.21</f>
        <v>0</v>
      </c>
      <c r="L52" s="8">
        <f>K52-H52</f>
        <v>0</v>
      </c>
      <c r="M52" s="9"/>
    </row>
    <row r="53" spans="2:13" s="4" customFormat="1" x14ac:dyDescent="0.25">
      <c r="B53" s="2" t="s">
        <v>99</v>
      </c>
      <c r="C53" s="61" t="s">
        <v>38</v>
      </c>
      <c r="D53" s="5">
        <v>1</v>
      </c>
      <c r="E53" s="6" t="s">
        <v>39</v>
      </c>
      <c r="F53" s="71"/>
      <c r="G53" s="7" t="s">
        <v>10</v>
      </c>
      <c r="H53" s="7">
        <f t="shared" si="34"/>
        <v>0</v>
      </c>
      <c r="I53" s="8"/>
      <c r="J53" s="8" t="s">
        <v>10</v>
      </c>
      <c r="K53" s="8">
        <f>H53*1.21</f>
        <v>0</v>
      </c>
      <c r="L53" s="8">
        <f>K53-H53</f>
        <v>0</v>
      </c>
      <c r="M53" s="9"/>
    </row>
    <row r="54" spans="2:13" x14ac:dyDescent="0.3">
      <c r="B54" s="23"/>
      <c r="C54" s="57"/>
      <c r="D54" s="24"/>
      <c r="E54" s="24"/>
      <c r="F54" s="28"/>
      <c r="G54" s="26"/>
      <c r="H54" s="26"/>
      <c r="I54" s="26"/>
      <c r="J54" s="26"/>
      <c r="K54" s="26"/>
      <c r="L54" s="26"/>
      <c r="M54" s="27"/>
    </row>
    <row r="55" spans="2:13" x14ac:dyDescent="0.3">
      <c r="B55" s="16" t="s">
        <v>29</v>
      </c>
      <c r="C55" s="56" t="s">
        <v>30</v>
      </c>
      <c r="D55" s="17"/>
      <c r="E55" s="17"/>
      <c r="F55" s="29"/>
      <c r="G55" s="19"/>
      <c r="H55" s="19"/>
      <c r="I55" s="20"/>
      <c r="J55" s="19"/>
      <c r="K55" s="19"/>
      <c r="L55" s="19"/>
      <c r="M55" s="3"/>
    </row>
    <row r="56" spans="2:13" s="4" customFormat="1" x14ac:dyDescent="0.25">
      <c r="B56" s="30" t="s">
        <v>31</v>
      </c>
      <c r="C56" s="61" t="s">
        <v>32</v>
      </c>
      <c r="D56" s="5">
        <v>465</v>
      </c>
      <c r="E56" s="6" t="s">
        <v>33</v>
      </c>
      <c r="F56" s="71"/>
      <c r="G56" s="7">
        <f t="shared" ref="G56:G57" si="35">D56*F56</f>
        <v>0</v>
      </c>
      <c r="H56" s="7" t="s">
        <v>10</v>
      </c>
      <c r="I56" s="8"/>
      <c r="J56" s="8">
        <f t="shared" ref="J56:J57" si="36">G56*1.21</f>
        <v>0</v>
      </c>
      <c r="K56" s="8" t="s">
        <v>10</v>
      </c>
      <c r="L56" s="8">
        <f t="shared" ref="L56:L57" si="37">J56-G56</f>
        <v>0</v>
      </c>
      <c r="M56" s="9"/>
    </row>
    <row r="57" spans="2:13" s="4" customFormat="1" x14ac:dyDescent="0.25">
      <c r="B57" s="30" t="s">
        <v>34</v>
      </c>
      <c r="C57" s="61" t="s">
        <v>35</v>
      </c>
      <c r="D57" s="5">
        <f>D43</f>
        <v>930</v>
      </c>
      <c r="E57" s="6" t="s">
        <v>9</v>
      </c>
      <c r="F57" s="71"/>
      <c r="G57" s="7">
        <f t="shared" si="35"/>
        <v>0</v>
      </c>
      <c r="H57" s="7" t="s">
        <v>10</v>
      </c>
      <c r="I57" s="8"/>
      <c r="J57" s="8">
        <f t="shared" si="36"/>
        <v>0</v>
      </c>
      <c r="K57" s="8" t="s">
        <v>10</v>
      </c>
      <c r="L57" s="8">
        <f t="shared" si="37"/>
        <v>0</v>
      </c>
      <c r="M57" s="9"/>
    </row>
    <row r="58" spans="2:13" s="4" customFormat="1" x14ac:dyDescent="0.25">
      <c r="B58" s="30" t="s">
        <v>36</v>
      </c>
      <c r="C58" s="61" t="s">
        <v>40</v>
      </c>
      <c r="D58" s="5">
        <v>16</v>
      </c>
      <c r="E58" s="6" t="s">
        <v>39</v>
      </c>
      <c r="F58" s="71"/>
      <c r="G58" s="20">
        <f t="shared" ref="G58" si="38">D58*F58</f>
        <v>0</v>
      </c>
      <c r="H58" s="20" t="s">
        <v>10</v>
      </c>
      <c r="I58" s="20"/>
      <c r="J58" s="20">
        <f>G58*1.21</f>
        <v>0</v>
      </c>
      <c r="K58" s="20" t="s">
        <v>10</v>
      </c>
      <c r="L58" s="20">
        <f t="shared" ref="L58" si="39">J58-G58</f>
        <v>0</v>
      </c>
      <c r="M58" s="9"/>
    </row>
    <row r="60" spans="2:13" x14ac:dyDescent="0.3">
      <c r="B60" s="16" t="s">
        <v>41</v>
      </c>
      <c r="C60" s="62">
        <f>SUM(G5:H58)</f>
        <v>0</v>
      </c>
      <c r="D60" s="38"/>
      <c r="E60" s="38"/>
      <c r="F60" s="34"/>
      <c r="G60" s="33">
        <f>SUM(G5:G58)</f>
        <v>0</v>
      </c>
      <c r="H60" s="33">
        <f>SUM(H5:H58)</f>
        <v>0</v>
      </c>
      <c r="I60" s="35"/>
      <c r="J60" s="33">
        <f>SUM(J5:J58)</f>
        <v>0</v>
      </c>
      <c r="K60" s="33">
        <f>SUM(K5:K58)</f>
        <v>0</v>
      </c>
      <c r="L60" s="33">
        <f>SUM(L5:L58)</f>
        <v>0</v>
      </c>
      <c r="M60" s="36"/>
    </row>
    <row r="61" spans="2:13" x14ac:dyDescent="0.3">
      <c r="B61" s="23"/>
      <c r="C61" s="37"/>
      <c r="D61" s="24"/>
      <c r="E61" s="24"/>
      <c r="F61" s="25"/>
      <c r="G61" s="26"/>
      <c r="H61" s="26"/>
      <c r="I61" s="26"/>
      <c r="J61" s="26"/>
      <c r="K61" s="26"/>
      <c r="L61" s="26"/>
      <c r="M61" s="27"/>
    </row>
    <row r="62" spans="2:13" x14ac:dyDescent="0.3">
      <c r="B62" s="16"/>
      <c r="C62" s="63" t="s">
        <v>42</v>
      </c>
      <c r="D62" s="38"/>
      <c r="E62" s="38" t="s">
        <v>43</v>
      </c>
      <c r="F62" s="39" t="s">
        <v>44</v>
      </c>
      <c r="G62" s="38" t="s">
        <v>45</v>
      </c>
      <c r="H62" s="38" t="s">
        <v>46</v>
      </c>
      <c r="I62" s="40"/>
      <c r="J62" s="36"/>
      <c r="K62" s="41"/>
      <c r="L62" s="41"/>
      <c r="M62" s="41"/>
    </row>
    <row r="63" spans="2:13" x14ac:dyDescent="0.25">
      <c r="B63" s="2" t="s">
        <v>47</v>
      </c>
      <c r="C63" s="42" t="s">
        <v>54</v>
      </c>
      <c r="D63" s="5"/>
      <c r="E63" s="5"/>
      <c r="F63" s="43">
        <f>C60</f>
        <v>0</v>
      </c>
      <c r="G63" s="20">
        <f>H63-F63</f>
        <v>0</v>
      </c>
      <c r="H63" s="20">
        <f>F63*1.21</f>
        <v>0</v>
      </c>
      <c r="I63" s="40"/>
      <c r="J63" s="36"/>
      <c r="K63" s="36"/>
      <c r="L63" s="36"/>
      <c r="M63" s="41"/>
    </row>
    <row r="64" spans="2:13" x14ac:dyDescent="0.25">
      <c r="B64" s="2" t="s">
        <v>48</v>
      </c>
      <c r="C64" s="44" t="s">
        <v>56</v>
      </c>
      <c r="D64" s="65"/>
      <c r="E64" s="66" t="e">
        <f>F64/F63</f>
        <v>#DIV/0!</v>
      </c>
      <c r="F64" s="45">
        <f>G60</f>
        <v>0</v>
      </c>
      <c r="G64" s="20">
        <f>H64-F64</f>
        <v>0</v>
      </c>
      <c r="H64" s="20">
        <f>F64*1.21</f>
        <v>0</v>
      </c>
      <c r="I64" s="40"/>
      <c r="J64" s="41"/>
      <c r="K64" s="41"/>
      <c r="L64" s="41"/>
      <c r="M64" s="41"/>
    </row>
    <row r="65" spans="2:13" x14ac:dyDescent="0.25">
      <c r="B65" s="2" t="s">
        <v>49</v>
      </c>
      <c r="C65" s="44" t="s">
        <v>57</v>
      </c>
      <c r="D65" s="65"/>
      <c r="E65" s="66" t="e">
        <f>F65/F63</f>
        <v>#DIV/0!</v>
      </c>
      <c r="F65" s="45">
        <f>H60</f>
        <v>0</v>
      </c>
      <c r="G65" s="20">
        <f>H65-F65</f>
        <v>0</v>
      </c>
      <c r="H65" s="20">
        <f>F65*1.21</f>
        <v>0</v>
      </c>
      <c r="I65" s="40"/>
      <c r="J65" s="41"/>
      <c r="K65" s="36"/>
      <c r="L65" s="41"/>
      <c r="M65" s="41"/>
    </row>
    <row r="66" spans="2:13" x14ac:dyDescent="0.3">
      <c r="B66" s="23"/>
      <c r="C66" s="46"/>
      <c r="D66" s="24"/>
      <c r="E66" s="24"/>
      <c r="F66" s="25"/>
      <c r="G66" s="26"/>
      <c r="H66" s="26"/>
      <c r="I66" s="26"/>
      <c r="J66" s="26"/>
      <c r="K66" s="26"/>
      <c r="L66" s="26"/>
      <c r="M66" s="27"/>
    </row>
    <row r="67" spans="2:13" ht="12.6" thickBot="1" x14ac:dyDescent="0.35">
      <c r="B67" s="47" t="s">
        <v>50</v>
      </c>
      <c r="C67" s="48">
        <f ca="1">TODAY()</f>
        <v>45420</v>
      </c>
      <c r="D67" s="49"/>
      <c r="E67" s="49"/>
      <c r="F67" s="50" t="s">
        <v>51</v>
      </c>
      <c r="G67" s="76"/>
      <c r="H67" s="76"/>
      <c r="I67" s="51"/>
      <c r="J67" s="76"/>
      <c r="K67" s="76"/>
      <c r="L67" s="51"/>
      <c r="M67" s="52"/>
    </row>
    <row r="69" spans="2:13" x14ac:dyDescent="0.3">
      <c r="F69" s="53"/>
    </row>
    <row r="72" spans="2:13" x14ac:dyDescent="0.3">
      <c r="F72" s="31"/>
      <c r="H72" s="31"/>
      <c r="J72" s="31"/>
    </row>
    <row r="73" spans="2:13" x14ac:dyDescent="0.3">
      <c r="H73" s="31"/>
    </row>
  </sheetData>
  <sheetProtection algorithmName="SHA-512" hashValue="nDp/rRg5n5MIDajt1w493ta4Ijz6Mc2ZTdNBsO50zl0PuGHCnViz11oFCeqhPvcVNR6mV4jMb69JW3xQmAC0Ng==" saltValue="wWvBYA73G0jsHo8nv/gpvQ==" spinCount="100000" sheet="1" objects="1" scenarios="1"/>
  <mergeCells count="10">
    <mergeCell ref="B1:C1"/>
    <mergeCell ref="B2:B3"/>
    <mergeCell ref="C2:C3"/>
    <mergeCell ref="D2:D3"/>
    <mergeCell ref="E2:E3"/>
    <mergeCell ref="F2:H2"/>
    <mergeCell ref="J2:K2"/>
    <mergeCell ref="L2:L4"/>
    <mergeCell ref="G67:H67"/>
    <mergeCell ref="J67:K67"/>
  </mergeCells>
  <phoneticPr fontId="4" type="noConversion"/>
  <pageMargins left="0.7" right="0.7" top="0.75" bottom="0.75" header="0.3" footer="0.3"/>
  <pageSetup paperSize="9" orientation="portrait" r:id="rId1"/>
  <ignoredErrors>
    <ignoredError sqref="B17:B2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Kladiva</dc:creator>
  <cp:lastModifiedBy>Admin</cp:lastModifiedBy>
  <dcterms:created xsi:type="dcterms:W3CDTF">2015-06-05T18:19:34Z</dcterms:created>
  <dcterms:modified xsi:type="dcterms:W3CDTF">2024-05-08T03:19:10Z</dcterms:modified>
</cp:coreProperties>
</file>