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480" yWindow="270" windowWidth="16335" windowHeight="10650" activeTab="0"/>
  </bookViews>
  <sheets>
    <sheet name="UDRZBA CELKEM" sheetId="4" r:id="rId1"/>
    <sheet name="pletí a řezy" sheetId="7" r:id="rId2"/>
    <sheet name="kosení s mulčováním" sheetId="6" r:id="rId3"/>
    <sheet name="kosení se sběrem" sheetId="8" r:id="rId4"/>
  </sheets>
  <definedNames>
    <definedName name="_xlnm.Print_Area" localSheetId="0">'UDRZBA CELKEM'!$A$3:$G$100</definedName>
  </definedNames>
  <calcPr calcId="162913"/>
</workbook>
</file>

<file path=xl/comments1.xml><?xml version="1.0" encoding="utf-8"?>
<comments xmlns="http://schemas.openxmlformats.org/spreadsheetml/2006/main">
  <authors>
    <author>Administrator</author>
  </authors>
  <commentList>
    <comment ref="C99" authorId="0">
      <text>
        <r>
          <rPr>
            <b/>
            <sz val="9"/>
            <rFont val="Tahoma"/>
            <family val="2"/>
          </rPr>
          <t xml:space="preserve">Tuto výslednou cenu přeneste do krycího listu nabídky jako cenu hodnocenou </t>
        </r>
      </text>
    </comment>
  </commentList>
</comments>
</file>

<file path=xl/sharedStrings.xml><?xml version="1.0" encoding="utf-8"?>
<sst xmlns="http://schemas.openxmlformats.org/spreadsheetml/2006/main" count="1538" uniqueCount="417">
  <si>
    <t>Na ploše</t>
  </si>
  <si>
    <t>1. seč</t>
  </si>
  <si>
    <t>2. seč</t>
  </si>
  <si>
    <t>3. seč</t>
  </si>
  <si>
    <t>4. seč</t>
  </si>
  <si>
    <t>5. - 7. seč</t>
  </si>
  <si>
    <t>chodník z Puncova na Kojkovice Celkem</t>
  </si>
  <si>
    <t>Pletí a řez</t>
  </si>
  <si>
    <t>DPH</t>
  </si>
  <si>
    <t>G</t>
  </si>
  <si>
    <t>A</t>
  </si>
  <si>
    <t>F</t>
  </si>
  <si>
    <t>D</t>
  </si>
  <si>
    <t>B</t>
  </si>
  <si>
    <t>C</t>
  </si>
  <si>
    <t>Typ údržby</t>
  </si>
  <si>
    <t>J</t>
  </si>
  <si>
    <t>I</t>
  </si>
  <si>
    <t>údržba se provádí</t>
  </si>
  <si>
    <t>CELKEM - pletí a řez</t>
  </si>
  <si>
    <t>Ve skupině ploch</t>
  </si>
  <si>
    <t>Katastrální území</t>
  </si>
  <si>
    <t>PČ</t>
  </si>
  <si>
    <t>Horní Líštná</t>
  </si>
  <si>
    <t>u zahradnictví Jadamus</t>
  </si>
  <si>
    <t>Kojkovice</t>
  </si>
  <si>
    <t>KČOV</t>
  </si>
  <si>
    <t>Kojkovice u Třince</t>
  </si>
  <si>
    <t>Nebory</t>
  </si>
  <si>
    <t>1622/9</t>
  </si>
  <si>
    <t>1621/17</t>
  </si>
  <si>
    <t>1622/35</t>
  </si>
  <si>
    <t>1621/29</t>
  </si>
  <si>
    <t>1622/24</t>
  </si>
  <si>
    <t>1163/11</t>
  </si>
  <si>
    <t>1163/9</t>
  </si>
  <si>
    <t>1163/6</t>
  </si>
  <si>
    <t>kolem nové bytovky</t>
  </si>
  <si>
    <t>897/2</t>
  </si>
  <si>
    <t>904/2</t>
  </si>
  <si>
    <t>904/15</t>
  </si>
  <si>
    <t>u křížku</t>
  </si>
  <si>
    <t>1348/1</t>
  </si>
  <si>
    <t>42/43</t>
  </si>
  <si>
    <t>16/1</t>
  </si>
  <si>
    <t>27/1</t>
  </si>
  <si>
    <t>Oldřichovice</t>
  </si>
  <si>
    <t>kruháč u větrníku</t>
  </si>
  <si>
    <t>Oldřichovice u Třince</t>
  </si>
  <si>
    <t>3379/1</t>
  </si>
  <si>
    <t>3379/12</t>
  </si>
  <si>
    <t>parkoviště u Miarky</t>
  </si>
  <si>
    <t>1944/2</t>
  </si>
  <si>
    <t>Dolní Líštná</t>
  </si>
  <si>
    <t>alej pod Němcovkou</t>
  </si>
  <si>
    <t>1251</t>
  </si>
  <si>
    <t>1106/1</t>
  </si>
  <si>
    <t>1107/1</t>
  </si>
  <si>
    <t>Kozinec</t>
  </si>
  <si>
    <t>1293/3</t>
  </si>
  <si>
    <t>374/2</t>
  </si>
  <si>
    <t>okolí ČOV u Stavisek pod Němcovkou</t>
  </si>
  <si>
    <t>1120</t>
  </si>
  <si>
    <t>1119/2</t>
  </si>
  <si>
    <t>1121</t>
  </si>
  <si>
    <t>okolí ČOV u Stavisek pod Novým světem</t>
  </si>
  <si>
    <t>934/4</t>
  </si>
  <si>
    <t>935</t>
  </si>
  <si>
    <t>stará cesta  za domky,naproti staré školy</t>
  </si>
  <si>
    <t>282</t>
  </si>
  <si>
    <t>svah nad domky</t>
  </si>
  <si>
    <t>311/1</t>
  </si>
  <si>
    <t>val za hřbitovem</t>
  </si>
  <si>
    <t>435/1</t>
  </si>
  <si>
    <t>449/3</t>
  </si>
  <si>
    <t>Guty</t>
  </si>
  <si>
    <t>louka pod zbrojnicí</t>
  </si>
  <si>
    <t>515/3</t>
  </si>
  <si>
    <t>točna - zast. U vývozu</t>
  </si>
  <si>
    <t>Karpentná</t>
  </si>
  <si>
    <t>křižovatka U křižánka</t>
  </si>
  <si>
    <t>750/20</t>
  </si>
  <si>
    <t>644/10</t>
  </si>
  <si>
    <t>Konská</t>
  </si>
  <si>
    <t>okolí nadjezdu - Baliny</t>
  </si>
  <si>
    <t>166/34</t>
  </si>
  <si>
    <t>141/2</t>
  </si>
  <si>
    <t>1787/3</t>
  </si>
  <si>
    <t>126/11</t>
  </si>
  <si>
    <t>166/25</t>
  </si>
  <si>
    <t>166/19</t>
  </si>
  <si>
    <t>166/11</t>
  </si>
  <si>
    <t>163</t>
  </si>
  <si>
    <t>166/26</t>
  </si>
  <si>
    <t>148/1</t>
  </si>
  <si>
    <t>149/2</t>
  </si>
  <si>
    <t>1810/6</t>
  </si>
  <si>
    <t>166/15</t>
  </si>
  <si>
    <t>141/3</t>
  </si>
  <si>
    <t>166/14</t>
  </si>
  <si>
    <t>166/35</t>
  </si>
  <si>
    <t>Podlesí u LINDE</t>
  </si>
  <si>
    <t>1092</t>
  </si>
  <si>
    <t>1088/4</t>
  </si>
  <si>
    <t>vlevo za nádražím</t>
  </si>
  <si>
    <t>126/5</t>
  </si>
  <si>
    <t>126/6</t>
  </si>
  <si>
    <t>1787/4</t>
  </si>
  <si>
    <t>126/15</t>
  </si>
  <si>
    <t>1268</t>
  </si>
  <si>
    <t>1272/1</t>
  </si>
  <si>
    <t>1272/2</t>
  </si>
  <si>
    <t>na dušinci vlevo a k trafu</t>
  </si>
  <si>
    <t>1273</t>
  </si>
  <si>
    <t>1274/1</t>
  </si>
  <si>
    <t>alej pod Kozincem</t>
  </si>
  <si>
    <t>3478/2</t>
  </si>
  <si>
    <t>2649/1</t>
  </si>
  <si>
    <t>1566/2</t>
  </si>
  <si>
    <t>2261/3</t>
  </si>
  <si>
    <t>u hřbitova</t>
  </si>
  <si>
    <t>2257/2</t>
  </si>
  <si>
    <t>2261/1</t>
  </si>
  <si>
    <t>u odbočky na Guty</t>
  </si>
  <si>
    <t>1070/1</t>
  </si>
  <si>
    <t>Český Puncov</t>
  </si>
  <si>
    <t>chodník z Puncova na Kojkovice</t>
  </si>
  <si>
    <t>alej - stará cesta</t>
  </si>
  <si>
    <t>1319/6</t>
  </si>
  <si>
    <t>1319/8</t>
  </si>
  <si>
    <t>1034/1</t>
  </si>
  <si>
    <t>326/11</t>
  </si>
  <si>
    <t>272/3</t>
  </si>
  <si>
    <t>1141/3</t>
  </si>
  <si>
    <t>křížek nad Fridrichem</t>
  </si>
  <si>
    <t>329/2</t>
  </si>
  <si>
    <t>329/1</t>
  </si>
  <si>
    <t>naproti křížku</t>
  </si>
  <si>
    <t>1296/3</t>
  </si>
  <si>
    <t>Nový svět</t>
  </si>
  <si>
    <t>852</t>
  </si>
  <si>
    <t>850/3</t>
  </si>
  <si>
    <t>u staré školy</t>
  </si>
  <si>
    <t>251</t>
  </si>
  <si>
    <t>258/1</t>
  </si>
  <si>
    <t>257</t>
  </si>
  <si>
    <t>256</t>
  </si>
  <si>
    <t>255</t>
  </si>
  <si>
    <t>1846/7</t>
  </si>
  <si>
    <t>okolí bytovky</t>
  </si>
  <si>
    <t>521/2</t>
  </si>
  <si>
    <t>pod zbrojnicí</t>
  </si>
  <si>
    <t>516/1</t>
  </si>
  <si>
    <t>u památníku</t>
  </si>
  <si>
    <t>1821/1</t>
  </si>
  <si>
    <t>444/5</t>
  </si>
  <si>
    <t>445/4</t>
  </si>
  <si>
    <t>svah u 1-11</t>
  </si>
  <si>
    <t>67/3</t>
  </si>
  <si>
    <t>67/4</t>
  </si>
  <si>
    <t>alej na hranici</t>
  </si>
  <si>
    <t>památník na hranici</t>
  </si>
  <si>
    <t>pás u Nieslanika</t>
  </si>
  <si>
    <t>slepá ulice</t>
  </si>
  <si>
    <t>u kulturního domu</t>
  </si>
  <si>
    <t>216/32</t>
  </si>
  <si>
    <t>mýtina  u potoka</t>
  </si>
  <si>
    <t>1077/1</t>
  </si>
  <si>
    <t>1076/1</t>
  </si>
  <si>
    <t>1079/3</t>
  </si>
  <si>
    <t>1075/1</t>
  </si>
  <si>
    <t>u školy - marco polo</t>
  </si>
  <si>
    <t>1034/2</t>
  </si>
  <si>
    <t>ZŠ na osůvkách u Harendy</t>
  </si>
  <si>
    <t>216/66</t>
  </si>
  <si>
    <t>216/27</t>
  </si>
  <si>
    <t>Lyžbice</t>
  </si>
  <si>
    <t>1424/6</t>
  </si>
  <si>
    <t>naproti Buriana</t>
  </si>
  <si>
    <t>1009/1</t>
  </si>
  <si>
    <t>1425</t>
  </si>
  <si>
    <t>zahrad. kolonie</t>
  </si>
  <si>
    <t>1694/26</t>
  </si>
  <si>
    <t>1694/13</t>
  </si>
  <si>
    <t>876/17</t>
  </si>
  <si>
    <t>1621/80</t>
  </si>
  <si>
    <t>1621/55</t>
  </si>
  <si>
    <t>1621/14</t>
  </si>
  <si>
    <t>1361/4</t>
  </si>
  <si>
    <t>1621/56</t>
  </si>
  <si>
    <t>1621/101</t>
  </si>
  <si>
    <t>1621/82</t>
  </si>
  <si>
    <t>1621/73</t>
  </si>
  <si>
    <t>1622/21</t>
  </si>
  <si>
    <t>1051/8</t>
  </si>
  <si>
    <t>1621/30</t>
  </si>
  <si>
    <t>1622/34</t>
  </si>
  <si>
    <t>1038/4</t>
  </si>
  <si>
    <t>1622/22</t>
  </si>
  <si>
    <t>1622/27</t>
  </si>
  <si>
    <t>1621/76</t>
  </si>
  <si>
    <t>1622/28</t>
  </si>
  <si>
    <t>1163/2</t>
  </si>
  <si>
    <t>1146/2</t>
  </si>
  <si>
    <t>1163/10</t>
  </si>
  <si>
    <t>1663</t>
  </si>
  <si>
    <t>na dušinci</t>
  </si>
  <si>
    <t>1054</t>
  </si>
  <si>
    <t>1053/3</t>
  </si>
  <si>
    <t>1267/1</t>
  </si>
  <si>
    <t>3369/3</t>
  </si>
  <si>
    <t>3369/2</t>
  </si>
  <si>
    <t>1944/6</t>
  </si>
  <si>
    <t>1269/1</t>
  </si>
  <si>
    <t>3379/5</t>
  </si>
  <si>
    <t>3379/4</t>
  </si>
  <si>
    <t>1149/10</t>
  </si>
  <si>
    <t>kolem bytovky</t>
  </si>
  <si>
    <t>1161/1</t>
  </si>
  <si>
    <t>1149/16</t>
  </si>
  <si>
    <t>1161/8</t>
  </si>
  <si>
    <t>1161/5</t>
  </si>
  <si>
    <t>1161/2</t>
  </si>
  <si>
    <t>park naproti ZŠ</t>
  </si>
  <si>
    <t>1483/3</t>
  </si>
  <si>
    <t>pod Kozincem</t>
  </si>
  <si>
    <t>2930/11</t>
  </si>
  <si>
    <t>pruh nad Teslou</t>
  </si>
  <si>
    <t>3387/13</t>
  </si>
  <si>
    <t>u areálu sběrného dvora Nehlsen</t>
  </si>
  <si>
    <t>1118/6</t>
  </si>
  <si>
    <t>3574</t>
  </si>
  <si>
    <t>1118/5</t>
  </si>
  <si>
    <t>1129/2</t>
  </si>
  <si>
    <t>3379/10</t>
  </si>
  <si>
    <t>3379/11</t>
  </si>
  <si>
    <t>3565</t>
  </si>
  <si>
    <t>3566</t>
  </si>
  <si>
    <t>1103/2</t>
  </si>
  <si>
    <t>1104</t>
  </si>
  <si>
    <t>1236/8</t>
  </si>
  <si>
    <t>1236/2</t>
  </si>
  <si>
    <t>1237/1</t>
  </si>
  <si>
    <t>1289/1</t>
  </si>
  <si>
    <t>1288</t>
  </si>
  <si>
    <t>1282/6</t>
  </si>
  <si>
    <t>102/2</t>
  </si>
  <si>
    <t>1286/5</t>
  </si>
  <si>
    <t>1270/4</t>
  </si>
  <si>
    <t>1282/5</t>
  </si>
  <si>
    <t>1269/2</t>
  </si>
  <si>
    <t>1269/7</t>
  </si>
  <si>
    <t>VKP u MŠ Čtyřlístek</t>
  </si>
  <si>
    <t>1175/4</t>
  </si>
  <si>
    <t>1175/13</t>
  </si>
  <si>
    <t>za Teslou vlevo</t>
  </si>
  <si>
    <t>1183/7</t>
  </si>
  <si>
    <t>1179/6</t>
  </si>
  <si>
    <t>1180/4</t>
  </si>
  <si>
    <t>Třinec</t>
  </si>
  <si>
    <t>Borek kolem garáží</t>
  </si>
  <si>
    <t>2/65</t>
  </si>
  <si>
    <t>2/140</t>
  </si>
  <si>
    <t>2242/1</t>
  </si>
  <si>
    <t>podél Frýdecké před kruháčem</t>
  </si>
  <si>
    <t>1587/3</t>
  </si>
  <si>
    <t>1587/4</t>
  </si>
  <si>
    <t>1584/6</t>
  </si>
  <si>
    <t>psí útulek</t>
  </si>
  <si>
    <t>1544/7</t>
  </si>
  <si>
    <t>1544/3</t>
  </si>
  <si>
    <t>1544/2</t>
  </si>
  <si>
    <t>u areálu Nehlsen</t>
  </si>
  <si>
    <t>1639/2</t>
  </si>
  <si>
    <t>1637</t>
  </si>
  <si>
    <t>1636</t>
  </si>
  <si>
    <t>Tyra</t>
  </si>
  <si>
    <t>1083/9</t>
  </si>
  <si>
    <t>točna - Valovka u schránek</t>
  </si>
  <si>
    <t>točna u Stájí</t>
  </si>
  <si>
    <t>parčík vedle hřiště</t>
  </si>
  <si>
    <t>cyklo Dušinec - Sojka</t>
  </si>
  <si>
    <t>u nadjezdu ke Gutskému kostelíku</t>
  </si>
  <si>
    <t>podjezd u č.p.127</t>
  </si>
  <si>
    <t>za protihlukovou zdí u Ropice</t>
  </si>
  <si>
    <t>alej naproti zahradkáře</t>
  </si>
  <si>
    <t>u podjezdu nad Sojkou</t>
  </si>
  <si>
    <t>remíz</t>
  </si>
  <si>
    <t>výsadby u protihlukovek 1/11</t>
  </si>
  <si>
    <t>1566/5</t>
  </si>
  <si>
    <t>záhon u památníku u školy</t>
  </si>
  <si>
    <t>1367/12</t>
  </si>
  <si>
    <t>kolem nadchodu přes 1/11 dušinec</t>
  </si>
  <si>
    <t>Nebory na Dušinci celkem</t>
  </si>
  <si>
    <t>Řez -3x (cena za 3 pracovní operace)</t>
  </si>
  <si>
    <t>Pletí - 3x (cena za 3 pracovní operace)</t>
  </si>
  <si>
    <t>Dolní Líštná alej - stará cesta Celkem</t>
  </si>
  <si>
    <t>Dolní Líštná křížek nad Fridrichem Celkem</t>
  </si>
  <si>
    <t>Dolní Líštná naproti křížku Celkem</t>
  </si>
  <si>
    <t>Dolní Líštná Nový svět Celkem</t>
  </si>
  <si>
    <t>Dolní Líštná u staré školy Celkem</t>
  </si>
  <si>
    <t>Guty okolí bytovky a pod zbrojnicí celkem</t>
  </si>
  <si>
    <t>Guty u památníku Celkem</t>
  </si>
  <si>
    <t>Horní Líštná u zahradnictví Jadamus Celkem</t>
  </si>
  <si>
    <t>Karpentná svah u 1-11 Celkem</t>
  </si>
  <si>
    <t>Kojkovice alej na hranici celkem</t>
  </si>
  <si>
    <t>Kojkovice KČOV Celkem</t>
  </si>
  <si>
    <t>Kojkovice památník na hranici Celkem</t>
  </si>
  <si>
    <t>Kojkovice pás u Nieslanika Celkem</t>
  </si>
  <si>
    <t>Kojkovice slepá ulice Celkem</t>
  </si>
  <si>
    <t>Kojkovice u kulturního domu Celkem</t>
  </si>
  <si>
    <t>Konská mýtina  u potoka Celkem</t>
  </si>
  <si>
    <t>Konská u školy - marco polo Celkem</t>
  </si>
  <si>
    <t>Konská ZŠ na osůvkách u Harendy Celkem</t>
  </si>
  <si>
    <t>Lyžbice naproti Buriana Celkem</t>
  </si>
  <si>
    <t>Lyžbice zahrad. kolonie Celkem</t>
  </si>
  <si>
    <t>Lyžbice u hřbitova Celkem</t>
  </si>
  <si>
    <t>Nebory podjezd u č.p.127 celkem</t>
  </si>
  <si>
    <t>Nebory u nadjezdu ke Gutskému kostelíku celkem</t>
  </si>
  <si>
    <t>Nebory cyklo Dušinec - Sojka celkem</t>
  </si>
  <si>
    <t>Nebory za protihlukovou zdí u Ropice celkem</t>
  </si>
  <si>
    <t>Nebory u podjezdu nad Sojkou celkem</t>
  </si>
  <si>
    <t>Nebory alej naproti zahradkáře</t>
  </si>
  <si>
    <t>Nebory kolem nové bytovky Celkem</t>
  </si>
  <si>
    <t>Nebory na dušinci Celkem</t>
  </si>
  <si>
    <t>Nebory na dušinci vlevo a k trafu Celkem</t>
  </si>
  <si>
    <t>Nebory u křížku Celkem</t>
  </si>
  <si>
    <t>Oldřichovice remíz celkem</t>
  </si>
  <si>
    <t>Oldřichovice kolem bytovky Celkem</t>
  </si>
  <si>
    <t>Oldřichovice záhon u památníku u školy celkem</t>
  </si>
  <si>
    <t>Oldřichovice park naproti ZŠ Celkem</t>
  </si>
  <si>
    <t>Oldřichovice parkoviště u Miarky Celkem</t>
  </si>
  <si>
    <t>Oldřichovice pod Kozincem Celkem</t>
  </si>
  <si>
    <t>Oldřichovice pruh nad Teslou Celkem</t>
  </si>
  <si>
    <t>Oldřichovice u areálu sběrného dvora Nehlsen Celkem</t>
  </si>
  <si>
    <t>Oldřichovice u větrníku Celkem</t>
  </si>
  <si>
    <t>Oldřichovice VKP u MŠ Čtyřlístek Celkem</t>
  </si>
  <si>
    <t>Oldřichovice za Teslou vlevo Celkem</t>
  </si>
  <si>
    <t>Třinec Borek kolem garáží Celkem</t>
  </si>
  <si>
    <t>Třinec podél Frýdecké před kruháčem Celkem</t>
  </si>
  <si>
    <t>Třinec psí útulek Celkem</t>
  </si>
  <si>
    <t>Třinec u areálu Nehlsen Celkem</t>
  </si>
  <si>
    <t>A+F</t>
  </si>
  <si>
    <t>A+B</t>
  </si>
  <si>
    <t>Dolní Líštná alej pod Němcovkou Celkem</t>
  </si>
  <si>
    <t>Dolní Líštná Kozinec Celkem</t>
  </si>
  <si>
    <t>Dolní Líštná okolí ČOV u Stavisek pod Němcovkou Celkem</t>
  </si>
  <si>
    <t>Dolní Líštná okolí ČOV u Stavisek pod Novým světem Celkem</t>
  </si>
  <si>
    <t>Dolní Líštná stará cesta  za domky,naproti staré školy Celkem</t>
  </si>
  <si>
    <t>Dolní Líštná svah nad domky Celkem</t>
  </si>
  <si>
    <t>Dolní Líštná val za hřbitovem Celkem</t>
  </si>
  <si>
    <t>Guty louka pod zbrojnicí Celkem</t>
  </si>
  <si>
    <t>Horní Líštná obě točny celkem</t>
  </si>
  <si>
    <t>Karpentná křižovatka U křižánka Celkem</t>
  </si>
  <si>
    <t>Konská okolí nadjezdu - Baliny Celkem</t>
  </si>
  <si>
    <t>Konská Podlesí u LINDE Celkem</t>
  </si>
  <si>
    <t>Konská vlevo za nádražím Celkem</t>
  </si>
  <si>
    <t>naproti nádraží vedle hl.silnice</t>
  </si>
  <si>
    <t>Konská naproti nádraží vedle hl.silnice Celkem</t>
  </si>
  <si>
    <t>Oldřichovice alej pod Kozincem Celkem</t>
  </si>
  <si>
    <t>Oldřichovice u hřbitova Celkem</t>
  </si>
  <si>
    <t>Oldřichovice u odbočky na Guty Celkem</t>
  </si>
  <si>
    <t>Nebory kolem nadchodu přes 1/11 Celkem</t>
  </si>
  <si>
    <t>kolem nadchodu přes 1/11</t>
  </si>
  <si>
    <t>2/304</t>
  </si>
  <si>
    <t>2/305</t>
  </si>
  <si>
    <t>2/306</t>
  </si>
  <si>
    <t>Nebor kolem nadchodu přes 1/11 dušinec celkem</t>
  </si>
  <si>
    <t>Nebory na dušinci vlevo a k trafu</t>
  </si>
  <si>
    <t>Oldřichovice kruháč u větrníku Celkem</t>
  </si>
  <si>
    <t>Oldřichovice výsadby u protihlukovek 1/11 celkem</t>
  </si>
  <si>
    <t>3552/45</t>
  </si>
  <si>
    <t>Český Puncov Osůvky</t>
  </si>
  <si>
    <t>osůvky</t>
  </si>
  <si>
    <t>u Paulyho</t>
  </si>
  <si>
    <t>Nebory u Paulyho</t>
  </si>
  <si>
    <t>Český puncov-osůvky celkem</t>
  </si>
  <si>
    <t>Nebory u Paulyho celkem</t>
  </si>
  <si>
    <t>1319/11</t>
  </si>
  <si>
    <t>1036/30</t>
  </si>
  <si>
    <t>1823/4</t>
  </si>
  <si>
    <t>Oldřichovice u kruháč větrníku Celkem</t>
  </si>
  <si>
    <t>1590/6</t>
  </si>
  <si>
    <t>1584/4</t>
  </si>
  <si>
    <t>Dolní Líštná Kaštanová - křídlatka celkem</t>
  </si>
  <si>
    <t>Horní Líštná u zahradnictví Jadamus celkem</t>
  </si>
  <si>
    <t>Kaštanová-křídlatka</t>
  </si>
  <si>
    <t>Dolní Líštná Kaštanová-křídlatka</t>
  </si>
  <si>
    <t>602/1</t>
  </si>
  <si>
    <t>Y</t>
  </si>
  <si>
    <t>Žlutě zvýrazněné buňky vyplňte! (včetně listů - "pletí a řezy, "kosení s mulčováním, "kosení se sběrem")</t>
  </si>
  <si>
    <t>1482/4</t>
  </si>
  <si>
    <t>1375/1</t>
  </si>
  <si>
    <t>460/1</t>
  </si>
  <si>
    <t>Tyra točna u Stájí</t>
  </si>
  <si>
    <t>Kosení se sběrem</t>
  </si>
  <si>
    <t>Kosení s mulčováním</t>
  </si>
  <si>
    <t xml:space="preserve">Pletí - 7x (cena za 7 pracovních operací) </t>
  </si>
  <si>
    <t>1269/8</t>
  </si>
  <si>
    <t>Cena celkem - kosení s mulčováním v Kč bez DPH</t>
  </si>
  <si>
    <t>Cena celkem v Kč bez DPH jednotlivých sečí</t>
  </si>
  <si>
    <t>Cena celkem - kosení se sběrem v Kč bez DPH</t>
  </si>
  <si>
    <t>Cena celkem v Kč bez DPH dle operací</t>
  </si>
  <si>
    <t>Cena celkem - pletí a řezy v Kč bez DPH</t>
  </si>
  <si>
    <r>
      <rPr>
        <b/>
        <sz val="12"/>
        <rFont val="Arial"/>
        <family val="2"/>
      </rPr>
      <t xml:space="preserve">Položkový rozpočet  </t>
    </r>
    <r>
      <rPr>
        <sz val="10"/>
        <rFont val="Arial"/>
        <family val="2"/>
      </rPr>
      <t xml:space="preserve">                                         Příloha č. 2 ZD </t>
    </r>
    <r>
      <rPr>
        <i/>
        <sz val="8"/>
        <rFont val="Arial"/>
        <family val="2"/>
      </rPr>
      <t>(budoucí příloha č. 3 smlouvy)</t>
    </r>
  </si>
  <si>
    <t>CELKEM - v Kč včetně DPH</t>
  </si>
  <si>
    <t>CELKEM všechny činnosti - v Kč bez DPH</t>
  </si>
  <si>
    <t>CELKEM - kosení s mulčováním</t>
  </si>
  <si>
    <t>CELKEM - kosení se sběrem</t>
  </si>
  <si>
    <t>Rozloha/m²</t>
  </si>
  <si>
    <t>Celkem m² údržby</t>
  </si>
  <si>
    <t>Řez - 1x (cena za 1 pracovní operaci)</t>
  </si>
  <si>
    <t>Pletí a řezy</t>
  </si>
  <si>
    <t>Nebory u nadjezdu ke Gutskému kostelíku Celkem</t>
  </si>
  <si>
    <t>Nebory kolem nadchodu přes 1/11 dušinec Celkem</t>
  </si>
  <si>
    <t>Oldřichovice výsadby u protihlukovek 1/11 Celkem</t>
  </si>
  <si>
    <t>celkem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</si>
</sst>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5">
    <font>
      <sz val="10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63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63"/>
      <name val="Arial"/>
      <family val="2"/>
    </font>
    <font>
      <i/>
      <sz val="8"/>
      <name val="Arial"/>
      <family val="2"/>
    </font>
    <font>
      <b/>
      <sz val="9"/>
      <name val="Tahoma"/>
      <family val="2"/>
    </font>
    <font>
      <b/>
      <sz val="16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Font="1"/>
    <xf numFmtId="4" fontId="0" fillId="0" borderId="0" xfId="0" applyNumberFormat="1"/>
    <xf numFmtId="164" fontId="3" fillId="0" borderId="0" xfId="0" applyNumberFormat="1" applyFont="1"/>
    <xf numFmtId="4" fontId="2" fillId="0" borderId="1" xfId="0" applyNumberFormat="1" applyFont="1" applyFill="1" applyBorder="1" applyAlignment="1" applyProtection="1">
      <alignment/>
      <protection/>
    </xf>
    <xf numFmtId="2" fontId="2" fillId="0" borderId="1" xfId="0" applyNumberFormat="1" applyFont="1" applyFill="1" applyBorder="1" applyAlignment="1" applyProtection="1">
      <alignment vertical="center" wrapText="1"/>
      <protection/>
    </xf>
    <xf numFmtId="0" fontId="5" fillId="2" borderId="1" xfId="0" applyFont="1" applyFill="1" applyBorder="1" applyAlignment="1" applyProtection="1">
      <alignment/>
      <protection/>
    </xf>
    <xf numFmtId="4" fontId="1" fillId="2" borderId="1" xfId="0" applyNumberFormat="1" applyFont="1" applyFill="1" applyBorder="1" applyAlignment="1" applyProtection="1">
      <alignment horizontal="center"/>
      <protection/>
    </xf>
    <xf numFmtId="164" fontId="5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4" fontId="5" fillId="2" borderId="1" xfId="0" applyNumberFormat="1" applyFont="1" applyFill="1" applyBorder="1" applyAlignment="1" applyProtection="1">
      <alignment/>
      <protection/>
    </xf>
    <xf numFmtId="0" fontId="4" fillId="2" borderId="1" xfId="0" applyFont="1" applyFill="1" applyBorder="1"/>
    <xf numFmtId="0" fontId="1" fillId="2" borderId="1" xfId="0" applyFont="1" applyFill="1" applyBorder="1" applyAlignment="1" applyProtection="1">
      <alignment/>
      <protection/>
    </xf>
    <xf numFmtId="164" fontId="5" fillId="3" borderId="1" xfId="0" applyNumberFormat="1" applyFont="1" applyFill="1" applyBorder="1"/>
    <xf numFmtId="0" fontId="0" fillId="0" borderId="1" xfId="0" applyBorder="1"/>
    <xf numFmtId="4" fontId="0" fillId="0" borderId="1" xfId="0" applyNumberFormat="1" applyBorder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2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1" xfId="0" applyFont="1" applyFill="1" applyBorder="1" applyAlignment="1" applyProtection="1">
      <alignment/>
      <protection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4" fontId="4" fillId="0" borderId="1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8" fillId="0" borderId="1" xfId="0" applyFont="1" applyFill="1" applyBorder="1" applyAlignment="1" applyProtection="1">
      <alignment horizontal="center"/>
      <protection/>
    </xf>
    <xf numFmtId="164" fontId="9" fillId="0" borderId="1" xfId="0" applyNumberFormat="1" applyFont="1" applyBorder="1"/>
    <xf numFmtId="164" fontId="9" fillId="0" borderId="1" xfId="0" applyNumberFormat="1" applyFont="1" applyFill="1" applyBorder="1"/>
    <xf numFmtId="164" fontId="7" fillId="0" borderId="1" xfId="0" applyNumberFormat="1" applyFont="1" applyBorder="1"/>
    <xf numFmtId="0" fontId="2" fillId="0" borderId="1" xfId="0" applyFont="1" applyFill="1" applyBorder="1" applyAlignment="1" applyProtection="1">
      <alignment horizontal="center" vertical="center" shrinkToFit="1"/>
      <protection/>
    </xf>
    <xf numFmtId="164" fontId="3" fillId="0" borderId="1" xfId="0" applyNumberFormat="1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164" fontId="3" fillId="0" borderId="0" xfId="0" applyNumberFormat="1" applyFont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6" fillId="0" borderId="1" xfId="0" applyFont="1" applyFill="1" applyBorder="1" applyAlignment="1" applyProtection="1">
      <alignment shrinkToFit="1"/>
      <protection/>
    </xf>
    <xf numFmtId="0" fontId="8" fillId="0" borderId="1" xfId="0" applyFont="1" applyFill="1" applyBorder="1" applyAlignment="1" applyProtection="1">
      <alignment shrinkToFit="1"/>
      <protection/>
    </xf>
    <xf numFmtId="0" fontId="0" fillId="0" borderId="1" xfId="0" applyBorder="1" applyAlignment="1">
      <alignment shrinkToFit="1"/>
    </xf>
    <xf numFmtId="0" fontId="4" fillId="0" borderId="1" xfId="0" applyFont="1" applyBorder="1" applyAlignment="1">
      <alignment shrinkToFit="1"/>
    </xf>
    <xf numFmtId="0" fontId="4" fillId="0" borderId="0" xfId="0" applyFont="1" applyAlignment="1">
      <alignment shrinkToFit="1"/>
    </xf>
    <xf numFmtId="0" fontId="0" fillId="0" borderId="0" xfId="0" applyAlignment="1">
      <alignment shrinkToFit="1"/>
    </xf>
    <xf numFmtId="0" fontId="8" fillId="4" borderId="1" xfId="0" applyFont="1" applyFill="1" applyBorder="1" applyAlignment="1" applyProtection="1">
      <alignment shrinkToFit="1"/>
      <protection/>
    </xf>
    <xf numFmtId="0" fontId="8" fillId="4" borderId="1" xfId="0" applyFont="1" applyFill="1" applyBorder="1" applyAlignment="1" applyProtection="1">
      <alignment horizontal="center"/>
      <protection/>
    </xf>
    <xf numFmtId="164" fontId="9" fillId="4" borderId="1" xfId="0" applyNumberFormat="1" applyFont="1" applyFill="1" applyBorder="1"/>
    <xf numFmtId="0" fontId="7" fillId="0" borderId="1" xfId="0" applyFont="1" applyFill="1" applyBorder="1" applyAlignment="1" applyProtection="1">
      <alignment shrinkToFit="1"/>
      <protection/>
    </xf>
    <xf numFmtId="164" fontId="5" fillId="4" borderId="1" xfId="0" applyNumberFormat="1" applyFont="1" applyFill="1" applyBorder="1"/>
    <xf numFmtId="164" fontId="7" fillId="4" borderId="1" xfId="0" applyNumberFormat="1" applyFont="1" applyFill="1" applyBorder="1"/>
    <xf numFmtId="164" fontId="3" fillId="4" borderId="1" xfId="0" applyNumberFormat="1" applyFont="1" applyFill="1" applyBorder="1" applyAlignment="1">
      <alignment vertical="center" shrinkToFit="1"/>
    </xf>
    <xf numFmtId="0" fontId="3" fillId="4" borderId="1" xfId="0" applyFont="1" applyFill="1" applyBorder="1" applyAlignment="1">
      <alignment vertical="center" shrinkToFit="1"/>
    </xf>
    <xf numFmtId="0" fontId="3" fillId="4" borderId="1" xfId="0" applyFont="1" applyFill="1" applyBorder="1" applyAlignment="1">
      <alignment horizontal="right" vertical="center" shrinkToFit="1"/>
    </xf>
    <xf numFmtId="2" fontId="3" fillId="4" borderId="1" xfId="0" applyNumberFormat="1" applyFont="1" applyFill="1" applyBorder="1" applyAlignment="1">
      <alignment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10" fillId="4" borderId="1" xfId="0" applyFont="1" applyFill="1" applyBorder="1" applyAlignment="1">
      <alignment vertical="center" shrinkToFit="1"/>
    </xf>
    <xf numFmtId="0" fontId="10" fillId="4" borderId="1" xfId="0" applyFont="1" applyFill="1" applyBorder="1" applyAlignment="1">
      <alignment horizontal="right" vertical="center" shrinkToFit="1"/>
    </xf>
    <xf numFmtId="2" fontId="10" fillId="4" borderId="1" xfId="0" applyNumberFormat="1" applyFont="1" applyFill="1" applyBorder="1" applyAlignment="1">
      <alignment vertical="center" shrinkToFit="1"/>
    </xf>
    <xf numFmtId="0" fontId="10" fillId="4" borderId="1" xfId="0" applyFont="1" applyFill="1" applyBorder="1" applyAlignment="1">
      <alignment horizontal="center" vertical="center" shrinkToFit="1"/>
    </xf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4" fontId="10" fillId="0" borderId="1" xfId="0" applyNumberFormat="1" applyFont="1" applyBorder="1"/>
    <xf numFmtId="0" fontId="10" fillId="0" borderId="1" xfId="0" applyFont="1" applyBorder="1" applyAlignment="1">
      <alignment horizontal="center"/>
    </xf>
    <xf numFmtId="0" fontId="9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shrinkToFit="1"/>
      <protection/>
    </xf>
    <xf numFmtId="0" fontId="11" fillId="0" borderId="1" xfId="0" applyFont="1" applyFill="1" applyBorder="1" applyAlignment="1" applyProtection="1">
      <alignment horizontal="right"/>
      <protection/>
    </xf>
    <xf numFmtId="4" fontId="11" fillId="0" borderId="1" xfId="0" applyNumberFormat="1" applyFont="1" applyFill="1" applyBorder="1" applyAlignment="1" applyProtection="1">
      <alignment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0" fillId="4" borderId="1" xfId="0" applyFont="1" applyFill="1" applyBorder="1"/>
    <xf numFmtId="0" fontId="0" fillId="4" borderId="1" xfId="0" applyFont="1" applyFill="1" applyBorder="1" applyAlignment="1">
      <alignment horizontal="right"/>
    </xf>
    <xf numFmtId="4" fontId="4" fillId="4" borderId="1" xfId="0" applyNumberFormat="1" applyFont="1" applyFill="1" applyBorder="1"/>
    <xf numFmtId="0" fontId="0" fillId="4" borderId="1" xfId="0" applyFont="1" applyFill="1" applyBorder="1" applyAlignment="1">
      <alignment horizontal="center"/>
    </xf>
    <xf numFmtId="164" fontId="4" fillId="4" borderId="1" xfId="0" applyNumberFormat="1" applyFont="1" applyFill="1" applyBorder="1"/>
    <xf numFmtId="0" fontId="4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4" fontId="0" fillId="0" borderId="1" xfId="0" applyNumberFormat="1" applyFont="1" applyBorder="1"/>
    <xf numFmtId="0" fontId="0" fillId="0" borderId="1" xfId="0" applyFont="1" applyBorder="1" applyAlignment="1">
      <alignment horizontal="center"/>
    </xf>
    <xf numFmtId="0" fontId="8" fillId="0" borderId="1" xfId="0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/>
    </xf>
    <xf numFmtId="0" fontId="8" fillId="0" borderId="1" xfId="0" applyFont="1" applyFill="1" applyBorder="1" applyAlignment="1" applyProtection="1">
      <alignment vertical="center" shrinkToFit="1"/>
      <protection/>
    </xf>
    <xf numFmtId="0" fontId="6" fillId="0" borderId="1" xfId="0" applyFont="1" applyFill="1" applyBorder="1" applyAlignment="1" applyProtection="1">
      <alignment vertical="center" shrinkToFit="1"/>
      <protection/>
    </xf>
    <xf numFmtId="0" fontId="8" fillId="0" borderId="1" xfId="0" applyFont="1" applyFill="1" applyBorder="1" applyAlignment="1" applyProtection="1">
      <alignment horizontal="right" vertical="center" shrinkToFit="1"/>
      <protection/>
    </xf>
    <xf numFmtId="2" fontId="7" fillId="0" borderId="1" xfId="0" applyNumberFormat="1" applyFont="1" applyFill="1" applyBorder="1" applyAlignment="1" applyProtection="1">
      <alignment vertical="center" shrinkToFit="1"/>
      <protection/>
    </xf>
    <xf numFmtId="0" fontId="8" fillId="0" borderId="1" xfId="0" applyFont="1" applyFill="1" applyBorder="1" applyAlignment="1" applyProtection="1">
      <alignment horizontal="center" vertical="center" shrinkToFit="1"/>
      <protection/>
    </xf>
    <xf numFmtId="164" fontId="9" fillId="0" borderId="1" xfId="0" applyNumberFormat="1" applyFont="1" applyBorder="1" applyAlignment="1">
      <alignment vertical="center" shrinkToFit="1"/>
    </xf>
    <xf numFmtId="2" fontId="8" fillId="0" borderId="1" xfId="0" applyNumberFormat="1" applyFont="1" applyFill="1" applyBorder="1" applyAlignment="1" applyProtection="1">
      <alignment vertical="center" shrinkToFit="1"/>
      <protection/>
    </xf>
    <xf numFmtId="0" fontId="8" fillId="4" borderId="1" xfId="0" applyFont="1" applyFill="1" applyBorder="1" applyAlignment="1" applyProtection="1">
      <alignment vertical="center" shrinkToFit="1"/>
      <protection/>
    </xf>
    <xf numFmtId="0" fontId="8" fillId="4" borderId="1" xfId="0" applyFont="1" applyFill="1" applyBorder="1" applyAlignment="1" applyProtection="1">
      <alignment horizontal="right" vertical="center" shrinkToFit="1"/>
      <protection/>
    </xf>
    <xf numFmtId="0" fontId="7" fillId="4" borderId="1" xfId="0" applyFont="1" applyFill="1" applyBorder="1" applyAlignment="1" applyProtection="1">
      <alignment vertical="center" shrinkToFit="1"/>
      <protection/>
    </xf>
    <xf numFmtId="0" fontId="7" fillId="0" borderId="1" xfId="0" applyFont="1" applyFill="1" applyBorder="1" applyAlignment="1" applyProtection="1">
      <alignment vertical="center" shrinkToFit="1"/>
      <protection/>
    </xf>
    <xf numFmtId="0" fontId="7" fillId="0" borderId="1" xfId="0" applyFont="1" applyFill="1" applyBorder="1" applyAlignment="1" applyProtection="1">
      <alignment/>
      <protection/>
    </xf>
    <xf numFmtId="164" fontId="7" fillId="4" borderId="1" xfId="0" applyNumberFormat="1" applyFont="1" applyFill="1" applyBorder="1" applyAlignment="1">
      <alignment vertical="center" shrinkToFit="1"/>
    </xf>
    <xf numFmtId="164" fontId="9" fillId="4" borderId="1" xfId="0" applyNumberFormat="1" applyFont="1" applyFill="1" applyBorder="1" applyAlignment="1">
      <alignment vertical="center" shrinkToFit="1"/>
    </xf>
    <xf numFmtId="0" fontId="9" fillId="0" borderId="1" xfId="0" applyFont="1" applyFill="1" applyBorder="1" applyAlignment="1" applyProtection="1">
      <alignment/>
      <protection/>
    </xf>
    <xf numFmtId="0" fontId="9" fillId="0" borderId="1" xfId="0" applyFont="1" applyFill="1" applyBorder="1" applyAlignment="1" applyProtection="1">
      <alignment vertical="center" shrinkToFit="1"/>
      <protection/>
    </xf>
    <xf numFmtId="164" fontId="3" fillId="3" borderId="2" xfId="0" applyNumberFormat="1" applyFont="1" applyFill="1" applyBorder="1"/>
    <xf numFmtId="164" fontId="0" fillId="5" borderId="3" xfId="0" applyNumberFormat="1" applyFont="1" applyFill="1" applyBorder="1"/>
    <xf numFmtId="0" fontId="4" fillId="3" borderId="3" xfId="0" applyFont="1" applyFill="1" applyBorder="1"/>
    <xf numFmtId="0" fontId="3" fillId="3" borderId="2" xfId="0" applyFont="1" applyFill="1" applyBorder="1"/>
    <xf numFmtId="0" fontId="3" fillId="3" borderId="1" xfId="0" applyFont="1" applyFill="1" applyBorder="1"/>
    <xf numFmtId="164" fontId="3" fillId="6" borderId="1" xfId="0" applyNumberFormat="1" applyFont="1" applyFill="1" applyBorder="1"/>
    <xf numFmtId="164" fontId="3" fillId="6" borderId="1" xfId="0" applyNumberFormat="1" applyFont="1" applyFill="1" applyBorder="1" applyAlignment="1">
      <alignment vertical="center" wrapText="1"/>
    </xf>
    <xf numFmtId="164" fontId="7" fillId="6" borderId="1" xfId="0" applyNumberFormat="1" applyFont="1" applyFill="1" applyBorder="1" applyAlignment="1">
      <alignment vertical="center" shrinkToFit="1"/>
    </xf>
    <xf numFmtId="164" fontId="9" fillId="6" borderId="1" xfId="0" applyNumberFormat="1" applyFont="1" applyFill="1" applyBorder="1" applyAlignment="1">
      <alignment vertical="center" shrinkToFit="1"/>
    </xf>
    <xf numFmtId="0" fontId="0" fillId="6" borderId="1" xfId="0" applyFill="1" applyBorder="1"/>
    <xf numFmtId="164" fontId="7" fillId="6" borderId="1" xfId="0" applyNumberFormat="1" applyFont="1" applyFill="1" applyBorder="1"/>
    <xf numFmtId="164" fontId="9" fillId="6" borderId="1" xfId="0" applyNumberFormat="1" applyFont="1" applyFill="1" applyBorder="1"/>
    <xf numFmtId="0" fontId="3" fillId="6" borderId="1" xfId="0" applyFont="1" applyFill="1" applyBorder="1" applyAlignment="1">
      <alignment vertical="center" shrinkToFit="1"/>
    </xf>
    <xf numFmtId="0" fontId="0" fillId="6" borderId="1" xfId="0" applyFill="1" applyBorder="1" applyAlignment="1">
      <alignment shrinkToFit="1"/>
    </xf>
    <xf numFmtId="0" fontId="9" fillId="0" borderId="0" xfId="0" applyFont="1"/>
    <xf numFmtId="2" fontId="8" fillId="4" borderId="1" xfId="0" applyNumberFormat="1" applyFont="1" applyFill="1" applyBorder="1" applyAlignment="1" applyProtection="1">
      <alignment vertical="center" shrinkToFit="1"/>
      <protection/>
    </xf>
    <xf numFmtId="2" fontId="7" fillId="4" borderId="1" xfId="0" applyNumberFormat="1" applyFont="1" applyFill="1" applyBorder="1" applyAlignment="1" applyProtection="1">
      <alignment vertical="center" shrinkToFit="1"/>
      <protection/>
    </xf>
    <xf numFmtId="0" fontId="8" fillId="4" borderId="1" xfId="0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/>
      <protection/>
    </xf>
    <xf numFmtId="0" fontId="1" fillId="4" borderId="1" xfId="0" applyFont="1" applyFill="1" applyBorder="1" applyAlignment="1" applyProtection="1">
      <alignment horizontal="center"/>
      <protection/>
    </xf>
    <xf numFmtId="4" fontId="7" fillId="4" borderId="1" xfId="0" applyNumberFormat="1" applyFont="1" applyFill="1" applyBorder="1" applyAlignment="1" applyProtection="1">
      <alignment/>
      <protection/>
    </xf>
    <xf numFmtId="4" fontId="9" fillId="4" borderId="1" xfId="0" applyNumberFormat="1" applyFont="1" applyFill="1" applyBorder="1" applyAlignment="1" applyProtection="1">
      <alignment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0" fontId="6" fillId="4" borderId="1" xfId="0" applyFont="1" applyFill="1" applyBorder="1" applyAlignment="1" applyProtection="1">
      <alignment/>
      <protection/>
    </xf>
    <xf numFmtId="0" fontId="5" fillId="2" borderId="1" xfId="0" applyFont="1" applyFill="1" applyBorder="1" applyAlignment="1" applyProtection="1">
      <alignment horizontal="left" vertical="center" wrapText="1"/>
      <protection/>
    </xf>
    <xf numFmtId="164" fontId="3" fillId="6" borderId="1" xfId="0" applyNumberFormat="1" applyFont="1" applyFill="1" applyBorder="1" applyAlignment="1">
      <alignment vertical="center" shrinkToFit="1"/>
    </xf>
    <xf numFmtId="164" fontId="4" fillId="6" borderId="1" xfId="0" applyNumberFormat="1" applyFont="1" applyFill="1" applyBorder="1"/>
    <xf numFmtId="2" fontId="9" fillId="4" borderId="1" xfId="0" applyNumberFormat="1" applyFont="1" applyFill="1" applyBorder="1" applyAlignment="1" applyProtection="1">
      <alignment vertical="center" shrinkToFit="1"/>
      <protection/>
    </xf>
    <xf numFmtId="0" fontId="4" fillId="0" borderId="1" xfId="0" applyFont="1" applyFill="1" applyBorder="1" applyAlignment="1" applyProtection="1">
      <alignment/>
      <protection/>
    </xf>
    <xf numFmtId="164" fontId="5" fillId="6" borderId="1" xfId="0" applyNumberFormat="1" applyFont="1" applyFill="1" applyBorder="1" applyAlignment="1" applyProtection="1">
      <alignment/>
      <protection/>
    </xf>
    <xf numFmtId="4" fontId="4" fillId="4" borderId="1" xfId="0" applyNumberFormat="1" applyFont="1" applyFill="1" applyBorder="1" applyAlignment="1">
      <alignment vertical="center" shrinkToFit="1"/>
    </xf>
    <xf numFmtId="0" fontId="6" fillId="4" borderId="1" xfId="0" applyFont="1" applyFill="1" applyBorder="1" applyAlignment="1" applyProtection="1">
      <alignment shrinkToFit="1"/>
      <protection/>
    </xf>
    <xf numFmtId="0" fontId="6" fillId="4" borderId="1" xfId="0" applyFont="1" applyFill="1" applyBorder="1" applyAlignment="1" applyProtection="1">
      <alignment horizontal="center"/>
      <protection/>
    </xf>
    <xf numFmtId="4" fontId="7" fillId="4" borderId="1" xfId="0" applyNumberFormat="1" applyFont="1" applyFill="1" applyBorder="1" applyAlignment="1" applyProtection="1">
      <alignment horizontal="center"/>
      <protection/>
    </xf>
    <xf numFmtId="164" fontId="7" fillId="4" borderId="1" xfId="0" applyNumberFormat="1" applyFont="1" applyFill="1" applyBorder="1" applyAlignment="1" applyProtection="1">
      <alignment horizontal="center" vertical="center" wrapText="1" shrinkToFit="1"/>
      <protection/>
    </xf>
    <xf numFmtId="164" fontId="7" fillId="4" borderId="1" xfId="0" applyNumberFormat="1" applyFont="1" applyFill="1" applyBorder="1" applyAlignment="1" applyProtection="1">
      <alignment horizontal="center"/>
      <protection/>
    </xf>
    <xf numFmtId="164" fontId="7" fillId="4" borderId="1" xfId="0" applyNumberFormat="1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 shrinkToFit="1"/>
    </xf>
    <xf numFmtId="0" fontId="0" fillId="0" borderId="0" xfId="0" applyBorder="1" applyAlignment="1">
      <alignment shrinkToFit="1"/>
    </xf>
    <xf numFmtId="0" fontId="4" fillId="0" borderId="0" xfId="0" applyFont="1" applyBorder="1" applyAlignment="1">
      <alignment shrinkToFit="1"/>
    </xf>
    <xf numFmtId="0" fontId="4" fillId="0" borderId="0" xfId="0" applyFont="1" applyBorder="1" applyAlignment="1">
      <alignment horizontal="right"/>
    </xf>
    <xf numFmtId="4" fontId="0" fillId="0" borderId="0" xfId="0" applyNumberFormat="1" applyBorder="1"/>
    <xf numFmtId="0" fontId="4" fillId="0" borderId="0" xfId="0" applyFont="1" applyBorder="1" applyAlignment="1">
      <alignment horizontal="center"/>
    </xf>
    <xf numFmtId="164" fontId="5" fillId="0" borderId="0" xfId="0" applyNumberFormat="1" applyFont="1" applyBorder="1"/>
    <xf numFmtId="164" fontId="3" fillId="0" borderId="0" xfId="0" applyNumberFormat="1" applyFont="1" applyBorder="1"/>
    <xf numFmtId="0" fontId="8" fillId="4" borderId="1" xfId="0" applyFont="1" applyFill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12" fillId="6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164" fontId="10" fillId="6" borderId="1" xfId="0" applyNumberFormat="1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 vertical="center" wrapText="1"/>
    </xf>
    <xf numFmtId="164" fontId="10" fillId="6" borderId="4" xfId="0" applyNumberFormat="1" applyFont="1" applyFill="1" applyBorder="1" applyAlignment="1">
      <alignment horizontal="center"/>
    </xf>
    <xf numFmtId="164" fontId="10" fillId="6" borderId="5" xfId="0" applyNumberFormat="1" applyFont="1" applyFill="1" applyBorder="1" applyAlignment="1">
      <alignment horizontal="center"/>
    </xf>
    <xf numFmtId="164" fontId="10" fillId="6" borderId="6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164" fontId="4" fillId="6" borderId="1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04"/>
  <sheetViews>
    <sheetView showZeros="0" tabSelected="1" zoomScale="115" zoomScaleNormal="115" workbookViewId="0" topLeftCell="A1">
      <selection activeCell="A1" sqref="A1:C1"/>
    </sheetView>
  </sheetViews>
  <sheetFormatPr defaultColWidth="9.140625" defaultRowHeight="12.75"/>
  <cols>
    <col min="1" max="1" width="51.00390625" style="1" bestFit="1" customWidth="1"/>
    <col min="2" max="2" width="11.28125" style="2" bestFit="1" customWidth="1"/>
    <col min="3" max="3" width="19.421875" style="3" bestFit="1" customWidth="1"/>
    <col min="4" max="4" width="11.57421875" style="3" bestFit="1" customWidth="1"/>
    <col min="5" max="5" width="12.7109375" style="3" bestFit="1" customWidth="1"/>
    <col min="6" max="6" width="11.7109375" style="3" bestFit="1" customWidth="1"/>
    <col min="7" max="7" width="10.57421875" style="3" bestFit="1" customWidth="1"/>
  </cols>
  <sheetData>
    <row r="1" spans="1:3" ht="15.75">
      <c r="A1" s="149" t="s">
        <v>404</v>
      </c>
      <c r="B1" s="149"/>
      <c r="C1" s="149"/>
    </row>
    <row r="2" spans="1:3" ht="12.75">
      <c r="A2" s="150" t="s">
        <v>390</v>
      </c>
      <c r="B2" s="151"/>
      <c r="C2" s="151"/>
    </row>
    <row r="3" spans="1:7" ht="12.75">
      <c r="A3" s="12" t="s">
        <v>395</v>
      </c>
      <c r="D3"/>
      <c r="E3"/>
      <c r="F3"/>
      <c r="G3"/>
    </row>
    <row r="4" spans="1:7" ht="12.75">
      <c r="A4" s="6" t="s">
        <v>0</v>
      </c>
      <c r="B4" s="7" t="s">
        <v>409</v>
      </c>
      <c r="C4" s="8" t="s">
        <v>416</v>
      </c>
      <c r="D4" s="1"/>
      <c r="E4"/>
      <c r="F4"/>
      <c r="G4"/>
    </row>
    <row r="5" spans="1:7" ht="12.75">
      <c r="A5" s="45" t="s">
        <v>6</v>
      </c>
      <c r="B5" s="4">
        <f>'kosení se sběrem'!E9</f>
        <v>1248.6536999999998</v>
      </c>
      <c r="C5" s="108"/>
      <c r="D5"/>
      <c r="E5"/>
      <c r="F5"/>
      <c r="G5"/>
    </row>
    <row r="6" spans="1:5" ht="12.75">
      <c r="A6" s="88" t="s">
        <v>384</v>
      </c>
      <c r="B6" s="5">
        <f>'kosení se sběrem'!E11</f>
        <v>64.4</v>
      </c>
      <c r="C6" s="109"/>
      <c r="D6"/>
      <c r="E6"/>
    </row>
    <row r="7" spans="1:7" ht="12.75">
      <c r="A7" s="45" t="s">
        <v>296</v>
      </c>
      <c r="B7" s="4">
        <f>'kosení se sběrem'!E19</f>
        <v>4234.120000000001</v>
      </c>
      <c r="C7" s="108"/>
      <c r="D7"/>
      <c r="E7"/>
      <c r="F7"/>
      <c r="G7"/>
    </row>
    <row r="8" spans="1:7" ht="12.75">
      <c r="A8" s="45" t="s">
        <v>297</v>
      </c>
      <c r="B8" s="4">
        <f>'kosení se sběrem'!E22</f>
        <v>107.7</v>
      </c>
      <c r="C8" s="108"/>
      <c r="D8"/>
      <c r="E8"/>
      <c r="F8"/>
      <c r="G8"/>
    </row>
    <row r="9" spans="1:7" ht="12.75">
      <c r="A9" s="45" t="s">
        <v>298</v>
      </c>
      <c r="B9" s="4">
        <f>'kosení se sběrem'!E24</f>
        <v>213.6</v>
      </c>
      <c r="C9" s="108"/>
      <c r="D9"/>
      <c r="E9"/>
      <c r="F9"/>
      <c r="G9"/>
    </row>
    <row r="10" spans="1:7" ht="12.75">
      <c r="A10" s="45" t="s">
        <v>299</v>
      </c>
      <c r="B10" s="4">
        <f>'kosení se sběrem'!E27</f>
        <v>1132.8</v>
      </c>
      <c r="C10" s="108"/>
      <c r="D10"/>
      <c r="E10"/>
      <c r="F10"/>
      <c r="G10"/>
    </row>
    <row r="11" spans="1:7" ht="12.75">
      <c r="A11" s="45" t="s">
        <v>300</v>
      </c>
      <c r="B11" s="4">
        <f>'kosení se sběrem'!E33</f>
        <v>2179.551</v>
      </c>
      <c r="C11" s="108"/>
      <c r="D11"/>
      <c r="E11"/>
      <c r="F11"/>
      <c r="G11"/>
    </row>
    <row r="12" spans="1:7" ht="12.75">
      <c r="A12" s="86" t="s">
        <v>348</v>
      </c>
      <c r="B12" s="4">
        <f>'kosení se sběrem'!E35</f>
        <v>1298.86</v>
      </c>
      <c r="C12" s="108"/>
      <c r="D12"/>
      <c r="E12"/>
      <c r="F12"/>
      <c r="G12"/>
    </row>
    <row r="13" spans="1:7" ht="12.75">
      <c r="A13" s="45" t="s">
        <v>301</v>
      </c>
      <c r="B13" s="4">
        <f>'kosení se sběrem'!E39</f>
        <v>718.4300000000001</v>
      </c>
      <c r="C13" s="108"/>
      <c r="D13"/>
      <c r="E13"/>
      <c r="F13"/>
      <c r="G13"/>
    </row>
    <row r="14" spans="1:7" ht="12.75">
      <c r="A14" s="45" t="s">
        <v>302</v>
      </c>
      <c r="B14" s="4">
        <f>'kosení se sběrem'!E44</f>
        <v>530.7125</v>
      </c>
      <c r="C14" s="108"/>
      <c r="D14"/>
      <c r="E14"/>
      <c r="F14"/>
      <c r="G14"/>
    </row>
    <row r="15" spans="1:7" ht="12.75">
      <c r="A15" s="45" t="s">
        <v>303</v>
      </c>
      <c r="B15" s="4">
        <f>'kosení se sběrem'!E50</f>
        <v>539.6936000000001</v>
      </c>
      <c r="C15" s="108"/>
      <c r="D15"/>
      <c r="E15"/>
      <c r="F15"/>
      <c r="G15"/>
    </row>
    <row r="16" spans="1:7" ht="12.75">
      <c r="A16" s="45" t="s">
        <v>304</v>
      </c>
      <c r="B16" s="4">
        <f>'kosení se sběrem'!E53</f>
        <v>758.26</v>
      </c>
      <c r="C16" s="108"/>
      <c r="D16"/>
      <c r="E16"/>
      <c r="F16"/>
      <c r="G16"/>
    </row>
    <row r="17" spans="1:7" ht="12.75">
      <c r="A17" s="45" t="s">
        <v>305</v>
      </c>
      <c r="B17" s="4">
        <f>'kosení se sběrem'!E59</f>
        <v>3463.63</v>
      </c>
      <c r="C17" s="108"/>
      <c r="D17"/>
      <c r="E17"/>
      <c r="F17"/>
      <c r="G17"/>
    </row>
    <row r="18" spans="1:7" ht="12.75">
      <c r="A18" s="45" t="s">
        <v>306</v>
      </c>
      <c r="B18" s="4">
        <f>'kosení se sběrem'!E61</f>
        <v>2238.05</v>
      </c>
      <c r="C18" s="108"/>
      <c r="D18"/>
      <c r="E18"/>
      <c r="F18"/>
      <c r="G18"/>
    </row>
    <row r="19" spans="1:7" ht="12.75">
      <c r="A19" s="45" t="s">
        <v>307</v>
      </c>
      <c r="B19" s="4">
        <f>'kosení se sběrem'!E63</f>
        <v>93.1</v>
      </c>
      <c r="C19" s="108"/>
      <c r="D19"/>
      <c r="E19"/>
      <c r="F19"/>
      <c r="G19"/>
    </row>
    <row r="20" spans="1:7" ht="12.75">
      <c r="A20" s="45" t="s">
        <v>308</v>
      </c>
      <c r="B20" s="4">
        <f>'kosení se sběrem'!E65</f>
        <v>370.13</v>
      </c>
      <c r="C20" s="108"/>
      <c r="D20"/>
      <c r="E20"/>
      <c r="F20"/>
      <c r="G20"/>
    </row>
    <row r="21" spans="1:7" ht="12.75">
      <c r="A21" s="45" t="s">
        <v>309</v>
      </c>
      <c r="B21" s="4">
        <f>'kosení se sběrem'!E67</f>
        <v>342.8</v>
      </c>
      <c r="C21" s="108"/>
      <c r="D21"/>
      <c r="E21"/>
      <c r="F21"/>
      <c r="G21"/>
    </row>
    <row r="22" spans="1:7" ht="12.75">
      <c r="A22" s="45" t="s">
        <v>310</v>
      </c>
      <c r="B22" s="4">
        <f>'kosení se sběrem'!E72</f>
        <v>2119.7619999999997</v>
      </c>
      <c r="C22" s="108"/>
      <c r="D22"/>
      <c r="E22"/>
      <c r="F22"/>
      <c r="G22"/>
    </row>
    <row r="23" spans="1:7" ht="12.75">
      <c r="A23" s="45" t="s">
        <v>311</v>
      </c>
      <c r="B23" s="4">
        <f>'kosení se sběrem'!E77</f>
        <v>891.866</v>
      </c>
      <c r="C23" s="108"/>
      <c r="D23"/>
      <c r="E23"/>
      <c r="F23"/>
      <c r="G23"/>
    </row>
    <row r="24" spans="1:7" ht="12.75">
      <c r="A24" s="45" t="s">
        <v>312</v>
      </c>
      <c r="B24" s="4">
        <f>'kosení se sběrem'!E80</f>
        <v>6617.03</v>
      </c>
      <c r="C24" s="108"/>
      <c r="D24"/>
      <c r="E24"/>
      <c r="F24"/>
      <c r="G24"/>
    </row>
    <row r="25" spans="1:7" ht="12.75">
      <c r="A25" s="45" t="s">
        <v>313</v>
      </c>
      <c r="B25" s="4">
        <f>'kosení se sběrem'!E84</f>
        <v>6534.02</v>
      </c>
      <c r="C25" s="108"/>
      <c r="D25"/>
      <c r="E25"/>
      <c r="F25"/>
      <c r="G25"/>
    </row>
    <row r="26" spans="1:7" ht="12.75">
      <c r="A26" s="45" t="s">
        <v>314</v>
      </c>
      <c r="B26" s="4">
        <f>'kosení se sběrem'!E86</f>
        <v>369.295</v>
      </c>
      <c r="C26" s="108"/>
      <c r="D26"/>
      <c r="E26"/>
      <c r="F26"/>
      <c r="G26"/>
    </row>
    <row r="27" spans="1:7" ht="12.75">
      <c r="A27" s="45" t="s">
        <v>316</v>
      </c>
      <c r="B27" s="4">
        <f>'kosení se sběrem'!E89</f>
        <v>267.53999999999996</v>
      </c>
      <c r="C27" s="108"/>
      <c r="D27"/>
      <c r="E27"/>
      <c r="F27"/>
      <c r="G27"/>
    </row>
    <row r="28" spans="1:7" ht="12.75">
      <c r="A28" s="45" t="s">
        <v>315</v>
      </c>
      <c r="B28" s="4">
        <f>'kosení se sběrem'!E92</f>
        <v>155.89</v>
      </c>
      <c r="C28" s="108"/>
      <c r="D28"/>
      <c r="E28"/>
      <c r="F28"/>
      <c r="G28"/>
    </row>
    <row r="29" spans="1:7" ht="12.75">
      <c r="A29" s="54" t="s">
        <v>317</v>
      </c>
      <c r="B29" s="4">
        <f>'kosení se sběrem'!E100</f>
        <v>1807.2141000000001</v>
      </c>
      <c r="C29" s="108"/>
      <c r="D29"/>
      <c r="E29"/>
      <c r="F29"/>
      <c r="G29"/>
    </row>
    <row r="30" spans="1:7" ht="12.75">
      <c r="A30" s="54" t="s">
        <v>318</v>
      </c>
      <c r="B30" s="4">
        <f>'kosení se sběrem'!E104</f>
        <v>1699.73</v>
      </c>
      <c r="C30" s="108"/>
      <c r="D30"/>
      <c r="E30"/>
      <c r="F30"/>
      <c r="G30"/>
    </row>
    <row r="31" spans="1:7" ht="12.75">
      <c r="A31" s="54" t="s">
        <v>319</v>
      </c>
      <c r="B31" s="4">
        <v>3048.08</v>
      </c>
      <c r="C31" s="108"/>
      <c r="D31"/>
      <c r="E31"/>
      <c r="F31"/>
      <c r="G31"/>
    </row>
    <row r="32" spans="1:7" ht="12.75">
      <c r="A32" s="54" t="s">
        <v>320</v>
      </c>
      <c r="B32" s="4">
        <f>'kosení se sběrem'!E112</f>
        <v>1509.0700000000002</v>
      </c>
      <c r="C32" s="108"/>
      <c r="D32"/>
      <c r="E32"/>
      <c r="F32"/>
      <c r="G32"/>
    </row>
    <row r="33" spans="1:7" ht="12.75">
      <c r="A33" s="54" t="s">
        <v>321</v>
      </c>
      <c r="B33" s="4">
        <f>'kosení se sběrem'!E116</f>
        <v>1332.19</v>
      </c>
      <c r="C33" s="108"/>
      <c r="D33"/>
      <c r="E33"/>
      <c r="F33"/>
      <c r="G33"/>
    </row>
    <row r="34" spans="1:7" ht="12.75">
      <c r="A34" s="45" t="s">
        <v>322</v>
      </c>
      <c r="B34" s="4">
        <f>'kosení se sběrem'!E120</f>
        <v>2733.08</v>
      </c>
      <c r="C34" s="108"/>
      <c r="D34"/>
      <c r="E34"/>
      <c r="F34"/>
      <c r="G34"/>
    </row>
    <row r="35" spans="1:7" ht="12.75">
      <c r="A35" s="45" t="s">
        <v>362</v>
      </c>
      <c r="B35" s="4">
        <f>'kosení se sběrem'!E126</f>
        <v>5597.523999999999</v>
      </c>
      <c r="C35" s="108"/>
      <c r="D35"/>
      <c r="E35"/>
      <c r="F35"/>
      <c r="G35"/>
    </row>
    <row r="36" spans="1:7" ht="12.75">
      <c r="A36" s="45" t="s">
        <v>323</v>
      </c>
      <c r="B36" s="4">
        <f>'kosení se sběrem'!E131</f>
        <v>559.6198</v>
      </c>
      <c r="C36" s="108"/>
      <c r="D36"/>
      <c r="E36"/>
      <c r="F36"/>
      <c r="G36"/>
    </row>
    <row r="37" spans="1:7" ht="12.75">
      <c r="A37" s="45" t="s">
        <v>324</v>
      </c>
      <c r="B37" s="4">
        <f>'kosení se sběrem'!E135</f>
        <v>574.5799</v>
      </c>
      <c r="C37" s="108"/>
      <c r="D37"/>
      <c r="E37"/>
      <c r="F37"/>
      <c r="G37"/>
    </row>
    <row r="38" spans="1:7" ht="12.75">
      <c r="A38" s="45" t="s">
        <v>325</v>
      </c>
      <c r="B38" s="4">
        <f>'kosení se sběrem'!E138</f>
        <v>2343.77</v>
      </c>
      <c r="C38" s="108"/>
      <c r="D38"/>
      <c r="E38"/>
      <c r="F38"/>
      <c r="G38"/>
    </row>
    <row r="39" spans="1:7" ht="12.75">
      <c r="A39" s="45" t="s">
        <v>326</v>
      </c>
      <c r="B39" s="4">
        <f>'kosení se sběrem'!E143</f>
        <v>557.6700000000001</v>
      </c>
      <c r="C39" s="108"/>
      <c r="D39"/>
      <c r="E39"/>
      <c r="F39"/>
      <c r="G39"/>
    </row>
    <row r="40" spans="1:7" ht="12.75">
      <c r="A40" s="54" t="s">
        <v>327</v>
      </c>
      <c r="B40" s="4">
        <f>'kosení se sběrem'!E146</f>
        <v>2379.35</v>
      </c>
      <c r="C40" s="108"/>
      <c r="D40"/>
      <c r="E40"/>
      <c r="F40"/>
      <c r="G40"/>
    </row>
    <row r="41" spans="1:7" ht="12.75">
      <c r="A41" s="45" t="s">
        <v>328</v>
      </c>
      <c r="B41" s="4">
        <f>'kosení se sběrem'!E154</f>
        <v>1796.5557999999999</v>
      </c>
      <c r="C41" s="108"/>
      <c r="D41"/>
      <c r="E41"/>
      <c r="F41"/>
      <c r="G41"/>
    </row>
    <row r="42" spans="1:7" ht="12.75">
      <c r="A42" s="98" t="s">
        <v>329</v>
      </c>
      <c r="B42" s="4">
        <f>'kosení se sběrem'!E156</f>
        <v>4.23</v>
      </c>
      <c r="C42" s="108"/>
      <c r="D42"/>
      <c r="E42"/>
      <c r="F42"/>
      <c r="G42"/>
    </row>
    <row r="43" spans="1:7" ht="12.75">
      <c r="A43" s="45" t="s">
        <v>330</v>
      </c>
      <c r="B43" s="4">
        <f>'kosení se sběrem'!E158</f>
        <v>887.87</v>
      </c>
      <c r="C43" s="108"/>
      <c r="D43"/>
      <c r="E43"/>
      <c r="F43"/>
      <c r="G43"/>
    </row>
    <row r="44" spans="1:7" ht="12.75">
      <c r="A44" s="45" t="s">
        <v>331</v>
      </c>
      <c r="B44" s="4">
        <f>'kosení se sběrem'!E161</f>
        <v>288.70000000000005</v>
      </c>
      <c r="C44" s="108"/>
      <c r="D44"/>
      <c r="E44"/>
      <c r="F44"/>
      <c r="G44"/>
    </row>
    <row r="45" spans="1:7" ht="12.75">
      <c r="A45" s="45" t="s">
        <v>332</v>
      </c>
      <c r="B45" s="4">
        <f>'kosení se sběrem'!E163</f>
        <v>169.15</v>
      </c>
      <c r="C45" s="108"/>
      <c r="D45"/>
      <c r="E45"/>
      <c r="F45"/>
      <c r="G45"/>
    </row>
    <row r="46" spans="1:7" ht="12.75">
      <c r="A46" s="45" t="s">
        <v>333</v>
      </c>
      <c r="B46" s="4">
        <f>'kosení se sběrem'!E165</f>
        <v>179.18</v>
      </c>
      <c r="C46" s="108"/>
      <c r="D46"/>
      <c r="E46"/>
      <c r="F46"/>
      <c r="G46"/>
    </row>
    <row r="47" spans="1:7" ht="12.75">
      <c r="A47" s="45" t="s">
        <v>334</v>
      </c>
      <c r="B47" s="4">
        <f>'kosení se sběrem'!E176</f>
        <v>3891.3005999999996</v>
      </c>
      <c r="C47" s="108"/>
      <c r="D47"/>
      <c r="E47"/>
      <c r="F47"/>
      <c r="G47"/>
    </row>
    <row r="48" spans="1:7" ht="12.75">
      <c r="A48" s="45" t="s">
        <v>335</v>
      </c>
      <c r="B48" s="4">
        <f>'kosení se sběrem'!E193</f>
        <v>2984.0447560000002</v>
      </c>
      <c r="C48" s="108"/>
      <c r="D48"/>
      <c r="E48"/>
      <c r="F48"/>
      <c r="G48"/>
    </row>
    <row r="49" spans="1:7" ht="12.75">
      <c r="A49" s="45" t="s">
        <v>336</v>
      </c>
      <c r="B49" s="4">
        <f>'kosení se sběrem'!E196</f>
        <v>435.23900000000003</v>
      </c>
      <c r="C49" s="108"/>
      <c r="D49"/>
      <c r="E49"/>
      <c r="F49"/>
      <c r="G49"/>
    </row>
    <row r="50" spans="1:7" ht="12.75">
      <c r="A50" s="45" t="s">
        <v>337</v>
      </c>
      <c r="B50" s="4">
        <f>'kosení se sběrem'!E200</f>
        <v>878.112</v>
      </c>
      <c r="C50" s="108"/>
      <c r="D50"/>
      <c r="E50"/>
      <c r="F50"/>
      <c r="G50"/>
    </row>
    <row r="51" spans="1:7" ht="12.75">
      <c r="A51" s="86" t="s">
        <v>360</v>
      </c>
      <c r="B51" s="4">
        <f>'kosení se sběrem'!E204</f>
        <v>381.5045</v>
      </c>
      <c r="C51" s="108"/>
      <c r="D51"/>
      <c r="E51"/>
      <c r="F51"/>
      <c r="G51"/>
    </row>
    <row r="52" spans="1:7" ht="12.75">
      <c r="A52" s="45" t="s">
        <v>338</v>
      </c>
      <c r="B52" s="4">
        <f>'kosení se sběrem'!E210</f>
        <v>1677.7</v>
      </c>
      <c r="C52" s="108"/>
      <c r="D52"/>
      <c r="E52"/>
      <c r="F52"/>
      <c r="G52"/>
    </row>
    <row r="53" spans="1:7" ht="12.75">
      <c r="A53" s="45" t="s">
        <v>339</v>
      </c>
      <c r="B53" s="4">
        <f>'kosení se sběrem'!E216</f>
        <v>744.76</v>
      </c>
      <c r="C53" s="108"/>
      <c r="D53"/>
      <c r="E53"/>
      <c r="F53"/>
      <c r="G53"/>
    </row>
    <row r="54" spans="1:7" ht="12.75">
      <c r="A54" s="45" t="s">
        <v>340</v>
      </c>
      <c r="B54" s="4">
        <f>'kosení se sběrem'!E220</f>
        <v>527.5694</v>
      </c>
      <c r="C54" s="108"/>
      <c r="D54"/>
      <c r="E54"/>
      <c r="F54"/>
      <c r="G54"/>
    </row>
    <row r="55" spans="1:7" ht="12.75">
      <c r="A55" s="45" t="s">
        <v>341</v>
      </c>
      <c r="B55" s="4">
        <f>'kosení se sběrem'!E225</f>
        <v>1853.2959</v>
      </c>
      <c r="C55" s="108"/>
      <c r="D55"/>
      <c r="E55"/>
      <c r="F55"/>
      <c r="G55"/>
    </row>
    <row r="56" spans="1:7" ht="12.75">
      <c r="A56" s="45" t="s">
        <v>394</v>
      </c>
      <c r="B56" s="4">
        <f>'kosení se sběrem'!E227</f>
        <v>820.85</v>
      </c>
      <c r="C56" s="108"/>
      <c r="D56"/>
      <c r="E56"/>
      <c r="F56"/>
      <c r="G56"/>
    </row>
    <row r="57" spans="1:7" ht="12.75">
      <c r="A57" s="6" t="s">
        <v>408</v>
      </c>
      <c r="B57" s="11">
        <f>SUM(B5:B56)</f>
        <v>78151.83355599998</v>
      </c>
      <c r="C57" s="132">
        <f>SUM(C5:C56)</f>
        <v>0</v>
      </c>
      <c r="D57"/>
      <c r="E57"/>
      <c r="F57"/>
      <c r="G57"/>
    </row>
    <row r="58" spans="1:7" ht="12.75">
      <c r="A58" s="9"/>
      <c r="B58" s="10"/>
      <c r="C58" s="10"/>
      <c r="D58"/>
      <c r="E58"/>
      <c r="F58"/>
      <c r="G58"/>
    </row>
    <row r="59" spans="1:7" ht="12.75">
      <c r="A59" s="12" t="s">
        <v>396</v>
      </c>
      <c r="D59"/>
      <c r="E59"/>
      <c r="F59"/>
      <c r="G59"/>
    </row>
    <row r="60" spans="1:7" ht="12.75">
      <c r="A60" s="13" t="s">
        <v>0</v>
      </c>
      <c r="B60" s="7" t="s">
        <v>409</v>
      </c>
      <c r="C60" s="8" t="s">
        <v>416</v>
      </c>
      <c r="D60"/>
      <c r="E60"/>
      <c r="F60"/>
      <c r="G60"/>
    </row>
    <row r="61" spans="1:7" ht="12.75">
      <c r="A61" s="86" t="s">
        <v>372</v>
      </c>
      <c r="B61" s="4">
        <f>'kosení s mulčováním'!E5</f>
        <v>126.2</v>
      </c>
      <c r="C61" s="108"/>
      <c r="D61"/>
      <c r="E61"/>
      <c r="F61"/>
      <c r="G61"/>
    </row>
    <row r="62" spans="1:7" ht="12.75">
      <c r="A62" s="86" t="s">
        <v>344</v>
      </c>
      <c r="B62" s="4">
        <f>'kosení s mulčováním'!E8</f>
        <v>471.99</v>
      </c>
      <c r="C62" s="108"/>
      <c r="D62"/>
      <c r="E62"/>
      <c r="F62"/>
      <c r="G62"/>
    </row>
    <row r="63" spans="1:7" ht="12.75">
      <c r="A63" s="86" t="s">
        <v>345</v>
      </c>
      <c r="B63" s="4">
        <f>'kosení s mulčováním'!E11</f>
        <v>3062.56</v>
      </c>
      <c r="C63" s="108"/>
      <c r="D63"/>
      <c r="E63"/>
      <c r="F63"/>
      <c r="G63"/>
    </row>
    <row r="64" spans="1:7" ht="12.75">
      <c r="A64" s="86" t="s">
        <v>346</v>
      </c>
      <c r="B64" s="4">
        <f>'kosení s mulčováním'!E17</f>
        <v>6031.42</v>
      </c>
      <c r="C64" s="108"/>
      <c r="D64"/>
      <c r="E64"/>
      <c r="F64"/>
      <c r="G64"/>
    </row>
    <row r="65" spans="1:7" ht="12.75">
      <c r="A65" s="86" t="s">
        <v>347</v>
      </c>
      <c r="B65" s="4">
        <f>'kosení s mulčováním'!E20</f>
        <v>1425.27</v>
      </c>
      <c r="C65" s="108"/>
      <c r="D65"/>
      <c r="E65"/>
      <c r="F65"/>
      <c r="G65"/>
    </row>
    <row r="66" spans="1:7" ht="12.75">
      <c r="A66" s="86" t="s">
        <v>349</v>
      </c>
      <c r="B66" s="4">
        <f>'kosení s mulčováním'!E22</f>
        <v>2289</v>
      </c>
      <c r="C66" s="108"/>
      <c r="D66"/>
      <c r="E66"/>
      <c r="F66"/>
      <c r="G66"/>
    </row>
    <row r="67" spans="1:7" ht="12.75">
      <c r="A67" s="86" t="s">
        <v>350</v>
      </c>
      <c r="B67" s="4">
        <f>'kosení s mulčováním'!E25</f>
        <v>891.852</v>
      </c>
      <c r="C67" s="108"/>
      <c r="D67"/>
      <c r="E67"/>
      <c r="F67"/>
      <c r="G67"/>
    </row>
    <row r="68" spans="1:7" ht="12.75">
      <c r="A68" s="86" t="s">
        <v>351</v>
      </c>
      <c r="B68" s="4">
        <f>'kosení s mulčováním'!E27</f>
        <v>465.93</v>
      </c>
      <c r="C68" s="108"/>
      <c r="D68"/>
      <c r="E68"/>
      <c r="F68"/>
      <c r="G68"/>
    </row>
    <row r="69" spans="1:7" ht="12.75">
      <c r="A69" s="86" t="s">
        <v>352</v>
      </c>
      <c r="B69" s="4">
        <f>'kosení s mulčováním'!E30</f>
        <v>947.9000000000001</v>
      </c>
      <c r="C69" s="108"/>
      <c r="D69"/>
      <c r="E69"/>
      <c r="F69"/>
      <c r="G69"/>
    </row>
    <row r="70" spans="1:7" ht="12.75">
      <c r="A70" s="86" t="s">
        <v>353</v>
      </c>
      <c r="B70" s="4">
        <f>'kosení s mulčováním'!E33</f>
        <v>250.144</v>
      </c>
      <c r="C70" s="108"/>
      <c r="D70"/>
      <c r="E70"/>
      <c r="F70"/>
      <c r="G70"/>
    </row>
    <row r="71" spans="1:7" ht="12.75">
      <c r="A71" s="86" t="s">
        <v>354</v>
      </c>
      <c r="B71" s="4">
        <f>'kosení s mulčováním'!E50</f>
        <v>18986.551000000003</v>
      </c>
      <c r="C71" s="108"/>
      <c r="D71"/>
      <c r="E71"/>
      <c r="F71"/>
      <c r="G71"/>
    </row>
    <row r="72" spans="1:7" ht="12.75">
      <c r="A72" s="86" t="s">
        <v>355</v>
      </c>
      <c r="B72" s="4">
        <f>'kosení s mulčováním'!E53</f>
        <v>836.1800000000001</v>
      </c>
      <c r="C72" s="108"/>
      <c r="D72"/>
      <c r="E72"/>
      <c r="F72"/>
      <c r="G72"/>
    </row>
    <row r="73" spans="1:7" ht="12.75">
      <c r="A73" s="86" t="s">
        <v>356</v>
      </c>
      <c r="B73" s="4">
        <f>'kosení s mulčováním'!E56</f>
        <v>492.9</v>
      </c>
      <c r="C73" s="108"/>
      <c r="D73"/>
      <c r="E73"/>
      <c r="F73"/>
      <c r="G73"/>
    </row>
    <row r="74" spans="1:7" ht="12.75">
      <c r="A74" s="86" t="s">
        <v>358</v>
      </c>
      <c r="B74" s="4">
        <f>'kosení s mulčováním'!E59</f>
        <v>1230.61</v>
      </c>
      <c r="C74" s="108"/>
      <c r="D74"/>
      <c r="E74"/>
      <c r="F74"/>
      <c r="G74"/>
    </row>
    <row r="75" spans="1:7" ht="12.75">
      <c r="A75" s="86" t="s">
        <v>293</v>
      </c>
      <c r="B75" s="4">
        <f>'kosení s mulčováním'!E61</f>
        <v>1508.82</v>
      </c>
      <c r="C75" s="108"/>
      <c r="D75"/>
      <c r="E75"/>
      <c r="F75"/>
      <c r="G75"/>
    </row>
    <row r="76" spans="1:7" ht="12.75">
      <c r="A76" s="86" t="s">
        <v>377</v>
      </c>
      <c r="B76" s="4">
        <f>'kosení s mulčováním'!E63</f>
        <v>189.9</v>
      </c>
      <c r="C76" s="108"/>
      <c r="D76"/>
      <c r="E76"/>
      <c r="F76"/>
      <c r="G76"/>
    </row>
    <row r="77" spans="1:7" ht="12.75">
      <c r="A77" s="86" t="s">
        <v>325</v>
      </c>
      <c r="B77" s="4">
        <f>'kosení s mulčováním'!E68</f>
        <v>2028.29</v>
      </c>
      <c r="C77" s="108"/>
      <c r="D77"/>
      <c r="E77"/>
      <c r="F77"/>
      <c r="G77"/>
    </row>
    <row r="78" spans="1:7" ht="12.75">
      <c r="A78" s="86" t="s">
        <v>359</v>
      </c>
      <c r="B78" s="4">
        <f>'kosení s mulčováním'!E71</f>
        <v>956.87</v>
      </c>
      <c r="C78" s="108"/>
      <c r="D78"/>
      <c r="E78"/>
      <c r="F78"/>
      <c r="G78"/>
    </row>
    <row r="79" spans="1:7" ht="12.75">
      <c r="A79" s="86" t="s">
        <v>361</v>
      </c>
      <c r="B79" s="4">
        <f>'kosení s mulčováním'!E73</f>
        <v>840.113</v>
      </c>
      <c r="C79" s="108"/>
      <c r="D79"/>
      <c r="E79"/>
      <c r="F79"/>
      <c r="G79"/>
    </row>
    <row r="80" spans="1:7" ht="12.75">
      <c r="A80" s="6" t="s">
        <v>407</v>
      </c>
      <c r="B80" s="11">
        <f>SUM(B61:B79)</f>
        <v>43032.50000000001</v>
      </c>
      <c r="C80" s="132">
        <f>SUM(C61:C79)</f>
        <v>0</v>
      </c>
      <c r="D80"/>
      <c r="E80"/>
      <c r="F80"/>
      <c r="G80"/>
    </row>
    <row r="81" spans="4:7" ht="12.75">
      <c r="D81"/>
      <c r="E81"/>
      <c r="F81"/>
      <c r="G81"/>
    </row>
    <row r="82" spans="1:5" ht="12.75">
      <c r="A82" s="12" t="s">
        <v>7</v>
      </c>
      <c r="D82"/>
      <c r="E82"/>
    </row>
    <row r="83" spans="1:5" ht="12.75">
      <c r="A83" s="127" t="s">
        <v>0</v>
      </c>
      <c r="B83" s="7" t="s">
        <v>409</v>
      </c>
      <c r="C83" s="8" t="s">
        <v>416</v>
      </c>
      <c r="D83"/>
      <c r="E83"/>
    </row>
    <row r="84" spans="1:5" ht="12.75">
      <c r="A84" s="88" t="s">
        <v>385</v>
      </c>
      <c r="B84" s="5">
        <f>'pletí a řezy'!E9</f>
        <v>835.53</v>
      </c>
      <c r="C84" s="109"/>
      <c r="D84"/>
      <c r="E84"/>
    </row>
    <row r="85" spans="1:5" ht="12.75">
      <c r="A85" s="88" t="s">
        <v>306</v>
      </c>
      <c r="B85" s="5">
        <f>'pletí a řezy'!E11</f>
        <v>756.62</v>
      </c>
      <c r="C85" s="109"/>
      <c r="D85"/>
      <c r="E85"/>
    </row>
    <row r="86" spans="1:5" ht="12.75">
      <c r="A86" s="96" t="s">
        <v>318</v>
      </c>
      <c r="B86" s="5">
        <f>'pletí a řezy'!E13</f>
        <v>309.35</v>
      </c>
      <c r="C86" s="109"/>
      <c r="D86"/>
      <c r="E86"/>
    </row>
    <row r="87" spans="1:5" ht="12.75">
      <c r="A87" s="96" t="s">
        <v>320</v>
      </c>
      <c r="B87" s="5">
        <f>'pletí a řezy'!E15</f>
        <v>396.88</v>
      </c>
      <c r="C87" s="109"/>
      <c r="D87"/>
      <c r="E87"/>
    </row>
    <row r="88" spans="1:5" ht="12.75">
      <c r="A88" s="97" t="s">
        <v>367</v>
      </c>
      <c r="B88" s="5">
        <f>'pletí a řezy'!E19</f>
        <v>2797.54</v>
      </c>
      <c r="C88" s="109"/>
      <c r="D88"/>
      <c r="E88"/>
    </row>
    <row r="89" spans="1:5" ht="12.75">
      <c r="A89" s="97" t="s">
        <v>368</v>
      </c>
      <c r="B89" s="5">
        <f>'pletí a řezy'!E23</f>
        <v>1286.69</v>
      </c>
      <c r="C89" s="109"/>
      <c r="D89"/>
      <c r="E89"/>
    </row>
    <row r="90" spans="1:5" ht="12.75">
      <c r="A90" s="88" t="s">
        <v>323</v>
      </c>
      <c r="B90" s="5">
        <f>'pletí a řezy'!E27</f>
        <v>215.9738</v>
      </c>
      <c r="C90" s="109"/>
      <c r="D90"/>
      <c r="E90"/>
    </row>
    <row r="91" spans="1:5" ht="12.75">
      <c r="A91" s="88" t="s">
        <v>326</v>
      </c>
      <c r="B91" s="5">
        <f>'pletí a řezy'!E32</f>
        <v>18.33275</v>
      </c>
      <c r="C91" s="109"/>
      <c r="D91"/>
      <c r="E91"/>
    </row>
    <row r="92" spans="1:5" ht="12.75">
      <c r="A92" s="88" t="s">
        <v>369</v>
      </c>
      <c r="B92" s="5">
        <f>'pletí a řezy'!E37</f>
        <v>396.5346</v>
      </c>
      <c r="C92" s="109"/>
      <c r="D92"/>
      <c r="E92"/>
    </row>
    <row r="93" spans="1:5" ht="12.75">
      <c r="A93" s="88" t="s">
        <v>331</v>
      </c>
      <c r="B93" s="5">
        <f>'pletí a řezy'!E39</f>
        <v>149.7</v>
      </c>
      <c r="C93" s="109"/>
      <c r="D93"/>
      <c r="E93"/>
    </row>
    <row r="94" spans="1:5" ht="12.75">
      <c r="A94" s="98" t="s">
        <v>370</v>
      </c>
      <c r="B94" s="5">
        <f>'pletí a řezy'!E42</f>
        <v>1797.0099999999998</v>
      </c>
      <c r="C94" s="109"/>
      <c r="D94"/>
      <c r="E94"/>
    </row>
    <row r="95" spans="1:5" ht="12.75">
      <c r="A95" s="98" t="s">
        <v>329</v>
      </c>
      <c r="B95" s="5">
        <f>'pletí a řezy'!E44</f>
        <v>9.12</v>
      </c>
      <c r="C95" s="109"/>
      <c r="D95"/>
      <c r="E95"/>
    </row>
    <row r="96" spans="1:5" ht="12.75">
      <c r="A96" s="6" t="s">
        <v>19</v>
      </c>
      <c r="B96" s="11">
        <f>SUM(B84:B95)</f>
        <v>8969.28115</v>
      </c>
      <c r="C96" s="132">
        <f>SUM(C84:C95)</f>
        <v>0</v>
      </c>
      <c r="D96"/>
      <c r="E96"/>
    </row>
    <row r="97" spans="4:5" ht="12.75">
      <c r="D97"/>
      <c r="E97"/>
    </row>
    <row r="98" spans="4:7" ht="13.5" thickBot="1">
      <c r="D98"/>
      <c r="E98"/>
      <c r="F98"/>
      <c r="G98"/>
    </row>
    <row r="99" spans="1:7" ht="13.5" thickBot="1">
      <c r="A99" s="105" t="s">
        <v>406</v>
      </c>
      <c r="B99"/>
      <c r="C99" s="104">
        <f>SUM(C96,C80,C57)</f>
        <v>0</v>
      </c>
      <c r="D99"/>
      <c r="E99"/>
      <c r="F99"/>
      <c r="G99"/>
    </row>
    <row r="100" spans="1:7" ht="12.75">
      <c r="A100" s="106" t="s">
        <v>8</v>
      </c>
      <c r="B100"/>
      <c r="C100" s="103">
        <f>SUM(C99*0.21)</f>
        <v>0</v>
      </c>
      <c r="D100"/>
      <c r="E100"/>
      <c r="F100"/>
      <c r="G100"/>
    </row>
    <row r="101" spans="1:5" ht="12.75">
      <c r="A101" s="107" t="s">
        <v>405</v>
      </c>
      <c r="B101"/>
      <c r="C101" s="14">
        <f>SUM(C99*1.21)</f>
        <v>0</v>
      </c>
      <c r="D101"/>
      <c r="E101"/>
    </row>
    <row r="103" spans="1:4" ht="12.75">
      <c r="A103"/>
      <c r="B103"/>
      <c r="C103"/>
      <c r="D103"/>
    </row>
    <row r="104" spans="1:4" ht="12.75">
      <c r="A104"/>
      <c r="B104"/>
      <c r="C104"/>
      <c r="D104"/>
    </row>
  </sheetData>
  <mergeCells count="2">
    <mergeCell ref="A1:C1"/>
    <mergeCell ref="A2:C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2" r:id="rId3"/>
  <headerFooter>
    <oddHeader>&amp;C&amp;"Arial,Tučné"&amp;11Třinec - extravilán (údržba celkem)</oddHeader>
    <oddFooter>&amp;CStránka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zoomScale="115" zoomScaleNormal="115" workbookViewId="0" topLeftCell="A1">
      <selection activeCell="A1" sqref="A1:J1"/>
    </sheetView>
  </sheetViews>
  <sheetFormatPr defaultColWidth="9.140625" defaultRowHeight="12.75" outlineLevelRow="1"/>
  <cols>
    <col min="1" max="1" width="13.00390625" style="17" customWidth="1"/>
    <col min="2" max="2" width="35.57421875" style="17" customWidth="1"/>
    <col min="3" max="3" width="15.7109375" style="17" bestFit="1" customWidth="1"/>
    <col min="4" max="4" width="6.57421875" style="18" bestFit="1" customWidth="1"/>
    <col min="5" max="5" width="9.140625" style="19" customWidth="1"/>
    <col min="6" max="6" width="9.00390625" style="20" customWidth="1"/>
    <col min="7" max="7" width="14.57421875" style="21" bestFit="1" customWidth="1"/>
    <col min="8" max="8" width="14.57421875" style="21" customWidth="1"/>
    <col min="9" max="9" width="15.7109375" style="21" customWidth="1"/>
    <col min="10" max="10" width="13.8515625" style="0" customWidth="1"/>
  </cols>
  <sheetData>
    <row r="1" spans="1:10" ht="20.25">
      <c r="A1" s="153" t="s">
        <v>412</v>
      </c>
      <c r="B1" s="153"/>
      <c r="C1" s="153"/>
      <c r="D1" s="153"/>
      <c r="E1" s="153"/>
      <c r="F1" s="153"/>
      <c r="G1" s="153"/>
      <c r="H1" s="153"/>
      <c r="I1" s="153"/>
      <c r="J1" s="153"/>
    </row>
    <row r="3" spans="1:10" ht="36.75" customHeight="1">
      <c r="A3" s="134" t="s">
        <v>20</v>
      </c>
      <c r="B3" s="134" t="s">
        <v>0</v>
      </c>
      <c r="C3" s="134" t="s">
        <v>21</v>
      </c>
      <c r="D3" s="135" t="s">
        <v>22</v>
      </c>
      <c r="E3" s="136" t="s">
        <v>409</v>
      </c>
      <c r="F3" s="135" t="s">
        <v>15</v>
      </c>
      <c r="G3" s="137" t="s">
        <v>295</v>
      </c>
      <c r="H3" s="137" t="s">
        <v>294</v>
      </c>
      <c r="I3" s="137" t="s">
        <v>397</v>
      </c>
      <c r="J3" s="137" t="s">
        <v>411</v>
      </c>
    </row>
    <row r="4" spans="1:10" ht="12.75" outlineLevel="1">
      <c r="A4" s="87" t="s">
        <v>23</v>
      </c>
      <c r="B4" s="87" t="s">
        <v>24</v>
      </c>
      <c r="C4" s="87" t="s">
        <v>23</v>
      </c>
      <c r="D4" s="95">
        <v>165</v>
      </c>
      <c r="E4" s="118">
        <v>266.04</v>
      </c>
      <c r="F4" s="38" t="s">
        <v>16</v>
      </c>
      <c r="G4" s="128"/>
      <c r="H4" s="128"/>
      <c r="I4" s="39"/>
      <c r="J4" s="15"/>
    </row>
    <row r="5" spans="1:10" ht="12.75" outlineLevel="1">
      <c r="A5" s="87" t="s">
        <v>23</v>
      </c>
      <c r="B5" s="87" t="s">
        <v>24</v>
      </c>
      <c r="C5" s="87" t="s">
        <v>23</v>
      </c>
      <c r="D5" s="95">
        <v>147</v>
      </c>
      <c r="E5" s="118">
        <v>12.64</v>
      </c>
      <c r="F5" s="38" t="s">
        <v>16</v>
      </c>
      <c r="G5" s="128"/>
      <c r="H5" s="128"/>
      <c r="I5" s="39"/>
      <c r="J5" s="15"/>
    </row>
    <row r="6" spans="1:10" ht="12.75" outlineLevel="1">
      <c r="A6" s="87" t="s">
        <v>23</v>
      </c>
      <c r="B6" s="87" t="s">
        <v>24</v>
      </c>
      <c r="C6" s="87" t="s">
        <v>23</v>
      </c>
      <c r="D6" s="95">
        <v>167</v>
      </c>
      <c r="E6" s="118">
        <v>152.6</v>
      </c>
      <c r="F6" s="38" t="s">
        <v>16</v>
      </c>
      <c r="G6" s="128"/>
      <c r="H6" s="128"/>
      <c r="I6" s="39"/>
      <c r="J6" s="15"/>
    </row>
    <row r="7" spans="1:10" ht="12.75" outlineLevel="1">
      <c r="A7" s="87" t="s">
        <v>23</v>
      </c>
      <c r="B7" s="87" t="s">
        <v>24</v>
      </c>
      <c r="C7" s="87" t="s">
        <v>23</v>
      </c>
      <c r="D7" s="95">
        <v>163</v>
      </c>
      <c r="E7" s="118">
        <v>353</v>
      </c>
      <c r="F7" s="38" t="s">
        <v>16</v>
      </c>
      <c r="G7" s="128"/>
      <c r="H7" s="128"/>
      <c r="I7" s="39"/>
      <c r="J7" s="15"/>
    </row>
    <row r="8" spans="1:10" ht="12.75" outlineLevel="1">
      <c r="A8" s="87" t="s">
        <v>23</v>
      </c>
      <c r="B8" s="87" t="s">
        <v>24</v>
      </c>
      <c r="C8" s="87" t="s">
        <v>23</v>
      </c>
      <c r="D8" s="95">
        <v>142</v>
      </c>
      <c r="E8" s="118">
        <v>51.25</v>
      </c>
      <c r="F8" s="38" t="s">
        <v>16</v>
      </c>
      <c r="G8" s="128"/>
      <c r="H8" s="128"/>
      <c r="I8" s="39"/>
      <c r="J8" s="15"/>
    </row>
    <row r="9" spans="1:10" ht="11.25" customHeight="1">
      <c r="A9" s="87"/>
      <c r="B9" s="88" t="s">
        <v>303</v>
      </c>
      <c r="C9" s="87"/>
      <c r="D9" s="95"/>
      <c r="E9" s="119">
        <f>SUM(E4:E8)</f>
        <v>835.53</v>
      </c>
      <c r="F9" s="91" t="s">
        <v>16</v>
      </c>
      <c r="G9" s="110">
        <f>SUM(G4:G8)</f>
        <v>0</v>
      </c>
      <c r="H9" s="110">
        <f>SUM(H4:H8)</f>
        <v>0</v>
      </c>
      <c r="I9" s="92"/>
      <c r="J9" s="15"/>
    </row>
    <row r="10" spans="1:10" ht="12.75" outlineLevel="1">
      <c r="A10" s="87" t="s">
        <v>25</v>
      </c>
      <c r="B10" s="87" t="s">
        <v>26</v>
      </c>
      <c r="C10" s="87" t="s">
        <v>27</v>
      </c>
      <c r="D10" s="95">
        <v>391</v>
      </c>
      <c r="E10" s="118">
        <v>756.62</v>
      </c>
      <c r="F10" s="91" t="s">
        <v>16</v>
      </c>
      <c r="G10" s="111"/>
      <c r="H10" s="111"/>
      <c r="I10" s="92"/>
      <c r="J10" s="15"/>
    </row>
    <row r="11" spans="1:10" ht="12.75">
      <c r="A11" s="87"/>
      <c r="B11" s="88" t="s">
        <v>306</v>
      </c>
      <c r="C11" s="87"/>
      <c r="D11" s="95"/>
      <c r="E11" s="119">
        <f>SUM(E10)</f>
        <v>756.62</v>
      </c>
      <c r="F11" s="91" t="s">
        <v>16</v>
      </c>
      <c r="G11" s="110">
        <f>SUM(G10:G10)</f>
        <v>0</v>
      </c>
      <c r="H11" s="110">
        <f>SUM(H10)</f>
        <v>0</v>
      </c>
      <c r="I11" s="92"/>
      <c r="J11" s="15"/>
    </row>
    <row r="12" spans="1:10" ht="12.75" outlineLevel="1">
      <c r="A12" s="94" t="s">
        <v>28</v>
      </c>
      <c r="B12" s="94" t="s">
        <v>282</v>
      </c>
      <c r="C12" s="94"/>
      <c r="D12" s="95" t="s">
        <v>291</v>
      </c>
      <c r="E12" s="118">
        <v>309.35</v>
      </c>
      <c r="F12" s="91" t="s">
        <v>16</v>
      </c>
      <c r="G12" s="111"/>
      <c r="H12" s="92"/>
      <c r="I12" s="92"/>
      <c r="J12" s="15"/>
    </row>
    <row r="13" spans="1:10" ht="12.75">
      <c r="A13" s="94"/>
      <c r="B13" s="96" t="s">
        <v>413</v>
      </c>
      <c r="C13" s="94"/>
      <c r="D13" s="95"/>
      <c r="E13" s="119">
        <f>SUM(E12)</f>
        <v>309.35</v>
      </c>
      <c r="F13" s="91" t="s">
        <v>16</v>
      </c>
      <c r="G13" s="110">
        <f>SUM(G12)</f>
        <v>0</v>
      </c>
      <c r="H13" s="92"/>
      <c r="I13" s="92"/>
      <c r="J13" s="15"/>
    </row>
    <row r="14" spans="1:10" ht="12.75" outlineLevel="1">
      <c r="A14" s="94" t="s">
        <v>28</v>
      </c>
      <c r="B14" s="94" t="s">
        <v>284</v>
      </c>
      <c r="C14" s="94" t="s">
        <v>28</v>
      </c>
      <c r="D14" s="95" t="s">
        <v>30</v>
      </c>
      <c r="E14" s="118">
        <v>396.88</v>
      </c>
      <c r="F14" s="91" t="s">
        <v>16</v>
      </c>
      <c r="G14" s="111"/>
      <c r="H14" s="92"/>
      <c r="I14" s="92"/>
      <c r="J14" s="15"/>
    </row>
    <row r="15" spans="1:10" ht="12.75">
      <c r="A15" s="94"/>
      <c r="B15" s="96" t="s">
        <v>320</v>
      </c>
      <c r="C15" s="94"/>
      <c r="D15" s="95"/>
      <c r="E15" s="119">
        <f>SUM(E14)</f>
        <v>396.88</v>
      </c>
      <c r="F15" s="91" t="s">
        <v>16</v>
      </c>
      <c r="G15" s="110">
        <f>SUM(G14)</f>
        <v>0</v>
      </c>
      <c r="H15" s="92"/>
      <c r="I15" s="92"/>
      <c r="J15" s="15"/>
    </row>
    <row r="16" spans="1:10" ht="12.75" outlineLevel="1">
      <c r="A16" s="94" t="s">
        <v>28</v>
      </c>
      <c r="B16" s="87" t="s">
        <v>292</v>
      </c>
      <c r="C16" s="87" t="s">
        <v>28</v>
      </c>
      <c r="D16" s="95" t="s">
        <v>36</v>
      </c>
      <c r="E16" s="118">
        <v>1126.89</v>
      </c>
      <c r="F16" s="91" t="s">
        <v>16</v>
      </c>
      <c r="G16" s="111"/>
      <c r="H16" s="92"/>
      <c r="I16" s="92"/>
      <c r="J16" s="15"/>
    </row>
    <row r="17" spans="1:10" ht="12.75" outlineLevel="1">
      <c r="A17" s="94" t="s">
        <v>28</v>
      </c>
      <c r="B17" s="87" t="s">
        <v>292</v>
      </c>
      <c r="C17" s="87" t="s">
        <v>28</v>
      </c>
      <c r="D17" s="95" t="s">
        <v>34</v>
      </c>
      <c r="E17" s="118">
        <v>1041.39</v>
      </c>
      <c r="F17" s="91" t="s">
        <v>16</v>
      </c>
      <c r="G17" s="111"/>
      <c r="H17" s="92"/>
      <c r="I17" s="92"/>
      <c r="J17" s="15"/>
    </row>
    <row r="18" spans="1:10" ht="12.75" outlineLevel="1">
      <c r="A18" s="94" t="s">
        <v>28</v>
      </c>
      <c r="B18" s="87" t="s">
        <v>292</v>
      </c>
      <c r="C18" s="87" t="s">
        <v>28</v>
      </c>
      <c r="D18" s="95" t="s">
        <v>35</v>
      </c>
      <c r="E18" s="118">
        <v>629.26</v>
      </c>
      <c r="F18" s="91" t="s">
        <v>16</v>
      </c>
      <c r="G18" s="111"/>
      <c r="H18" s="92"/>
      <c r="I18" s="92"/>
      <c r="J18" s="15"/>
    </row>
    <row r="19" spans="1:10" ht="12.75">
      <c r="A19" s="87"/>
      <c r="B19" s="97" t="s">
        <v>414</v>
      </c>
      <c r="C19" s="87"/>
      <c r="D19" s="95"/>
      <c r="E19" s="119">
        <f>SUM(E16:E18)</f>
        <v>2797.54</v>
      </c>
      <c r="F19" s="91" t="s">
        <v>16</v>
      </c>
      <c r="G19" s="110">
        <f>SUM(G16:G18)</f>
        <v>0</v>
      </c>
      <c r="H19" s="92"/>
      <c r="I19" s="92"/>
      <c r="J19" s="15"/>
    </row>
    <row r="20" spans="1:10" ht="12.75" outlineLevel="1">
      <c r="A20" s="94" t="s">
        <v>28</v>
      </c>
      <c r="B20" s="94" t="s">
        <v>112</v>
      </c>
      <c r="C20" s="94" t="s">
        <v>28</v>
      </c>
      <c r="D20" s="95" t="s">
        <v>111</v>
      </c>
      <c r="E20" s="118">
        <v>200.84</v>
      </c>
      <c r="F20" s="91" t="s">
        <v>16</v>
      </c>
      <c r="G20" s="111"/>
      <c r="H20" s="100"/>
      <c r="I20" s="92"/>
      <c r="J20" s="15"/>
    </row>
    <row r="21" spans="1:10" ht="12.75" outlineLevel="1">
      <c r="A21" s="94" t="s">
        <v>28</v>
      </c>
      <c r="B21" s="94" t="s">
        <v>112</v>
      </c>
      <c r="C21" s="94" t="s">
        <v>28</v>
      </c>
      <c r="D21" s="95" t="s">
        <v>110</v>
      </c>
      <c r="E21" s="118">
        <v>432.47</v>
      </c>
      <c r="F21" s="91" t="s">
        <v>16</v>
      </c>
      <c r="G21" s="111"/>
      <c r="H21" s="100"/>
      <c r="I21" s="92"/>
      <c r="J21" s="15"/>
    </row>
    <row r="22" spans="1:10" ht="12.75" outlineLevel="1">
      <c r="A22" s="94" t="s">
        <v>28</v>
      </c>
      <c r="B22" s="94" t="s">
        <v>112</v>
      </c>
      <c r="C22" s="94" t="s">
        <v>28</v>
      </c>
      <c r="D22" s="95">
        <v>1268</v>
      </c>
      <c r="E22" s="118">
        <v>653.38</v>
      </c>
      <c r="F22" s="91" t="s">
        <v>16</v>
      </c>
      <c r="G22" s="111"/>
      <c r="H22" s="100"/>
      <c r="I22" s="92"/>
      <c r="J22" s="15"/>
    </row>
    <row r="23" spans="1:10" ht="12.75">
      <c r="A23" s="94"/>
      <c r="B23" s="96" t="s">
        <v>325</v>
      </c>
      <c r="C23" s="94"/>
      <c r="D23" s="95"/>
      <c r="E23" s="119">
        <f>SUM(E20:E22)</f>
        <v>1286.69</v>
      </c>
      <c r="F23" s="91" t="s">
        <v>16</v>
      </c>
      <c r="G23" s="110">
        <f>SUM(G20:G22)</f>
        <v>0</v>
      </c>
      <c r="H23" s="100"/>
      <c r="I23" s="92"/>
      <c r="J23" s="15"/>
    </row>
    <row r="24" spans="1:10" ht="12.75" outlineLevel="1">
      <c r="A24" s="87" t="s">
        <v>28</v>
      </c>
      <c r="B24" s="87" t="s">
        <v>37</v>
      </c>
      <c r="C24" s="87" t="s">
        <v>28</v>
      </c>
      <c r="D24" s="95" t="s">
        <v>38</v>
      </c>
      <c r="E24" s="118">
        <v>37.8138</v>
      </c>
      <c r="F24" s="91" t="s">
        <v>16</v>
      </c>
      <c r="G24" s="111"/>
      <c r="H24" s="111"/>
      <c r="I24" s="92"/>
      <c r="J24" s="15"/>
    </row>
    <row r="25" spans="1:10" ht="12.75" outlineLevel="1">
      <c r="A25" s="87" t="s">
        <v>28</v>
      </c>
      <c r="B25" s="87" t="s">
        <v>37</v>
      </c>
      <c r="C25" s="87" t="s">
        <v>28</v>
      </c>
      <c r="D25" s="95" t="s">
        <v>39</v>
      </c>
      <c r="E25" s="118">
        <v>171.56</v>
      </c>
      <c r="F25" s="91" t="s">
        <v>16</v>
      </c>
      <c r="G25" s="111"/>
      <c r="H25" s="111"/>
      <c r="I25" s="92"/>
      <c r="J25" s="15"/>
    </row>
    <row r="26" spans="1:10" ht="12.75" outlineLevel="1">
      <c r="A26" s="87" t="s">
        <v>28</v>
      </c>
      <c r="B26" s="87" t="s">
        <v>37</v>
      </c>
      <c r="C26" s="87" t="s">
        <v>28</v>
      </c>
      <c r="D26" s="95" t="s">
        <v>40</v>
      </c>
      <c r="E26" s="118">
        <v>6.6</v>
      </c>
      <c r="F26" s="91" t="s">
        <v>16</v>
      </c>
      <c r="G26" s="111"/>
      <c r="H26" s="111"/>
      <c r="I26" s="92"/>
      <c r="J26" s="15"/>
    </row>
    <row r="27" spans="1:10" ht="12.75">
      <c r="A27" s="87"/>
      <c r="B27" s="88" t="s">
        <v>323</v>
      </c>
      <c r="C27" s="87"/>
      <c r="D27" s="95"/>
      <c r="E27" s="119">
        <f>SUM(E24:E26)</f>
        <v>215.9738</v>
      </c>
      <c r="F27" s="91" t="s">
        <v>16</v>
      </c>
      <c r="G27" s="110">
        <f>SUM(G24:G26)</f>
        <v>0</v>
      </c>
      <c r="H27" s="110">
        <f>SUM(H24:H26)</f>
        <v>0</v>
      </c>
      <c r="I27" s="92"/>
      <c r="J27" s="15"/>
    </row>
    <row r="28" spans="1:10" ht="12.75" outlineLevel="1">
      <c r="A28" s="87" t="s">
        <v>28</v>
      </c>
      <c r="B28" s="87" t="s">
        <v>41</v>
      </c>
      <c r="C28" s="87" t="s">
        <v>28</v>
      </c>
      <c r="D28" s="95" t="s">
        <v>42</v>
      </c>
      <c r="E28" s="118">
        <v>2.40939</v>
      </c>
      <c r="F28" s="91" t="s">
        <v>16</v>
      </c>
      <c r="G28" s="111"/>
      <c r="H28" s="111"/>
      <c r="I28" s="92"/>
      <c r="J28" s="15"/>
    </row>
    <row r="29" spans="1:10" ht="12.75" outlineLevel="1">
      <c r="A29" s="87" t="s">
        <v>28</v>
      </c>
      <c r="B29" s="87" t="s">
        <v>41</v>
      </c>
      <c r="C29" s="87" t="s">
        <v>28</v>
      </c>
      <c r="D29" s="95" t="s">
        <v>43</v>
      </c>
      <c r="E29" s="118">
        <v>3.20594</v>
      </c>
      <c r="F29" s="91" t="s">
        <v>16</v>
      </c>
      <c r="G29" s="111"/>
      <c r="H29" s="111"/>
      <c r="I29" s="92"/>
      <c r="J29" s="15"/>
    </row>
    <row r="30" spans="1:10" ht="12.75" outlineLevel="1">
      <c r="A30" s="87" t="s">
        <v>28</v>
      </c>
      <c r="B30" s="87" t="s">
        <v>41</v>
      </c>
      <c r="C30" s="87" t="s">
        <v>28</v>
      </c>
      <c r="D30" s="95" t="s">
        <v>44</v>
      </c>
      <c r="E30" s="118">
        <v>3.13742</v>
      </c>
      <c r="F30" s="91" t="s">
        <v>16</v>
      </c>
      <c r="G30" s="111"/>
      <c r="H30" s="111"/>
      <c r="I30" s="92"/>
      <c r="J30" s="15"/>
    </row>
    <row r="31" spans="1:10" ht="12.75" outlineLevel="1">
      <c r="A31" s="87" t="s">
        <v>28</v>
      </c>
      <c r="B31" s="87" t="s">
        <v>41</v>
      </c>
      <c r="C31" s="87" t="s">
        <v>28</v>
      </c>
      <c r="D31" s="95" t="s">
        <v>45</v>
      </c>
      <c r="E31" s="118">
        <v>9.58</v>
      </c>
      <c r="F31" s="91" t="s">
        <v>16</v>
      </c>
      <c r="G31" s="111"/>
      <c r="H31" s="111"/>
      <c r="I31" s="92"/>
      <c r="J31" s="15"/>
    </row>
    <row r="32" spans="1:10" ht="12.75">
      <c r="A32" s="87"/>
      <c r="B32" s="88" t="s">
        <v>326</v>
      </c>
      <c r="C32" s="87"/>
      <c r="D32" s="95"/>
      <c r="E32" s="119">
        <f>SUM(E28:E31)</f>
        <v>18.33275</v>
      </c>
      <c r="F32" s="91" t="s">
        <v>16</v>
      </c>
      <c r="G32" s="110">
        <f>SUM(G28:G31)</f>
        <v>0</v>
      </c>
      <c r="H32" s="110">
        <f>SUM(H28:H31)</f>
        <v>0</v>
      </c>
      <c r="I32" s="92"/>
      <c r="J32" s="15"/>
    </row>
    <row r="33" spans="1:10" ht="12.75" outlineLevel="1">
      <c r="A33" s="94" t="s">
        <v>46</v>
      </c>
      <c r="B33" s="94" t="s">
        <v>47</v>
      </c>
      <c r="C33" s="94" t="s">
        <v>48</v>
      </c>
      <c r="D33" s="95" t="s">
        <v>49</v>
      </c>
      <c r="E33" s="118">
        <v>252.897</v>
      </c>
      <c r="F33" s="91" t="s">
        <v>17</v>
      </c>
      <c r="G33" s="100"/>
      <c r="H33" s="92"/>
      <c r="I33" s="111"/>
      <c r="J33" s="112"/>
    </row>
    <row r="34" spans="1:10" ht="12.75" outlineLevel="1">
      <c r="A34" s="94" t="s">
        <v>46</v>
      </c>
      <c r="B34" s="94" t="s">
        <v>47</v>
      </c>
      <c r="C34" s="94" t="s">
        <v>48</v>
      </c>
      <c r="D34" s="95" t="s">
        <v>371</v>
      </c>
      <c r="E34" s="118">
        <v>57.1</v>
      </c>
      <c r="F34" s="91" t="s">
        <v>17</v>
      </c>
      <c r="G34" s="100"/>
      <c r="H34" s="92"/>
      <c r="I34" s="111"/>
      <c r="J34" s="112"/>
    </row>
    <row r="35" spans="1:10" ht="12.75" outlineLevel="1">
      <c r="A35" s="94" t="s">
        <v>46</v>
      </c>
      <c r="B35" s="94" t="s">
        <v>47</v>
      </c>
      <c r="C35" s="94" t="s">
        <v>48</v>
      </c>
      <c r="D35" s="95" t="s">
        <v>50</v>
      </c>
      <c r="E35" s="118">
        <v>45.1376</v>
      </c>
      <c r="F35" s="91" t="s">
        <v>17</v>
      </c>
      <c r="G35" s="100"/>
      <c r="H35" s="92"/>
      <c r="I35" s="111"/>
      <c r="J35" s="112"/>
    </row>
    <row r="36" spans="1:10" ht="12.75" outlineLevel="1">
      <c r="A36" s="94" t="s">
        <v>46</v>
      </c>
      <c r="B36" s="94" t="s">
        <v>47</v>
      </c>
      <c r="C36" s="94" t="s">
        <v>48</v>
      </c>
      <c r="D36" s="95" t="s">
        <v>398</v>
      </c>
      <c r="E36" s="118">
        <v>41.4</v>
      </c>
      <c r="F36" s="91" t="s">
        <v>17</v>
      </c>
      <c r="G36" s="100"/>
      <c r="H36" s="92"/>
      <c r="I36" s="111"/>
      <c r="J36" s="112"/>
    </row>
    <row r="37" spans="1:10" ht="12.75">
      <c r="A37" s="87"/>
      <c r="B37" s="88" t="s">
        <v>369</v>
      </c>
      <c r="C37" s="87"/>
      <c r="D37" s="95"/>
      <c r="E37" s="119">
        <f>SUM(E33:E36)</f>
        <v>396.5346</v>
      </c>
      <c r="F37" s="91" t="s">
        <v>17</v>
      </c>
      <c r="G37" s="99"/>
      <c r="H37" s="92"/>
      <c r="I37" s="110">
        <f>SUM(I33:I36)</f>
        <v>0</v>
      </c>
      <c r="J37" s="110">
        <f>SUM(J33:J36)</f>
        <v>0</v>
      </c>
    </row>
    <row r="38" spans="1:10" ht="12.75" outlineLevel="1">
      <c r="A38" s="87" t="s">
        <v>46</v>
      </c>
      <c r="B38" s="87" t="s">
        <v>51</v>
      </c>
      <c r="C38" s="87" t="s">
        <v>48</v>
      </c>
      <c r="D38" s="95" t="s">
        <v>52</v>
      </c>
      <c r="E38" s="118">
        <v>149.7</v>
      </c>
      <c r="F38" s="91" t="s">
        <v>16</v>
      </c>
      <c r="G38" s="111"/>
      <c r="H38" s="92"/>
      <c r="I38" s="92"/>
      <c r="J38" s="15"/>
    </row>
    <row r="39" spans="1:10" ht="12.75">
      <c r="A39" s="87"/>
      <c r="B39" s="88" t="s">
        <v>331</v>
      </c>
      <c r="C39" s="87"/>
      <c r="D39" s="95"/>
      <c r="E39" s="119">
        <f>SUM(E38)</f>
        <v>149.7</v>
      </c>
      <c r="F39" s="91" t="s">
        <v>16</v>
      </c>
      <c r="G39" s="110">
        <f>SUM(G38:G38)</f>
        <v>0</v>
      </c>
      <c r="H39" s="92"/>
      <c r="I39" s="92"/>
      <c r="J39" s="15"/>
    </row>
    <row r="40" spans="1:10" ht="12.75" outlineLevel="1">
      <c r="A40" s="148" t="s">
        <v>46</v>
      </c>
      <c r="B40" s="148" t="s">
        <v>288</v>
      </c>
      <c r="C40" s="148" t="s">
        <v>48</v>
      </c>
      <c r="D40" s="120" t="s">
        <v>289</v>
      </c>
      <c r="E40" s="121">
        <v>712.4</v>
      </c>
      <c r="F40" s="91" t="s">
        <v>16</v>
      </c>
      <c r="G40" s="110"/>
      <c r="H40" s="92"/>
      <c r="I40" s="92"/>
      <c r="J40" s="15"/>
    </row>
    <row r="41" spans="1:10" ht="12.75" outlineLevel="1">
      <c r="A41" s="148" t="s">
        <v>46</v>
      </c>
      <c r="B41" s="148" t="s">
        <v>288</v>
      </c>
      <c r="C41" s="148" t="s">
        <v>48</v>
      </c>
      <c r="D41" s="120" t="s">
        <v>118</v>
      </c>
      <c r="E41" s="121">
        <v>1084.61</v>
      </c>
      <c r="F41" s="91" t="s">
        <v>16</v>
      </c>
      <c r="G41" s="110"/>
      <c r="H41" s="92"/>
      <c r="I41" s="92"/>
      <c r="J41" s="15"/>
    </row>
    <row r="42" spans="1:10" ht="12.75">
      <c r="A42" s="87"/>
      <c r="B42" s="98" t="s">
        <v>415</v>
      </c>
      <c r="C42" s="87"/>
      <c r="D42" s="95"/>
      <c r="E42" s="119">
        <f>SUM(E40:E41)</f>
        <v>1797.0099999999998</v>
      </c>
      <c r="F42" s="91" t="s">
        <v>16</v>
      </c>
      <c r="G42" s="110">
        <f>SUM(G41,G40)</f>
        <v>0</v>
      </c>
      <c r="H42" s="92"/>
      <c r="I42" s="92"/>
      <c r="J42" s="15"/>
    </row>
    <row r="43" spans="1:10" ht="12.75" outlineLevel="1">
      <c r="A43" s="85" t="s">
        <v>46</v>
      </c>
      <c r="B43" s="85" t="s">
        <v>290</v>
      </c>
      <c r="C43" s="85" t="s">
        <v>48</v>
      </c>
      <c r="D43" s="95" t="s">
        <v>391</v>
      </c>
      <c r="E43" s="118">
        <v>9.12</v>
      </c>
      <c r="F43" s="91" t="s">
        <v>16</v>
      </c>
      <c r="G43" s="110"/>
      <c r="H43" s="110"/>
      <c r="I43" s="92"/>
      <c r="J43" s="15"/>
    </row>
    <row r="44" spans="1:10" ht="12.75">
      <c r="A44" s="87"/>
      <c r="B44" s="98" t="s">
        <v>329</v>
      </c>
      <c r="C44" s="87"/>
      <c r="D44" s="95"/>
      <c r="E44" s="119">
        <f>SUM(E43)</f>
        <v>9.12</v>
      </c>
      <c r="F44" s="91" t="s">
        <v>16</v>
      </c>
      <c r="G44" s="110">
        <f>SUM(G43)</f>
        <v>0</v>
      </c>
      <c r="H44" s="110">
        <f>SUM(H43)</f>
        <v>0</v>
      </c>
      <c r="I44" s="92"/>
      <c r="J44" s="15"/>
    </row>
    <row r="45" spans="1:10" ht="12.75">
      <c r="A45" s="87"/>
      <c r="B45" s="98"/>
      <c r="C45" s="87"/>
      <c r="D45" s="89"/>
      <c r="E45" s="90"/>
      <c r="F45" s="91"/>
      <c r="G45" s="99"/>
      <c r="H45" s="99"/>
      <c r="I45" s="92"/>
      <c r="J45" s="15"/>
    </row>
    <row r="46" spans="1:10" ht="12.75">
      <c r="A46" s="87"/>
      <c r="B46" s="48" t="s">
        <v>410</v>
      </c>
      <c r="C46" s="87"/>
      <c r="D46" s="89"/>
      <c r="E46" s="133">
        <f>SUM(E44,E23,E42,E39,E37,E32,E27,E19,E15,E13,E11,E9)</f>
        <v>8969.28115</v>
      </c>
      <c r="F46" s="91"/>
      <c r="G46" s="99"/>
      <c r="H46" s="99"/>
      <c r="I46" s="92"/>
      <c r="J46" s="15"/>
    </row>
    <row r="47" spans="1:10" ht="12.75">
      <c r="A47" s="87"/>
      <c r="B47" s="131" t="s">
        <v>402</v>
      </c>
      <c r="C47" s="87"/>
      <c r="D47" s="89"/>
      <c r="E47" s="93"/>
      <c r="F47" s="91"/>
      <c r="G47" s="110">
        <f>SUM(G44,G42,G39,G37,G32,G27,G23,G19,G15,G13,G11,G9)</f>
        <v>0</v>
      </c>
      <c r="H47" s="110">
        <f>SUM(H44,H32,H27,H11,H9)</f>
        <v>0</v>
      </c>
      <c r="I47" s="110">
        <f>SUM(I37)</f>
        <v>0</v>
      </c>
      <c r="J47" s="113">
        <f>J37</f>
        <v>0</v>
      </c>
    </row>
    <row r="48" spans="1:10" ht="12.75">
      <c r="A48" s="58"/>
      <c r="B48" s="58"/>
      <c r="C48" s="58"/>
      <c r="D48" s="59"/>
      <c r="E48" s="60"/>
      <c r="F48" s="61"/>
      <c r="G48" s="57"/>
      <c r="H48" s="57"/>
      <c r="I48" s="57"/>
      <c r="J48" s="15"/>
    </row>
    <row r="49" spans="1:10" ht="21.75" customHeight="1">
      <c r="A49" s="58"/>
      <c r="B49" s="62" t="s">
        <v>403</v>
      </c>
      <c r="C49" s="62"/>
      <c r="D49" s="63"/>
      <c r="E49" s="64"/>
      <c r="F49" s="65"/>
      <c r="G49" s="152">
        <f>G47+H47+I47+J47</f>
        <v>0</v>
      </c>
      <c r="H49" s="152"/>
      <c r="I49" s="152"/>
      <c r="J49" s="152"/>
    </row>
    <row r="50" spans="1:9" ht="12.75">
      <c r="A50" s="40"/>
      <c r="B50" s="40"/>
      <c r="C50" s="40"/>
      <c r="D50" s="17"/>
      <c r="E50" s="17"/>
      <c r="F50" s="41"/>
      <c r="G50" s="42"/>
      <c r="H50" s="42"/>
      <c r="I50" s="42"/>
    </row>
    <row r="51" spans="1:9" ht="12.75">
      <c r="A51" s="43"/>
      <c r="B51" s="115"/>
      <c r="C51" s="44" t="s">
        <v>18</v>
      </c>
      <c r="D51" s="17"/>
      <c r="E51" s="17"/>
      <c r="F51" s="41"/>
      <c r="G51" s="42"/>
      <c r="H51" s="42"/>
      <c r="I51" s="42"/>
    </row>
    <row r="52" spans="4:5" ht="12.75">
      <c r="D52" s="17"/>
      <c r="E52" s="17"/>
    </row>
    <row r="54" spans="2:5" ht="12.75">
      <c r="B54" s="22"/>
      <c r="D54" s="17"/>
      <c r="E54" s="17"/>
    </row>
    <row r="55" spans="4:5" ht="12.75">
      <c r="D55" s="17"/>
      <c r="E55" s="17"/>
    </row>
    <row r="56" spans="4:5" ht="12.75">
      <c r="D56" s="17"/>
      <c r="E56" s="17"/>
    </row>
  </sheetData>
  <mergeCells count="2">
    <mergeCell ref="G49:J49"/>
    <mergeCell ref="A1:J1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zoomScale="115" zoomScaleNormal="115" workbookViewId="0" topLeftCell="A1">
      <pane ySplit="3" topLeftCell="A4" activePane="bottomLeft" state="frozen"/>
      <selection pane="bottomLeft" activeCell="A1" sqref="A1:I1"/>
    </sheetView>
  </sheetViews>
  <sheetFormatPr defaultColWidth="9.140625" defaultRowHeight="12.75" outlineLevelRow="1"/>
  <cols>
    <col min="1" max="1" width="12.8515625" style="0" customWidth="1"/>
    <col min="2" max="2" width="45.421875" style="0" customWidth="1"/>
    <col min="3" max="3" width="16.28125" style="0" customWidth="1"/>
    <col min="4" max="4" width="6.421875" style="32" bestFit="1" customWidth="1"/>
    <col min="5" max="5" width="9.7109375" style="2" bestFit="1" customWidth="1"/>
    <col min="6" max="6" width="8.28125" style="33" bestFit="1" customWidth="1"/>
    <col min="7" max="9" width="9.8515625" style="3" customWidth="1"/>
  </cols>
  <sheetData>
    <row r="1" spans="1:9" ht="20.25">
      <c r="A1" s="157" t="s">
        <v>396</v>
      </c>
      <c r="B1" s="157"/>
      <c r="C1" s="157"/>
      <c r="D1" s="157"/>
      <c r="E1" s="157"/>
      <c r="F1" s="157"/>
      <c r="G1" s="157"/>
      <c r="H1" s="157"/>
      <c r="I1" s="157"/>
    </row>
    <row r="3" spans="1:9" ht="12.75">
      <c r="A3" s="134" t="s">
        <v>20</v>
      </c>
      <c r="B3" s="134" t="s">
        <v>0</v>
      </c>
      <c r="C3" s="134" t="s">
        <v>21</v>
      </c>
      <c r="D3" s="135" t="s">
        <v>22</v>
      </c>
      <c r="E3" s="136" t="s">
        <v>409</v>
      </c>
      <c r="F3" s="135" t="s">
        <v>15</v>
      </c>
      <c r="G3" s="138" t="s">
        <v>1</v>
      </c>
      <c r="H3" s="138" t="s">
        <v>2</v>
      </c>
      <c r="I3" s="138" t="s">
        <v>3</v>
      </c>
    </row>
    <row r="4" spans="1:9" ht="12.75" outlineLevel="1">
      <c r="A4" s="85" t="s">
        <v>125</v>
      </c>
      <c r="B4" s="85" t="s">
        <v>373</v>
      </c>
      <c r="C4" s="85" t="s">
        <v>125</v>
      </c>
      <c r="D4" s="120">
        <v>645</v>
      </c>
      <c r="E4" s="121">
        <v>126.2</v>
      </c>
      <c r="F4" s="34" t="s">
        <v>9</v>
      </c>
      <c r="G4" s="114"/>
      <c r="H4" s="114"/>
      <c r="I4" s="114"/>
    </row>
    <row r="5" spans="1:9" ht="12.75">
      <c r="A5" s="23"/>
      <c r="B5" s="86" t="s">
        <v>376</v>
      </c>
      <c r="C5" s="23"/>
      <c r="D5" s="122"/>
      <c r="E5" s="123">
        <f>SUM(E4)</f>
        <v>126.2</v>
      </c>
      <c r="F5" s="34" t="s">
        <v>9</v>
      </c>
      <c r="G5" s="113">
        <f>SUM(G4)</f>
        <v>0</v>
      </c>
      <c r="H5" s="113">
        <f>SUM(H4)</f>
        <v>0</v>
      </c>
      <c r="I5" s="113">
        <f>SUM(I4)</f>
        <v>0</v>
      </c>
    </row>
    <row r="6" spans="1:9" ht="12.75" outlineLevel="1">
      <c r="A6" s="85" t="s">
        <v>53</v>
      </c>
      <c r="B6" s="85" t="s">
        <v>54</v>
      </c>
      <c r="C6" s="85" t="s">
        <v>53</v>
      </c>
      <c r="D6" s="120" t="s">
        <v>55</v>
      </c>
      <c r="E6" s="121">
        <v>275.65</v>
      </c>
      <c r="F6" s="34" t="s">
        <v>9</v>
      </c>
      <c r="G6" s="114"/>
      <c r="H6" s="114"/>
      <c r="I6" s="114"/>
    </row>
    <row r="7" spans="1:10" ht="12.75" outlineLevel="1">
      <c r="A7" s="85" t="s">
        <v>53</v>
      </c>
      <c r="B7" s="85" t="s">
        <v>54</v>
      </c>
      <c r="C7" s="85" t="s">
        <v>53</v>
      </c>
      <c r="D7" s="120" t="s">
        <v>56</v>
      </c>
      <c r="E7" s="121">
        <v>196.34</v>
      </c>
      <c r="F7" s="34" t="s">
        <v>9</v>
      </c>
      <c r="G7" s="114"/>
      <c r="H7" s="114"/>
      <c r="I7" s="114"/>
      <c r="J7" s="2"/>
    </row>
    <row r="8" spans="1:9" ht="12.75">
      <c r="A8" s="85"/>
      <c r="B8" s="86" t="s">
        <v>344</v>
      </c>
      <c r="C8" s="85"/>
      <c r="D8" s="120"/>
      <c r="E8" s="123">
        <f>SUM(E6:E7)</f>
        <v>471.99</v>
      </c>
      <c r="F8" s="34" t="s">
        <v>9</v>
      </c>
      <c r="G8" s="113">
        <f>SUM(G6:G7)</f>
        <v>0</v>
      </c>
      <c r="H8" s="113">
        <f>SUM(H6:H7)</f>
        <v>0</v>
      </c>
      <c r="I8" s="113">
        <f>SUM(I6:I7)</f>
        <v>0</v>
      </c>
    </row>
    <row r="9" spans="1:9" ht="12.75" outlineLevel="1">
      <c r="A9" s="85" t="s">
        <v>53</v>
      </c>
      <c r="B9" s="85" t="s">
        <v>58</v>
      </c>
      <c r="C9" s="85" t="s">
        <v>53</v>
      </c>
      <c r="D9" s="120" t="s">
        <v>59</v>
      </c>
      <c r="E9" s="121">
        <v>2472.56</v>
      </c>
      <c r="F9" s="34" t="s">
        <v>9</v>
      </c>
      <c r="G9" s="114"/>
      <c r="H9" s="114"/>
      <c r="I9" s="114"/>
    </row>
    <row r="10" spans="1:9" ht="12.75" outlineLevel="1">
      <c r="A10" s="85" t="s">
        <v>53</v>
      </c>
      <c r="B10" s="85" t="s">
        <v>58</v>
      </c>
      <c r="C10" s="85" t="s">
        <v>53</v>
      </c>
      <c r="D10" s="120" t="s">
        <v>60</v>
      </c>
      <c r="E10" s="121">
        <v>590</v>
      </c>
      <c r="F10" s="34" t="s">
        <v>9</v>
      </c>
      <c r="G10" s="114"/>
      <c r="H10" s="114"/>
      <c r="I10" s="114"/>
    </row>
    <row r="11" spans="1:9" ht="12.75">
      <c r="A11" s="85"/>
      <c r="B11" s="86" t="s">
        <v>345</v>
      </c>
      <c r="C11" s="85"/>
      <c r="D11" s="120"/>
      <c r="E11" s="123">
        <f>SUM(E9:E10)</f>
        <v>3062.56</v>
      </c>
      <c r="F11" s="34" t="s">
        <v>9</v>
      </c>
      <c r="G11" s="113">
        <f>SUM(G9:G10)</f>
        <v>0</v>
      </c>
      <c r="H11" s="113">
        <f>SUM(H9:H10)</f>
        <v>0</v>
      </c>
      <c r="I11" s="113">
        <f>SUM(I9:I10)</f>
        <v>0</v>
      </c>
    </row>
    <row r="12" spans="1:10" ht="12.75" outlineLevel="1">
      <c r="A12" s="85" t="s">
        <v>53</v>
      </c>
      <c r="B12" s="85" t="s">
        <v>61</v>
      </c>
      <c r="C12" s="85" t="s">
        <v>53</v>
      </c>
      <c r="D12" s="120" t="s">
        <v>63</v>
      </c>
      <c r="E12" s="121">
        <v>1083.65</v>
      </c>
      <c r="F12" s="34" t="s">
        <v>9</v>
      </c>
      <c r="G12" s="114"/>
      <c r="H12" s="114"/>
      <c r="I12" s="114"/>
      <c r="J12" s="117"/>
    </row>
    <row r="13" spans="1:10" ht="12.75" outlineLevel="1">
      <c r="A13" s="85" t="s">
        <v>53</v>
      </c>
      <c r="B13" s="85" t="s">
        <v>61</v>
      </c>
      <c r="C13" s="85" t="s">
        <v>53</v>
      </c>
      <c r="D13" s="120" t="s">
        <v>64</v>
      </c>
      <c r="E13" s="121">
        <v>2499.57</v>
      </c>
      <c r="F13" s="34" t="s">
        <v>9</v>
      </c>
      <c r="G13" s="114"/>
      <c r="H13" s="114"/>
      <c r="I13" s="114"/>
      <c r="J13" s="117"/>
    </row>
    <row r="14" spans="1:10" ht="12.75" outlineLevel="1">
      <c r="A14" s="85" t="s">
        <v>53</v>
      </c>
      <c r="B14" s="85" t="s">
        <v>61</v>
      </c>
      <c r="C14" s="85" t="s">
        <v>53</v>
      </c>
      <c r="D14" s="120" t="s">
        <v>62</v>
      </c>
      <c r="E14" s="121">
        <v>1750.5</v>
      </c>
      <c r="F14" s="34" t="s">
        <v>9</v>
      </c>
      <c r="G14" s="114"/>
      <c r="H14" s="114"/>
      <c r="I14" s="114"/>
      <c r="J14" s="117"/>
    </row>
    <row r="15" spans="1:9" ht="12.75" outlineLevel="1">
      <c r="A15" s="85" t="s">
        <v>53</v>
      </c>
      <c r="B15" s="85" t="s">
        <v>61</v>
      </c>
      <c r="C15" s="85" t="s">
        <v>53</v>
      </c>
      <c r="D15" s="120" t="s">
        <v>56</v>
      </c>
      <c r="E15" s="121">
        <v>697.7</v>
      </c>
      <c r="F15" s="34" t="s">
        <v>9</v>
      </c>
      <c r="G15" s="114"/>
      <c r="H15" s="114"/>
      <c r="I15" s="114"/>
    </row>
    <row r="16" spans="1:10" ht="12.75" outlineLevel="1">
      <c r="A16" s="85" t="s">
        <v>53</v>
      </c>
      <c r="B16" s="85" t="s">
        <v>61</v>
      </c>
      <c r="C16" s="85" t="s">
        <v>53</v>
      </c>
      <c r="D16" s="120" t="s">
        <v>57</v>
      </c>
      <c r="E16" s="121">
        <v>169.7</v>
      </c>
      <c r="F16" s="34" t="s">
        <v>9</v>
      </c>
      <c r="G16" s="114"/>
      <c r="H16" s="114"/>
      <c r="I16" s="114"/>
      <c r="J16" s="117"/>
    </row>
    <row r="17" spans="1:9" ht="12.75">
      <c r="A17" s="85"/>
      <c r="B17" s="86" t="s">
        <v>346</v>
      </c>
      <c r="C17" s="85"/>
      <c r="D17" s="120"/>
      <c r="E17" s="123">
        <f>SUM(E12:E15)</f>
        <v>6031.42</v>
      </c>
      <c r="F17" s="34" t="s">
        <v>9</v>
      </c>
      <c r="G17" s="113">
        <f>SUM(G12:G16)</f>
        <v>0</v>
      </c>
      <c r="H17" s="113">
        <f>SUM(H12:H16)</f>
        <v>0</v>
      </c>
      <c r="I17" s="113">
        <f>SUM(I12:I16)</f>
        <v>0</v>
      </c>
    </row>
    <row r="18" spans="1:11" ht="12.75" outlineLevel="1">
      <c r="A18" s="85" t="s">
        <v>53</v>
      </c>
      <c r="B18" s="85" t="s">
        <v>65</v>
      </c>
      <c r="C18" s="85" t="s">
        <v>53</v>
      </c>
      <c r="D18" s="120" t="s">
        <v>66</v>
      </c>
      <c r="E18" s="121">
        <v>635.96</v>
      </c>
      <c r="F18" s="34" t="s">
        <v>9</v>
      </c>
      <c r="G18" s="114"/>
      <c r="H18" s="114"/>
      <c r="I18" s="114"/>
      <c r="K18" s="2"/>
    </row>
    <row r="19" spans="1:10" ht="12.75" outlineLevel="1">
      <c r="A19" s="85" t="s">
        <v>53</v>
      </c>
      <c r="B19" s="85" t="s">
        <v>65</v>
      </c>
      <c r="C19" s="85" t="s">
        <v>53</v>
      </c>
      <c r="D19" s="120" t="s">
        <v>67</v>
      </c>
      <c r="E19" s="121">
        <v>789.31</v>
      </c>
      <c r="F19" s="34" t="s">
        <v>9</v>
      </c>
      <c r="G19" s="114"/>
      <c r="H19" s="114"/>
      <c r="I19" s="114"/>
      <c r="J19" s="117"/>
    </row>
    <row r="20" spans="1:9" ht="12.75">
      <c r="A20" s="85"/>
      <c r="B20" s="86" t="s">
        <v>347</v>
      </c>
      <c r="C20" s="85"/>
      <c r="D20" s="120"/>
      <c r="E20" s="123">
        <f>SUM(E18:E19)</f>
        <v>1425.27</v>
      </c>
      <c r="F20" s="34" t="s">
        <v>9</v>
      </c>
      <c r="G20" s="113">
        <f>SUM(G18:G19)</f>
        <v>0</v>
      </c>
      <c r="H20" s="113">
        <f>SUM(H18:H19)</f>
        <v>0</v>
      </c>
      <c r="I20" s="113">
        <f>SUM(I18:I19)</f>
        <v>0</v>
      </c>
    </row>
    <row r="21" spans="1:9" ht="12.75" outlineLevel="1">
      <c r="A21" s="85" t="s">
        <v>53</v>
      </c>
      <c r="B21" s="85" t="s">
        <v>70</v>
      </c>
      <c r="C21" s="85" t="s">
        <v>53</v>
      </c>
      <c r="D21" s="120" t="s">
        <v>71</v>
      </c>
      <c r="E21" s="121">
        <v>2289</v>
      </c>
      <c r="F21" s="34" t="s">
        <v>9</v>
      </c>
      <c r="G21" s="114"/>
      <c r="H21" s="114"/>
      <c r="I21" s="114"/>
    </row>
    <row r="22" spans="1:9" ht="12.75">
      <c r="A22" s="85"/>
      <c r="B22" s="86" t="s">
        <v>349</v>
      </c>
      <c r="C22" s="85"/>
      <c r="D22" s="120"/>
      <c r="E22" s="123">
        <f>SUM(E21:E21)</f>
        <v>2289</v>
      </c>
      <c r="F22" s="34" t="s">
        <v>9</v>
      </c>
      <c r="G22" s="113">
        <f>SUM(G21:G21)</f>
        <v>0</v>
      </c>
      <c r="H22" s="113">
        <f>SUM(H21:H21)</f>
        <v>0</v>
      </c>
      <c r="I22" s="113">
        <f>SUM(I21:I21)</f>
        <v>0</v>
      </c>
    </row>
    <row r="23" spans="1:9" ht="12.75" outlineLevel="1">
      <c r="A23" s="85" t="s">
        <v>53</v>
      </c>
      <c r="B23" s="85" t="s">
        <v>72</v>
      </c>
      <c r="C23" s="85" t="s">
        <v>53</v>
      </c>
      <c r="D23" s="120" t="s">
        <v>74</v>
      </c>
      <c r="E23" s="121">
        <v>79.852</v>
      </c>
      <c r="F23" s="34" t="s">
        <v>9</v>
      </c>
      <c r="G23" s="114"/>
      <c r="H23" s="114"/>
      <c r="I23" s="114"/>
    </row>
    <row r="24" spans="1:11" ht="12.75" outlineLevel="1">
      <c r="A24" s="85" t="s">
        <v>53</v>
      </c>
      <c r="B24" s="85" t="s">
        <v>72</v>
      </c>
      <c r="C24" s="85" t="s">
        <v>53</v>
      </c>
      <c r="D24" s="120" t="s">
        <v>73</v>
      </c>
      <c r="E24" s="121">
        <v>812</v>
      </c>
      <c r="F24" s="34" t="s">
        <v>9</v>
      </c>
      <c r="G24" s="114"/>
      <c r="H24" s="114"/>
      <c r="I24" s="114"/>
      <c r="J24" s="117"/>
      <c r="K24" s="2"/>
    </row>
    <row r="25" spans="1:9" ht="12.75">
      <c r="A25" s="85"/>
      <c r="B25" s="86" t="s">
        <v>350</v>
      </c>
      <c r="C25" s="85"/>
      <c r="D25" s="120"/>
      <c r="E25" s="123">
        <f>SUM(E23:E24)</f>
        <v>891.852</v>
      </c>
      <c r="F25" s="34" t="s">
        <v>9</v>
      </c>
      <c r="G25" s="113">
        <f>SUM(G23:G24)</f>
        <v>0</v>
      </c>
      <c r="H25" s="113">
        <f>SUM(H23:H24)</f>
        <v>0</v>
      </c>
      <c r="I25" s="113">
        <f>SUM(I23:I24)</f>
        <v>0</v>
      </c>
    </row>
    <row r="26" spans="1:9" ht="12.75" outlineLevel="1">
      <c r="A26" s="85" t="s">
        <v>75</v>
      </c>
      <c r="B26" s="85" t="s">
        <v>76</v>
      </c>
      <c r="C26" s="85" t="s">
        <v>75</v>
      </c>
      <c r="D26" s="120" t="s">
        <v>77</v>
      </c>
      <c r="E26" s="121">
        <v>465.93</v>
      </c>
      <c r="F26" s="34" t="s">
        <v>9</v>
      </c>
      <c r="G26" s="114"/>
      <c r="H26" s="114"/>
      <c r="I26" s="114"/>
    </row>
    <row r="27" spans="1:9" ht="12.75">
      <c r="A27" s="85"/>
      <c r="B27" s="86" t="s">
        <v>351</v>
      </c>
      <c r="C27" s="85"/>
      <c r="D27" s="120"/>
      <c r="E27" s="123">
        <f>SUM(E26)</f>
        <v>465.93</v>
      </c>
      <c r="F27" s="34" t="s">
        <v>9</v>
      </c>
      <c r="G27" s="113">
        <f>SUM(G26)</f>
        <v>0</v>
      </c>
      <c r="H27" s="113">
        <f>SUM(H26)</f>
        <v>0</v>
      </c>
      <c r="I27" s="113">
        <f>SUM(I26)</f>
        <v>0</v>
      </c>
    </row>
    <row r="28" spans="1:9" ht="12.75" outlineLevel="1">
      <c r="A28" s="85" t="s">
        <v>23</v>
      </c>
      <c r="B28" s="85" t="s">
        <v>78</v>
      </c>
      <c r="C28" s="85" t="s">
        <v>23</v>
      </c>
      <c r="D28" s="120">
        <v>468</v>
      </c>
      <c r="E28" s="121">
        <v>813.2</v>
      </c>
      <c r="F28" s="34" t="s">
        <v>9</v>
      </c>
      <c r="G28" s="114"/>
      <c r="H28" s="114"/>
      <c r="I28" s="114"/>
    </row>
    <row r="29" spans="1:9" ht="12.75" outlineLevel="1">
      <c r="A29" s="85" t="s">
        <v>23</v>
      </c>
      <c r="B29" s="85" t="s">
        <v>278</v>
      </c>
      <c r="C29" s="85" t="s">
        <v>23</v>
      </c>
      <c r="D29" s="120">
        <v>450</v>
      </c>
      <c r="E29" s="121">
        <v>134.7</v>
      </c>
      <c r="F29" s="34" t="s">
        <v>9</v>
      </c>
      <c r="G29" s="113"/>
      <c r="H29" s="113"/>
      <c r="I29" s="113"/>
    </row>
    <row r="30" spans="1:9" ht="12.75">
      <c r="A30" s="85"/>
      <c r="B30" s="86" t="s">
        <v>352</v>
      </c>
      <c r="C30" s="85"/>
      <c r="D30" s="120"/>
      <c r="E30" s="123">
        <f>SUM(E28:E29)</f>
        <v>947.9000000000001</v>
      </c>
      <c r="F30" s="34" t="s">
        <v>9</v>
      </c>
      <c r="G30" s="113">
        <f>SUM(G28:G29)</f>
        <v>0</v>
      </c>
      <c r="H30" s="113">
        <f>SUM(H28:H29)</f>
        <v>0</v>
      </c>
      <c r="I30" s="113">
        <f>SUM(I28:I29)</f>
        <v>0</v>
      </c>
    </row>
    <row r="31" spans="1:9" ht="12.75" outlineLevel="1">
      <c r="A31" s="85" t="s">
        <v>79</v>
      </c>
      <c r="B31" s="85" t="s">
        <v>80</v>
      </c>
      <c r="C31" s="85" t="s">
        <v>79</v>
      </c>
      <c r="D31" s="120" t="s">
        <v>81</v>
      </c>
      <c r="E31" s="121">
        <v>139.931</v>
      </c>
      <c r="F31" s="34" t="s">
        <v>9</v>
      </c>
      <c r="G31" s="114"/>
      <c r="H31" s="114"/>
      <c r="I31" s="114"/>
    </row>
    <row r="32" spans="1:9" ht="12.75" outlineLevel="1">
      <c r="A32" s="85" t="s">
        <v>79</v>
      </c>
      <c r="B32" s="85" t="s">
        <v>80</v>
      </c>
      <c r="C32" s="85" t="s">
        <v>79</v>
      </c>
      <c r="D32" s="120" t="s">
        <v>82</v>
      </c>
      <c r="E32" s="121">
        <v>110.213</v>
      </c>
      <c r="F32" s="34" t="s">
        <v>9</v>
      </c>
      <c r="G32" s="113"/>
      <c r="H32" s="113"/>
      <c r="I32" s="113"/>
    </row>
    <row r="33" spans="1:9" ht="12.75">
      <c r="A33" s="85"/>
      <c r="B33" s="86" t="s">
        <v>353</v>
      </c>
      <c r="C33" s="85"/>
      <c r="D33" s="120"/>
      <c r="E33" s="123">
        <f>SUM(E31:E32)</f>
        <v>250.144</v>
      </c>
      <c r="F33" s="34" t="s">
        <v>9</v>
      </c>
      <c r="G33" s="113">
        <f>SUM(G31:G32)</f>
        <v>0</v>
      </c>
      <c r="H33" s="113">
        <f>SUM(H31:H32)</f>
        <v>0</v>
      </c>
      <c r="I33" s="113">
        <f>SUM(I31:I32)</f>
        <v>0</v>
      </c>
    </row>
    <row r="34" spans="1:9" ht="12.75" outlineLevel="1">
      <c r="A34" s="85" t="s">
        <v>83</v>
      </c>
      <c r="B34" s="85" t="s">
        <v>84</v>
      </c>
      <c r="C34" s="85" t="s">
        <v>83</v>
      </c>
      <c r="D34" s="120" t="s">
        <v>85</v>
      </c>
      <c r="E34" s="121">
        <v>1539.7</v>
      </c>
      <c r="F34" s="34" t="s">
        <v>9</v>
      </c>
      <c r="G34" s="114"/>
      <c r="H34" s="114"/>
      <c r="I34" s="114"/>
    </row>
    <row r="35" spans="1:10" ht="12.75" outlineLevel="1">
      <c r="A35" s="85" t="s">
        <v>83</v>
      </c>
      <c r="B35" s="85" t="s">
        <v>84</v>
      </c>
      <c r="C35" s="85" t="s">
        <v>83</v>
      </c>
      <c r="D35" s="120" t="s">
        <v>87</v>
      </c>
      <c r="E35" s="121">
        <v>140.23</v>
      </c>
      <c r="F35" s="34" t="s">
        <v>9</v>
      </c>
      <c r="G35" s="114"/>
      <c r="H35" s="114"/>
      <c r="I35" s="114"/>
      <c r="J35" s="2"/>
    </row>
    <row r="36" spans="1:9" ht="12.75" outlineLevel="1">
      <c r="A36" s="85" t="s">
        <v>83</v>
      </c>
      <c r="B36" s="85" t="s">
        <v>84</v>
      </c>
      <c r="C36" s="85" t="s">
        <v>83</v>
      </c>
      <c r="D36" s="120" t="s">
        <v>90</v>
      </c>
      <c r="E36" s="121">
        <v>954.382</v>
      </c>
      <c r="F36" s="34" t="s">
        <v>9</v>
      </c>
      <c r="G36" s="114"/>
      <c r="H36" s="114"/>
      <c r="I36" s="114"/>
    </row>
    <row r="37" spans="1:9" ht="12.75" outlineLevel="1">
      <c r="A37" s="85" t="s">
        <v>83</v>
      </c>
      <c r="B37" s="85" t="s">
        <v>84</v>
      </c>
      <c r="C37" s="85" t="s">
        <v>83</v>
      </c>
      <c r="D37" s="120" t="s">
        <v>91</v>
      </c>
      <c r="E37" s="121">
        <v>2435.6</v>
      </c>
      <c r="F37" s="34" t="s">
        <v>9</v>
      </c>
      <c r="G37" s="114"/>
      <c r="H37" s="114"/>
      <c r="I37" s="114"/>
    </row>
    <row r="38" spans="1:9" ht="12.75" outlineLevel="1">
      <c r="A38" s="85" t="s">
        <v>83</v>
      </c>
      <c r="B38" s="85" t="s">
        <v>84</v>
      </c>
      <c r="C38" s="85" t="s">
        <v>83</v>
      </c>
      <c r="D38" s="120" t="s">
        <v>93</v>
      </c>
      <c r="E38" s="121">
        <v>3108.06</v>
      </c>
      <c r="F38" s="34" t="s">
        <v>9</v>
      </c>
      <c r="G38" s="114"/>
      <c r="H38" s="114"/>
      <c r="I38" s="114"/>
    </row>
    <row r="39" spans="1:9" ht="12.75" outlineLevel="1">
      <c r="A39" s="85" t="s">
        <v>83</v>
      </c>
      <c r="B39" s="85" t="s">
        <v>84</v>
      </c>
      <c r="C39" s="85" t="s">
        <v>83</v>
      </c>
      <c r="D39" s="120" t="s">
        <v>95</v>
      </c>
      <c r="E39" s="121">
        <v>652.874</v>
      </c>
      <c r="F39" s="34" t="s">
        <v>9</v>
      </c>
      <c r="G39" s="114"/>
      <c r="H39" s="114"/>
      <c r="I39" s="114"/>
    </row>
    <row r="40" spans="1:9" ht="12.75" outlineLevel="1">
      <c r="A40" s="85" t="s">
        <v>83</v>
      </c>
      <c r="B40" s="85" t="s">
        <v>84</v>
      </c>
      <c r="C40" s="85" t="s">
        <v>83</v>
      </c>
      <c r="D40" s="120" t="s">
        <v>97</v>
      </c>
      <c r="E40" s="121">
        <v>304.251</v>
      </c>
      <c r="F40" s="34" t="s">
        <v>9</v>
      </c>
      <c r="G40" s="114"/>
      <c r="H40" s="114"/>
      <c r="I40" s="114"/>
    </row>
    <row r="41" spans="1:9" ht="12.75" outlineLevel="1">
      <c r="A41" s="85" t="s">
        <v>83</v>
      </c>
      <c r="B41" s="85" t="s">
        <v>84</v>
      </c>
      <c r="C41" s="85" t="s">
        <v>83</v>
      </c>
      <c r="D41" s="120" t="s">
        <v>98</v>
      </c>
      <c r="E41" s="121">
        <v>759.317</v>
      </c>
      <c r="F41" s="34" t="s">
        <v>9</v>
      </c>
      <c r="G41" s="114"/>
      <c r="H41" s="114"/>
      <c r="I41" s="114"/>
    </row>
    <row r="42" spans="1:11" ht="12.75" outlineLevel="1">
      <c r="A42" s="85" t="s">
        <v>83</v>
      </c>
      <c r="B42" s="85" t="s">
        <v>84</v>
      </c>
      <c r="C42" s="85" t="s">
        <v>83</v>
      </c>
      <c r="D42" s="120" t="s">
        <v>89</v>
      </c>
      <c r="E42" s="121">
        <v>453.57</v>
      </c>
      <c r="F42" s="34" t="s">
        <v>9</v>
      </c>
      <c r="G42" s="114"/>
      <c r="H42" s="114"/>
      <c r="I42" s="114"/>
      <c r="K42" s="2"/>
    </row>
    <row r="43" spans="1:9" ht="12.75" outlineLevel="1">
      <c r="A43" s="85" t="s">
        <v>83</v>
      </c>
      <c r="B43" s="85" t="s">
        <v>84</v>
      </c>
      <c r="C43" s="85" t="s">
        <v>83</v>
      </c>
      <c r="D43" s="120" t="s">
        <v>88</v>
      </c>
      <c r="E43" s="121">
        <v>1598.34</v>
      </c>
      <c r="F43" s="34" t="s">
        <v>9</v>
      </c>
      <c r="G43" s="114"/>
      <c r="H43" s="114"/>
      <c r="I43" s="114"/>
    </row>
    <row r="44" spans="1:9" ht="12.75" outlineLevel="1">
      <c r="A44" s="85" t="s">
        <v>83</v>
      </c>
      <c r="B44" s="85" t="s">
        <v>84</v>
      </c>
      <c r="C44" s="85" t="s">
        <v>83</v>
      </c>
      <c r="D44" s="120" t="s">
        <v>96</v>
      </c>
      <c r="E44" s="121">
        <v>131.31</v>
      </c>
      <c r="F44" s="34" t="s">
        <v>9</v>
      </c>
      <c r="G44" s="114"/>
      <c r="H44" s="114"/>
      <c r="I44" s="114"/>
    </row>
    <row r="45" spans="1:9" ht="12.75" outlineLevel="1">
      <c r="A45" s="85" t="s">
        <v>83</v>
      </c>
      <c r="B45" s="85" t="s">
        <v>84</v>
      </c>
      <c r="C45" s="85" t="s">
        <v>83</v>
      </c>
      <c r="D45" s="120" t="s">
        <v>86</v>
      </c>
      <c r="E45" s="121">
        <v>3385.44</v>
      </c>
      <c r="F45" s="34" t="s">
        <v>9</v>
      </c>
      <c r="G45" s="114"/>
      <c r="H45" s="114"/>
      <c r="I45" s="114"/>
    </row>
    <row r="46" spans="1:9" ht="12.75" outlineLevel="1">
      <c r="A46" s="85" t="s">
        <v>83</v>
      </c>
      <c r="B46" s="85" t="s">
        <v>84</v>
      </c>
      <c r="C46" s="85" t="s">
        <v>83</v>
      </c>
      <c r="D46" s="120" t="s">
        <v>94</v>
      </c>
      <c r="E46" s="121">
        <v>1148.25</v>
      </c>
      <c r="F46" s="34" t="s">
        <v>9</v>
      </c>
      <c r="G46" s="114"/>
      <c r="H46" s="114"/>
      <c r="I46" s="114"/>
    </row>
    <row r="47" spans="1:9" ht="12.75" outlineLevel="1">
      <c r="A47" s="85" t="s">
        <v>83</v>
      </c>
      <c r="B47" s="85" t="s">
        <v>84</v>
      </c>
      <c r="C47" s="85" t="s">
        <v>83</v>
      </c>
      <c r="D47" s="120" t="s">
        <v>92</v>
      </c>
      <c r="E47" s="121">
        <v>1294.54</v>
      </c>
      <c r="F47" s="34" t="s">
        <v>9</v>
      </c>
      <c r="G47" s="114"/>
      <c r="H47" s="114"/>
      <c r="I47" s="114"/>
    </row>
    <row r="48" spans="1:11" ht="12.75" outlineLevel="1">
      <c r="A48" s="85" t="s">
        <v>83</v>
      </c>
      <c r="B48" s="85" t="s">
        <v>84</v>
      </c>
      <c r="C48" s="85" t="s">
        <v>83</v>
      </c>
      <c r="D48" s="120" t="s">
        <v>99</v>
      </c>
      <c r="E48" s="121">
        <v>839.792</v>
      </c>
      <c r="F48" s="34" t="s">
        <v>9</v>
      </c>
      <c r="G48" s="114"/>
      <c r="H48" s="114"/>
      <c r="I48" s="114"/>
      <c r="K48" s="2"/>
    </row>
    <row r="49" spans="1:9" ht="12.75" outlineLevel="1">
      <c r="A49" s="85" t="s">
        <v>83</v>
      </c>
      <c r="B49" s="85" t="s">
        <v>84</v>
      </c>
      <c r="C49" s="85" t="s">
        <v>83</v>
      </c>
      <c r="D49" s="120" t="s">
        <v>100</v>
      </c>
      <c r="E49" s="121">
        <v>240.895</v>
      </c>
      <c r="F49" s="34" t="s">
        <v>9</v>
      </c>
      <c r="G49" s="113"/>
      <c r="H49" s="113"/>
      <c r="I49" s="113"/>
    </row>
    <row r="50" spans="1:9" ht="12.75">
      <c r="A50" s="85"/>
      <c r="B50" s="86" t="s">
        <v>354</v>
      </c>
      <c r="C50" s="85"/>
      <c r="D50" s="120"/>
      <c r="E50" s="123">
        <f>SUM(E34:E49)</f>
        <v>18986.551000000003</v>
      </c>
      <c r="F50" s="34" t="s">
        <v>9</v>
      </c>
      <c r="G50" s="113">
        <f>SUM(G34:G49)</f>
        <v>0</v>
      </c>
      <c r="H50" s="113">
        <f>SUM(H34:H49)</f>
        <v>0</v>
      </c>
      <c r="I50" s="113">
        <f>SUM(I34:I49)</f>
        <v>0</v>
      </c>
    </row>
    <row r="51" spans="1:9" ht="12.75" outlineLevel="1">
      <c r="A51" s="85" t="s">
        <v>83</v>
      </c>
      <c r="B51" s="85" t="s">
        <v>101</v>
      </c>
      <c r="C51" s="85" t="s">
        <v>83</v>
      </c>
      <c r="D51" s="120" t="s">
        <v>103</v>
      </c>
      <c r="E51" s="121">
        <v>549.52</v>
      </c>
      <c r="F51" s="34" t="s">
        <v>9</v>
      </c>
      <c r="G51" s="114"/>
      <c r="H51" s="114"/>
      <c r="I51" s="114"/>
    </row>
    <row r="52" spans="1:11" ht="12.75" outlineLevel="1">
      <c r="A52" s="85" t="s">
        <v>83</v>
      </c>
      <c r="B52" s="85" t="s">
        <v>101</v>
      </c>
      <c r="C52" s="85" t="s">
        <v>83</v>
      </c>
      <c r="D52" s="120" t="s">
        <v>102</v>
      </c>
      <c r="E52" s="121">
        <v>286.66</v>
      </c>
      <c r="F52" s="34" t="s">
        <v>9</v>
      </c>
      <c r="G52" s="113"/>
      <c r="H52" s="113"/>
      <c r="I52" s="113"/>
      <c r="K52" s="2"/>
    </row>
    <row r="53" spans="1:9" ht="12.75">
      <c r="A53" s="85"/>
      <c r="B53" s="86" t="s">
        <v>355</v>
      </c>
      <c r="C53" s="85"/>
      <c r="D53" s="120"/>
      <c r="E53" s="123">
        <f>SUM(E51:E52)</f>
        <v>836.1800000000001</v>
      </c>
      <c r="F53" s="34" t="s">
        <v>9</v>
      </c>
      <c r="G53" s="113">
        <f>SUM(G51:G52)</f>
        <v>0</v>
      </c>
      <c r="H53" s="113">
        <f>SUM(H51:H52)</f>
        <v>0</v>
      </c>
      <c r="I53" s="113">
        <f>SUM(I51:I52)</f>
        <v>0</v>
      </c>
    </row>
    <row r="54" spans="1:9" ht="12.75" outlineLevel="1">
      <c r="A54" s="85" t="s">
        <v>83</v>
      </c>
      <c r="B54" s="85" t="s">
        <v>104</v>
      </c>
      <c r="C54" s="85" t="s">
        <v>83</v>
      </c>
      <c r="D54" s="120" t="s">
        <v>106</v>
      </c>
      <c r="E54" s="124">
        <v>174.47</v>
      </c>
      <c r="F54" s="34" t="s">
        <v>9</v>
      </c>
      <c r="G54" s="114"/>
      <c r="H54" s="114"/>
      <c r="I54" s="114"/>
    </row>
    <row r="55" spans="1:11" ht="12.75" outlineLevel="1">
      <c r="A55" s="85" t="s">
        <v>83</v>
      </c>
      <c r="B55" s="85" t="s">
        <v>104</v>
      </c>
      <c r="C55" s="85" t="s">
        <v>83</v>
      </c>
      <c r="D55" s="120" t="s">
        <v>105</v>
      </c>
      <c r="E55" s="121">
        <v>318.43</v>
      </c>
      <c r="F55" s="34" t="s">
        <v>9</v>
      </c>
      <c r="G55" s="113"/>
      <c r="H55" s="113"/>
      <c r="I55" s="113"/>
      <c r="K55" s="2"/>
    </row>
    <row r="56" spans="1:9" ht="12.75">
      <c r="A56" s="85"/>
      <c r="B56" s="86" t="s">
        <v>356</v>
      </c>
      <c r="C56" s="85"/>
      <c r="D56" s="120"/>
      <c r="E56" s="123">
        <f>SUM(E54:E55)</f>
        <v>492.9</v>
      </c>
      <c r="F56" s="34" t="s">
        <v>9</v>
      </c>
      <c r="G56" s="113">
        <f>SUM(G54:G55)</f>
        <v>0</v>
      </c>
      <c r="H56" s="113">
        <f>SUM(H54:H55)</f>
        <v>0</v>
      </c>
      <c r="I56" s="113">
        <f>SUM(I54:I55)</f>
        <v>0</v>
      </c>
    </row>
    <row r="57" spans="1:9" ht="12.75" outlineLevel="1">
      <c r="A57" s="85" t="s">
        <v>83</v>
      </c>
      <c r="B57" s="85" t="s">
        <v>357</v>
      </c>
      <c r="C57" s="85" t="s">
        <v>83</v>
      </c>
      <c r="D57" s="120" t="s">
        <v>107</v>
      </c>
      <c r="E57" s="121">
        <v>1097.55</v>
      </c>
      <c r="F57" s="34" t="s">
        <v>9</v>
      </c>
      <c r="G57" s="114"/>
      <c r="H57" s="114"/>
      <c r="I57" s="114"/>
    </row>
    <row r="58" spans="1:11" ht="12.75" outlineLevel="1">
      <c r="A58" s="85" t="s">
        <v>83</v>
      </c>
      <c r="B58" s="85" t="s">
        <v>357</v>
      </c>
      <c r="C58" s="85" t="s">
        <v>83</v>
      </c>
      <c r="D58" s="120" t="s">
        <v>108</v>
      </c>
      <c r="E58" s="121">
        <v>133.06</v>
      </c>
      <c r="F58" s="34" t="s">
        <v>9</v>
      </c>
      <c r="G58" s="114"/>
      <c r="H58" s="114"/>
      <c r="I58" s="114"/>
      <c r="K58" s="2"/>
    </row>
    <row r="59" spans="1:9" ht="12.75">
      <c r="A59" s="85"/>
      <c r="B59" s="86" t="s">
        <v>358</v>
      </c>
      <c r="C59" s="85"/>
      <c r="D59" s="120"/>
      <c r="E59" s="123">
        <f>SUM(E57:E58)</f>
        <v>1230.61</v>
      </c>
      <c r="F59" s="34" t="s">
        <v>9</v>
      </c>
      <c r="G59" s="113">
        <f>SUM(G57:G58)</f>
        <v>0</v>
      </c>
      <c r="H59" s="113">
        <f>SUM(H57:H58)</f>
        <v>0</v>
      </c>
      <c r="I59" s="113">
        <f>SUM(I57:I58)</f>
        <v>0</v>
      </c>
    </row>
    <row r="60" spans="1:9" ht="12.75" customHeight="1" outlineLevel="1">
      <c r="A60" s="85" t="s">
        <v>28</v>
      </c>
      <c r="B60" s="85" t="s">
        <v>206</v>
      </c>
      <c r="C60" s="85" t="s">
        <v>28</v>
      </c>
      <c r="D60" s="125" t="s">
        <v>197</v>
      </c>
      <c r="E60" s="121">
        <v>1508.82</v>
      </c>
      <c r="F60" s="34" t="s">
        <v>9</v>
      </c>
      <c r="G60" s="113"/>
      <c r="H60" s="113"/>
      <c r="I60" s="113"/>
    </row>
    <row r="61" spans="1:9" ht="12.75">
      <c r="A61" s="46"/>
      <c r="B61" s="86" t="s">
        <v>293</v>
      </c>
      <c r="C61" s="46"/>
      <c r="D61" s="120"/>
      <c r="E61" s="126">
        <f>SUM(E60)</f>
        <v>1508.82</v>
      </c>
      <c r="F61" s="34" t="s">
        <v>9</v>
      </c>
      <c r="G61" s="113">
        <f>SUM(G60)</f>
        <v>0</v>
      </c>
      <c r="H61" s="113">
        <f>SUM(H60)</f>
        <v>0</v>
      </c>
      <c r="I61" s="113">
        <f>SUM(I60)</f>
        <v>0</v>
      </c>
    </row>
    <row r="62" spans="1:9" ht="12.75" outlineLevel="1">
      <c r="A62" s="85" t="s">
        <v>28</v>
      </c>
      <c r="B62" s="101" t="s">
        <v>374</v>
      </c>
      <c r="C62" s="85" t="s">
        <v>28</v>
      </c>
      <c r="D62" s="120" t="s">
        <v>392</v>
      </c>
      <c r="E62" s="121">
        <v>189.9</v>
      </c>
      <c r="F62" s="34" t="s">
        <v>9</v>
      </c>
      <c r="G62" s="113"/>
      <c r="H62" s="113"/>
      <c r="I62" s="113"/>
    </row>
    <row r="63" spans="1:9" ht="12.75">
      <c r="A63" s="85"/>
      <c r="B63" s="86" t="s">
        <v>375</v>
      </c>
      <c r="C63" s="85"/>
      <c r="D63" s="120"/>
      <c r="E63" s="123">
        <f>SUM(E62)</f>
        <v>189.9</v>
      </c>
      <c r="F63" s="34" t="s">
        <v>9</v>
      </c>
      <c r="G63" s="113">
        <f>SUM(G62)</f>
        <v>0</v>
      </c>
      <c r="H63" s="113">
        <f>SUM(H62)</f>
        <v>0</v>
      </c>
      <c r="I63" s="113">
        <f>SUM(I62)</f>
        <v>0</v>
      </c>
    </row>
    <row r="64" spans="1:9" ht="12.75" outlineLevel="1">
      <c r="A64" s="85" t="s">
        <v>28</v>
      </c>
      <c r="B64" s="85" t="s">
        <v>112</v>
      </c>
      <c r="C64" s="85" t="s">
        <v>28</v>
      </c>
      <c r="D64" s="120" t="s">
        <v>109</v>
      </c>
      <c r="E64" s="121">
        <v>300</v>
      </c>
      <c r="F64" s="34" t="s">
        <v>9</v>
      </c>
      <c r="G64" s="114"/>
      <c r="H64" s="114"/>
      <c r="I64" s="114"/>
    </row>
    <row r="65" spans="1:9" ht="12.75" outlineLevel="1">
      <c r="A65" s="85" t="s">
        <v>28</v>
      </c>
      <c r="B65" s="85" t="s">
        <v>112</v>
      </c>
      <c r="C65" s="85" t="s">
        <v>28</v>
      </c>
      <c r="D65" s="120" t="s">
        <v>110</v>
      </c>
      <c r="E65" s="121">
        <v>200</v>
      </c>
      <c r="F65" s="34" t="s">
        <v>9</v>
      </c>
      <c r="G65" s="114"/>
      <c r="H65" s="114"/>
      <c r="I65" s="114"/>
    </row>
    <row r="66" spans="1:9" ht="12.75" outlineLevel="1">
      <c r="A66" s="85" t="s">
        <v>28</v>
      </c>
      <c r="B66" s="85" t="s">
        <v>112</v>
      </c>
      <c r="C66" s="85" t="s">
        <v>28</v>
      </c>
      <c r="D66" s="120" t="s">
        <v>111</v>
      </c>
      <c r="E66" s="121">
        <v>300</v>
      </c>
      <c r="F66" s="34" t="s">
        <v>9</v>
      </c>
      <c r="G66" s="113"/>
      <c r="H66" s="113"/>
      <c r="I66" s="113"/>
    </row>
    <row r="67" spans="1:9" ht="12.75" outlineLevel="1">
      <c r="A67" s="85" t="s">
        <v>28</v>
      </c>
      <c r="B67" s="85" t="s">
        <v>112</v>
      </c>
      <c r="C67" s="85" t="s">
        <v>28</v>
      </c>
      <c r="D67" s="120" t="s">
        <v>114</v>
      </c>
      <c r="E67" s="121">
        <v>1228.29</v>
      </c>
      <c r="F67" s="34" t="s">
        <v>9</v>
      </c>
      <c r="G67" s="114"/>
      <c r="H67" s="114"/>
      <c r="I67" s="114"/>
    </row>
    <row r="68" spans="1:9" ht="12.75">
      <c r="A68" s="85"/>
      <c r="B68" s="86" t="s">
        <v>325</v>
      </c>
      <c r="C68" s="85"/>
      <c r="D68" s="120"/>
      <c r="E68" s="123">
        <f>SUM(E64:E67)</f>
        <v>2028.29</v>
      </c>
      <c r="F68" s="34" t="s">
        <v>9</v>
      </c>
      <c r="G68" s="113">
        <f>SUM(G64:G67)</f>
        <v>0</v>
      </c>
      <c r="H68" s="113">
        <f>SUM(H64:H67)</f>
        <v>0</v>
      </c>
      <c r="I68" s="113">
        <f>SUM(I64:I67)</f>
        <v>0</v>
      </c>
    </row>
    <row r="69" spans="1:9" ht="12.75" outlineLevel="1">
      <c r="A69" s="85" t="s">
        <v>46</v>
      </c>
      <c r="B69" s="85" t="s">
        <v>115</v>
      </c>
      <c r="C69" s="85" t="s">
        <v>48</v>
      </c>
      <c r="D69" s="120" t="s">
        <v>117</v>
      </c>
      <c r="E69" s="121">
        <v>172.78</v>
      </c>
      <c r="F69" s="34" t="s">
        <v>9</v>
      </c>
      <c r="G69" s="114"/>
      <c r="H69" s="114"/>
      <c r="I69" s="114"/>
    </row>
    <row r="70" spans="1:9" ht="12.75" outlineLevel="1">
      <c r="A70" s="85" t="s">
        <v>46</v>
      </c>
      <c r="B70" s="85" t="s">
        <v>115</v>
      </c>
      <c r="C70" s="85" t="s">
        <v>48</v>
      </c>
      <c r="D70" s="120" t="s">
        <v>116</v>
      </c>
      <c r="E70" s="121">
        <v>784.09</v>
      </c>
      <c r="F70" s="34" t="s">
        <v>9</v>
      </c>
      <c r="G70" s="113"/>
      <c r="H70" s="113"/>
      <c r="I70" s="113"/>
    </row>
    <row r="71" spans="1:9" ht="12.75">
      <c r="A71" s="85"/>
      <c r="B71" s="86" t="s">
        <v>359</v>
      </c>
      <c r="C71" s="85"/>
      <c r="D71" s="120"/>
      <c r="E71" s="123">
        <f>SUM(E69:E70)</f>
        <v>956.87</v>
      </c>
      <c r="F71" s="34" t="s">
        <v>9</v>
      </c>
      <c r="G71" s="113">
        <f>SUM(G69:G70)</f>
        <v>0</v>
      </c>
      <c r="H71" s="113">
        <f>SUM(H69:H70)</f>
        <v>0</v>
      </c>
      <c r="I71" s="113">
        <f>SUM(I69:I70)</f>
        <v>0</v>
      </c>
    </row>
    <row r="72" spans="1:9" ht="12.75" outlineLevel="1">
      <c r="A72" s="85" t="s">
        <v>46</v>
      </c>
      <c r="B72" s="85" t="s">
        <v>123</v>
      </c>
      <c r="C72" s="85" t="s">
        <v>48</v>
      </c>
      <c r="D72" s="120" t="s">
        <v>124</v>
      </c>
      <c r="E72" s="121">
        <v>840.113</v>
      </c>
      <c r="F72" s="34" t="s">
        <v>9</v>
      </c>
      <c r="G72" s="113"/>
      <c r="H72" s="113"/>
      <c r="I72" s="113"/>
    </row>
    <row r="73" spans="1:9" ht="12.75">
      <c r="A73" s="85"/>
      <c r="B73" s="86" t="s">
        <v>361</v>
      </c>
      <c r="C73" s="85"/>
      <c r="D73" s="120"/>
      <c r="E73" s="123">
        <f>SUM(E72)</f>
        <v>840.113</v>
      </c>
      <c r="F73" s="34" t="s">
        <v>9</v>
      </c>
      <c r="G73" s="113">
        <f>SUM(G72)</f>
        <v>0</v>
      </c>
      <c r="H73" s="113">
        <f>SUM(H72)</f>
        <v>0</v>
      </c>
      <c r="I73" s="113">
        <f>SUM(I72)</f>
        <v>0</v>
      </c>
    </row>
    <row r="74" spans="1:9" s="30" customFormat="1" ht="12">
      <c r="A74" s="26"/>
      <c r="B74" s="26"/>
      <c r="C74" s="26"/>
      <c r="D74" s="27"/>
      <c r="E74" s="28"/>
      <c r="F74" s="29"/>
      <c r="G74" s="55"/>
      <c r="H74" s="55"/>
      <c r="I74" s="55"/>
    </row>
    <row r="75" spans="1:9" ht="12.75">
      <c r="A75" s="26"/>
      <c r="B75" s="48" t="s">
        <v>410</v>
      </c>
      <c r="C75" s="75"/>
      <c r="D75" s="76"/>
      <c r="E75" s="77">
        <f>SUM(E73,E71,E68,E63,E61,E59,E56,E53,E50,E33,E30,E27,E25,E22,E20,E17,E11,E8,E5)</f>
        <v>43032.49999999999</v>
      </c>
      <c r="F75" s="78"/>
      <c r="G75" s="79"/>
      <c r="H75" s="79"/>
      <c r="I75" s="79"/>
    </row>
    <row r="76" spans="1:9" ht="12.75">
      <c r="A76" s="26"/>
      <c r="B76" s="71" t="s">
        <v>400</v>
      </c>
      <c r="C76" s="81"/>
      <c r="D76" s="82"/>
      <c r="E76" s="83"/>
      <c r="F76" s="84"/>
      <c r="G76" s="129">
        <f>SUM(G73,G71,G68,G63,G61,G59,G56,G53,G50,G33,G30,G27,G25,G22,G20,G17,G11,G8,G5)</f>
        <v>0</v>
      </c>
      <c r="H76" s="129">
        <f>SUM(H73,H71,H68,H63,H61,H59,H56,H53,H50,H33,H30,H27,H25,H22,H20,H17,H11,H8,H5)</f>
        <v>0</v>
      </c>
      <c r="I76" s="129">
        <f>SUM(I73,I71,I68,I63,I61,I59,I56,I53,I50,I33,I30,I27,I25,I22,I20,,I17,I11,I8,I5)</f>
        <v>0</v>
      </c>
    </row>
    <row r="77" spans="1:9" ht="12.75">
      <c r="A77" s="26"/>
      <c r="B77" s="80"/>
      <c r="C77" s="81"/>
      <c r="D77" s="82"/>
      <c r="E77" s="83"/>
      <c r="F77" s="84"/>
      <c r="G77" s="79"/>
      <c r="H77" s="79"/>
      <c r="I77" s="79"/>
    </row>
    <row r="78" spans="1:9" ht="15.75">
      <c r="A78" s="15"/>
      <c r="B78" s="62" t="s">
        <v>399</v>
      </c>
      <c r="C78" s="66"/>
      <c r="D78" s="67"/>
      <c r="E78" s="68"/>
      <c r="F78" s="69"/>
      <c r="G78" s="154">
        <f>SUM(G76,H76,I76)</f>
        <v>0</v>
      </c>
      <c r="H78" s="155"/>
      <c r="I78" s="156"/>
    </row>
    <row r="79" spans="4:7" ht="12.75">
      <c r="D79" s="33"/>
      <c r="E79" s="33"/>
      <c r="G79" s="33"/>
    </row>
    <row r="80" spans="4:7" ht="12.75">
      <c r="D80" s="33"/>
      <c r="E80" s="33"/>
      <c r="G80" s="33"/>
    </row>
    <row r="81" spans="2:7" ht="12.75">
      <c r="B81" s="112"/>
      <c r="C81" s="35" t="s">
        <v>18</v>
      </c>
      <c r="D81" s="33"/>
      <c r="E81" s="33"/>
      <c r="G81" s="33"/>
    </row>
    <row r="82" spans="4:7" ht="12.75">
      <c r="D82" s="33"/>
      <c r="E82" s="33"/>
      <c r="G82" s="33"/>
    </row>
  </sheetData>
  <mergeCells count="2">
    <mergeCell ref="G78:I78"/>
    <mergeCell ref="A1:I1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7"/>
  <sheetViews>
    <sheetView zoomScale="115" zoomScaleNormal="115" workbookViewId="0" topLeftCell="A1">
      <pane ySplit="3" topLeftCell="A4" activePane="bottomLeft" state="frozen"/>
      <selection pane="bottomLeft" activeCell="A1" sqref="A1:K1"/>
    </sheetView>
  </sheetViews>
  <sheetFormatPr defaultColWidth="9.140625" defaultRowHeight="12.75" outlineLevelRow="1"/>
  <cols>
    <col min="1" max="1" width="12.7109375" style="50" customWidth="1"/>
    <col min="2" max="2" width="42.421875" style="50" customWidth="1"/>
    <col min="3" max="3" width="13.421875" style="50" customWidth="1"/>
    <col min="4" max="4" width="7.421875" style="32" bestFit="1" customWidth="1"/>
    <col min="5" max="5" width="11.28125" style="2" bestFit="1" customWidth="1"/>
    <col min="6" max="6" width="9.7109375" style="33" bestFit="1" customWidth="1"/>
    <col min="7" max="9" width="8.8515625" style="3" bestFit="1" customWidth="1"/>
    <col min="10" max="10" width="8.140625" style="3" bestFit="1" customWidth="1"/>
    <col min="11" max="11" width="8.421875" style="3" bestFit="1" customWidth="1"/>
  </cols>
  <sheetData>
    <row r="1" spans="1:11" ht="20.25">
      <c r="A1" s="159" t="s">
        <v>395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3" spans="1:11" ht="12.75">
      <c r="A3" s="134" t="s">
        <v>20</v>
      </c>
      <c r="B3" s="134" t="s">
        <v>0</v>
      </c>
      <c r="C3" s="134" t="s">
        <v>21</v>
      </c>
      <c r="D3" s="135" t="s">
        <v>22</v>
      </c>
      <c r="E3" s="136" t="s">
        <v>409</v>
      </c>
      <c r="F3" s="135" t="s">
        <v>15</v>
      </c>
      <c r="G3" s="139" t="s">
        <v>1</v>
      </c>
      <c r="H3" s="139" t="s">
        <v>2</v>
      </c>
      <c r="I3" s="139" t="s">
        <v>3</v>
      </c>
      <c r="J3" s="139" t="s">
        <v>4</v>
      </c>
      <c r="K3" s="140" t="s">
        <v>5</v>
      </c>
    </row>
    <row r="4" spans="1:11" ht="12.75" outlineLevel="1">
      <c r="A4" s="46" t="s">
        <v>125</v>
      </c>
      <c r="B4" s="46" t="s">
        <v>126</v>
      </c>
      <c r="C4" s="46" t="s">
        <v>125</v>
      </c>
      <c r="D4" s="120">
        <v>100</v>
      </c>
      <c r="E4" s="121">
        <v>67.4</v>
      </c>
      <c r="F4" s="34" t="s">
        <v>10</v>
      </c>
      <c r="G4" s="114"/>
      <c r="H4" s="114"/>
      <c r="I4" s="114"/>
      <c r="J4" s="35"/>
      <c r="K4" s="35"/>
    </row>
    <row r="5" spans="1:11" ht="12.75" outlineLevel="1">
      <c r="A5" s="46" t="s">
        <v>125</v>
      </c>
      <c r="B5" s="46" t="s">
        <v>126</v>
      </c>
      <c r="C5" s="46" t="s">
        <v>125</v>
      </c>
      <c r="D5" s="120">
        <v>102</v>
      </c>
      <c r="E5" s="121">
        <v>41.2557</v>
      </c>
      <c r="F5" s="34" t="s">
        <v>10</v>
      </c>
      <c r="G5" s="114"/>
      <c r="H5" s="114"/>
      <c r="I5" s="114"/>
      <c r="J5" s="35"/>
      <c r="K5" s="35"/>
    </row>
    <row r="6" spans="1:11" ht="12.75" outlineLevel="1">
      <c r="A6" s="46" t="s">
        <v>125</v>
      </c>
      <c r="B6" s="46" t="s">
        <v>126</v>
      </c>
      <c r="C6" s="46" t="s">
        <v>125</v>
      </c>
      <c r="D6" s="120">
        <v>103</v>
      </c>
      <c r="E6" s="121">
        <v>122.54</v>
      </c>
      <c r="F6" s="34" t="s">
        <v>10</v>
      </c>
      <c r="G6" s="114"/>
      <c r="H6" s="114"/>
      <c r="I6" s="114"/>
      <c r="J6" s="35"/>
      <c r="K6" s="35"/>
    </row>
    <row r="7" spans="1:11" ht="12.75" outlineLevel="1">
      <c r="A7" s="46" t="s">
        <v>125</v>
      </c>
      <c r="B7" s="46" t="s">
        <v>126</v>
      </c>
      <c r="C7" s="46" t="s">
        <v>125</v>
      </c>
      <c r="D7" s="120">
        <v>101</v>
      </c>
      <c r="E7" s="121">
        <v>769.54</v>
      </c>
      <c r="F7" s="34" t="s">
        <v>10</v>
      </c>
      <c r="G7" s="114"/>
      <c r="H7" s="114"/>
      <c r="I7" s="114"/>
      <c r="J7" s="35"/>
      <c r="K7" s="35"/>
    </row>
    <row r="8" spans="1:11" ht="12.75" outlineLevel="1">
      <c r="A8" s="46" t="s">
        <v>53</v>
      </c>
      <c r="B8" s="46" t="s">
        <v>126</v>
      </c>
      <c r="C8" s="46" t="s">
        <v>53</v>
      </c>
      <c r="D8" s="120" t="s">
        <v>133</v>
      </c>
      <c r="E8" s="121">
        <v>247.918</v>
      </c>
      <c r="F8" s="34" t="s">
        <v>10</v>
      </c>
      <c r="G8" s="114"/>
      <c r="H8" s="114"/>
      <c r="I8" s="114"/>
      <c r="J8" s="35"/>
      <c r="K8" s="35"/>
    </row>
    <row r="9" spans="1:11" ht="12.75">
      <c r="A9" s="46"/>
      <c r="B9" s="45" t="s">
        <v>6</v>
      </c>
      <c r="C9" s="46"/>
      <c r="D9" s="120"/>
      <c r="E9" s="123">
        <f>SUM(E4:E8)</f>
        <v>1248.6536999999998</v>
      </c>
      <c r="F9" s="34" t="s">
        <v>10</v>
      </c>
      <c r="G9" s="113">
        <f>SUM(G4:G7)</f>
        <v>0</v>
      </c>
      <c r="H9" s="113">
        <f>SUM(H4:H7)</f>
        <v>0</v>
      </c>
      <c r="I9" s="113">
        <f>SUM(I4:I7)</f>
        <v>0</v>
      </c>
      <c r="J9" s="35"/>
      <c r="K9" s="35"/>
    </row>
    <row r="10" spans="1:11" ht="12.75" outlineLevel="1">
      <c r="A10" s="87" t="s">
        <v>53</v>
      </c>
      <c r="B10" s="102" t="s">
        <v>386</v>
      </c>
      <c r="C10" s="87" t="s">
        <v>53</v>
      </c>
      <c r="D10" s="95" t="s">
        <v>388</v>
      </c>
      <c r="E10" s="130">
        <v>64.4</v>
      </c>
      <c r="F10" s="34" t="s">
        <v>389</v>
      </c>
      <c r="G10" s="114"/>
      <c r="H10" s="111"/>
      <c r="I10" s="92"/>
      <c r="J10" s="15"/>
      <c r="K10" s="15"/>
    </row>
    <row r="11" spans="1:11" ht="12.75">
      <c r="A11" s="87"/>
      <c r="B11" s="97" t="s">
        <v>387</v>
      </c>
      <c r="C11" s="87"/>
      <c r="D11" s="95"/>
      <c r="E11" s="119">
        <f>SUM(E10)</f>
        <v>64.4</v>
      </c>
      <c r="F11" s="34" t="s">
        <v>389</v>
      </c>
      <c r="G11" s="113">
        <f>SUM(G10)</f>
        <v>0</v>
      </c>
      <c r="H11" s="110">
        <f>SUM(H10)</f>
        <v>0</v>
      </c>
      <c r="I11" s="92"/>
      <c r="J11" s="15"/>
      <c r="K11" s="15"/>
    </row>
    <row r="12" spans="1:11" ht="12.75" outlineLevel="1">
      <c r="A12" s="46" t="s">
        <v>53</v>
      </c>
      <c r="B12" s="46" t="s">
        <v>127</v>
      </c>
      <c r="C12" s="46" t="s">
        <v>53</v>
      </c>
      <c r="D12" s="120" t="s">
        <v>128</v>
      </c>
      <c r="E12" s="124">
        <v>1771.1</v>
      </c>
      <c r="F12" s="34" t="s">
        <v>13</v>
      </c>
      <c r="G12" s="114"/>
      <c r="H12" s="114"/>
      <c r="I12" s="35"/>
      <c r="J12" s="35"/>
      <c r="K12" s="35"/>
    </row>
    <row r="13" spans="1:11" ht="12.75" outlineLevel="1">
      <c r="A13" s="46" t="s">
        <v>53</v>
      </c>
      <c r="B13" s="46" t="s">
        <v>127</v>
      </c>
      <c r="C13" s="46" t="s">
        <v>53</v>
      </c>
      <c r="D13" s="120" t="s">
        <v>129</v>
      </c>
      <c r="E13" s="121">
        <v>1985.7</v>
      </c>
      <c r="F13" s="34" t="s">
        <v>13</v>
      </c>
      <c r="G13" s="114"/>
      <c r="H13" s="114"/>
      <c r="I13" s="35"/>
      <c r="J13" s="35"/>
      <c r="K13" s="35"/>
    </row>
    <row r="14" spans="1:11" ht="12.75" outlineLevel="1">
      <c r="A14" s="46" t="s">
        <v>53</v>
      </c>
      <c r="B14" s="46" t="s">
        <v>127</v>
      </c>
      <c r="C14" s="46" t="s">
        <v>53</v>
      </c>
      <c r="D14" s="120" t="s">
        <v>132</v>
      </c>
      <c r="E14" s="121">
        <v>25.6</v>
      </c>
      <c r="F14" s="34" t="s">
        <v>13</v>
      </c>
      <c r="G14" s="114"/>
      <c r="H14" s="114"/>
      <c r="I14" s="35"/>
      <c r="J14" s="35"/>
      <c r="K14" s="35"/>
    </row>
    <row r="15" spans="1:11" ht="12.75" outlineLevel="1">
      <c r="A15" s="46" t="s">
        <v>53</v>
      </c>
      <c r="B15" s="46" t="s">
        <v>127</v>
      </c>
      <c r="C15" s="46" t="s">
        <v>53</v>
      </c>
      <c r="D15" s="120" t="s">
        <v>131</v>
      </c>
      <c r="E15" s="121">
        <v>23.3</v>
      </c>
      <c r="F15" s="34" t="s">
        <v>13</v>
      </c>
      <c r="G15" s="114"/>
      <c r="H15" s="114"/>
      <c r="I15" s="35"/>
      <c r="J15" s="35"/>
      <c r="K15" s="35"/>
    </row>
    <row r="16" spans="1:11" ht="12.75" outlineLevel="1">
      <c r="A16" s="46" t="s">
        <v>53</v>
      </c>
      <c r="B16" s="46" t="s">
        <v>127</v>
      </c>
      <c r="C16" s="46" t="s">
        <v>53</v>
      </c>
      <c r="D16" s="120" t="s">
        <v>378</v>
      </c>
      <c r="E16" s="121">
        <v>256.1</v>
      </c>
      <c r="F16" s="34" t="s">
        <v>13</v>
      </c>
      <c r="G16" s="114"/>
      <c r="H16" s="114"/>
      <c r="I16" s="35"/>
      <c r="J16" s="35"/>
      <c r="K16" s="35"/>
    </row>
    <row r="17" spans="1:11" ht="12.75" outlineLevel="1">
      <c r="A17" s="46" t="s">
        <v>53</v>
      </c>
      <c r="B17" s="46" t="s">
        <v>127</v>
      </c>
      <c r="C17" s="46" t="s">
        <v>53</v>
      </c>
      <c r="D17" s="120" t="s">
        <v>379</v>
      </c>
      <c r="E17" s="121">
        <v>164.8</v>
      </c>
      <c r="F17" s="34" t="s">
        <v>13</v>
      </c>
      <c r="G17" s="114"/>
      <c r="H17" s="114"/>
      <c r="I17" s="35"/>
      <c r="J17" s="35"/>
      <c r="K17" s="35"/>
    </row>
    <row r="18" spans="1:11" ht="12.75" outlineLevel="1">
      <c r="A18" s="46" t="s">
        <v>53</v>
      </c>
      <c r="B18" s="46" t="s">
        <v>127</v>
      </c>
      <c r="C18" s="46" t="s">
        <v>53</v>
      </c>
      <c r="D18" s="120" t="s">
        <v>57</v>
      </c>
      <c r="E18" s="121">
        <v>7.52</v>
      </c>
      <c r="F18" s="34" t="s">
        <v>13</v>
      </c>
      <c r="G18" s="114"/>
      <c r="H18" s="114"/>
      <c r="I18" s="35"/>
      <c r="J18" s="35"/>
      <c r="K18" s="35"/>
    </row>
    <row r="19" spans="1:11" ht="12.75">
      <c r="A19" s="46"/>
      <c r="B19" s="45" t="s">
        <v>296</v>
      </c>
      <c r="C19" s="46"/>
      <c r="D19" s="120"/>
      <c r="E19" s="123">
        <f>SUM(E12:E18)</f>
        <v>4234.120000000001</v>
      </c>
      <c r="F19" s="70" t="s">
        <v>13</v>
      </c>
      <c r="G19" s="113">
        <f>SUM(G12:G17)</f>
        <v>0</v>
      </c>
      <c r="H19" s="113">
        <f>SUM(H12:H17)</f>
        <v>0</v>
      </c>
      <c r="I19" s="35"/>
      <c r="J19" s="35"/>
      <c r="K19" s="35"/>
    </row>
    <row r="20" spans="1:11" ht="12.75" outlineLevel="1">
      <c r="A20" s="46" t="s">
        <v>53</v>
      </c>
      <c r="B20" s="46" t="s">
        <v>134</v>
      </c>
      <c r="C20" s="46" t="s">
        <v>53</v>
      </c>
      <c r="D20" s="120" t="s">
        <v>135</v>
      </c>
      <c r="E20" s="121">
        <v>4.3</v>
      </c>
      <c r="F20" s="34" t="s">
        <v>13</v>
      </c>
      <c r="G20" s="114"/>
      <c r="H20" s="114"/>
      <c r="I20" s="35"/>
      <c r="J20" s="35"/>
      <c r="K20" s="35"/>
    </row>
    <row r="21" spans="1:11" ht="12.75" outlineLevel="1">
      <c r="A21" s="46" t="s">
        <v>53</v>
      </c>
      <c r="B21" s="46" t="s">
        <v>134</v>
      </c>
      <c r="C21" s="46" t="s">
        <v>53</v>
      </c>
      <c r="D21" s="120" t="s">
        <v>136</v>
      </c>
      <c r="E21" s="121">
        <v>103.4</v>
      </c>
      <c r="F21" s="34" t="s">
        <v>13</v>
      </c>
      <c r="G21" s="114"/>
      <c r="H21" s="114"/>
      <c r="I21" s="35"/>
      <c r="J21" s="35"/>
      <c r="K21" s="35"/>
    </row>
    <row r="22" spans="1:11" ht="12.75">
      <c r="A22" s="46"/>
      <c r="B22" s="45" t="s">
        <v>297</v>
      </c>
      <c r="C22" s="46"/>
      <c r="D22" s="120"/>
      <c r="E22" s="123">
        <f>SUM(E20:E21)</f>
        <v>107.7</v>
      </c>
      <c r="F22" s="34" t="s">
        <v>13</v>
      </c>
      <c r="G22" s="113">
        <f>SUM(G20:G21)</f>
        <v>0</v>
      </c>
      <c r="H22" s="113">
        <f>SUM(H20:H21)</f>
        <v>0</v>
      </c>
      <c r="I22" s="35"/>
      <c r="J22" s="35"/>
      <c r="K22" s="35"/>
    </row>
    <row r="23" spans="1:11" ht="12.75" outlineLevel="1">
      <c r="A23" s="46" t="s">
        <v>53</v>
      </c>
      <c r="B23" s="46" t="s">
        <v>137</v>
      </c>
      <c r="C23" s="46" t="s">
        <v>53</v>
      </c>
      <c r="D23" s="120" t="s">
        <v>138</v>
      </c>
      <c r="E23" s="121">
        <v>213.6</v>
      </c>
      <c r="F23" s="34" t="s">
        <v>13</v>
      </c>
      <c r="G23" s="114"/>
      <c r="H23" s="114"/>
      <c r="I23" s="35"/>
      <c r="J23" s="35"/>
      <c r="K23" s="35"/>
    </row>
    <row r="24" spans="1:11" ht="12.75">
      <c r="A24" s="46"/>
      <c r="B24" s="45" t="s">
        <v>298</v>
      </c>
      <c r="C24" s="46"/>
      <c r="D24" s="120"/>
      <c r="E24" s="123">
        <f>SUM(E23:E23)</f>
        <v>213.6</v>
      </c>
      <c r="F24" s="34" t="s">
        <v>13</v>
      </c>
      <c r="G24" s="113">
        <f>SUM(G23)</f>
        <v>0</v>
      </c>
      <c r="H24" s="113">
        <f>SUM(H23)</f>
        <v>0</v>
      </c>
      <c r="I24" s="35"/>
      <c r="J24" s="35"/>
      <c r="K24" s="35"/>
    </row>
    <row r="25" spans="1:11" ht="12.75" outlineLevel="1">
      <c r="A25" s="46" t="s">
        <v>53</v>
      </c>
      <c r="B25" s="46" t="s">
        <v>139</v>
      </c>
      <c r="C25" s="46" t="s">
        <v>53</v>
      </c>
      <c r="D25" s="120" t="s">
        <v>140</v>
      </c>
      <c r="E25" s="121">
        <v>748.3</v>
      </c>
      <c r="F25" s="34" t="s">
        <v>10</v>
      </c>
      <c r="G25" s="114"/>
      <c r="H25" s="114"/>
      <c r="I25" s="114"/>
      <c r="J25" s="35"/>
      <c r="K25" s="35"/>
    </row>
    <row r="26" spans="1:11" ht="12.75" outlineLevel="1">
      <c r="A26" s="46" t="s">
        <v>53</v>
      </c>
      <c r="B26" s="46" t="s">
        <v>139</v>
      </c>
      <c r="C26" s="46" t="s">
        <v>53</v>
      </c>
      <c r="D26" s="120" t="s">
        <v>141</v>
      </c>
      <c r="E26" s="121">
        <v>384.5</v>
      </c>
      <c r="F26" s="34" t="s">
        <v>10</v>
      </c>
      <c r="G26" s="114"/>
      <c r="H26" s="114"/>
      <c r="I26" s="114"/>
      <c r="J26" s="35"/>
      <c r="K26" s="35"/>
    </row>
    <row r="27" spans="1:11" ht="12.75">
      <c r="A27" s="46"/>
      <c r="B27" s="45" t="s">
        <v>299</v>
      </c>
      <c r="C27" s="46"/>
      <c r="D27" s="120"/>
      <c r="E27" s="123">
        <f>SUM(E25:E26)</f>
        <v>1132.8</v>
      </c>
      <c r="F27" s="34" t="s">
        <v>10</v>
      </c>
      <c r="G27" s="113">
        <f>SUM(G25:G26)</f>
        <v>0</v>
      </c>
      <c r="H27" s="113">
        <f>SUM(H25:H26)</f>
        <v>0</v>
      </c>
      <c r="I27" s="113">
        <f>SUM(I25:I26)</f>
        <v>0</v>
      </c>
      <c r="J27" s="35"/>
      <c r="K27" s="35"/>
    </row>
    <row r="28" spans="1:11" ht="12.75" outlineLevel="1">
      <c r="A28" s="46" t="s">
        <v>53</v>
      </c>
      <c r="B28" s="46" t="s">
        <v>142</v>
      </c>
      <c r="C28" s="46" t="s">
        <v>53</v>
      </c>
      <c r="D28" s="120" t="s">
        <v>144</v>
      </c>
      <c r="E28" s="121">
        <v>114.731</v>
      </c>
      <c r="F28" s="34" t="s">
        <v>11</v>
      </c>
      <c r="G28" s="114"/>
      <c r="H28" s="114"/>
      <c r="I28" s="114"/>
      <c r="J28" s="114"/>
      <c r="K28" s="35"/>
    </row>
    <row r="29" spans="1:11" ht="12.75" outlineLevel="1">
      <c r="A29" s="46" t="s">
        <v>53</v>
      </c>
      <c r="B29" s="46" t="s">
        <v>142</v>
      </c>
      <c r="C29" s="46" t="s">
        <v>53</v>
      </c>
      <c r="D29" s="120" t="s">
        <v>145</v>
      </c>
      <c r="E29" s="121">
        <v>356.79</v>
      </c>
      <c r="F29" s="34" t="s">
        <v>11</v>
      </c>
      <c r="G29" s="114"/>
      <c r="H29" s="114"/>
      <c r="I29" s="114"/>
      <c r="J29" s="114"/>
      <c r="K29" s="35"/>
    </row>
    <row r="30" spans="1:11" ht="12.75" outlineLevel="1">
      <c r="A30" s="46" t="s">
        <v>53</v>
      </c>
      <c r="B30" s="46" t="s">
        <v>142</v>
      </c>
      <c r="C30" s="46" t="s">
        <v>53</v>
      </c>
      <c r="D30" s="120" t="s">
        <v>146</v>
      </c>
      <c r="E30" s="121">
        <v>434.71</v>
      </c>
      <c r="F30" s="34" t="s">
        <v>11</v>
      </c>
      <c r="G30" s="114"/>
      <c r="H30" s="114"/>
      <c r="I30" s="114"/>
      <c r="J30" s="114"/>
      <c r="K30" s="35"/>
    </row>
    <row r="31" spans="1:11" ht="12.75" outlineLevel="1">
      <c r="A31" s="46" t="s">
        <v>53</v>
      </c>
      <c r="B31" s="46" t="s">
        <v>142</v>
      </c>
      <c r="C31" s="46" t="s">
        <v>53</v>
      </c>
      <c r="D31" s="120" t="s">
        <v>147</v>
      </c>
      <c r="E31" s="121">
        <v>269.94</v>
      </c>
      <c r="F31" s="34" t="s">
        <v>11</v>
      </c>
      <c r="G31" s="114"/>
      <c r="H31" s="114"/>
      <c r="I31" s="114"/>
      <c r="J31" s="114"/>
      <c r="K31" s="35"/>
    </row>
    <row r="32" spans="1:11" ht="12.75" outlineLevel="1">
      <c r="A32" s="46" t="s">
        <v>53</v>
      </c>
      <c r="B32" s="46" t="s">
        <v>142</v>
      </c>
      <c r="C32" s="46" t="s">
        <v>53</v>
      </c>
      <c r="D32" s="120" t="s">
        <v>143</v>
      </c>
      <c r="E32" s="121">
        <v>1003.38</v>
      </c>
      <c r="F32" s="34" t="s">
        <v>10</v>
      </c>
      <c r="G32" s="114"/>
      <c r="H32" s="114"/>
      <c r="I32" s="114"/>
      <c r="J32" s="35"/>
      <c r="K32" s="35"/>
    </row>
    <row r="33" spans="1:11" ht="12.75">
      <c r="A33" s="46"/>
      <c r="B33" s="45" t="s">
        <v>300</v>
      </c>
      <c r="C33" s="46"/>
      <c r="D33" s="120"/>
      <c r="E33" s="123">
        <f>SUM(E28:E32)</f>
        <v>2179.551</v>
      </c>
      <c r="F33" s="34" t="s">
        <v>342</v>
      </c>
      <c r="G33" s="113">
        <f>SUM(G28:G32)</f>
        <v>0</v>
      </c>
      <c r="H33" s="113">
        <f>SUM(H28:H32)</f>
        <v>0</v>
      </c>
      <c r="I33" s="113">
        <f>SUM(I28:I32)</f>
        <v>0</v>
      </c>
      <c r="J33" s="113">
        <f>SUM(J28:J31)</f>
        <v>0</v>
      </c>
      <c r="K33" s="35"/>
    </row>
    <row r="34" spans="1:11" ht="12.75" outlineLevel="1">
      <c r="A34" s="85" t="s">
        <v>53</v>
      </c>
      <c r="B34" s="85" t="s">
        <v>68</v>
      </c>
      <c r="C34" s="85" t="s">
        <v>53</v>
      </c>
      <c r="D34" s="120" t="s">
        <v>69</v>
      </c>
      <c r="E34" s="121">
        <v>1298.86</v>
      </c>
      <c r="F34" s="34" t="s">
        <v>10</v>
      </c>
      <c r="G34" s="114"/>
      <c r="H34" s="114"/>
      <c r="I34" s="114"/>
      <c r="J34" s="35"/>
      <c r="K34" s="35"/>
    </row>
    <row r="35" spans="1:11" ht="12.75">
      <c r="A35" s="85"/>
      <c r="B35" s="86" t="s">
        <v>348</v>
      </c>
      <c r="C35" s="85"/>
      <c r="D35" s="120"/>
      <c r="E35" s="123">
        <f>SUM(E34:E34)</f>
        <v>1298.86</v>
      </c>
      <c r="F35" s="34" t="s">
        <v>10</v>
      </c>
      <c r="G35" s="113">
        <f>SUM(G34)</f>
        <v>0</v>
      </c>
      <c r="H35" s="113">
        <f>SUM(H34)</f>
        <v>0</v>
      </c>
      <c r="I35" s="113">
        <f>SUM(I34)</f>
        <v>0</v>
      </c>
      <c r="J35" s="35"/>
      <c r="K35" s="35"/>
    </row>
    <row r="36" spans="1:13" ht="12.75" outlineLevel="1">
      <c r="A36" s="46" t="s">
        <v>75</v>
      </c>
      <c r="B36" s="46" t="s">
        <v>149</v>
      </c>
      <c r="C36" s="46" t="s">
        <v>75</v>
      </c>
      <c r="D36" s="120" t="s">
        <v>150</v>
      </c>
      <c r="E36" s="121">
        <v>612.85</v>
      </c>
      <c r="F36" s="34" t="s">
        <v>11</v>
      </c>
      <c r="G36" s="114"/>
      <c r="H36" s="114"/>
      <c r="I36" s="114"/>
      <c r="J36" s="114"/>
      <c r="K36" s="35"/>
      <c r="M36" s="2"/>
    </row>
    <row r="37" spans="1:11" ht="12.75" outlineLevel="1">
      <c r="A37" s="46" t="s">
        <v>75</v>
      </c>
      <c r="B37" s="46" t="s">
        <v>151</v>
      </c>
      <c r="C37" s="46" t="s">
        <v>75</v>
      </c>
      <c r="D37" s="120" t="s">
        <v>152</v>
      </c>
      <c r="E37" s="121">
        <v>91.25</v>
      </c>
      <c r="F37" s="34" t="s">
        <v>11</v>
      </c>
      <c r="G37" s="114"/>
      <c r="H37" s="114"/>
      <c r="I37" s="114"/>
      <c r="J37" s="114"/>
      <c r="K37" s="35"/>
    </row>
    <row r="38" spans="1:11" ht="12.75" outlineLevel="1">
      <c r="A38" s="46" t="s">
        <v>75</v>
      </c>
      <c r="B38" s="46" t="s">
        <v>151</v>
      </c>
      <c r="C38" s="46" t="s">
        <v>75</v>
      </c>
      <c r="D38" s="120" t="s">
        <v>380</v>
      </c>
      <c r="E38" s="121">
        <v>14.33</v>
      </c>
      <c r="F38" s="34" t="s">
        <v>11</v>
      </c>
      <c r="G38" s="114"/>
      <c r="H38" s="114"/>
      <c r="I38" s="114"/>
      <c r="J38" s="114"/>
      <c r="K38" s="35"/>
    </row>
    <row r="39" spans="1:11" ht="12.75">
      <c r="A39" s="46"/>
      <c r="B39" s="45" t="s">
        <v>301</v>
      </c>
      <c r="C39" s="46"/>
      <c r="D39" s="120"/>
      <c r="E39" s="123">
        <f>SUM(E36:E38)</f>
        <v>718.4300000000001</v>
      </c>
      <c r="F39" s="34" t="s">
        <v>11</v>
      </c>
      <c r="G39" s="113">
        <f>SUM(G36:G38)</f>
        <v>0</v>
      </c>
      <c r="H39" s="113">
        <f>SUM(H36:H38)</f>
        <v>0</v>
      </c>
      <c r="I39" s="113">
        <f>SUM(I36:I38)</f>
        <v>0</v>
      </c>
      <c r="J39" s="113">
        <f>SUM(J36:J38)</f>
        <v>0</v>
      </c>
      <c r="K39" s="35"/>
    </row>
    <row r="40" spans="1:11" ht="12.75" outlineLevel="1">
      <c r="A40" s="46" t="s">
        <v>75</v>
      </c>
      <c r="B40" s="46" t="s">
        <v>153</v>
      </c>
      <c r="C40" s="46" t="s">
        <v>75</v>
      </c>
      <c r="D40" s="120" t="s">
        <v>154</v>
      </c>
      <c r="E40" s="121">
        <v>293.733</v>
      </c>
      <c r="F40" s="34" t="s">
        <v>10</v>
      </c>
      <c r="G40" s="114"/>
      <c r="H40" s="114"/>
      <c r="I40" s="114"/>
      <c r="J40" s="35"/>
      <c r="K40" s="35"/>
    </row>
    <row r="41" spans="1:11" ht="12.75" outlineLevel="1">
      <c r="A41" s="46" t="s">
        <v>75</v>
      </c>
      <c r="B41" s="46" t="s">
        <v>153</v>
      </c>
      <c r="C41" s="46" t="s">
        <v>75</v>
      </c>
      <c r="D41" s="120" t="s">
        <v>148</v>
      </c>
      <c r="E41" s="121">
        <v>35.5111</v>
      </c>
      <c r="F41" s="34" t="s">
        <v>10</v>
      </c>
      <c r="G41" s="114"/>
      <c r="H41" s="114"/>
      <c r="I41" s="114"/>
      <c r="J41" s="35"/>
      <c r="K41" s="35"/>
    </row>
    <row r="42" spans="1:11" ht="12.75" outlineLevel="1">
      <c r="A42" s="46" t="s">
        <v>75</v>
      </c>
      <c r="B42" s="46" t="s">
        <v>153</v>
      </c>
      <c r="C42" s="46" t="s">
        <v>75</v>
      </c>
      <c r="D42" s="120" t="s">
        <v>155</v>
      </c>
      <c r="E42" s="121">
        <v>137.208</v>
      </c>
      <c r="F42" s="34" t="s">
        <v>10</v>
      </c>
      <c r="G42" s="114"/>
      <c r="H42" s="114"/>
      <c r="I42" s="114"/>
      <c r="J42" s="35"/>
      <c r="K42" s="35"/>
    </row>
    <row r="43" spans="1:11" ht="12.75" outlineLevel="1">
      <c r="A43" s="46" t="s">
        <v>75</v>
      </c>
      <c r="B43" s="46" t="s">
        <v>153</v>
      </c>
      <c r="C43" s="46" t="s">
        <v>75</v>
      </c>
      <c r="D43" s="120" t="s">
        <v>156</v>
      </c>
      <c r="E43" s="121">
        <v>64.2604</v>
      </c>
      <c r="F43" s="34" t="s">
        <v>10</v>
      </c>
      <c r="G43" s="114"/>
      <c r="H43" s="114"/>
      <c r="I43" s="114"/>
      <c r="J43" s="35"/>
      <c r="K43" s="35"/>
    </row>
    <row r="44" spans="1:11" ht="12.75">
      <c r="A44" s="46"/>
      <c r="B44" s="45" t="s">
        <v>302</v>
      </c>
      <c r="C44" s="46"/>
      <c r="D44" s="120"/>
      <c r="E44" s="123">
        <f>SUM(E40:E43)</f>
        <v>530.7125</v>
      </c>
      <c r="F44" s="34" t="s">
        <v>10</v>
      </c>
      <c r="G44" s="113">
        <f>SUM(G40:G43)</f>
        <v>0</v>
      </c>
      <c r="H44" s="113">
        <f>SUM(H40:H43)</f>
        <v>0</v>
      </c>
      <c r="I44" s="113">
        <f>SUM(I40:I43)</f>
        <v>0</v>
      </c>
      <c r="J44" s="35"/>
      <c r="K44" s="35"/>
    </row>
    <row r="45" spans="1:11" ht="12.75" outlineLevel="1">
      <c r="A45" s="46" t="s">
        <v>23</v>
      </c>
      <c r="B45" s="46" t="s">
        <v>24</v>
      </c>
      <c r="C45" s="46" t="s">
        <v>23</v>
      </c>
      <c r="D45" s="120">
        <v>142</v>
      </c>
      <c r="E45" s="121">
        <v>40.8436</v>
      </c>
      <c r="F45" s="34" t="s">
        <v>10</v>
      </c>
      <c r="G45" s="114"/>
      <c r="H45" s="114"/>
      <c r="I45" s="114"/>
      <c r="J45" s="35"/>
      <c r="K45" s="35"/>
    </row>
    <row r="46" spans="1:11" ht="12.75" outlineLevel="1">
      <c r="A46" s="46" t="s">
        <v>23</v>
      </c>
      <c r="B46" s="46" t="s">
        <v>24</v>
      </c>
      <c r="C46" s="46" t="s">
        <v>23</v>
      </c>
      <c r="D46" s="120">
        <v>165</v>
      </c>
      <c r="E46" s="121">
        <v>13.21</v>
      </c>
      <c r="F46" s="34" t="s">
        <v>10</v>
      </c>
      <c r="G46" s="114"/>
      <c r="H46" s="114"/>
      <c r="I46" s="114"/>
      <c r="J46" s="35"/>
      <c r="K46" s="35"/>
    </row>
    <row r="47" spans="1:11" ht="12.75" outlineLevel="1">
      <c r="A47" s="46" t="s">
        <v>23</v>
      </c>
      <c r="B47" s="46" t="s">
        <v>24</v>
      </c>
      <c r="C47" s="46" t="s">
        <v>23</v>
      </c>
      <c r="D47" s="120">
        <v>163</v>
      </c>
      <c r="E47" s="121">
        <v>423.18</v>
      </c>
      <c r="F47" s="34" t="s">
        <v>10</v>
      </c>
      <c r="G47" s="114"/>
      <c r="H47" s="114"/>
      <c r="I47" s="114"/>
      <c r="J47" s="35"/>
      <c r="K47" s="35"/>
    </row>
    <row r="48" spans="1:11" ht="12.75" outlineLevel="1">
      <c r="A48" s="46" t="s">
        <v>23</v>
      </c>
      <c r="B48" s="46" t="s">
        <v>24</v>
      </c>
      <c r="C48" s="46" t="s">
        <v>23</v>
      </c>
      <c r="D48" s="120">
        <v>147</v>
      </c>
      <c r="E48" s="121">
        <v>13.43</v>
      </c>
      <c r="F48" s="34" t="s">
        <v>10</v>
      </c>
      <c r="G48" s="114"/>
      <c r="H48" s="114"/>
      <c r="I48" s="114"/>
      <c r="J48" s="35"/>
      <c r="K48" s="35"/>
    </row>
    <row r="49" spans="1:11" ht="12.75" outlineLevel="1">
      <c r="A49" s="46" t="s">
        <v>23</v>
      </c>
      <c r="B49" s="46" t="s">
        <v>24</v>
      </c>
      <c r="C49" s="46" t="s">
        <v>23</v>
      </c>
      <c r="D49" s="120">
        <v>155</v>
      </c>
      <c r="E49" s="121">
        <v>49.03</v>
      </c>
      <c r="F49" s="34" t="s">
        <v>10</v>
      </c>
      <c r="G49" s="114"/>
      <c r="H49" s="114"/>
      <c r="I49" s="114"/>
      <c r="J49" s="35"/>
      <c r="K49" s="35"/>
    </row>
    <row r="50" spans="1:11" ht="12.75">
      <c r="A50" s="46"/>
      <c r="B50" s="45" t="s">
        <v>303</v>
      </c>
      <c r="C50" s="46"/>
      <c r="D50" s="120"/>
      <c r="E50" s="123">
        <f>SUM(E45:E49)</f>
        <v>539.6936000000001</v>
      </c>
      <c r="F50" s="34" t="s">
        <v>10</v>
      </c>
      <c r="G50" s="113">
        <f>SUM(G45:G49)</f>
        <v>0</v>
      </c>
      <c r="H50" s="113">
        <f>SUM(H45:H49)</f>
        <v>0</v>
      </c>
      <c r="I50" s="113">
        <f>SUM(I45:I49)</f>
        <v>0</v>
      </c>
      <c r="J50" s="35"/>
      <c r="K50" s="35"/>
    </row>
    <row r="51" spans="1:11" ht="12.75" outlineLevel="1">
      <c r="A51" s="46" t="s">
        <v>79</v>
      </c>
      <c r="B51" s="46" t="s">
        <v>157</v>
      </c>
      <c r="C51" s="46" t="s">
        <v>79</v>
      </c>
      <c r="D51" s="120" t="s">
        <v>158</v>
      </c>
      <c r="E51" s="121">
        <v>481.15</v>
      </c>
      <c r="F51" s="34" t="s">
        <v>10</v>
      </c>
      <c r="G51" s="114"/>
      <c r="H51" s="114"/>
      <c r="I51" s="114"/>
      <c r="J51" s="35"/>
      <c r="K51" s="35"/>
    </row>
    <row r="52" spans="1:11" ht="12.75" outlineLevel="1">
      <c r="A52" s="46" t="s">
        <v>79</v>
      </c>
      <c r="B52" s="46" t="s">
        <v>157</v>
      </c>
      <c r="C52" s="46" t="s">
        <v>79</v>
      </c>
      <c r="D52" s="120" t="s">
        <v>159</v>
      </c>
      <c r="E52" s="121">
        <v>277.11</v>
      </c>
      <c r="F52" s="34" t="s">
        <v>10</v>
      </c>
      <c r="G52" s="114"/>
      <c r="H52" s="114"/>
      <c r="I52" s="114"/>
      <c r="J52" s="35"/>
      <c r="K52" s="35"/>
    </row>
    <row r="53" spans="1:11" ht="12.75">
      <c r="A53" s="46"/>
      <c r="B53" s="45" t="s">
        <v>304</v>
      </c>
      <c r="C53" s="46"/>
      <c r="D53" s="120"/>
      <c r="E53" s="123">
        <f>SUM(E51:E52)</f>
        <v>758.26</v>
      </c>
      <c r="F53" s="34" t="s">
        <v>10</v>
      </c>
      <c r="G53" s="113">
        <f>SUM(G51:G52)</f>
        <v>0</v>
      </c>
      <c r="H53" s="113">
        <f>SUM(H51:H52)</f>
        <v>0</v>
      </c>
      <c r="I53" s="113">
        <f>SUM(I51:I52)</f>
        <v>0</v>
      </c>
      <c r="J53" s="35"/>
      <c r="K53" s="35"/>
    </row>
    <row r="54" spans="1:11" ht="12.75" outlineLevel="1">
      <c r="A54" s="46" t="s">
        <v>25</v>
      </c>
      <c r="B54" s="46" t="s">
        <v>160</v>
      </c>
      <c r="C54" s="46" t="s">
        <v>27</v>
      </c>
      <c r="D54" s="120" t="s">
        <v>393</v>
      </c>
      <c r="E54" s="121">
        <v>429.6</v>
      </c>
      <c r="F54" s="34" t="s">
        <v>13</v>
      </c>
      <c r="G54" s="113"/>
      <c r="H54" s="113"/>
      <c r="I54" s="35"/>
      <c r="J54" s="35"/>
      <c r="K54" s="35"/>
    </row>
    <row r="55" spans="1:11" ht="12.75" outlineLevel="1">
      <c r="A55" s="46" t="s">
        <v>25</v>
      </c>
      <c r="B55" s="46" t="s">
        <v>160</v>
      </c>
      <c r="C55" s="46" t="s">
        <v>27</v>
      </c>
      <c r="D55" s="120">
        <v>282</v>
      </c>
      <c r="E55" s="121">
        <v>216.1</v>
      </c>
      <c r="F55" s="34" t="s">
        <v>13</v>
      </c>
      <c r="G55" s="113"/>
      <c r="H55" s="113"/>
      <c r="I55" s="35"/>
      <c r="J55" s="35"/>
      <c r="K55" s="35"/>
    </row>
    <row r="56" spans="1:11" ht="12.75" outlineLevel="1">
      <c r="A56" s="46" t="s">
        <v>25</v>
      </c>
      <c r="B56" s="46" t="s">
        <v>160</v>
      </c>
      <c r="C56" s="46" t="s">
        <v>27</v>
      </c>
      <c r="D56" s="120">
        <v>458</v>
      </c>
      <c r="E56" s="121">
        <v>35.5</v>
      </c>
      <c r="F56" s="34" t="s">
        <v>13</v>
      </c>
      <c r="G56" s="113"/>
      <c r="H56" s="113"/>
      <c r="I56" s="35"/>
      <c r="J56" s="35"/>
      <c r="K56" s="35"/>
    </row>
    <row r="57" spans="1:11" ht="12.75" outlineLevel="1">
      <c r="A57" s="46" t="s">
        <v>25</v>
      </c>
      <c r="B57" s="46" t="s">
        <v>160</v>
      </c>
      <c r="C57" s="46" t="s">
        <v>27</v>
      </c>
      <c r="D57" s="120">
        <v>561</v>
      </c>
      <c r="E57" s="121">
        <v>2724.73</v>
      </c>
      <c r="F57" s="34" t="s">
        <v>13</v>
      </c>
      <c r="G57" s="113"/>
      <c r="H57" s="113"/>
      <c r="I57" s="35"/>
      <c r="J57" s="35"/>
      <c r="K57" s="35"/>
    </row>
    <row r="58" spans="1:11" ht="12.75" outlineLevel="1">
      <c r="A58" s="46" t="s">
        <v>25</v>
      </c>
      <c r="B58" s="46" t="s">
        <v>160</v>
      </c>
      <c r="C58" s="46" t="s">
        <v>27</v>
      </c>
      <c r="D58" s="120">
        <v>563</v>
      </c>
      <c r="E58" s="121">
        <v>57.7</v>
      </c>
      <c r="F58" s="34" t="s">
        <v>13</v>
      </c>
      <c r="G58" s="113"/>
      <c r="H58" s="113"/>
      <c r="I58" s="35"/>
      <c r="J58" s="35"/>
      <c r="K58" s="35"/>
    </row>
    <row r="59" spans="1:11" ht="12.75">
      <c r="A59" s="46"/>
      <c r="B59" s="45" t="s">
        <v>305</v>
      </c>
      <c r="C59" s="46"/>
      <c r="D59" s="120"/>
      <c r="E59" s="123">
        <f>SUM(E54:E58)</f>
        <v>3463.63</v>
      </c>
      <c r="F59" s="34" t="s">
        <v>13</v>
      </c>
      <c r="G59" s="113">
        <f>SUM(G54:G57)</f>
        <v>0</v>
      </c>
      <c r="H59" s="113">
        <f>SUM(H54:H57)</f>
        <v>0</v>
      </c>
      <c r="I59" s="35"/>
      <c r="J59" s="35"/>
      <c r="K59" s="35"/>
    </row>
    <row r="60" spans="1:11" ht="12.75" outlineLevel="1">
      <c r="A60" s="46" t="s">
        <v>25</v>
      </c>
      <c r="B60" s="46" t="s">
        <v>26</v>
      </c>
      <c r="C60" s="46" t="s">
        <v>27</v>
      </c>
      <c r="D60" s="120">
        <v>391</v>
      </c>
      <c r="E60" s="121">
        <v>2238.05</v>
      </c>
      <c r="F60" s="34" t="s">
        <v>10</v>
      </c>
      <c r="G60" s="114"/>
      <c r="H60" s="114"/>
      <c r="I60" s="114"/>
      <c r="J60" s="35"/>
      <c r="K60" s="35"/>
    </row>
    <row r="61" spans="1:11" ht="12.75">
      <c r="A61" s="46"/>
      <c r="B61" s="45" t="s">
        <v>306</v>
      </c>
      <c r="C61" s="46"/>
      <c r="D61" s="120"/>
      <c r="E61" s="123">
        <f>SUM(E60)</f>
        <v>2238.05</v>
      </c>
      <c r="F61" s="34" t="s">
        <v>10</v>
      </c>
      <c r="G61" s="113">
        <f>SUM(G60:G60)</f>
        <v>0</v>
      </c>
      <c r="H61" s="113">
        <f>SUM(H60:H60)</f>
        <v>0</v>
      </c>
      <c r="I61" s="113">
        <f>SUM(I60:I60)</f>
        <v>0</v>
      </c>
      <c r="J61" s="35"/>
      <c r="K61" s="35"/>
    </row>
    <row r="62" spans="1:13" ht="12.75" outlineLevel="1">
      <c r="A62" s="46" t="s">
        <v>25</v>
      </c>
      <c r="B62" s="46" t="s">
        <v>161</v>
      </c>
      <c r="C62" s="46" t="s">
        <v>27</v>
      </c>
      <c r="D62" s="120">
        <v>462</v>
      </c>
      <c r="E62" s="121">
        <v>93.1</v>
      </c>
      <c r="F62" s="34" t="s">
        <v>13</v>
      </c>
      <c r="G62" s="114"/>
      <c r="H62" s="114"/>
      <c r="I62" s="35"/>
      <c r="J62" s="35"/>
      <c r="K62" s="35"/>
      <c r="M62" s="2"/>
    </row>
    <row r="63" spans="1:11" ht="12.75">
      <c r="A63" s="46"/>
      <c r="B63" s="45" t="s">
        <v>307</v>
      </c>
      <c r="C63" s="46"/>
      <c r="D63" s="120"/>
      <c r="E63" s="123">
        <f>SUM(E62:E62)</f>
        <v>93.1</v>
      </c>
      <c r="F63" s="34" t="s">
        <v>13</v>
      </c>
      <c r="G63" s="113">
        <f>SUM(G62:G62)</f>
        <v>0</v>
      </c>
      <c r="H63" s="113">
        <f>SUM(H62:H62)</f>
        <v>0</v>
      </c>
      <c r="I63" s="35"/>
      <c r="J63" s="35"/>
      <c r="K63" s="35"/>
    </row>
    <row r="64" spans="1:11" ht="12.75" outlineLevel="1">
      <c r="A64" s="46" t="s">
        <v>25</v>
      </c>
      <c r="B64" s="46" t="s">
        <v>162</v>
      </c>
      <c r="C64" s="46" t="s">
        <v>27</v>
      </c>
      <c r="D64" s="120">
        <v>459</v>
      </c>
      <c r="E64" s="121">
        <v>370.13</v>
      </c>
      <c r="F64" s="34" t="s">
        <v>13</v>
      </c>
      <c r="G64" s="114"/>
      <c r="H64" s="114"/>
      <c r="I64" s="35"/>
      <c r="J64" s="35"/>
      <c r="K64" s="35"/>
    </row>
    <row r="65" spans="1:11" ht="12.75">
      <c r="A65" s="46"/>
      <c r="B65" s="45" t="s">
        <v>308</v>
      </c>
      <c r="C65" s="46"/>
      <c r="D65" s="120"/>
      <c r="E65" s="123">
        <f>SUM(E64:E64)</f>
        <v>370.13</v>
      </c>
      <c r="F65" s="34" t="s">
        <v>13</v>
      </c>
      <c r="G65" s="113">
        <f>SUM(G64:G64)</f>
        <v>0</v>
      </c>
      <c r="H65" s="113">
        <f>SUM(H64:H64)</f>
        <v>0</v>
      </c>
      <c r="I65" s="35"/>
      <c r="J65" s="35"/>
      <c r="K65" s="35"/>
    </row>
    <row r="66" spans="1:11" ht="12.75" outlineLevel="1">
      <c r="A66" s="46" t="s">
        <v>25</v>
      </c>
      <c r="B66" s="46" t="s">
        <v>163</v>
      </c>
      <c r="C66" s="46" t="s">
        <v>27</v>
      </c>
      <c r="D66" s="120">
        <v>241</v>
      </c>
      <c r="E66" s="121">
        <v>342.8</v>
      </c>
      <c r="F66" s="34" t="s">
        <v>13</v>
      </c>
      <c r="G66" s="114"/>
      <c r="H66" s="114"/>
      <c r="I66" s="53"/>
      <c r="J66" s="35"/>
      <c r="K66" s="35"/>
    </row>
    <row r="67" spans="1:11" ht="12.75">
      <c r="A67" s="46"/>
      <c r="B67" s="45" t="s">
        <v>309</v>
      </c>
      <c r="C67" s="46"/>
      <c r="D67" s="120"/>
      <c r="E67" s="123">
        <f>SUM(E66)</f>
        <v>342.8</v>
      </c>
      <c r="F67" s="34" t="s">
        <v>13</v>
      </c>
      <c r="G67" s="113">
        <f>SUM(G66)</f>
        <v>0</v>
      </c>
      <c r="H67" s="113">
        <f>SUM(H66)</f>
        <v>0</v>
      </c>
      <c r="I67" s="56"/>
      <c r="J67" s="35"/>
      <c r="K67" s="35"/>
    </row>
    <row r="68" spans="1:11" ht="12.75" outlineLevel="1">
      <c r="A68" s="46" t="s">
        <v>25</v>
      </c>
      <c r="B68" s="46" t="s">
        <v>164</v>
      </c>
      <c r="C68" s="46" t="s">
        <v>27</v>
      </c>
      <c r="D68" s="120">
        <v>197</v>
      </c>
      <c r="E68" s="121">
        <v>727.318</v>
      </c>
      <c r="F68" s="34" t="s">
        <v>11</v>
      </c>
      <c r="G68" s="114"/>
      <c r="H68" s="114"/>
      <c r="I68" s="114"/>
      <c r="J68" s="114"/>
      <c r="K68" s="35"/>
    </row>
    <row r="69" spans="1:11" ht="12.75" outlineLevel="1">
      <c r="A69" s="46" t="s">
        <v>25</v>
      </c>
      <c r="B69" s="46" t="s">
        <v>164</v>
      </c>
      <c r="C69" s="46" t="s">
        <v>27</v>
      </c>
      <c r="D69" s="120">
        <v>190</v>
      </c>
      <c r="E69" s="121">
        <v>1007.52</v>
      </c>
      <c r="F69" s="34" t="s">
        <v>11</v>
      </c>
      <c r="G69" s="114"/>
      <c r="H69" s="114"/>
      <c r="I69" s="114"/>
      <c r="J69" s="114"/>
      <c r="K69" s="35"/>
    </row>
    <row r="70" spans="1:11" ht="12.75" outlineLevel="1">
      <c r="A70" s="46" t="s">
        <v>25</v>
      </c>
      <c r="B70" s="46" t="s">
        <v>164</v>
      </c>
      <c r="C70" s="46" t="s">
        <v>27</v>
      </c>
      <c r="D70" s="120">
        <v>198</v>
      </c>
      <c r="E70" s="121">
        <v>63.261</v>
      </c>
      <c r="F70" s="34" t="s">
        <v>11</v>
      </c>
      <c r="G70" s="114"/>
      <c r="H70" s="114"/>
      <c r="I70" s="114"/>
      <c r="J70" s="114"/>
      <c r="K70" s="35"/>
    </row>
    <row r="71" spans="1:11" ht="12.75" outlineLevel="1">
      <c r="A71" s="46" t="s">
        <v>25</v>
      </c>
      <c r="B71" s="46" t="s">
        <v>164</v>
      </c>
      <c r="C71" s="46" t="s">
        <v>27</v>
      </c>
      <c r="D71" s="120">
        <v>203</v>
      </c>
      <c r="E71" s="121">
        <v>321.663</v>
      </c>
      <c r="F71" s="34" t="s">
        <v>11</v>
      </c>
      <c r="G71" s="114"/>
      <c r="H71" s="114"/>
      <c r="I71" s="114"/>
      <c r="J71" s="114"/>
      <c r="K71" s="35"/>
    </row>
    <row r="72" spans="1:11" ht="12.75">
      <c r="A72" s="46"/>
      <c r="B72" s="45" t="s">
        <v>310</v>
      </c>
      <c r="C72" s="46"/>
      <c r="D72" s="120"/>
      <c r="E72" s="123">
        <f>SUM(E68:E71)</f>
        <v>2119.7619999999997</v>
      </c>
      <c r="F72" s="34" t="s">
        <v>11</v>
      </c>
      <c r="G72" s="113">
        <f>SUM(G68:G71)</f>
        <v>0</v>
      </c>
      <c r="H72" s="113">
        <f>SUM(H68:H71)</f>
        <v>0</v>
      </c>
      <c r="I72" s="113">
        <f>SUM(I68:I71)</f>
        <v>0</v>
      </c>
      <c r="J72" s="113">
        <f>SUM(J68:J71)</f>
        <v>0</v>
      </c>
      <c r="K72" s="35"/>
    </row>
    <row r="73" spans="1:11" ht="12.75" outlineLevel="1">
      <c r="A73" s="46" t="s">
        <v>83</v>
      </c>
      <c r="B73" s="46" t="s">
        <v>166</v>
      </c>
      <c r="C73" s="46" t="s">
        <v>83</v>
      </c>
      <c r="D73" s="120" t="s">
        <v>167</v>
      </c>
      <c r="E73" s="121">
        <v>37.22</v>
      </c>
      <c r="F73" s="34" t="s">
        <v>14</v>
      </c>
      <c r="G73" s="114"/>
      <c r="H73" s="36"/>
      <c r="I73" s="35"/>
      <c r="J73" s="35"/>
      <c r="K73" s="35"/>
    </row>
    <row r="74" spans="1:11" ht="12.75" outlineLevel="1">
      <c r="A74" s="46" t="s">
        <v>83</v>
      </c>
      <c r="B74" s="46" t="s">
        <v>166</v>
      </c>
      <c r="C74" s="46" t="s">
        <v>83</v>
      </c>
      <c r="D74" s="120" t="s">
        <v>168</v>
      </c>
      <c r="E74" s="121">
        <v>275.23</v>
      </c>
      <c r="F74" s="34" t="s">
        <v>14</v>
      </c>
      <c r="G74" s="114"/>
      <c r="H74" s="36"/>
      <c r="I74" s="35"/>
      <c r="J74" s="35"/>
      <c r="K74" s="35"/>
    </row>
    <row r="75" spans="1:11" ht="12.75" outlineLevel="1">
      <c r="A75" s="46" t="s">
        <v>83</v>
      </c>
      <c r="B75" s="46" t="s">
        <v>166</v>
      </c>
      <c r="C75" s="46" t="s">
        <v>83</v>
      </c>
      <c r="D75" s="120" t="s">
        <v>169</v>
      </c>
      <c r="E75" s="121">
        <v>107.44</v>
      </c>
      <c r="F75" s="34" t="s">
        <v>14</v>
      </c>
      <c r="G75" s="114"/>
      <c r="H75" s="36"/>
      <c r="I75" s="35"/>
      <c r="J75" s="35"/>
      <c r="K75" s="35"/>
    </row>
    <row r="76" spans="1:11" ht="12.75" outlineLevel="1">
      <c r="A76" s="46" t="s">
        <v>83</v>
      </c>
      <c r="B76" s="46" t="s">
        <v>166</v>
      </c>
      <c r="C76" s="46" t="s">
        <v>83</v>
      </c>
      <c r="D76" s="120" t="s">
        <v>170</v>
      </c>
      <c r="E76" s="121">
        <v>471.976</v>
      </c>
      <c r="F76" s="34" t="s">
        <v>14</v>
      </c>
      <c r="G76" s="114"/>
      <c r="H76" s="36"/>
      <c r="I76" s="35"/>
      <c r="J76" s="35"/>
      <c r="K76" s="35"/>
    </row>
    <row r="77" spans="1:11" ht="12.75">
      <c r="A77" s="46"/>
      <c r="B77" s="45" t="s">
        <v>311</v>
      </c>
      <c r="C77" s="46"/>
      <c r="D77" s="120"/>
      <c r="E77" s="123">
        <f>SUM(E73:E76)</f>
        <v>891.866</v>
      </c>
      <c r="F77" s="34" t="s">
        <v>14</v>
      </c>
      <c r="G77" s="113">
        <f>SUM(G73:G76)</f>
        <v>0</v>
      </c>
      <c r="H77" s="36"/>
      <c r="I77" s="35"/>
      <c r="J77" s="35"/>
      <c r="K77" s="35"/>
    </row>
    <row r="78" spans="1:12" ht="12.75" outlineLevel="1">
      <c r="A78" s="46" t="s">
        <v>83</v>
      </c>
      <c r="B78" s="46" t="s">
        <v>171</v>
      </c>
      <c r="C78" s="46" t="s">
        <v>83</v>
      </c>
      <c r="D78" s="120" t="s">
        <v>130</v>
      </c>
      <c r="E78" s="121">
        <v>5575.12</v>
      </c>
      <c r="F78" s="34" t="s">
        <v>11</v>
      </c>
      <c r="G78" s="114"/>
      <c r="H78" s="114"/>
      <c r="I78" s="114"/>
      <c r="J78" s="114"/>
      <c r="K78" s="35"/>
      <c r="L78" s="2"/>
    </row>
    <row r="79" spans="1:11" ht="12.75" outlineLevel="1">
      <c r="A79" s="46" t="s">
        <v>83</v>
      </c>
      <c r="B79" s="46" t="s">
        <v>171</v>
      </c>
      <c r="C79" s="46" t="s">
        <v>83</v>
      </c>
      <c r="D79" s="120" t="s">
        <v>172</v>
      </c>
      <c r="E79" s="121">
        <v>1041.91</v>
      </c>
      <c r="F79" s="34" t="s">
        <v>11</v>
      </c>
      <c r="G79" s="114"/>
      <c r="H79" s="114"/>
      <c r="I79" s="114"/>
      <c r="J79" s="114"/>
      <c r="K79" s="35"/>
    </row>
    <row r="80" spans="1:11" ht="12.75">
      <c r="A80" s="46"/>
      <c r="B80" s="45" t="s">
        <v>312</v>
      </c>
      <c r="C80" s="46"/>
      <c r="D80" s="120"/>
      <c r="E80" s="123">
        <f>SUBTOTAL(9,E78:E79)</f>
        <v>6617.03</v>
      </c>
      <c r="F80" s="34" t="s">
        <v>11</v>
      </c>
      <c r="G80" s="113">
        <f>SUM(G78:G79)</f>
        <v>0</v>
      </c>
      <c r="H80" s="113">
        <f>SUM(H78:H79)</f>
        <v>0</v>
      </c>
      <c r="I80" s="113">
        <f>SUM(I78:I79)</f>
        <v>0</v>
      </c>
      <c r="J80" s="113">
        <f>SUM(J78:J79)</f>
        <v>0</v>
      </c>
      <c r="K80" s="35"/>
    </row>
    <row r="81" spans="1:11" ht="12.75" outlineLevel="1">
      <c r="A81" s="46" t="s">
        <v>83</v>
      </c>
      <c r="B81" s="46" t="s">
        <v>173</v>
      </c>
      <c r="C81" s="46" t="s">
        <v>83</v>
      </c>
      <c r="D81" s="120" t="s">
        <v>174</v>
      </c>
      <c r="E81" s="121">
        <v>1044.77</v>
      </c>
      <c r="F81" s="34" t="s">
        <v>10</v>
      </c>
      <c r="G81" s="114"/>
      <c r="H81" s="114"/>
      <c r="I81" s="114"/>
      <c r="J81" s="35"/>
      <c r="K81" s="35"/>
    </row>
    <row r="82" spans="1:11" ht="12.75" outlineLevel="1">
      <c r="A82" s="46" t="s">
        <v>83</v>
      </c>
      <c r="B82" s="46" t="s">
        <v>173</v>
      </c>
      <c r="C82" s="46" t="s">
        <v>83</v>
      </c>
      <c r="D82" s="120" t="s">
        <v>175</v>
      </c>
      <c r="E82" s="121">
        <v>4015.85</v>
      </c>
      <c r="F82" s="34" t="s">
        <v>10</v>
      </c>
      <c r="G82" s="114"/>
      <c r="H82" s="114"/>
      <c r="I82" s="114"/>
      <c r="J82" s="35"/>
      <c r="K82" s="35"/>
    </row>
    <row r="83" spans="1:11" ht="12.75" outlineLevel="1">
      <c r="A83" s="51" t="s">
        <v>83</v>
      </c>
      <c r="B83" s="51" t="s">
        <v>280</v>
      </c>
      <c r="C83" s="51" t="s">
        <v>83</v>
      </c>
      <c r="D83" s="120" t="s">
        <v>165</v>
      </c>
      <c r="E83" s="121">
        <v>1473.4</v>
      </c>
      <c r="F83" s="52" t="s">
        <v>13</v>
      </c>
      <c r="G83" s="114"/>
      <c r="H83" s="114"/>
      <c r="I83" s="53"/>
      <c r="J83" s="35"/>
      <c r="K83" s="35"/>
    </row>
    <row r="84" spans="1:11" ht="12.75">
      <c r="A84" s="46"/>
      <c r="B84" s="45" t="s">
        <v>313</v>
      </c>
      <c r="C84" s="46"/>
      <c r="D84" s="120"/>
      <c r="E84" s="123">
        <f>SUM(E81:E83)</f>
        <v>6534.02</v>
      </c>
      <c r="F84" s="34" t="s">
        <v>343</v>
      </c>
      <c r="G84" s="113">
        <f>SUM(G81:G83)</f>
        <v>0</v>
      </c>
      <c r="H84" s="113">
        <f>SUM(H81:H83)</f>
        <v>0</v>
      </c>
      <c r="I84" s="113">
        <f>SUM(I81:I82)</f>
        <v>0</v>
      </c>
      <c r="J84" s="35"/>
      <c r="K84" s="35"/>
    </row>
    <row r="85" spans="1:11" ht="12.75" outlineLevel="1">
      <c r="A85" s="46" t="s">
        <v>176</v>
      </c>
      <c r="B85" s="46" t="s">
        <v>178</v>
      </c>
      <c r="C85" s="46" t="s">
        <v>176</v>
      </c>
      <c r="D85" s="120" t="s">
        <v>179</v>
      </c>
      <c r="E85" s="121">
        <v>369.295</v>
      </c>
      <c r="F85" s="34" t="s">
        <v>10</v>
      </c>
      <c r="G85" s="114"/>
      <c r="H85" s="114"/>
      <c r="I85" s="114"/>
      <c r="J85" s="35"/>
      <c r="K85" s="35"/>
    </row>
    <row r="86" spans="1:11" ht="12.75">
      <c r="A86" s="46"/>
      <c r="B86" s="45" t="s">
        <v>314</v>
      </c>
      <c r="C86" s="46"/>
      <c r="D86" s="120"/>
      <c r="E86" s="123">
        <f>SUM(E85)</f>
        <v>369.295</v>
      </c>
      <c r="F86" s="34" t="s">
        <v>10</v>
      </c>
      <c r="G86" s="113">
        <f>SUM(G85)</f>
        <v>0</v>
      </c>
      <c r="H86" s="113">
        <f>SUM(H85)</f>
        <v>0</v>
      </c>
      <c r="I86" s="113">
        <f>SUM(I85)</f>
        <v>0</v>
      </c>
      <c r="J86" s="35"/>
      <c r="K86" s="35"/>
    </row>
    <row r="87" spans="1:11" ht="12.75" outlineLevel="1">
      <c r="A87" s="46" t="s">
        <v>176</v>
      </c>
      <c r="B87" s="46" t="s">
        <v>120</v>
      </c>
      <c r="C87" s="46" t="s">
        <v>176</v>
      </c>
      <c r="D87" s="120" t="s">
        <v>180</v>
      </c>
      <c r="E87" s="121">
        <v>132.34</v>
      </c>
      <c r="F87" s="34" t="s">
        <v>10</v>
      </c>
      <c r="G87" s="114"/>
      <c r="H87" s="114"/>
      <c r="I87" s="114"/>
      <c r="J87" s="35"/>
      <c r="K87" s="35"/>
    </row>
    <row r="88" spans="1:11" ht="12.75" outlineLevel="1">
      <c r="A88" s="46" t="s">
        <v>176</v>
      </c>
      <c r="B88" s="46" t="s">
        <v>120</v>
      </c>
      <c r="C88" s="46" t="s">
        <v>176</v>
      </c>
      <c r="D88" s="120" t="s">
        <v>177</v>
      </c>
      <c r="E88" s="121">
        <v>135.2</v>
      </c>
      <c r="F88" s="34" t="s">
        <v>10</v>
      </c>
      <c r="G88" s="114"/>
      <c r="H88" s="114"/>
      <c r="I88" s="114"/>
      <c r="J88" s="35"/>
      <c r="K88" s="35"/>
    </row>
    <row r="89" spans="1:11" ht="12.75">
      <c r="A89" s="46"/>
      <c r="B89" s="45" t="s">
        <v>316</v>
      </c>
      <c r="C89" s="46"/>
      <c r="D89" s="120"/>
      <c r="E89" s="123">
        <f>SUM(E87:E88)</f>
        <v>267.53999999999996</v>
      </c>
      <c r="F89" s="34" t="s">
        <v>10</v>
      </c>
      <c r="G89" s="113">
        <f>SUM(G87:G88)</f>
        <v>0</v>
      </c>
      <c r="H89" s="113">
        <f>SUM(H87:H88)</f>
        <v>0</v>
      </c>
      <c r="I89" s="113">
        <f>SUM(I87:I88)</f>
        <v>0</v>
      </c>
      <c r="J89" s="35"/>
      <c r="K89" s="35"/>
    </row>
    <row r="90" spans="1:11" ht="12.75" outlineLevel="1">
      <c r="A90" s="46" t="s">
        <v>176</v>
      </c>
      <c r="B90" s="46" t="s">
        <v>181</v>
      </c>
      <c r="C90" s="46" t="s">
        <v>176</v>
      </c>
      <c r="D90" s="120" t="s">
        <v>182</v>
      </c>
      <c r="E90" s="121">
        <v>59.18</v>
      </c>
      <c r="F90" s="34" t="s">
        <v>10</v>
      </c>
      <c r="G90" s="114"/>
      <c r="H90" s="114"/>
      <c r="I90" s="114"/>
      <c r="J90" s="35"/>
      <c r="K90" s="35"/>
    </row>
    <row r="91" spans="1:11" ht="12.75" outlineLevel="1">
      <c r="A91" s="46" t="s">
        <v>176</v>
      </c>
      <c r="B91" s="46" t="s">
        <v>181</v>
      </c>
      <c r="C91" s="46" t="s">
        <v>176</v>
      </c>
      <c r="D91" s="120" t="s">
        <v>183</v>
      </c>
      <c r="E91" s="121">
        <v>96.71</v>
      </c>
      <c r="F91" s="34" t="s">
        <v>10</v>
      </c>
      <c r="G91" s="114"/>
      <c r="H91" s="114"/>
      <c r="I91" s="114"/>
      <c r="J91" s="35"/>
      <c r="K91" s="35"/>
    </row>
    <row r="92" spans="1:11" ht="12.75">
      <c r="A92" s="46"/>
      <c r="B92" s="45" t="s">
        <v>315</v>
      </c>
      <c r="C92" s="46"/>
      <c r="D92" s="120"/>
      <c r="E92" s="123">
        <f>SUM(E90:E91)</f>
        <v>155.89</v>
      </c>
      <c r="F92" s="34" t="s">
        <v>10</v>
      </c>
      <c r="G92" s="113">
        <f>SUM(G90:G91)</f>
        <v>0</v>
      </c>
      <c r="H92" s="113">
        <f>SUM(H90:H91)</f>
        <v>0</v>
      </c>
      <c r="I92" s="113">
        <f>SUM(I90:I91)</f>
        <v>0</v>
      </c>
      <c r="J92" s="35"/>
      <c r="K92" s="35"/>
    </row>
    <row r="93" spans="1:11" ht="12.75" outlineLevel="1">
      <c r="A93" s="46" t="s">
        <v>28</v>
      </c>
      <c r="B93" s="46" t="s">
        <v>283</v>
      </c>
      <c r="C93" s="46" t="s">
        <v>28</v>
      </c>
      <c r="D93" s="120" t="s">
        <v>33</v>
      </c>
      <c r="E93" s="121">
        <v>229.63</v>
      </c>
      <c r="F93" s="34" t="s">
        <v>10</v>
      </c>
      <c r="G93" s="114"/>
      <c r="H93" s="114"/>
      <c r="I93" s="114"/>
      <c r="J93" s="35"/>
      <c r="K93" s="35"/>
    </row>
    <row r="94" spans="1:12" ht="12.75" outlineLevel="1">
      <c r="A94" s="46" t="s">
        <v>28</v>
      </c>
      <c r="B94" s="46" t="s">
        <v>283</v>
      </c>
      <c r="C94" s="46" t="s">
        <v>28</v>
      </c>
      <c r="D94" s="120" t="s">
        <v>193</v>
      </c>
      <c r="E94" s="121">
        <v>214.25</v>
      </c>
      <c r="F94" s="34" t="s">
        <v>10</v>
      </c>
      <c r="G94" s="114"/>
      <c r="H94" s="114"/>
      <c r="I94" s="114"/>
      <c r="J94" s="35"/>
      <c r="K94" s="35"/>
      <c r="L94" s="2"/>
    </row>
    <row r="95" spans="1:11" ht="12.75" outlineLevel="1">
      <c r="A95" s="46" t="s">
        <v>28</v>
      </c>
      <c r="B95" s="46" t="s">
        <v>283</v>
      </c>
      <c r="C95" s="46" t="s">
        <v>28</v>
      </c>
      <c r="D95" s="120" t="s">
        <v>198</v>
      </c>
      <c r="E95" s="121">
        <v>10.6124</v>
      </c>
      <c r="F95" s="34" t="s">
        <v>10</v>
      </c>
      <c r="G95" s="114"/>
      <c r="H95" s="114"/>
      <c r="I95" s="114"/>
      <c r="J95" s="35"/>
      <c r="K95" s="35"/>
    </row>
    <row r="96" spans="1:11" ht="12.75" outlineLevel="1">
      <c r="A96" s="46" t="s">
        <v>28</v>
      </c>
      <c r="B96" s="46" t="s">
        <v>283</v>
      </c>
      <c r="C96" s="46" t="s">
        <v>28</v>
      </c>
      <c r="D96" s="120" t="s">
        <v>199</v>
      </c>
      <c r="E96" s="121">
        <v>16.542</v>
      </c>
      <c r="F96" s="34" t="s">
        <v>10</v>
      </c>
      <c r="G96" s="114"/>
      <c r="H96" s="114"/>
      <c r="I96" s="114"/>
      <c r="J96" s="35"/>
      <c r="K96" s="35"/>
    </row>
    <row r="97" spans="1:11" ht="12.75" outlineLevel="1">
      <c r="A97" s="46" t="s">
        <v>28</v>
      </c>
      <c r="B97" s="46" t="s">
        <v>283</v>
      </c>
      <c r="C97" s="46" t="s">
        <v>28</v>
      </c>
      <c r="D97" s="120" t="s">
        <v>196</v>
      </c>
      <c r="E97" s="121">
        <v>361.99</v>
      </c>
      <c r="F97" s="34" t="s">
        <v>10</v>
      </c>
      <c r="G97" s="114"/>
      <c r="H97" s="114"/>
      <c r="I97" s="114"/>
      <c r="J97" s="35"/>
      <c r="K97" s="35"/>
    </row>
    <row r="98" spans="1:11" ht="12.75" outlineLevel="1">
      <c r="A98" s="46" t="s">
        <v>28</v>
      </c>
      <c r="B98" s="46" t="s">
        <v>283</v>
      </c>
      <c r="C98" s="46" t="s">
        <v>28</v>
      </c>
      <c r="D98" s="120" t="s">
        <v>201</v>
      </c>
      <c r="E98" s="121">
        <v>32.4397</v>
      </c>
      <c r="F98" s="34" t="s">
        <v>10</v>
      </c>
      <c r="G98" s="114"/>
      <c r="H98" s="114"/>
      <c r="I98" s="114"/>
      <c r="J98" s="35"/>
      <c r="K98" s="35"/>
    </row>
    <row r="99" spans="1:11" ht="12.75" outlineLevel="1">
      <c r="A99" s="46" t="s">
        <v>28</v>
      </c>
      <c r="B99" s="46" t="s">
        <v>283</v>
      </c>
      <c r="C99" s="46" t="s">
        <v>28</v>
      </c>
      <c r="D99" s="120" t="s">
        <v>31</v>
      </c>
      <c r="E99" s="121">
        <v>941.75</v>
      </c>
      <c r="F99" s="34" t="s">
        <v>10</v>
      </c>
      <c r="G99" s="114"/>
      <c r="H99" s="114"/>
      <c r="I99" s="114"/>
      <c r="J99" s="35"/>
      <c r="K99" s="35"/>
    </row>
    <row r="100" spans="1:13" ht="12.75">
      <c r="A100" s="46"/>
      <c r="B100" s="54" t="s">
        <v>317</v>
      </c>
      <c r="C100" s="54"/>
      <c r="D100" s="120"/>
      <c r="E100" s="123">
        <f>SUM(E93:E99)</f>
        <v>1807.2141000000001</v>
      </c>
      <c r="F100" s="34" t="s">
        <v>10</v>
      </c>
      <c r="G100" s="113">
        <f>SUM(G93:G99)</f>
        <v>0</v>
      </c>
      <c r="H100" s="113">
        <f>SUM(H93:H99)</f>
        <v>0</v>
      </c>
      <c r="I100" s="113">
        <f>SUM(I93:I99)</f>
        <v>0</v>
      </c>
      <c r="J100" s="35"/>
      <c r="K100" s="35"/>
      <c r="M100" s="2"/>
    </row>
    <row r="101" spans="1:13" ht="12.75" outlineLevel="1">
      <c r="A101" s="46" t="s">
        <v>28</v>
      </c>
      <c r="B101" s="46" t="s">
        <v>282</v>
      </c>
      <c r="C101" s="46" t="s">
        <v>28</v>
      </c>
      <c r="D101" s="120" t="s">
        <v>186</v>
      </c>
      <c r="E101" s="121">
        <v>832.44</v>
      </c>
      <c r="F101" s="34" t="s">
        <v>10</v>
      </c>
      <c r="G101" s="114"/>
      <c r="H101" s="114"/>
      <c r="I101" s="114"/>
      <c r="J101" s="35"/>
      <c r="K101" s="35"/>
      <c r="M101" s="2"/>
    </row>
    <row r="102" spans="1:11" ht="12.75" outlineLevel="1">
      <c r="A102" s="46" t="s">
        <v>28</v>
      </c>
      <c r="B102" s="46" t="s">
        <v>282</v>
      </c>
      <c r="C102" s="46" t="s">
        <v>28</v>
      </c>
      <c r="D102" s="120" t="s">
        <v>189</v>
      </c>
      <c r="E102" s="121">
        <v>495.26</v>
      </c>
      <c r="F102" s="34" t="s">
        <v>10</v>
      </c>
      <c r="G102" s="114"/>
      <c r="H102" s="114"/>
      <c r="I102" s="114"/>
      <c r="J102" s="35"/>
      <c r="K102" s="35"/>
    </row>
    <row r="103" spans="1:12" ht="12.75" outlineLevel="1">
      <c r="A103" s="46" t="s">
        <v>28</v>
      </c>
      <c r="B103" s="46" t="s">
        <v>282</v>
      </c>
      <c r="C103" s="46" t="s">
        <v>28</v>
      </c>
      <c r="D103" s="120" t="s">
        <v>190</v>
      </c>
      <c r="E103" s="121">
        <v>372.03</v>
      </c>
      <c r="F103" s="34" t="s">
        <v>10</v>
      </c>
      <c r="G103" s="114"/>
      <c r="H103" s="114"/>
      <c r="I103" s="114"/>
      <c r="J103" s="35"/>
      <c r="K103" s="35"/>
      <c r="L103" s="2"/>
    </row>
    <row r="104" spans="1:13" ht="12.75">
      <c r="A104" s="46"/>
      <c r="B104" s="54" t="s">
        <v>318</v>
      </c>
      <c r="C104" s="54"/>
      <c r="D104" s="120"/>
      <c r="E104" s="123">
        <f>SUM(E101:E103)</f>
        <v>1699.73</v>
      </c>
      <c r="F104" s="34" t="s">
        <v>10</v>
      </c>
      <c r="G104" s="113">
        <f>SUM(G101:G103)</f>
        <v>0</v>
      </c>
      <c r="H104" s="113">
        <f>SUM(H101:H103)</f>
        <v>0</v>
      </c>
      <c r="I104" s="113">
        <f>SUM(I101:I103)</f>
        <v>0</v>
      </c>
      <c r="J104" s="35"/>
      <c r="K104" s="35"/>
      <c r="M104" s="2"/>
    </row>
    <row r="105" spans="1:13" ht="12.75" outlineLevel="1">
      <c r="A105" s="46" t="s">
        <v>28</v>
      </c>
      <c r="B105" s="46" t="s">
        <v>281</v>
      </c>
      <c r="C105" s="46" t="s">
        <v>28</v>
      </c>
      <c r="D105" s="120" t="s">
        <v>185</v>
      </c>
      <c r="E105" s="121">
        <v>548.24</v>
      </c>
      <c r="F105" s="34" t="s">
        <v>10</v>
      </c>
      <c r="G105" s="114"/>
      <c r="H105" s="114"/>
      <c r="I105" s="114"/>
      <c r="J105" s="35"/>
      <c r="K105" s="35"/>
      <c r="M105" s="2"/>
    </row>
    <row r="106" spans="1:13" ht="12.75" outlineLevel="1">
      <c r="A106" s="46" t="s">
        <v>28</v>
      </c>
      <c r="B106" s="46" t="s">
        <v>281</v>
      </c>
      <c r="C106" s="46" t="s">
        <v>28</v>
      </c>
      <c r="D106" s="120" t="s">
        <v>191</v>
      </c>
      <c r="E106" s="121">
        <v>182.13</v>
      </c>
      <c r="F106" s="34" t="s">
        <v>10</v>
      </c>
      <c r="G106" s="114"/>
      <c r="H106" s="114"/>
      <c r="I106" s="114"/>
      <c r="J106" s="35"/>
      <c r="K106" s="35"/>
      <c r="M106" s="2"/>
    </row>
    <row r="107" spans="1:13" ht="12.75" outlineLevel="1">
      <c r="A107" s="46" t="s">
        <v>28</v>
      </c>
      <c r="B107" s="46" t="s">
        <v>281</v>
      </c>
      <c r="C107" s="46" t="s">
        <v>28</v>
      </c>
      <c r="D107" s="120" t="s">
        <v>29</v>
      </c>
      <c r="E107" s="121">
        <v>1922.12</v>
      </c>
      <c r="F107" s="34" t="s">
        <v>10</v>
      </c>
      <c r="G107" s="114"/>
      <c r="H107" s="114"/>
      <c r="I107" s="114"/>
      <c r="J107" s="35"/>
      <c r="K107" s="35"/>
      <c r="M107" s="2"/>
    </row>
    <row r="108" spans="1:13" ht="12.75" outlineLevel="1">
      <c r="A108" s="46" t="s">
        <v>28</v>
      </c>
      <c r="B108" s="46" t="s">
        <v>281</v>
      </c>
      <c r="C108" s="46" t="s">
        <v>28</v>
      </c>
      <c r="D108" s="120" t="s">
        <v>203</v>
      </c>
      <c r="E108" s="121">
        <v>395.586</v>
      </c>
      <c r="F108" s="34" t="s">
        <v>10</v>
      </c>
      <c r="G108" s="114"/>
      <c r="H108" s="114"/>
      <c r="I108" s="114"/>
      <c r="J108" s="35"/>
      <c r="K108" s="35"/>
      <c r="M108" s="2"/>
    </row>
    <row r="109" spans="1:13" ht="12.75">
      <c r="A109" s="46"/>
      <c r="B109" s="54" t="s">
        <v>319</v>
      </c>
      <c r="C109" s="54"/>
      <c r="D109" s="120"/>
      <c r="E109" s="123">
        <f>SUM(E105:E108)</f>
        <v>3048.076</v>
      </c>
      <c r="F109" s="34" t="s">
        <v>10</v>
      </c>
      <c r="G109" s="113">
        <f>SUM(G105:G108)</f>
        <v>0</v>
      </c>
      <c r="H109" s="113">
        <f>SUM(H105:H108)</f>
        <v>0</v>
      </c>
      <c r="I109" s="113">
        <f>SUM(I105:I108)</f>
        <v>0</v>
      </c>
      <c r="J109" s="35"/>
      <c r="K109" s="35"/>
      <c r="M109" s="2"/>
    </row>
    <row r="110" spans="1:13" ht="12.75" outlineLevel="1">
      <c r="A110" s="46" t="s">
        <v>28</v>
      </c>
      <c r="B110" s="46" t="s">
        <v>284</v>
      </c>
      <c r="C110" s="46" t="s">
        <v>28</v>
      </c>
      <c r="D110" s="120" t="s">
        <v>187</v>
      </c>
      <c r="E110" s="121">
        <v>316.4</v>
      </c>
      <c r="F110" s="34" t="s">
        <v>10</v>
      </c>
      <c r="G110" s="114"/>
      <c r="H110" s="114"/>
      <c r="I110" s="114"/>
      <c r="J110" s="35"/>
      <c r="K110" s="35"/>
      <c r="M110" s="2"/>
    </row>
    <row r="111" spans="1:13" ht="12.75" outlineLevel="1">
      <c r="A111" s="46" t="s">
        <v>28</v>
      </c>
      <c r="B111" s="46" t="s">
        <v>284</v>
      </c>
      <c r="C111" s="46" t="s">
        <v>28</v>
      </c>
      <c r="D111" s="120" t="s">
        <v>30</v>
      </c>
      <c r="E111" s="121">
        <v>1192.67</v>
      </c>
      <c r="F111" s="34" t="s">
        <v>10</v>
      </c>
      <c r="G111" s="114"/>
      <c r="H111" s="114"/>
      <c r="I111" s="114"/>
      <c r="J111" s="35"/>
      <c r="K111" s="35"/>
      <c r="M111" s="2"/>
    </row>
    <row r="112" spans="1:13" ht="12.75">
      <c r="A112" s="46"/>
      <c r="B112" s="54" t="s">
        <v>320</v>
      </c>
      <c r="C112" s="54"/>
      <c r="D112" s="120"/>
      <c r="E112" s="123">
        <f>SUM(E110:E111)</f>
        <v>1509.0700000000002</v>
      </c>
      <c r="F112" s="34" t="s">
        <v>10</v>
      </c>
      <c r="G112" s="113">
        <f>SUM(G110:G111)</f>
        <v>0</v>
      </c>
      <c r="H112" s="113">
        <f>SUM(H110:H111)</f>
        <v>0</v>
      </c>
      <c r="I112" s="113">
        <f>SUM(I110:I111)</f>
        <v>0</v>
      </c>
      <c r="J112" s="35"/>
      <c r="K112" s="35"/>
      <c r="M112" s="2"/>
    </row>
    <row r="113" spans="1:13" ht="12.75" outlineLevel="1">
      <c r="A113" s="46" t="s">
        <v>28</v>
      </c>
      <c r="B113" s="46" t="s">
        <v>286</v>
      </c>
      <c r="C113" s="46" t="s">
        <v>28</v>
      </c>
      <c r="D113" s="120" t="s">
        <v>200</v>
      </c>
      <c r="E113" s="121">
        <v>102.72</v>
      </c>
      <c r="F113" s="34" t="s">
        <v>10</v>
      </c>
      <c r="G113" s="114"/>
      <c r="H113" s="114"/>
      <c r="I113" s="114"/>
      <c r="J113" s="35"/>
      <c r="K113" s="35"/>
      <c r="M113" s="2"/>
    </row>
    <row r="114" spans="1:11" ht="12.75" outlineLevel="1">
      <c r="A114" s="46" t="s">
        <v>28</v>
      </c>
      <c r="B114" s="46" t="s">
        <v>286</v>
      </c>
      <c r="C114" s="46" t="s">
        <v>28</v>
      </c>
      <c r="D114" s="120" t="s">
        <v>192</v>
      </c>
      <c r="E114" s="121">
        <v>170.41</v>
      </c>
      <c r="F114" s="34" t="s">
        <v>10</v>
      </c>
      <c r="G114" s="114"/>
      <c r="H114" s="114"/>
      <c r="I114" s="114"/>
      <c r="J114" s="35"/>
      <c r="K114" s="35"/>
    </row>
    <row r="115" spans="1:13" ht="12.75" outlineLevel="1">
      <c r="A115" s="46" t="s">
        <v>28</v>
      </c>
      <c r="B115" s="46" t="s">
        <v>286</v>
      </c>
      <c r="C115" s="46" t="s">
        <v>28</v>
      </c>
      <c r="D115" s="120" t="s">
        <v>184</v>
      </c>
      <c r="E115" s="121">
        <v>1059.06</v>
      </c>
      <c r="F115" s="34" t="s">
        <v>10</v>
      </c>
      <c r="G115" s="114"/>
      <c r="H115" s="114"/>
      <c r="I115" s="114"/>
      <c r="J115" s="35"/>
      <c r="K115" s="35"/>
      <c r="M115" s="2"/>
    </row>
    <row r="116" spans="1:12" ht="12.75">
      <c r="A116" s="46"/>
      <c r="B116" s="54" t="s">
        <v>321</v>
      </c>
      <c r="C116" s="46"/>
      <c r="D116" s="120"/>
      <c r="E116" s="123">
        <f>SUM(E113:E115)</f>
        <v>1332.19</v>
      </c>
      <c r="F116" s="34" t="s">
        <v>10</v>
      </c>
      <c r="G116" s="113">
        <f>SUM(G113:G115)</f>
        <v>0</v>
      </c>
      <c r="H116" s="113">
        <f>SUM(H113:H115)</f>
        <v>0</v>
      </c>
      <c r="I116" s="113">
        <f>SUM(I113:I115)</f>
        <v>0</v>
      </c>
      <c r="J116" s="35"/>
      <c r="K116" s="35"/>
      <c r="L116" s="2"/>
    </row>
    <row r="117" spans="1:13" ht="12.75" outlineLevel="1">
      <c r="A117" s="46" t="s">
        <v>28</v>
      </c>
      <c r="B117" s="46" t="s">
        <v>285</v>
      </c>
      <c r="C117" s="46" t="s">
        <v>28</v>
      </c>
      <c r="D117" s="120" t="s">
        <v>32</v>
      </c>
      <c r="E117" s="121">
        <v>1243</v>
      </c>
      <c r="F117" s="34" t="s">
        <v>10</v>
      </c>
      <c r="G117" s="114"/>
      <c r="H117" s="114"/>
      <c r="I117" s="114"/>
      <c r="J117" s="35"/>
      <c r="K117" s="35"/>
      <c r="M117" s="2"/>
    </row>
    <row r="118" spans="1:13" ht="12.75" outlineLevel="1">
      <c r="A118" s="46" t="s">
        <v>28</v>
      </c>
      <c r="B118" s="46" t="s">
        <v>285</v>
      </c>
      <c r="C118" s="46" t="s">
        <v>28</v>
      </c>
      <c r="D118" s="120" t="s">
        <v>188</v>
      </c>
      <c r="E118" s="121">
        <v>1116.61</v>
      </c>
      <c r="F118" s="34" t="s">
        <v>10</v>
      </c>
      <c r="G118" s="114"/>
      <c r="H118" s="114"/>
      <c r="I118" s="114"/>
      <c r="J118" s="35"/>
      <c r="K118" s="35"/>
      <c r="M118" s="2"/>
    </row>
    <row r="119" spans="1:12" ht="12.75" outlineLevel="1">
      <c r="A119" s="46" t="s">
        <v>28</v>
      </c>
      <c r="B119" s="46" t="s">
        <v>285</v>
      </c>
      <c r="C119" s="46" t="s">
        <v>28</v>
      </c>
      <c r="D119" s="120" t="s">
        <v>195</v>
      </c>
      <c r="E119" s="121">
        <v>373.47</v>
      </c>
      <c r="F119" s="34" t="s">
        <v>10</v>
      </c>
      <c r="G119" s="114"/>
      <c r="H119" s="114"/>
      <c r="I119" s="114"/>
      <c r="J119" s="35"/>
      <c r="K119" s="35"/>
      <c r="L119" s="2"/>
    </row>
    <row r="120" spans="1:11" ht="12.75">
      <c r="A120" s="46"/>
      <c r="B120" s="45" t="s">
        <v>322</v>
      </c>
      <c r="C120" s="46"/>
      <c r="D120" s="120"/>
      <c r="E120" s="123">
        <f>SUM(E117:E119)</f>
        <v>2733.08</v>
      </c>
      <c r="F120" s="34" t="s">
        <v>10</v>
      </c>
      <c r="G120" s="113">
        <f>SUM(G117:G119)</f>
        <v>0</v>
      </c>
      <c r="H120" s="113">
        <f>SUM(H117:H119)</f>
        <v>0</v>
      </c>
      <c r="I120" s="113">
        <f>SUM(I117:I119)</f>
        <v>0</v>
      </c>
      <c r="J120" s="35"/>
      <c r="K120" s="35"/>
    </row>
    <row r="121" spans="1:11" ht="12.75" outlineLevel="1">
      <c r="A121" s="46" t="s">
        <v>28</v>
      </c>
      <c r="B121" s="46" t="s">
        <v>363</v>
      </c>
      <c r="C121" s="46" t="s">
        <v>28</v>
      </c>
      <c r="D121" s="120" t="s">
        <v>202</v>
      </c>
      <c r="E121" s="121">
        <v>2037.82</v>
      </c>
      <c r="F121" s="34" t="s">
        <v>10</v>
      </c>
      <c r="G121" s="114"/>
      <c r="H121" s="114"/>
      <c r="I121" s="114"/>
      <c r="J121" s="35"/>
      <c r="K121" s="35"/>
    </row>
    <row r="122" spans="1:11" ht="12.75" outlineLevel="1">
      <c r="A122" s="46" t="s">
        <v>28</v>
      </c>
      <c r="B122" s="46" t="s">
        <v>363</v>
      </c>
      <c r="C122" s="46" t="s">
        <v>28</v>
      </c>
      <c r="D122" s="120" t="s">
        <v>204</v>
      </c>
      <c r="E122" s="121">
        <v>446.954</v>
      </c>
      <c r="F122" s="34" t="s">
        <v>10</v>
      </c>
      <c r="G122" s="114"/>
      <c r="H122" s="114"/>
      <c r="I122" s="114"/>
      <c r="J122" s="35"/>
      <c r="K122" s="35"/>
    </row>
    <row r="123" spans="1:11" ht="12.75" outlineLevel="1">
      <c r="A123" s="46" t="s">
        <v>28</v>
      </c>
      <c r="B123" s="46" t="s">
        <v>363</v>
      </c>
      <c r="C123" s="46" t="s">
        <v>28</v>
      </c>
      <c r="D123" s="120" t="s">
        <v>34</v>
      </c>
      <c r="E123" s="121">
        <v>728.77</v>
      </c>
      <c r="F123" s="34" t="s">
        <v>10</v>
      </c>
      <c r="G123" s="114"/>
      <c r="H123" s="114"/>
      <c r="I123" s="114"/>
      <c r="J123" s="35"/>
      <c r="K123" s="35"/>
    </row>
    <row r="124" spans="1:11" ht="12.75" outlineLevel="1">
      <c r="A124" s="46" t="s">
        <v>28</v>
      </c>
      <c r="B124" s="46" t="s">
        <v>363</v>
      </c>
      <c r="C124" s="46" t="s">
        <v>28</v>
      </c>
      <c r="D124" s="120" t="s">
        <v>36</v>
      </c>
      <c r="E124" s="121">
        <v>983.78</v>
      </c>
      <c r="F124" s="34" t="s">
        <v>10</v>
      </c>
      <c r="G124" s="114"/>
      <c r="H124" s="114"/>
      <c r="I124" s="114"/>
      <c r="J124" s="35"/>
      <c r="K124" s="35"/>
    </row>
    <row r="125" spans="1:11" ht="12.75" outlineLevel="1">
      <c r="A125" s="46" t="s">
        <v>28</v>
      </c>
      <c r="B125" s="46" t="s">
        <v>363</v>
      </c>
      <c r="C125" s="46" t="s">
        <v>28</v>
      </c>
      <c r="D125" s="120" t="s">
        <v>35</v>
      </c>
      <c r="E125" s="121">
        <v>1400.2</v>
      </c>
      <c r="F125" s="34" t="s">
        <v>10</v>
      </c>
      <c r="G125" s="114"/>
      <c r="H125" s="114"/>
      <c r="I125" s="114"/>
      <c r="J125" s="35"/>
      <c r="K125" s="35"/>
    </row>
    <row r="126" spans="1:11" ht="12.75">
      <c r="A126" s="46"/>
      <c r="B126" s="45" t="s">
        <v>362</v>
      </c>
      <c r="C126" s="46"/>
      <c r="D126" s="120"/>
      <c r="E126" s="123">
        <f>SUM(E121:E125)</f>
        <v>5597.523999999999</v>
      </c>
      <c r="F126" s="34" t="s">
        <v>10</v>
      </c>
      <c r="G126" s="113">
        <f>SUM(G121:G125)</f>
        <v>0</v>
      </c>
      <c r="H126" s="113">
        <f>SUM(H121:H125)</f>
        <v>0</v>
      </c>
      <c r="I126" s="113">
        <f>SUM(I121:I125)</f>
        <v>0</v>
      </c>
      <c r="J126" s="35"/>
      <c r="K126" s="35"/>
    </row>
    <row r="127" spans="1:12" ht="12.75" outlineLevel="1">
      <c r="A127" s="46" t="s">
        <v>28</v>
      </c>
      <c r="B127" s="46" t="s">
        <v>37</v>
      </c>
      <c r="C127" s="46" t="s">
        <v>28</v>
      </c>
      <c r="D127" s="120" t="s">
        <v>38</v>
      </c>
      <c r="E127" s="121">
        <v>153.62</v>
      </c>
      <c r="F127" s="34" t="s">
        <v>11</v>
      </c>
      <c r="G127" s="114"/>
      <c r="H127" s="114"/>
      <c r="I127" s="114"/>
      <c r="J127" s="114"/>
      <c r="K127" s="35"/>
      <c r="L127" s="2"/>
    </row>
    <row r="128" spans="1:11" ht="12.75" outlineLevel="1">
      <c r="A128" s="46" t="s">
        <v>28</v>
      </c>
      <c r="B128" s="46" t="s">
        <v>37</v>
      </c>
      <c r="C128" s="46" t="s">
        <v>28</v>
      </c>
      <c r="D128" s="120" t="s">
        <v>40</v>
      </c>
      <c r="E128" s="121">
        <v>54.8688</v>
      </c>
      <c r="F128" s="34" t="s">
        <v>11</v>
      </c>
      <c r="G128" s="114"/>
      <c r="H128" s="114"/>
      <c r="I128" s="114"/>
      <c r="J128" s="114"/>
      <c r="K128" s="35"/>
    </row>
    <row r="129" spans="1:11" ht="12.75" outlineLevel="1">
      <c r="A129" s="46" t="s">
        <v>28</v>
      </c>
      <c r="B129" s="46" t="s">
        <v>37</v>
      </c>
      <c r="C129" s="46" t="s">
        <v>28</v>
      </c>
      <c r="D129" s="120" t="s">
        <v>205</v>
      </c>
      <c r="E129" s="121">
        <v>176.801</v>
      </c>
      <c r="F129" s="34" t="s">
        <v>11</v>
      </c>
      <c r="G129" s="114"/>
      <c r="H129" s="114"/>
      <c r="I129" s="114"/>
      <c r="J129" s="114"/>
      <c r="K129" s="35"/>
    </row>
    <row r="130" spans="1:11" ht="12.75" outlineLevel="1">
      <c r="A130" s="46" t="s">
        <v>28</v>
      </c>
      <c r="B130" s="46" t="s">
        <v>37</v>
      </c>
      <c r="C130" s="46" t="s">
        <v>28</v>
      </c>
      <c r="D130" s="120" t="s">
        <v>39</v>
      </c>
      <c r="E130" s="121">
        <v>174.33</v>
      </c>
      <c r="F130" s="34" t="s">
        <v>11</v>
      </c>
      <c r="G130" s="114"/>
      <c r="H130" s="114"/>
      <c r="I130" s="114"/>
      <c r="J130" s="114"/>
      <c r="K130" s="35"/>
    </row>
    <row r="131" spans="1:11" ht="12.75">
      <c r="A131" s="46"/>
      <c r="B131" s="45" t="s">
        <v>323</v>
      </c>
      <c r="C131" s="46"/>
      <c r="D131" s="120"/>
      <c r="E131" s="123">
        <f>SUM(E127:E130)</f>
        <v>559.6198</v>
      </c>
      <c r="F131" s="34" t="s">
        <v>10</v>
      </c>
      <c r="G131" s="113">
        <f>SUM(G127:G130)</f>
        <v>0</v>
      </c>
      <c r="H131" s="113">
        <f>SUM(H127:H130)</f>
        <v>0</v>
      </c>
      <c r="I131" s="113">
        <f>SUM(I127:I130)</f>
        <v>0</v>
      </c>
      <c r="J131" s="113">
        <f>SUM(J127:J130)</f>
        <v>0</v>
      </c>
      <c r="K131" s="37"/>
    </row>
    <row r="132" spans="1:11" ht="12.75" outlineLevel="1">
      <c r="A132" s="46" t="s">
        <v>28</v>
      </c>
      <c r="B132" s="46" t="s">
        <v>206</v>
      </c>
      <c r="C132" s="46" t="s">
        <v>28</v>
      </c>
      <c r="D132" s="120" t="s">
        <v>207</v>
      </c>
      <c r="E132" s="121">
        <v>60.6898</v>
      </c>
      <c r="F132" s="34" t="s">
        <v>10</v>
      </c>
      <c r="G132" s="114"/>
      <c r="H132" s="114"/>
      <c r="I132" s="114"/>
      <c r="J132" s="35"/>
      <c r="K132" s="35"/>
    </row>
    <row r="133" spans="1:11" ht="12.75" outlineLevel="1">
      <c r="A133" s="46" t="s">
        <v>28</v>
      </c>
      <c r="B133" s="46" t="s">
        <v>206</v>
      </c>
      <c r="C133" s="46" t="s">
        <v>28</v>
      </c>
      <c r="D133" s="120" t="s">
        <v>208</v>
      </c>
      <c r="E133" s="121">
        <v>35.3181</v>
      </c>
      <c r="F133" s="34" t="s">
        <v>10</v>
      </c>
      <c r="G133" s="114"/>
      <c r="H133" s="114"/>
      <c r="I133" s="114"/>
      <c r="J133" s="35"/>
      <c r="K133" s="35"/>
    </row>
    <row r="134" spans="1:11" ht="12.75" outlineLevel="1">
      <c r="A134" s="46" t="s">
        <v>28</v>
      </c>
      <c r="B134" s="46" t="s">
        <v>206</v>
      </c>
      <c r="C134" s="46" t="s">
        <v>28</v>
      </c>
      <c r="D134" s="120" t="s">
        <v>194</v>
      </c>
      <c r="E134" s="121">
        <v>478.572</v>
      </c>
      <c r="F134" s="34" t="s">
        <v>10</v>
      </c>
      <c r="G134" s="114"/>
      <c r="H134" s="114"/>
      <c r="I134" s="114"/>
      <c r="J134" s="35"/>
      <c r="K134" s="35"/>
    </row>
    <row r="135" spans="1:11" ht="12.75">
      <c r="A135" s="46"/>
      <c r="B135" s="45" t="s">
        <v>324</v>
      </c>
      <c r="C135" s="46"/>
      <c r="D135" s="120"/>
      <c r="E135" s="123">
        <f>SUM(E132:E134)</f>
        <v>574.5799</v>
      </c>
      <c r="F135" s="34" t="s">
        <v>10</v>
      </c>
      <c r="G135" s="113">
        <f>SUM(G132:G134)</f>
        <v>0</v>
      </c>
      <c r="H135" s="113">
        <f>SUM(H132:H134)</f>
        <v>0</v>
      </c>
      <c r="I135" s="113">
        <f>SUM(I132:I134)</f>
        <v>0</v>
      </c>
      <c r="J135" s="35"/>
      <c r="K135" s="35"/>
    </row>
    <row r="136" spans="1:11" ht="12.75" outlineLevel="1">
      <c r="A136" s="46" t="s">
        <v>28</v>
      </c>
      <c r="B136" s="46" t="s">
        <v>112</v>
      </c>
      <c r="C136" s="46" t="s">
        <v>28</v>
      </c>
      <c r="D136" s="120" t="s">
        <v>209</v>
      </c>
      <c r="E136" s="121">
        <v>830.23</v>
      </c>
      <c r="F136" s="34" t="s">
        <v>10</v>
      </c>
      <c r="G136" s="113"/>
      <c r="H136" s="113"/>
      <c r="I136" s="113"/>
      <c r="J136" s="35"/>
      <c r="K136" s="35"/>
    </row>
    <row r="137" spans="1:11" ht="12.75" outlineLevel="1">
      <c r="A137" s="46" t="s">
        <v>28</v>
      </c>
      <c r="B137" s="46" t="s">
        <v>112</v>
      </c>
      <c r="C137" s="46" t="s">
        <v>28</v>
      </c>
      <c r="D137" s="120" t="s">
        <v>113</v>
      </c>
      <c r="E137" s="121">
        <v>1513.54</v>
      </c>
      <c r="F137" s="34" t="s">
        <v>10</v>
      </c>
      <c r="G137" s="114"/>
      <c r="H137" s="114"/>
      <c r="I137" s="114"/>
      <c r="J137" s="35"/>
      <c r="K137" s="35"/>
    </row>
    <row r="138" spans="1:11" ht="12.75">
      <c r="A138" s="46"/>
      <c r="B138" s="45" t="s">
        <v>325</v>
      </c>
      <c r="C138" s="46"/>
      <c r="D138" s="120"/>
      <c r="E138" s="123">
        <f>SUM(E136:E137)</f>
        <v>2343.77</v>
      </c>
      <c r="F138" s="34" t="s">
        <v>10</v>
      </c>
      <c r="G138" s="113">
        <f>SUM(G137,G136)</f>
        <v>0</v>
      </c>
      <c r="H138" s="113">
        <f>SUM(H137,H136)</f>
        <v>0</v>
      </c>
      <c r="I138" s="113">
        <f>SUM(I137,I136)</f>
        <v>0</v>
      </c>
      <c r="J138" s="35"/>
      <c r="K138" s="35"/>
    </row>
    <row r="139" spans="1:11" ht="12.75" outlineLevel="1">
      <c r="A139" s="46" t="s">
        <v>28</v>
      </c>
      <c r="B139" s="46" t="s">
        <v>41</v>
      </c>
      <c r="C139" s="46" t="s">
        <v>28</v>
      </c>
      <c r="D139" s="120" t="s">
        <v>42</v>
      </c>
      <c r="E139" s="121">
        <v>123.3</v>
      </c>
      <c r="F139" s="34" t="s">
        <v>10</v>
      </c>
      <c r="G139" s="114"/>
      <c r="H139" s="114"/>
      <c r="I139" s="114"/>
      <c r="J139" s="35"/>
      <c r="K139" s="35"/>
    </row>
    <row r="140" spans="1:12" ht="12.75" outlineLevel="1">
      <c r="A140" s="46" t="s">
        <v>28</v>
      </c>
      <c r="B140" s="46" t="s">
        <v>41</v>
      </c>
      <c r="C140" s="46" t="s">
        <v>28</v>
      </c>
      <c r="D140" s="120" t="s">
        <v>43</v>
      </c>
      <c r="E140" s="121">
        <v>99.24</v>
      </c>
      <c r="F140" s="34" t="s">
        <v>10</v>
      </c>
      <c r="G140" s="114"/>
      <c r="H140" s="114"/>
      <c r="I140" s="114"/>
      <c r="J140" s="35"/>
      <c r="K140" s="35"/>
      <c r="L140" s="2"/>
    </row>
    <row r="141" spans="1:11" ht="12.75" outlineLevel="1">
      <c r="A141" s="46" t="s">
        <v>28</v>
      </c>
      <c r="B141" s="46" t="s">
        <v>41</v>
      </c>
      <c r="C141" s="46" t="s">
        <v>28</v>
      </c>
      <c r="D141" s="120" t="s">
        <v>44</v>
      </c>
      <c r="E141" s="121">
        <v>137.55</v>
      </c>
      <c r="F141" s="34" t="s">
        <v>10</v>
      </c>
      <c r="G141" s="114"/>
      <c r="H141" s="114"/>
      <c r="I141" s="114"/>
      <c r="J141" s="35"/>
      <c r="K141" s="35"/>
    </row>
    <row r="142" spans="1:12" ht="12.75" outlineLevel="1">
      <c r="A142" s="46" t="s">
        <v>28</v>
      </c>
      <c r="B142" s="46" t="s">
        <v>41</v>
      </c>
      <c r="C142" s="46" t="s">
        <v>28</v>
      </c>
      <c r="D142" s="120" t="s">
        <v>45</v>
      </c>
      <c r="E142" s="121">
        <v>197.58</v>
      </c>
      <c r="F142" s="34" t="s">
        <v>10</v>
      </c>
      <c r="G142" s="114"/>
      <c r="H142" s="114"/>
      <c r="I142" s="114"/>
      <c r="J142" s="35"/>
      <c r="K142" s="35"/>
      <c r="L142" s="2"/>
    </row>
    <row r="143" spans="1:11" ht="12.75">
      <c r="A143" s="46"/>
      <c r="B143" s="45" t="s">
        <v>326</v>
      </c>
      <c r="C143" s="46"/>
      <c r="D143" s="120"/>
      <c r="E143" s="123">
        <f>SUM(E139:E142)</f>
        <v>557.6700000000001</v>
      </c>
      <c r="F143" s="34" t="s">
        <v>10</v>
      </c>
      <c r="G143" s="113">
        <f>SUM(G139:G142)</f>
        <v>0</v>
      </c>
      <c r="H143" s="113">
        <f>SUM(H139:H142)</f>
        <v>0</v>
      </c>
      <c r="I143" s="113">
        <f>SUM(I139:I142)</f>
        <v>0</v>
      </c>
      <c r="J143" s="35"/>
      <c r="K143" s="35"/>
    </row>
    <row r="144" spans="1:11" ht="12.75" outlineLevel="1">
      <c r="A144" s="46" t="s">
        <v>46</v>
      </c>
      <c r="B144" s="46" t="s">
        <v>287</v>
      </c>
      <c r="C144" s="46" t="s">
        <v>48</v>
      </c>
      <c r="D144" s="120" t="s">
        <v>211</v>
      </c>
      <c r="E144" s="121">
        <v>683.12</v>
      </c>
      <c r="F144" s="34" t="s">
        <v>13</v>
      </c>
      <c r="G144" s="114"/>
      <c r="H144" s="114"/>
      <c r="I144" s="35"/>
      <c r="J144" s="35"/>
      <c r="K144" s="35"/>
    </row>
    <row r="145" spans="1:12" ht="12.75" outlineLevel="1">
      <c r="A145" s="46" t="s">
        <v>46</v>
      </c>
      <c r="B145" s="46" t="s">
        <v>287</v>
      </c>
      <c r="C145" s="46" t="s">
        <v>48</v>
      </c>
      <c r="D145" s="120" t="s">
        <v>210</v>
      </c>
      <c r="E145" s="121">
        <v>1696.23</v>
      </c>
      <c r="F145" s="34" t="s">
        <v>13</v>
      </c>
      <c r="G145" s="114"/>
      <c r="H145" s="114"/>
      <c r="I145" s="35"/>
      <c r="J145" s="35"/>
      <c r="K145" s="35"/>
      <c r="L145" s="2"/>
    </row>
    <row r="146" spans="1:11" ht="12.75">
      <c r="A146" s="46"/>
      <c r="B146" s="54" t="s">
        <v>327</v>
      </c>
      <c r="C146" s="46"/>
      <c r="D146" s="120"/>
      <c r="E146" s="123">
        <f>SUM(E144:E145)</f>
        <v>2379.35</v>
      </c>
      <c r="F146" s="34" t="s">
        <v>13</v>
      </c>
      <c r="G146" s="113">
        <f>SUM(G144:G145)</f>
        <v>0</v>
      </c>
      <c r="H146" s="113">
        <f>SUM(H144:H145)</f>
        <v>0</v>
      </c>
      <c r="I146" s="35"/>
      <c r="J146" s="35"/>
      <c r="K146" s="35"/>
    </row>
    <row r="147" spans="1:11" ht="12.75" outlineLevel="1">
      <c r="A147" s="46" t="s">
        <v>46</v>
      </c>
      <c r="B147" s="46" t="s">
        <v>217</v>
      </c>
      <c r="C147" s="46" t="s">
        <v>48</v>
      </c>
      <c r="D147" s="120" t="s">
        <v>216</v>
      </c>
      <c r="E147" s="121">
        <v>232.298</v>
      </c>
      <c r="F147" s="34" t="s">
        <v>11</v>
      </c>
      <c r="G147" s="114"/>
      <c r="H147" s="114"/>
      <c r="I147" s="114"/>
      <c r="J147" s="114"/>
      <c r="K147" s="35"/>
    </row>
    <row r="148" spans="1:11" ht="12.75" outlineLevel="1">
      <c r="A148" s="46" t="s">
        <v>46</v>
      </c>
      <c r="B148" s="46" t="s">
        <v>217</v>
      </c>
      <c r="C148" s="46" t="s">
        <v>48</v>
      </c>
      <c r="D148" s="120" t="s">
        <v>218</v>
      </c>
      <c r="E148" s="121">
        <v>307.52</v>
      </c>
      <c r="F148" s="34" t="s">
        <v>11</v>
      </c>
      <c r="G148" s="114"/>
      <c r="H148" s="114"/>
      <c r="I148" s="114"/>
      <c r="J148" s="114"/>
      <c r="K148" s="35"/>
    </row>
    <row r="149" spans="1:12" ht="12.75" outlineLevel="1">
      <c r="A149" s="46" t="s">
        <v>46</v>
      </c>
      <c r="B149" s="46" t="s">
        <v>217</v>
      </c>
      <c r="C149" s="46" t="s">
        <v>48</v>
      </c>
      <c r="D149" s="120">
        <v>3678</v>
      </c>
      <c r="E149" s="121">
        <v>552.27</v>
      </c>
      <c r="F149" s="34" t="s">
        <v>11</v>
      </c>
      <c r="G149" s="114"/>
      <c r="H149" s="114"/>
      <c r="I149" s="114"/>
      <c r="J149" s="114"/>
      <c r="K149" s="35"/>
      <c r="L149" s="2"/>
    </row>
    <row r="150" spans="1:11" ht="12.75" outlineLevel="1">
      <c r="A150" s="46" t="s">
        <v>46</v>
      </c>
      <c r="B150" s="46" t="s">
        <v>217</v>
      </c>
      <c r="C150" s="46" t="s">
        <v>48</v>
      </c>
      <c r="D150" s="120" t="s">
        <v>219</v>
      </c>
      <c r="E150" s="121">
        <v>210.08</v>
      </c>
      <c r="F150" s="34" t="s">
        <v>11</v>
      </c>
      <c r="G150" s="114"/>
      <c r="H150" s="114"/>
      <c r="I150" s="114"/>
      <c r="J150" s="114"/>
      <c r="K150" s="35"/>
    </row>
    <row r="151" spans="1:11" ht="12.75" outlineLevel="1">
      <c r="A151" s="46" t="s">
        <v>46</v>
      </c>
      <c r="B151" s="46" t="s">
        <v>217</v>
      </c>
      <c r="C151" s="46" t="s">
        <v>48</v>
      </c>
      <c r="D151" s="120" t="s">
        <v>220</v>
      </c>
      <c r="E151" s="121">
        <v>45.1078</v>
      </c>
      <c r="F151" s="34" t="s">
        <v>11</v>
      </c>
      <c r="G151" s="114"/>
      <c r="H151" s="114"/>
      <c r="I151" s="114"/>
      <c r="J151" s="114"/>
      <c r="K151" s="35"/>
    </row>
    <row r="152" spans="1:11" ht="12.75" outlineLevel="1">
      <c r="A152" s="46" t="s">
        <v>46</v>
      </c>
      <c r="B152" s="46" t="s">
        <v>217</v>
      </c>
      <c r="C152" s="46" t="s">
        <v>48</v>
      </c>
      <c r="D152" s="120" t="s">
        <v>221</v>
      </c>
      <c r="E152" s="121">
        <v>324.82</v>
      </c>
      <c r="F152" s="34" t="s">
        <v>11</v>
      </c>
      <c r="G152" s="114"/>
      <c r="H152" s="114"/>
      <c r="I152" s="114"/>
      <c r="J152" s="114"/>
      <c r="K152" s="35"/>
    </row>
    <row r="153" spans="1:11" ht="12.75" outlineLevel="1">
      <c r="A153" s="46" t="s">
        <v>46</v>
      </c>
      <c r="B153" s="46" t="s">
        <v>217</v>
      </c>
      <c r="C153" s="46" t="s">
        <v>48</v>
      </c>
      <c r="D153" s="120" t="s">
        <v>222</v>
      </c>
      <c r="E153" s="121">
        <v>124.46</v>
      </c>
      <c r="F153" s="34" t="s">
        <v>11</v>
      </c>
      <c r="G153" s="114"/>
      <c r="H153" s="114"/>
      <c r="I153" s="114"/>
      <c r="J153" s="114"/>
      <c r="K153" s="35"/>
    </row>
    <row r="154" spans="1:11" ht="12.75">
      <c r="A154" s="46"/>
      <c r="B154" s="45" t="s">
        <v>328</v>
      </c>
      <c r="C154" s="46"/>
      <c r="D154" s="120"/>
      <c r="E154" s="123">
        <f>SUM(E147:E153)</f>
        <v>1796.5557999999999</v>
      </c>
      <c r="F154" s="34" t="s">
        <v>11</v>
      </c>
      <c r="G154" s="113">
        <f>SUM(G147:G153)</f>
        <v>0</v>
      </c>
      <c r="H154" s="113">
        <f>SUM(H147:H153)</f>
        <v>0</v>
      </c>
      <c r="I154" s="113">
        <f>SUM(I147:I153)</f>
        <v>0</v>
      </c>
      <c r="J154" s="113">
        <f>SUM(J147:J153)</f>
        <v>0</v>
      </c>
      <c r="K154" s="35"/>
    </row>
    <row r="155" spans="1:11" ht="12.75" outlineLevel="1">
      <c r="A155" s="46" t="s">
        <v>46</v>
      </c>
      <c r="B155" s="46" t="s">
        <v>290</v>
      </c>
      <c r="C155" s="46" t="s">
        <v>48</v>
      </c>
      <c r="D155" s="120" t="s">
        <v>391</v>
      </c>
      <c r="E155" s="121">
        <v>4.23</v>
      </c>
      <c r="F155" s="34" t="s">
        <v>10</v>
      </c>
      <c r="G155" s="113"/>
      <c r="H155" s="113"/>
      <c r="I155" s="113"/>
      <c r="J155" s="35"/>
      <c r="K155" s="35"/>
    </row>
    <row r="156" spans="1:11" ht="12.75">
      <c r="A156" s="46"/>
      <c r="B156" s="45" t="s">
        <v>329</v>
      </c>
      <c r="C156" s="46"/>
      <c r="D156" s="120"/>
      <c r="E156" s="123">
        <f>SUM(E155)</f>
        <v>4.23</v>
      </c>
      <c r="F156" s="34" t="s">
        <v>10</v>
      </c>
      <c r="G156" s="113">
        <f>SUM(G155)</f>
        <v>0</v>
      </c>
      <c r="H156" s="113">
        <f>SUM(H155)</f>
        <v>0</v>
      </c>
      <c r="I156" s="113">
        <f>SUM(I155)</f>
        <v>0</v>
      </c>
      <c r="J156" s="35"/>
      <c r="K156" s="35"/>
    </row>
    <row r="157" spans="1:11" ht="12.75" outlineLevel="1">
      <c r="A157" s="46" t="s">
        <v>46</v>
      </c>
      <c r="B157" s="46" t="s">
        <v>223</v>
      </c>
      <c r="C157" s="46" t="s">
        <v>48</v>
      </c>
      <c r="D157" s="120" t="s">
        <v>224</v>
      </c>
      <c r="E157" s="121">
        <v>887.87</v>
      </c>
      <c r="F157" s="34" t="s">
        <v>10</v>
      </c>
      <c r="G157" s="113"/>
      <c r="H157" s="113"/>
      <c r="I157" s="113"/>
      <c r="J157" s="35"/>
      <c r="K157" s="35"/>
    </row>
    <row r="158" spans="1:11" ht="12.75">
      <c r="A158" s="46"/>
      <c r="B158" s="45" t="s">
        <v>330</v>
      </c>
      <c r="C158" s="46"/>
      <c r="D158" s="120"/>
      <c r="E158" s="123">
        <f>SUM(E157)</f>
        <v>887.87</v>
      </c>
      <c r="F158" s="34" t="s">
        <v>10</v>
      </c>
      <c r="G158" s="113">
        <f>SUM(G157)</f>
        <v>0</v>
      </c>
      <c r="H158" s="113">
        <f>SUM(H157)</f>
        <v>0</v>
      </c>
      <c r="I158" s="113">
        <f>SUM(I157)</f>
        <v>0</v>
      </c>
      <c r="J158" s="53"/>
      <c r="K158" s="35"/>
    </row>
    <row r="159" spans="1:11" ht="12.75" outlineLevel="1">
      <c r="A159" s="46" t="s">
        <v>46</v>
      </c>
      <c r="B159" s="46" t="s">
        <v>51</v>
      </c>
      <c r="C159" s="46" t="s">
        <v>48</v>
      </c>
      <c r="D159" s="120" t="s">
        <v>52</v>
      </c>
      <c r="E159" s="121">
        <v>226.61</v>
      </c>
      <c r="F159" s="34" t="s">
        <v>11</v>
      </c>
      <c r="G159" s="114"/>
      <c r="H159" s="114"/>
      <c r="I159" s="114"/>
      <c r="J159" s="114"/>
      <c r="K159" s="35"/>
    </row>
    <row r="160" spans="1:11" ht="12.75" outlineLevel="1">
      <c r="A160" s="46" t="s">
        <v>46</v>
      </c>
      <c r="B160" s="46" t="s">
        <v>51</v>
      </c>
      <c r="C160" s="46" t="s">
        <v>48</v>
      </c>
      <c r="D160" s="120" t="s">
        <v>212</v>
      </c>
      <c r="E160" s="121">
        <v>62.09</v>
      </c>
      <c r="F160" s="34" t="s">
        <v>11</v>
      </c>
      <c r="G160" s="113"/>
      <c r="H160" s="113"/>
      <c r="I160" s="113"/>
      <c r="J160" s="113"/>
      <c r="K160" s="35"/>
    </row>
    <row r="161" spans="1:11" ht="12.75">
      <c r="A161" s="46"/>
      <c r="B161" s="45" t="s">
        <v>331</v>
      </c>
      <c r="C161" s="46"/>
      <c r="D161" s="120"/>
      <c r="E161" s="123">
        <f>SUM(E159:E160)</f>
        <v>288.70000000000005</v>
      </c>
      <c r="F161" s="34" t="s">
        <v>11</v>
      </c>
      <c r="G161" s="113">
        <f>SUM(G160,G159)</f>
        <v>0</v>
      </c>
      <c r="H161" s="113">
        <f>SUM(H160,H159)</f>
        <v>0</v>
      </c>
      <c r="I161" s="113">
        <f>SUM(I160,I159)</f>
        <v>0</v>
      </c>
      <c r="J161" s="113">
        <f>SUM(J160,J159)</f>
        <v>0</v>
      </c>
      <c r="K161" s="35"/>
    </row>
    <row r="162" spans="1:11" ht="12.75" outlineLevel="1">
      <c r="A162" s="46" t="s">
        <v>46</v>
      </c>
      <c r="B162" s="46" t="s">
        <v>225</v>
      </c>
      <c r="C162" s="46" t="s">
        <v>48</v>
      </c>
      <c r="D162" s="120" t="s">
        <v>226</v>
      </c>
      <c r="E162" s="121">
        <v>169.15</v>
      </c>
      <c r="F162" s="34" t="s">
        <v>10</v>
      </c>
      <c r="G162" s="113"/>
      <c r="H162" s="113"/>
      <c r="I162" s="113"/>
      <c r="J162" s="35"/>
      <c r="K162" s="35"/>
    </row>
    <row r="163" spans="1:11" ht="12.75">
      <c r="A163" s="46"/>
      <c r="B163" s="45" t="s">
        <v>332</v>
      </c>
      <c r="C163" s="46"/>
      <c r="D163" s="120"/>
      <c r="E163" s="123">
        <f>SUM(E162)</f>
        <v>169.15</v>
      </c>
      <c r="F163" s="34" t="s">
        <v>10</v>
      </c>
      <c r="G163" s="113">
        <f>SUM(G162)</f>
        <v>0</v>
      </c>
      <c r="H163" s="113">
        <f>SUM(H162)</f>
        <v>0</v>
      </c>
      <c r="I163" s="113">
        <f>SUM(I162)</f>
        <v>0</v>
      </c>
      <c r="J163" s="35"/>
      <c r="K163" s="35"/>
    </row>
    <row r="164" spans="1:11" ht="12.75" outlineLevel="1">
      <c r="A164" s="46" t="s">
        <v>46</v>
      </c>
      <c r="B164" s="46" t="s">
        <v>227</v>
      </c>
      <c r="C164" s="46" t="s">
        <v>48</v>
      </c>
      <c r="D164" s="120" t="s">
        <v>228</v>
      </c>
      <c r="E164" s="121">
        <v>179.18</v>
      </c>
      <c r="F164" s="34" t="s">
        <v>10</v>
      </c>
      <c r="G164" s="113"/>
      <c r="H164" s="113"/>
      <c r="I164" s="113"/>
      <c r="J164" s="35"/>
      <c r="K164" s="35"/>
    </row>
    <row r="165" spans="1:11" ht="12.75">
      <c r="A165" s="46"/>
      <c r="B165" s="45" t="s">
        <v>333</v>
      </c>
      <c r="C165" s="46"/>
      <c r="D165" s="120"/>
      <c r="E165" s="123">
        <f>SUM(E164)</f>
        <v>179.18</v>
      </c>
      <c r="F165" s="34" t="s">
        <v>10</v>
      </c>
      <c r="G165" s="113">
        <f>SUM(G164)</f>
        <v>0</v>
      </c>
      <c r="H165" s="113">
        <f>SUM(H164)</f>
        <v>0</v>
      </c>
      <c r="I165" s="113">
        <f>SUM(I164)</f>
        <v>0</v>
      </c>
      <c r="J165" s="35"/>
      <c r="K165" s="35"/>
    </row>
    <row r="166" spans="1:11" ht="12.75" outlineLevel="1">
      <c r="A166" s="46" t="s">
        <v>46</v>
      </c>
      <c r="B166" s="46" t="s">
        <v>229</v>
      </c>
      <c r="C166" s="46" t="s">
        <v>48</v>
      </c>
      <c r="D166" s="120" t="s">
        <v>230</v>
      </c>
      <c r="E166" s="121">
        <v>82.0282</v>
      </c>
      <c r="F166" s="34" t="s">
        <v>10</v>
      </c>
      <c r="G166" s="114"/>
      <c r="H166" s="114"/>
      <c r="I166" s="114"/>
      <c r="J166" s="35"/>
      <c r="K166" s="35"/>
    </row>
    <row r="167" spans="1:11" ht="12.75" outlineLevel="1">
      <c r="A167" s="46" t="s">
        <v>46</v>
      </c>
      <c r="B167" s="46" t="s">
        <v>229</v>
      </c>
      <c r="C167" s="46" t="s">
        <v>48</v>
      </c>
      <c r="D167" s="120" t="s">
        <v>231</v>
      </c>
      <c r="E167" s="121">
        <v>982.756</v>
      </c>
      <c r="F167" s="34" t="s">
        <v>10</v>
      </c>
      <c r="G167" s="114"/>
      <c r="H167" s="114"/>
      <c r="I167" s="114"/>
      <c r="J167" s="35"/>
      <c r="K167" s="35"/>
    </row>
    <row r="168" spans="1:11" ht="12.75" outlineLevel="1">
      <c r="A168" s="46" t="s">
        <v>46</v>
      </c>
      <c r="B168" s="46" t="s">
        <v>229</v>
      </c>
      <c r="C168" s="46" t="s">
        <v>48</v>
      </c>
      <c r="D168" s="120" t="s">
        <v>232</v>
      </c>
      <c r="E168" s="121">
        <v>519.475</v>
      </c>
      <c r="F168" s="34" t="s">
        <v>10</v>
      </c>
      <c r="G168" s="114"/>
      <c r="H168" s="114"/>
      <c r="I168" s="114"/>
      <c r="J168" s="35"/>
      <c r="K168" s="35"/>
    </row>
    <row r="169" spans="1:11" ht="12.75" outlineLevel="1">
      <c r="A169" s="46" t="s">
        <v>46</v>
      </c>
      <c r="B169" s="46" t="s">
        <v>229</v>
      </c>
      <c r="C169" s="46" t="s">
        <v>48</v>
      </c>
      <c r="D169" s="120" t="s">
        <v>233</v>
      </c>
      <c r="E169" s="121">
        <v>240.14</v>
      </c>
      <c r="F169" s="34" t="s">
        <v>10</v>
      </c>
      <c r="G169" s="114"/>
      <c r="H169" s="114"/>
      <c r="I169" s="114"/>
      <c r="J169" s="35"/>
      <c r="K169" s="35"/>
    </row>
    <row r="170" spans="1:12" ht="12.75" outlineLevel="1">
      <c r="A170" s="46" t="s">
        <v>46</v>
      </c>
      <c r="B170" s="46" t="s">
        <v>229</v>
      </c>
      <c r="C170" s="46" t="s">
        <v>48</v>
      </c>
      <c r="D170" s="120" t="s">
        <v>234</v>
      </c>
      <c r="E170" s="121">
        <v>25.3077</v>
      </c>
      <c r="F170" s="34" t="s">
        <v>10</v>
      </c>
      <c r="G170" s="114"/>
      <c r="H170" s="114"/>
      <c r="I170" s="114"/>
      <c r="J170" s="35"/>
      <c r="K170" s="35"/>
      <c r="L170" s="2"/>
    </row>
    <row r="171" spans="1:11" ht="12.75" outlineLevel="1">
      <c r="A171" s="46" t="s">
        <v>46</v>
      </c>
      <c r="B171" s="46" t="s">
        <v>229</v>
      </c>
      <c r="C171" s="46" t="s">
        <v>48</v>
      </c>
      <c r="D171" s="120" t="s">
        <v>235</v>
      </c>
      <c r="E171" s="121">
        <v>20.0373</v>
      </c>
      <c r="F171" s="34" t="s">
        <v>10</v>
      </c>
      <c r="G171" s="114"/>
      <c r="H171" s="114"/>
      <c r="I171" s="114"/>
      <c r="J171" s="35"/>
      <c r="K171" s="35"/>
    </row>
    <row r="172" spans="1:11" ht="12.75" outlineLevel="1">
      <c r="A172" s="46" t="s">
        <v>46</v>
      </c>
      <c r="B172" s="46" t="s">
        <v>229</v>
      </c>
      <c r="C172" s="46" t="s">
        <v>48</v>
      </c>
      <c r="D172" s="120" t="s">
        <v>236</v>
      </c>
      <c r="E172" s="121">
        <v>420.324</v>
      </c>
      <c r="F172" s="34" t="s">
        <v>10</v>
      </c>
      <c r="G172" s="114"/>
      <c r="H172" s="114"/>
      <c r="I172" s="114"/>
      <c r="J172" s="35"/>
      <c r="K172" s="35"/>
    </row>
    <row r="173" spans="1:11" ht="12.75" outlineLevel="1">
      <c r="A173" s="46" t="s">
        <v>46</v>
      </c>
      <c r="B173" s="46" t="s">
        <v>229</v>
      </c>
      <c r="C173" s="46" t="s">
        <v>48</v>
      </c>
      <c r="D173" s="120" t="s">
        <v>237</v>
      </c>
      <c r="E173" s="121">
        <v>55.2353</v>
      </c>
      <c r="F173" s="34" t="s">
        <v>10</v>
      </c>
      <c r="G173" s="114"/>
      <c r="H173" s="114"/>
      <c r="I173" s="114"/>
      <c r="J173" s="35"/>
      <c r="K173" s="35"/>
    </row>
    <row r="174" spans="1:11" ht="12.75" outlineLevel="1">
      <c r="A174" s="46" t="s">
        <v>46</v>
      </c>
      <c r="B174" s="46" t="s">
        <v>229</v>
      </c>
      <c r="C174" s="46" t="s">
        <v>48</v>
      </c>
      <c r="D174" s="120" t="s">
        <v>238</v>
      </c>
      <c r="E174" s="121">
        <v>1468.71</v>
      </c>
      <c r="F174" s="34" t="s">
        <v>10</v>
      </c>
      <c r="G174" s="114"/>
      <c r="H174" s="114"/>
      <c r="I174" s="114"/>
      <c r="J174" s="35"/>
      <c r="K174" s="35"/>
    </row>
    <row r="175" spans="1:11" ht="12.75" outlineLevel="1">
      <c r="A175" s="46" t="s">
        <v>46</v>
      </c>
      <c r="B175" s="46" t="s">
        <v>229</v>
      </c>
      <c r="C175" s="46" t="s">
        <v>48</v>
      </c>
      <c r="D175" s="120" t="s">
        <v>239</v>
      </c>
      <c r="E175" s="121">
        <v>77.2871</v>
      </c>
      <c r="F175" s="34" t="s">
        <v>10</v>
      </c>
      <c r="G175" s="113"/>
      <c r="H175" s="113"/>
      <c r="I175" s="113"/>
      <c r="J175" s="35"/>
      <c r="K175" s="35"/>
    </row>
    <row r="176" spans="1:11" ht="12.75">
      <c r="A176" s="46"/>
      <c r="B176" s="45" t="s">
        <v>334</v>
      </c>
      <c r="C176" s="46"/>
      <c r="D176" s="120"/>
      <c r="E176" s="123">
        <f>SUM(E166:E175)</f>
        <v>3891.3005999999996</v>
      </c>
      <c r="F176" s="34" t="s">
        <v>10</v>
      </c>
      <c r="G176" s="113">
        <f>SUM(G166:G175)</f>
        <v>0</v>
      </c>
      <c r="H176" s="113">
        <f>SUM(H166:H175)</f>
        <v>0</v>
      </c>
      <c r="I176" s="113">
        <f>SUM(I166:I175)</f>
        <v>0</v>
      </c>
      <c r="J176" s="35"/>
      <c r="K176" s="35"/>
    </row>
    <row r="177" spans="1:11" ht="12.75" outlineLevel="1">
      <c r="A177" s="46" t="s">
        <v>46</v>
      </c>
      <c r="B177" s="46" t="s">
        <v>47</v>
      </c>
      <c r="C177" s="46" t="s">
        <v>48</v>
      </c>
      <c r="D177" s="120" t="s">
        <v>240</v>
      </c>
      <c r="E177" s="121">
        <v>79.2748</v>
      </c>
      <c r="F177" s="34" t="s">
        <v>10</v>
      </c>
      <c r="G177" s="114"/>
      <c r="H177" s="114"/>
      <c r="I177" s="114"/>
      <c r="J177" s="35"/>
      <c r="K177" s="35"/>
    </row>
    <row r="178" spans="1:11" ht="12.75" outlineLevel="1">
      <c r="A178" s="46" t="s">
        <v>46</v>
      </c>
      <c r="B178" s="46" t="s">
        <v>47</v>
      </c>
      <c r="C178" s="46" t="s">
        <v>48</v>
      </c>
      <c r="D178" s="120" t="s">
        <v>241</v>
      </c>
      <c r="E178" s="121">
        <v>67.62</v>
      </c>
      <c r="F178" s="34" t="s">
        <v>10</v>
      </c>
      <c r="G178" s="114"/>
      <c r="H178" s="114"/>
      <c r="I178" s="114"/>
      <c r="J178" s="35"/>
      <c r="K178" s="35"/>
    </row>
    <row r="179" spans="1:11" ht="12.75" outlineLevel="1">
      <c r="A179" s="46" t="s">
        <v>46</v>
      </c>
      <c r="B179" s="46" t="s">
        <v>47</v>
      </c>
      <c r="C179" s="46" t="s">
        <v>48</v>
      </c>
      <c r="D179" s="120" t="s">
        <v>242</v>
      </c>
      <c r="E179" s="121">
        <v>257.57</v>
      </c>
      <c r="F179" s="34" t="s">
        <v>10</v>
      </c>
      <c r="G179" s="114"/>
      <c r="H179" s="114"/>
      <c r="I179" s="114"/>
      <c r="J179" s="35"/>
      <c r="K179" s="35"/>
    </row>
    <row r="180" spans="1:13" ht="12.75" outlineLevel="1">
      <c r="A180" s="46" t="s">
        <v>46</v>
      </c>
      <c r="B180" s="46" t="s">
        <v>47</v>
      </c>
      <c r="C180" s="46" t="s">
        <v>48</v>
      </c>
      <c r="D180" s="120" t="s">
        <v>243</v>
      </c>
      <c r="E180" s="121">
        <v>224.809</v>
      </c>
      <c r="F180" s="34" t="s">
        <v>10</v>
      </c>
      <c r="G180" s="114"/>
      <c r="H180" s="114"/>
      <c r="I180" s="114"/>
      <c r="J180" s="35"/>
      <c r="K180" s="35"/>
      <c r="M180" s="2"/>
    </row>
    <row r="181" spans="1:11" ht="12.75" outlineLevel="1">
      <c r="A181" s="46" t="s">
        <v>46</v>
      </c>
      <c r="B181" s="46" t="s">
        <v>47</v>
      </c>
      <c r="C181" s="46" t="s">
        <v>48</v>
      </c>
      <c r="D181" s="120" t="s">
        <v>244</v>
      </c>
      <c r="E181" s="121">
        <v>371.85</v>
      </c>
      <c r="F181" s="34" t="s">
        <v>10</v>
      </c>
      <c r="G181" s="114"/>
      <c r="H181" s="114"/>
      <c r="I181" s="114"/>
      <c r="J181" s="35"/>
      <c r="K181" s="35"/>
    </row>
    <row r="182" spans="1:11" ht="12.75" outlineLevel="1">
      <c r="A182" s="46" t="s">
        <v>46</v>
      </c>
      <c r="B182" s="46" t="s">
        <v>47</v>
      </c>
      <c r="C182" s="46" t="s">
        <v>48</v>
      </c>
      <c r="D182" s="120" t="s">
        <v>245</v>
      </c>
      <c r="E182" s="121">
        <v>139.17</v>
      </c>
      <c r="F182" s="34" t="s">
        <v>10</v>
      </c>
      <c r="G182" s="114"/>
      <c r="H182" s="114"/>
      <c r="I182" s="114"/>
      <c r="J182" s="35"/>
      <c r="K182" s="35"/>
    </row>
    <row r="183" spans="1:11" ht="12.75" outlineLevel="1">
      <c r="A183" s="46" t="s">
        <v>46</v>
      </c>
      <c r="B183" s="46" t="s">
        <v>47</v>
      </c>
      <c r="C183" s="46" t="s">
        <v>48</v>
      </c>
      <c r="D183" s="120" t="s">
        <v>246</v>
      </c>
      <c r="E183" s="121">
        <v>164.604</v>
      </c>
      <c r="F183" s="34" t="s">
        <v>10</v>
      </c>
      <c r="G183" s="114"/>
      <c r="H183" s="114"/>
      <c r="I183" s="114"/>
      <c r="J183" s="35"/>
      <c r="K183" s="35"/>
    </row>
    <row r="184" spans="1:11" ht="12.75" outlineLevel="1">
      <c r="A184" s="46" t="s">
        <v>46</v>
      </c>
      <c r="B184" s="46" t="s">
        <v>47</v>
      </c>
      <c r="C184" s="46" t="s">
        <v>48</v>
      </c>
      <c r="D184" s="120" t="s">
        <v>247</v>
      </c>
      <c r="E184" s="121">
        <v>482.31</v>
      </c>
      <c r="F184" s="34" t="s">
        <v>10</v>
      </c>
      <c r="G184" s="114"/>
      <c r="H184" s="114"/>
      <c r="I184" s="114"/>
      <c r="J184" s="35"/>
      <c r="K184" s="35"/>
    </row>
    <row r="185" spans="1:11" ht="12.75" outlineLevel="1">
      <c r="A185" s="46" t="s">
        <v>46</v>
      </c>
      <c r="B185" s="46" t="s">
        <v>47</v>
      </c>
      <c r="C185" s="46" t="s">
        <v>48</v>
      </c>
      <c r="D185" s="120" t="s">
        <v>248</v>
      </c>
      <c r="E185" s="121">
        <v>499.58</v>
      </c>
      <c r="F185" s="34" t="s">
        <v>10</v>
      </c>
      <c r="G185" s="114"/>
      <c r="H185" s="114"/>
      <c r="I185" s="114"/>
      <c r="J185" s="35"/>
      <c r="K185" s="35"/>
    </row>
    <row r="186" spans="1:11" ht="12.75" outlineLevel="1">
      <c r="A186" s="46" t="s">
        <v>46</v>
      </c>
      <c r="B186" s="46" t="s">
        <v>47</v>
      </c>
      <c r="C186" s="46" t="s">
        <v>48</v>
      </c>
      <c r="D186" s="120" t="s">
        <v>249</v>
      </c>
      <c r="E186" s="121">
        <v>111.59</v>
      </c>
      <c r="F186" s="34" t="s">
        <v>10</v>
      </c>
      <c r="G186" s="114"/>
      <c r="H186" s="114"/>
      <c r="I186" s="114"/>
      <c r="J186" s="35"/>
      <c r="K186" s="35"/>
    </row>
    <row r="187" spans="1:13" ht="12.75" outlineLevel="1">
      <c r="A187" s="46" t="s">
        <v>46</v>
      </c>
      <c r="B187" s="46" t="s">
        <v>47</v>
      </c>
      <c r="C187" s="46" t="s">
        <v>48</v>
      </c>
      <c r="D187" s="120" t="s">
        <v>213</v>
      </c>
      <c r="E187" s="121">
        <v>0.182244</v>
      </c>
      <c r="F187" s="34" t="s">
        <v>10</v>
      </c>
      <c r="G187" s="114"/>
      <c r="H187" s="114"/>
      <c r="I187" s="114"/>
      <c r="J187" s="35"/>
      <c r="K187" s="35"/>
      <c r="M187" s="2"/>
    </row>
    <row r="188" spans="1:11" ht="12.75" outlineLevel="1">
      <c r="A188" s="46" t="s">
        <v>46</v>
      </c>
      <c r="B188" s="46" t="s">
        <v>47</v>
      </c>
      <c r="C188" s="46" t="s">
        <v>48</v>
      </c>
      <c r="D188" s="120" t="s">
        <v>214</v>
      </c>
      <c r="E188" s="121">
        <v>21.9016</v>
      </c>
      <c r="F188" s="34" t="s">
        <v>10</v>
      </c>
      <c r="G188" s="114"/>
      <c r="H188" s="114"/>
      <c r="I188" s="114"/>
      <c r="J188" s="35"/>
      <c r="K188" s="35"/>
    </row>
    <row r="189" spans="1:11" ht="12.75" outlineLevel="1">
      <c r="A189" s="46" t="s">
        <v>46</v>
      </c>
      <c r="B189" s="46" t="s">
        <v>47</v>
      </c>
      <c r="C189" s="46" t="s">
        <v>48</v>
      </c>
      <c r="D189" s="120" t="s">
        <v>215</v>
      </c>
      <c r="E189" s="121">
        <v>0.423112</v>
      </c>
      <c r="F189" s="34" t="s">
        <v>10</v>
      </c>
      <c r="G189" s="114"/>
      <c r="H189" s="114"/>
      <c r="I189" s="114"/>
      <c r="J189" s="35"/>
      <c r="K189" s="35"/>
    </row>
    <row r="190" spans="1:11" ht="12.75" outlineLevel="1">
      <c r="A190" s="46" t="s">
        <v>46</v>
      </c>
      <c r="B190" s="46" t="s">
        <v>47</v>
      </c>
      <c r="C190" s="46" t="s">
        <v>48</v>
      </c>
      <c r="D190" s="120" t="s">
        <v>49</v>
      </c>
      <c r="E190" s="121">
        <v>10.5</v>
      </c>
      <c r="F190" s="34" t="s">
        <v>10</v>
      </c>
      <c r="G190" s="114"/>
      <c r="H190" s="114"/>
      <c r="I190" s="114"/>
      <c r="J190" s="35"/>
      <c r="K190" s="35"/>
    </row>
    <row r="191" spans="1:11" ht="12.75" outlineLevel="1">
      <c r="A191" s="46" t="s">
        <v>46</v>
      </c>
      <c r="B191" s="46" t="s">
        <v>47</v>
      </c>
      <c r="C191" s="46" t="s">
        <v>48</v>
      </c>
      <c r="D191" s="120" t="s">
        <v>251</v>
      </c>
      <c r="E191" s="121">
        <v>78.49</v>
      </c>
      <c r="F191" s="34" t="s">
        <v>10</v>
      </c>
      <c r="G191" s="114"/>
      <c r="H191" s="114"/>
      <c r="I191" s="114"/>
      <c r="J191" s="35"/>
      <c r="K191" s="35"/>
    </row>
    <row r="192" spans="1:11" ht="12.75" outlineLevel="1">
      <c r="A192" s="46" t="s">
        <v>46</v>
      </c>
      <c r="B192" s="46" t="s">
        <v>47</v>
      </c>
      <c r="C192" s="46" t="s">
        <v>48</v>
      </c>
      <c r="D192" s="120" t="s">
        <v>250</v>
      </c>
      <c r="E192" s="121">
        <v>474.17</v>
      </c>
      <c r="F192" s="34" t="s">
        <v>10</v>
      </c>
      <c r="G192" s="113"/>
      <c r="H192" s="113"/>
      <c r="I192" s="113"/>
      <c r="J192" s="35"/>
      <c r="K192" s="35"/>
    </row>
    <row r="193" spans="1:11" ht="12.75">
      <c r="A193" s="46"/>
      <c r="B193" s="45" t="s">
        <v>381</v>
      </c>
      <c r="C193" s="46"/>
      <c r="D193" s="120"/>
      <c r="E193" s="123">
        <f>SUM(E177:E192)</f>
        <v>2984.0447560000002</v>
      </c>
      <c r="F193" s="34" t="s">
        <v>10</v>
      </c>
      <c r="G193" s="113">
        <f>SUM(G177:G192)</f>
        <v>0</v>
      </c>
      <c r="H193" s="113">
        <f>SUM(H177:H192)</f>
        <v>0</v>
      </c>
      <c r="I193" s="113">
        <f>SUM(I177:I192)</f>
        <v>0</v>
      </c>
      <c r="J193" s="35"/>
      <c r="K193" s="35"/>
    </row>
    <row r="194" spans="1:11" ht="12.75" outlineLevel="1">
      <c r="A194" s="46" t="s">
        <v>46</v>
      </c>
      <c r="B194" s="46" t="s">
        <v>252</v>
      </c>
      <c r="C194" s="46" t="s">
        <v>48</v>
      </c>
      <c r="D194" s="120" t="s">
        <v>253</v>
      </c>
      <c r="E194" s="121">
        <v>196.5</v>
      </c>
      <c r="F194" s="34" t="s">
        <v>10</v>
      </c>
      <c r="G194" s="114"/>
      <c r="H194" s="114"/>
      <c r="I194" s="114"/>
      <c r="J194" s="35"/>
      <c r="K194" s="35"/>
    </row>
    <row r="195" spans="1:11" ht="12.75" outlineLevel="1">
      <c r="A195" s="46" t="s">
        <v>46</v>
      </c>
      <c r="B195" s="46" t="s">
        <v>252</v>
      </c>
      <c r="C195" s="46" t="s">
        <v>48</v>
      </c>
      <c r="D195" s="120" t="s">
        <v>254</v>
      </c>
      <c r="E195" s="121">
        <v>238.739</v>
      </c>
      <c r="F195" s="34" t="s">
        <v>10</v>
      </c>
      <c r="G195" s="113"/>
      <c r="H195" s="113"/>
      <c r="I195" s="113"/>
      <c r="J195" s="35"/>
      <c r="K195" s="35"/>
    </row>
    <row r="196" spans="1:11" ht="12.75">
      <c r="A196" s="46"/>
      <c r="B196" s="45" t="s">
        <v>336</v>
      </c>
      <c r="C196" s="46"/>
      <c r="D196" s="120"/>
      <c r="E196" s="123">
        <f>SUM(E194:E195)</f>
        <v>435.23900000000003</v>
      </c>
      <c r="F196" s="34" t="s">
        <v>10</v>
      </c>
      <c r="G196" s="113">
        <f>SUM(G194:G195)</f>
        <v>0</v>
      </c>
      <c r="H196" s="113">
        <f>SUM(H194:H195)</f>
        <v>0</v>
      </c>
      <c r="I196" s="113">
        <f>SUM(I194:I195)</f>
        <v>0</v>
      </c>
      <c r="J196" s="35"/>
      <c r="K196" s="35"/>
    </row>
    <row r="197" spans="1:11" ht="12.75" outlineLevel="1">
      <c r="A197" s="46" t="s">
        <v>46</v>
      </c>
      <c r="B197" s="46" t="s">
        <v>255</v>
      </c>
      <c r="C197" s="46" t="s">
        <v>48</v>
      </c>
      <c r="D197" s="120" t="s">
        <v>256</v>
      </c>
      <c r="E197" s="121">
        <v>223.531</v>
      </c>
      <c r="F197" s="34" t="s">
        <v>10</v>
      </c>
      <c r="G197" s="114"/>
      <c r="H197" s="114"/>
      <c r="I197" s="114"/>
      <c r="J197" s="35"/>
      <c r="K197" s="35"/>
    </row>
    <row r="198" spans="1:11" ht="12.75" outlineLevel="1">
      <c r="A198" s="46" t="s">
        <v>46</v>
      </c>
      <c r="B198" s="46" t="s">
        <v>255</v>
      </c>
      <c r="C198" s="46" t="s">
        <v>48</v>
      </c>
      <c r="D198" s="120" t="s">
        <v>257</v>
      </c>
      <c r="E198" s="121">
        <v>147.403</v>
      </c>
      <c r="F198" s="34" t="s">
        <v>10</v>
      </c>
      <c r="G198" s="114"/>
      <c r="H198" s="114"/>
      <c r="I198" s="114"/>
      <c r="J198" s="35"/>
      <c r="K198" s="35"/>
    </row>
    <row r="199" spans="1:11" ht="12.75" outlineLevel="1">
      <c r="A199" s="46" t="s">
        <v>46</v>
      </c>
      <c r="B199" s="46" t="s">
        <v>255</v>
      </c>
      <c r="C199" s="46" t="s">
        <v>48</v>
      </c>
      <c r="D199" s="120" t="s">
        <v>258</v>
      </c>
      <c r="E199" s="121">
        <v>507.178</v>
      </c>
      <c r="F199" s="34" t="s">
        <v>10</v>
      </c>
      <c r="G199" s="113"/>
      <c r="H199" s="113"/>
      <c r="I199" s="113"/>
      <c r="J199" s="35"/>
      <c r="K199" s="35"/>
    </row>
    <row r="200" spans="1:11" ht="12.75">
      <c r="A200" s="46"/>
      <c r="B200" s="45" t="s">
        <v>337</v>
      </c>
      <c r="C200" s="46"/>
      <c r="D200" s="120"/>
      <c r="E200" s="123">
        <f>SUM(E197:E199)</f>
        <v>878.112</v>
      </c>
      <c r="F200" s="34" t="s">
        <v>10</v>
      </c>
      <c r="G200" s="113">
        <f>SUM(G197:G199)</f>
        <v>0</v>
      </c>
      <c r="H200" s="113">
        <f>SUM(H197:H199)</f>
        <v>0</v>
      </c>
      <c r="I200" s="113">
        <f>SUM(I197:I199)</f>
        <v>0</v>
      </c>
      <c r="J200" s="35"/>
      <c r="K200" s="35"/>
    </row>
    <row r="201" spans="1:11" ht="12.75" outlineLevel="1">
      <c r="A201" s="85" t="s">
        <v>46</v>
      </c>
      <c r="B201" s="85" t="s">
        <v>120</v>
      </c>
      <c r="C201" s="85" t="s">
        <v>48</v>
      </c>
      <c r="D201" s="120" t="s">
        <v>119</v>
      </c>
      <c r="E201" s="121">
        <v>80.957</v>
      </c>
      <c r="F201" s="34" t="s">
        <v>12</v>
      </c>
      <c r="G201" s="113"/>
      <c r="H201" s="113"/>
      <c r="I201" s="113"/>
      <c r="J201" s="114"/>
      <c r="K201" s="114"/>
    </row>
    <row r="202" spans="1:11" ht="12.75" outlineLevel="1">
      <c r="A202" s="85" t="s">
        <v>46</v>
      </c>
      <c r="B202" s="85" t="s">
        <v>120</v>
      </c>
      <c r="C202" s="85" t="s">
        <v>48</v>
      </c>
      <c r="D202" s="120" t="s">
        <v>122</v>
      </c>
      <c r="E202" s="121">
        <v>42.1875</v>
      </c>
      <c r="F202" s="34" t="s">
        <v>12</v>
      </c>
      <c r="G202" s="114"/>
      <c r="H202" s="114"/>
      <c r="I202" s="114"/>
      <c r="J202" s="113"/>
      <c r="K202" s="113"/>
    </row>
    <row r="203" spans="1:11" ht="12.75" outlineLevel="1">
      <c r="A203" s="85" t="s">
        <v>46</v>
      </c>
      <c r="B203" s="85" t="s">
        <v>120</v>
      </c>
      <c r="C203" s="85" t="s">
        <v>48</v>
      </c>
      <c r="D203" s="120" t="s">
        <v>121</v>
      </c>
      <c r="E203" s="121">
        <v>258.36</v>
      </c>
      <c r="F203" s="34" t="s">
        <v>12</v>
      </c>
      <c r="G203" s="113"/>
      <c r="H203" s="113"/>
      <c r="I203" s="113"/>
      <c r="J203" s="114"/>
      <c r="K203" s="114"/>
    </row>
    <row r="204" spans="1:11" ht="12.75">
      <c r="A204" s="85"/>
      <c r="B204" s="86" t="s">
        <v>360</v>
      </c>
      <c r="C204" s="85"/>
      <c r="D204" s="120"/>
      <c r="E204" s="123">
        <f>SUM(E201:E203)</f>
        <v>381.5045</v>
      </c>
      <c r="F204" s="34" t="s">
        <v>12</v>
      </c>
      <c r="G204" s="113">
        <f>SUM(G201:G203)</f>
        <v>0</v>
      </c>
      <c r="H204" s="113">
        <f>SUM(H201:H203)</f>
        <v>0</v>
      </c>
      <c r="I204" s="113">
        <f>SUM(I201:I203)</f>
        <v>0</v>
      </c>
      <c r="J204" s="113">
        <f>SUM(J201:J203)</f>
        <v>0</v>
      </c>
      <c r="K204" s="113">
        <f>SUM(K201:K203)</f>
        <v>0</v>
      </c>
    </row>
    <row r="205" spans="1:12" ht="12.75" outlineLevel="1">
      <c r="A205" s="46" t="s">
        <v>259</v>
      </c>
      <c r="B205" s="46" t="s">
        <v>260</v>
      </c>
      <c r="C205" s="46" t="s">
        <v>259</v>
      </c>
      <c r="D205" s="120" t="s">
        <v>261</v>
      </c>
      <c r="E205" s="121">
        <v>717.92</v>
      </c>
      <c r="F205" s="34" t="s">
        <v>10</v>
      </c>
      <c r="G205" s="114"/>
      <c r="H205" s="114"/>
      <c r="I205" s="114"/>
      <c r="J205" s="35"/>
      <c r="K205" s="35"/>
      <c r="L205" s="2"/>
    </row>
    <row r="206" spans="1:12" ht="12.75" outlineLevel="1">
      <c r="A206" s="46"/>
      <c r="B206" s="46" t="s">
        <v>260</v>
      </c>
      <c r="C206" s="46" t="s">
        <v>259</v>
      </c>
      <c r="D206" s="120" t="s">
        <v>364</v>
      </c>
      <c r="E206" s="121">
        <v>283.47</v>
      </c>
      <c r="F206" s="34" t="s">
        <v>10</v>
      </c>
      <c r="G206" s="114"/>
      <c r="H206" s="114"/>
      <c r="I206" s="114"/>
      <c r="J206" s="35"/>
      <c r="K206" s="35"/>
      <c r="L206" s="2"/>
    </row>
    <row r="207" spans="1:12" ht="12.75" outlineLevel="1">
      <c r="A207" s="46"/>
      <c r="B207" s="46" t="s">
        <v>260</v>
      </c>
      <c r="C207" s="46" t="s">
        <v>259</v>
      </c>
      <c r="D207" s="120" t="s">
        <v>365</v>
      </c>
      <c r="E207" s="121">
        <v>95.97</v>
      </c>
      <c r="F207" s="34" t="s">
        <v>10</v>
      </c>
      <c r="G207" s="114"/>
      <c r="H207" s="114"/>
      <c r="I207" s="114"/>
      <c r="J207" s="35"/>
      <c r="K207" s="35"/>
      <c r="L207" s="2"/>
    </row>
    <row r="208" spans="1:12" ht="12.75" outlineLevel="1">
      <c r="A208" s="46"/>
      <c r="B208" s="46" t="s">
        <v>260</v>
      </c>
      <c r="C208" s="46" t="s">
        <v>259</v>
      </c>
      <c r="D208" s="120" t="s">
        <v>366</v>
      </c>
      <c r="E208" s="121">
        <v>69.12</v>
      </c>
      <c r="F208" s="34" t="s">
        <v>10</v>
      </c>
      <c r="G208" s="114"/>
      <c r="H208" s="114"/>
      <c r="I208" s="114"/>
      <c r="J208" s="35"/>
      <c r="K208" s="35"/>
      <c r="L208" s="2"/>
    </row>
    <row r="209" spans="1:11" ht="12.75" outlineLevel="1">
      <c r="A209" s="46" t="s">
        <v>259</v>
      </c>
      <c r="B209" s="46" t="s">
        <v>260</v>
      </c>
      <c r="C209" s="46" t="s">
        <v>259</v>
      </c>
      <c r="D209" s="120" t="s">
        <v>262</v>
      </c>
      <c r="E209" s="121">
        <v>511.22</v>
      </c>
      <c r="F209" s="34" t="s">
        <v>10</v>
      </c>
      <c r="G209" s="113"/>
      <c r="H209" s="113"/>
      <c r="I209" s="113"/>
      <c r="J209" s="35"/>
      <c r="K209" s="35"/>
    </row>
    <row r="210" spans="1:11" ht="12.75">
      <c r="A210" s="46"/>
      <c r="B210" s="45" t="s">
        <v>338</v>
      </c>
      <c r="C210" s="46"/>
      <c r="D210" s="120"/>
      <c r="E210" s="123">
        <f>SUM(E205:E209)</f>
        <v>1677.7</v>
      </c>
      <c r="F210" s="34" t="s">
        <v>10</v>
      </c>
      <c r="G210" s="113">
        <f>SUM(G205:G209)</f>
        <v>0</v>
      </c>
      <c r="H210" s="113">
        <f>SUM(H205:H209)</f>
        <v>0</v>
      </c>
      <c r="I210" s="113">
        <f>SUM(I205:I209)</f>
        <v>0</v>
      </c>
      <c r="J210" s="35"/>
      <c r="K210" s="35"/>
    </row>
    <row r="211" spans="1:11" ht="12.75" outlineLevel="1">
      <c r="A211" s="46" t="s">
        <v>259</v>
      </c>
      <c r="B211" s="46" t="s">
        <v>264</v>
      </c>
      <c r="C211" s="46" t="s">
        <v>259</v>
      </c>
      <c r="D211" s="120" t="s">
        <v>265</v>
      </c>
      <c r="E211" s="121">
        <v>170.87</v>
      </c>
      <c r="F211" s="34" t="s">
        <v>10</v>
      </c>
      <c r="G211" s="114"/>
      <c r="H211" s="114"/>
      <c r="I211" s="114"/>
      <c r="J211" s="35"/>
      <c r="K211" s="35"/>
    </row>
    <row r="212" spans="1:11" ht="12.75" outlineLevel="1">
      <c r="A212" s="46" t="s">
        <v>259</v>
      </c>
      <c r="B212" s="46" t="s">
        <v>264</v>
      </c>
      <c r="C212" s="46" t="s">
        <v>259</v>
      </c>
      <c r="D212" s="120" t="s">
        <v>266</v>
      </c>
      <c r="E212" s="121">
        <v>165.68</v>
      </c>
      <c r="F212" s="34" t="s">
        <v>10</v>
      </c>
      <c r="G212" s="114"/>
      <c r="H212" s="114"/>
      <c r="I212" s="114"/>
      <c r="J212" s="35"/>
      <c r="K212" s="35"/>
    </row>
    <row r="213" spans="1:11" ht="12.75" outlineLevel="1">
      <c r="A213" s="46" t="s">
        <v>259</v>
      </c>
      <c r="B213" s="46" t="s">
        <v>264</v>
      </c>
      <c r="C213" s="46" t="s">
        <v>259</v>
      </c>
      <c r="D213" s="120" t="s">
        <v>267</v>
      </c>
      <c r="E213" s="121">
        <v>148.6</v>
      </c>
      <c r="F213" s="34" t="s">
        <v>10</v>
      </c>
      <c r="G213" s="113"/>
      <c r="H213" s="113"/>
      <c r="I213" s="113"/>
      <c r="J213" s="35"/>
      <c r="K213" s="35"/>
    </row>
    <row r="214" spans="1:11" ht="12.75" outlineLevel="1">
      <c r="A214" s="46" t="s">
        <v>259</v>
      </c>
      <c r="B214" s="46" t="s">
        <v>264</v>
      </c>
      <c r="C214" s="46" t="s">
        <v>259</v>
      </c>
      <c r="D214" s="120" t="s">
        <v>382</v>
      </c>
      <c r="E214" s="121">
        <v>54.34</v>
      </c>
      <c r="F214" s="34" t="s">
        <v>10</v>
      </c>
      <c r="G214" s="113"/>
      <c r="H214" s="113"/>
      <c r="I214" s="113"/>
      <c r="J214" s="35"/>
      <c r="K214" s="35"/>
    </row>
    <row r="215" spans="1:11" ht="12.75" outlineLevel="1">
      <c r="A215" s="46" t="s">
        <v>259</v>
      </c>
      <c r="B215" s="46" t="s">
        <v>264</v>
      </c>
      <c r="C215" s="46" t="s">
        <v>259</v>
      </c>
      <c r="D215" s="120" t="s">
        <v>383</v>
      </c>
      <c r="E215" s="121">
        <v>205.27</v>
      </c>
      <c r="F215" s="34" t="s">
        <v>10</v>
      </c>
      <c r="G215" s="113"/>
      <c r="H215" s="113"/>
      <c r="I215" s="113"/>
      <c r="J215" s="35"/>
      <c r="K215" s="35"/>
    </row>
    <row r="216" spans="1:12" ht="12.75">
      <c r="A216" s="46"/>
      <c r="B216" s="45" t="s">
        <v>339</v>
      </c>
      <c r="C216" s="46"/>
      <c r="D216" s="120"/>
      <c r="E216" s="123">
        <f>SUM(E211:E215)</f>
        <v>744.76</v>
      </c>
      <c r="F216" s="34" t="s">
        <v>10</v>
      </c>
      <c r="G216" s="113">
        <f>SUM(G211:G215)</f>
        <v>0</v>
      </c>
      <c r="H216" s="113">
        <f>SUM(H211:H215)</f>
        <v>0</v>
      </c>
      <c r="I216" s="113">
        <f>SUM(I211:I215)</f>
        <v>0</v>
      </c>
      <c r="J216" s="53"/>
      <c r="K216" s="53"/>
      <c r="L216" s="2"/>
    </row>
    <row r="217" spans="1:11" ht="12.75" outlineLevel="1">
      <c r="A217" s="46" t="s">
        <v>259</v>
      </c>
      <c r="B217" s="46" t="s">
        <v>268</v>
      </c>
      <c r="C217" s="46" t="s">
        <v>259</v>
      </c>
      <c r="D217" s="120" t="s">
        <v>269</v>
      </c>
      <c r="E217" s="121">
        <v>422.64</v>
      </c>
      <c r="F217" s="34" t="s">
        <v>12</v>
      </c>
      <c r="G217" s="114"/>
      <c r="H217" s="114"/>
      <c r="I217" s="114"/>
      <c r="J217" s="114"/>
      <c r="K217" s="114"/>
    </row>
    <row r="218" spans="1:11" ht="12.75" outlineLevel="1">
      <c r="A218" s="46" t="s">
        <v>259</v>
      </c>
      <c r="B218" s="46" t="s">
        <v>268</v>
      </c>
      <c r="C218" s="46" t="s">
        <v>259</v>
      </c>
      <c r="D218" s="120" t="s">
        <v>270</v>
      </c>
      <c r="E218" s="121">
        <v>20.6894</v>
      </c>
      <c r="F218" s="34" t="s">
        <v>12</v>
      </c>
      <c r="G218" s="114"/>
      <c r="H218" s="114"/>
      <c r="I218" s="114"/>
      <c r="J218" s="114"/>
      <c r="K218" s="114"/>
    </row>
    <row r="219" spans="1:11" ht="12.75" outlineLevel="1">
      <c r="A219" s="46" t="s">
        <v>259</v>
      </c>
      <c r="B219" s="46" t="s">
        <v>268</v>
      </c>
      <c r="C219" s="46" t="s">
        <v>259</v>
      </c>
      <c r="D219" s="120" t="s">
        <v>271</v>
      </c>
      <c r="E219" s="121">
        <v>84.24</v>
      </c>
      <c r="F219" s="34" t="s">
        <v>12</v>
      </c>
      <c r="G219" s="114"/>
      <c r="H219" s="114"/>
      <c r="I219" s="114"/>
      <c r="J219" s="114"/>
      <c r="K219" s="114"/>
    </row>
    <row r="220" spans="1:13" ht="12.75">
      <c r="A220" s="46"/>
      <c r="B220" s="45" t="s">
        <v>340</v>
      </c>
      <c r="C220" s="46"/>
      <c r="D220" s="120"/>
      <c r="E220" s="123">
        <f>SUM(E217:E219)</f>
        <v>527.5694</v>
      </c>
      <c r="F220" s="34" t="s">
        <v>12</v>
      </c>
      <c r="G220" s="113">
        <f>SUM(G217:G219)</f>
        <v>0</v>
      </c>
      <c r="H220" s="113">
        <f>SUM(H217:H219)</f>
        <v>0</v>
      </c>
      <c r="I220" s="113">
        <f>SUM(I217:I219)</f>
        <v>0</v>
      </c>
      <c r="J220" s="113">
        <f>SUM(J217:J219)</f>
        <v>0</v>
      </c>
      <c r="K220" s="113">
        <f>SUM(K217:K219)</f>
        <v>0</v>
      </c>
      <c r="M220" s="2"/>
    </row>
    <row r="221" spans="1:11" ht="12.75" outlineLevel="1">
      <c r="A221" s="46" t="s">
        <v>259</v>
      </c>
      <c r="B221" s="46" t="s">
        <v>272</v>
      </c>
      <c r="C221" s="46" t="s">
        <v>259</v>
      </c>
      <c r="D221" s="120" t="s">
        <v>263</v>
      </c>
      <c r="E221" s="121">
        <v>119.44</v>
      </c>
      <c r="F221" s="34" t="s">
        <v>10</v>
      </c>
      <c r="G221" s="113"/>
      <c r="H221" s="113"/>
      <c r="I221" s="113"/>
      <c r="J221" s="35"/>
      <c r="K221" s="35"/>
    </row>
    <row r="222" spans="1:11" ht="12.75" outlineLevel="1">
      <c r="A222" s="46" t="s">
        <v>259</v>
      </c>
      <c r="B222" s="46" t="s">
        <v>272</v>
      </c>
      <c r="C222" s="46" t="s">
        <v>259</v>
      </c>
      <c r="D222" s="120" t="s">
        <v>273</v>
      </c>
      <c r="E222" s="121">
        <v>1417.65</v>
      </c>
      <c r="F222" s="34" t="s">
        <v>10</v>
      </c>
      <c r="G222" s="114"/>
      <c r="H222" s="114"/>
      <c r="I222" s="114"/>
      <c r="J222" s="35"/>
      <c r="K222" s="35"/>
    </row>
    <row r="223" spans="1:11" ht="12.75" outlineLevel="1">
      <c r="A223" s="46" t="s">
        <v>259</v>
      </c>
      <c r="B223" s="46" t="s">
        <v>272</v>
      </c>
      <c r="C223" s="46" t="s">
        <v>259</v>
      </c>
      <c r="D223" s="120" t="s">
        <v>274</v>
      </c>
      <c r="E223" s="121">
        <v>54.2779</v>
      </c>
      <c r="F223" s="34" t="s">
        <v>10</v>
      </c>
      <c r="G223" s="114"/>
      <c r="H223" s="114"/>
      <c r="I223" s="114"/>
      <c r="J223" s="35"/>
      <c r="K223" s="35"/>
    </row>
    <row r="224" spans="1:11" ht="12.75" outlineLevel="1">
      <c r="A224" s="46" t="s">
        <v>259</v>
      </c>
      <c r="B224" s="46" t="s">
        <v>272</v>
      </c>
      <c r="C224" s="46" t="s">
        <v>259</v>
      </c>
      <c r="D224" s="120" t="s">
        <v>275</v>
      </c>
      <c r="E224" s="121">
        <v>261.928</v>
      </c>
      <c r="F224" s="34" t="s">
        <v>10</v>
      </c>
      <c r="G224" s="113"/>
      <c r="H224" s="113"/>
      <c r="I224" s="113"/>
      <c r="J224" s="35"/>
      <c r="K224" s="35"/>
    </row>
    <row r="225" spans="1:11" ht="12.75">
      <c r="A225" s="46"/>
      <c r="B225" s="45" t="s">
        <v>341</v>
      </c>
      <c r="C225" s="46"/>
      <c r="D225" s="120"/>
      <c r="E225" s="123">
        <f>SUM(E221:E224)</f>
        <v>1853.2959</v>
      </c>
      <c r="F225" s="34" t="s">
        <v>10</v>
      </c>
      <c r="G225" s="113">
        <f>SUM(G221:G224)</f>
        <v>0</v>
      </c>
      <c r="H225" s="113">
        <f>SUM(H221:H224)</f>
        <v>0</v>
      </c>
      <c r="I225" s="113">
        <f>SUM(I221:I224)</f>
        <v>0</v>
      </c>
      <c r="J225" s="35"/>
      <c r="K225" s="35"/>
    </row>
    <row r="226" spans="1:11" ht="12.75" outlineLevel="1">
      <c r="A226" s="46" t="s">
        <v>276</v>
      </c>
      <c r="B226" s="46" t="s">
        <v>279</v>
      </c>
      <c r="C226" s="46" t="s">
        <v>276</v>
      </c>
      <c r="D226" s="120" t="s">
        <v>277</v>
      </c>
      <c r="E226" s="121">
        <v>820.85</v>
      </c>
      <c r="F226" s="34" t="s">
        <v>10</v>
      </c>
      <c r="G226" s="113"/>
      <c r="H226" s="113"/>
      <c r="I226" s="113"/>
      <c r="J226" s="35"/>
      <c r="K226" s="35"/>
    </row>
    <row r="227" spans="1:11" ht="12.75">
      <c r="A227" s="46"/>
      <c r="B227" s="45" t="s">
        <v>394</v>
      </c>
      <c r="C227" s="46"/>
      <c r="D227" s="120"/>
      <c r="E227" s="123">
        <f>SUM(E226)</f>
        <v>820.85</v>
      </c>
      <c r="F227" s="34" t="s">
        <v>10</v>
      </c>
      <c r="G227" s="113">
        <f>SUM(G226)</f>
        <v>0</v>
      </c>
      <c r="H227" s="113">
        <f>SUM(H226)</f>
        <v>0</v>
      </c>
      <c r="I227" s="113">
        <f>SUM(I226)</f>
        <v>0</v>
      </c>
      <c r="J227" s="56"/>
      <c r="K227" s="56"/>
    </row>
    <row r="228" spans="1:11" ht="12.75">
      <c r="A228" s="46"/>
      <c r="B228" s="45"/>
      <c r="C228" s="46"/>
      <c r="D228" s="120"/>
      <c r="E228" s="123"/>
      <c r="F228" s="34"/>
      <c r="G228" s="56"/>
      <c r="H228" s="56"/>
      <c r="I228" s="56"/>
      <c r="J228" s="56"/>
      <c r="K228" s="56"/>
    </row>
    <row r="229" spans="1:11" ht="12.75">
      <c r="A229" s="46"/>
      <c r="B229" s="48" t="s">
        <v>410</v>
      </c>
      <c r="C229" s="46"/>
      <c r="D229" s="120"/>
      <c r="E229" s="31">
        <f>E227+E225+E220+E216+E210+E204+E200+E196+E193+E176+E165+E163+E161+E158+E156+E154+E146+E143+E138+E135+E131+E126+E120+E116+E112+E109+E104+E100+E92+E89+E86+E84+E80+E77+E72+E67+E65+E63+E61+E59+E53+E50+E44+E39+E35+E33+E27+E24+E22+E19+E11+E9</f>
        <v>78151.82955599998</v>
      </c>
      <c r="F229" s="34"/>
      <c r="G229" s="56"/>
      <c r="H229" s="56"/>
      <c r="I229" s="56"/>
      <c r="J229" s="56"/>
      <c r="K229" s="56"/>
    </row>
    <row r="230" spans="1:11" ht="12.75">
      <c r="A230" s="46"/>
      <c r="B230" s="71" t="s">
        <v>400</v>
      </c>
      <c r="C230" s="71"/>
      <c r="D230" s="72"/>
      <c r="E230" s="73"/>
      <c r="F230" s="74"/>
      <c r="G230" s="129">
        <f>G227+G225+G220+G216+G210+G204+G200+G196+G193+G176+G165+G163+G161+G158+G156+G154+G146+G143+G138+G135+G131+G126+G120+G116+G112+G109+G104+G100+G92+G89+G86+G84+G80+G77+G72+G67+G65+G63+G61+G59+G53+G50+G44+G39+G35+G33+G27+G24+G22+G19+G11+G9</f>
        <v>0</v>
      </c>
      <c r="H230" s="129">
        <f>H227+H225+H220+H216+H210+H204+H200+H196+H193+H176+H165+H163+H161+H158+H156+H154+H146+H143+H138+H135+H131+H126+H120+H116+H112+H109+H104+H100+H92+H89+H86+H84+H80+H72+H67+H65+H63+H61+H59+H53+H50+H44+H39+H35+H33+H27+H24+H22+H19+H11+H9</f>
        <v>0</v>
      </c>
      <c r="I230" s="129">
        <f>I227+I225+I220+I216+I210+I204+I200+I196+I193+I176+I165+I163+I161+I158+I156+I154+I143+I138+I135+I131+I126+I120+I116+I112+I109+I104+I100+I92+I89+I86+I84+I80+I72+I61+I53+I50+I44+I39+I35+I33+I27+I9</f>
        <v>0</v>
      </c>
      <c r="J230" s="129">
        <f>SUM(J220,J204,J161,J154,J131,J80,J72,J39,J33)</f>
        <v>0</v>
      </c>
      <c r="K230" s="129">
        <f>SUM(K220,K204)</f>
        <v>0</v>
      </c>
    </row>
    <row r="231" spans="1:11" ht="12.75">
      <c r="A231" s="46"/>
      <c r="B231" s="80"/>
      <c r="C231" s="71"/>
      <c r="D231" s="72"/>
      <c r="E231" s="73"/>
      <c r="F231" s="74"/>
      <c r="G231" s="79"/>
      <c r="H231" s="79"/>
      <c r="I231" s="79"/>
      <c r="J231" s="79"/>
      <c r="K231" s="79"/>
    </row>
    <row r="232" spans="1:11" ht="15.75">
      <c r="A232" s="47"/>
      <c r="B232" s="62" t="s">
        <v>401</v>
      </c>
      <c r="C232" s="47"/>
      <c r="D232" s="24"/>
      <c r="E232" s="16"/>
      <c r="F232" s="25"/>
      <c r="G232" s="158">
        <f>SUM(G230,H230,I230,J230,K230)</f>
        <v>0</v>
      </c>
      <c r="H232" s="158"/>
      <c r="I232" s="158"/>
      <c r="J232" s="158"/>
      <c r="K232" s="158"/>
    </row>
    <row r="233" spans="1:11" ht="12.75">
      <c r="A233" s="141"/>
      <c r="B233" s="141"/>
      <c r="C233" s="142"/>
      <c r="D233" s="143"/>
      <c r="E233" s="144"/>
      <c r="F233" s="145"/>
      <c r="G233" s="146"/>
      <c r="H233" s="147"/>
      <c r="I233" s="147"/>
      <c r="J233" s="147"/>
      <c r="K233" s="147"/>
    </row>
    <row r="234" ht="12.75">
      <c r="B234" s="49"/>
    </row>
    <row r="235" spans="5:7" ht="12.75">
      <c r="E235" s="32"/>
      <c r="F235" s="32"/>
      <c r="G235" s="32"/>
    </row>
    <row r="236" spans="2:7" ht="12.75">
      <c r="B236" s="116"/>
      <c r="C236" s="44" t="s">
        <v>18</v>
      </c>
      <c r="E236" s="32"/>
      <c r="F236" s="32"/>
      <c r="G236" s="32"/>
    </row>
    <row r="237" spans="5:7" ht="12.75">
      <c r="E237" s="32"/>
      <c r="F237" s="32"/>
      <c r="G237" s="32"/>
    </row>
  </sheetData>
  <mergeCells count="2">
    <mergeCell ref="G232:K232"/>
    <mergeCell ref="A1:K1"/>
  </mergeCells>
  <printOptions/>
  <pageMargins left="0.11811023622047245" right="0.11811023622047245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Horváthová</dc:creator>
  <cp:keywords/>
  <dc:description/>
  <cp:lastModifiedBy>Lenka Czepcová</cp:lastModifiedBy>
  <cp:lastPrinted>2024-03-05T06:19:39Z</cp:lastPrinted>
  <dcterms:created xsi:type="dcterms:W3CDTF">2020-04-20T07:55:12Z</dcterms:created>
  <dcterms:modified xsi:type="dcterms:W3CDTF">2024-03-05T11:54:08Z</dcterms:modified>
  <cp:category/>
  <cp:version/>
  <cp:contentType/>
  <cp:contentStatus/>
</cp:coreProperties>
</file>