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F:\AKCE\PROJEKTY\23016_Oprava_MK194c Sosnova\rozpočty\"/>
    </mc:Choice>
  </mc:AlternateContent>
  <bookViews>
    <workbookView xWindow="0" yWindow="0" windowWidth="0" windowHeight="0"/>
  </bookViews>
  <sheets>
    <sheet name="Rekapitulace stavby" sheetId="1" r:id="rId1"/>
    <sheet name="000 - Ostatní a vedlejší ..." sheetId="2" r:id="rId2"/>
    <sheet name="101 - Místní komunikace 194c" sheetId="3" r:id="rId3"/>
    <sheet name="Seznam figur" sheetId="4" r:id="rId4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'000 - Ostatní a vedlejší ...'!$C$122:$K$148</definedName>
    <definedName name="_xlnm.Print_Area" localSheetId="1">'000 - Ostatní a vedlejší ...'!$C$4:$J$76,'000 - Ostatní a vedlejší ...'!$C$82:$J$104,'000 - Ostatní a vedlejší ...'!$C$110:$J$148</definedName>
    <definedName name="_xlnm.Print_Titles" localSheetId="1">'000 - Ostatní a vedlejší ...'!$122:$122</definedName>
    <definedName name="_xlnm._FilterDatabase" localSheetId="2" hidden="1">'101 - Místní komunikace 194c'!$C$123:$K$484</definedName>
    <definedName name="_xlnm.Print_Area" localSheetId="2">'101 - Místní komunikace 194c'!$C$4:$J$76,'101 - Místní komunikace 194c'!$C$82:$J$105,'101 - Místní komunikace 194c'!$C$111:$J$484</definedName>
    <definedName name="_xlnm.Print_Titles" localSheetId="2">'101 - Místní komunikace 194c'!$123:$123</definedName>
    <definedName name="_xlnm.Print_Area" localSheetId="3">'Seznam figur'!$C$4:$G$159</definedName>
    <definedName name="_xlnm.Print_Titles" localSheetId="3">'Seznam figur'!$9:$9</definedName>
  </definedNames>
  <calcPr/>
</workbook>
</file>

<file path=xl/calcChain.xml><?xml version="1.0" encoding="utf-8"?>
<calcChain xmlns="http://schemas.openxmlformats.org/spreadsheetml/2006/main">
  <c i="4" l="1" r="D7"/>
  <c i="3" r="J37"/>
  <c r="J36"/>
  <c i="1" r="AY96"/>
  <c i="3" r="J35"/>
  <c i="1" r="AX96"/>
  <c i="3" r="BI483"/>
  <c r="BH483"/>
  <c r="BG483"/>
  <c r="BF483"/>
  <c r="T483"/>
  <c r="T482"/>
  <c r="R483"/>
  <c r="R482"/>
  <c r="P483"/>
  <c r="P482"/>
  <c r="BI478"/>
  <c r="BH478"/>
  <c r="BG478"/>
  <c r="BF478"/>
  <c r="T478"/>
  <c r="R478"/>
  <c r="P478"/>
  <c r="BI472"/>
  <c r="BH472"/>
  <c r="BG472"/>
  <c r="BF472"/>
  <c r="T472"/>
  <c r="R472"/>
  <c r="P472"/>
  <c r="BI465"/>
  <c r="BH465"/>
  <c r="BG465"/>
  <c r="BF465"/>
  <c r="T465"/>
  <c r="R465"/>
  <c r="P465"/>
  <c r="BI462"/>
  <c r="BH462"/>
  <c r="BG462"/>
  <c r="BF462"/>
  <c r="T462"/>
  <c r="R462"/>
  <c r="P462"/>
  <c r="BI458"/>
  <c r="BH458"/>
  <c r="BG458"/>
  <c r="BF458"/>
  <c r="T458"/>
  <c r="R458"/>
  <c r="P458"/>
  <c r="BI450"/>
  <c r="BH450"/>
  <c r="BG450"/>
  <c r="BF450"/>
  <c r="T450"/>
  <c r="R450"/>
  <c r="P450"/>
  <c r="BI446"/>
  <c r="BH446"/>
  <c r="BG446"/>
  <c r="BF446"/>
  <c r="T446"/>
  <c r="R446"/>
  <c r="P446"/>
  <c r="BI440"/>
  <c r="BH440"/>
  <c r="BG440"/>
  <c r="BF440"/>
  <c r="T440"/>
  <c r="R440"/>
  <c r="P440"/>
  <c r="BI437"/>
  <c r="BH437"/>
  <c r="BG437"/>
  <c r="BF437"/>
  <c r="T437"/>
  <c r="R437"/>
  <c r="P437"/>
  <c r="BI435"/>
  <c r="BH435"/>
  <c r="BG435"/>
  <c r="BF435"/>
  <c r="T435"/>
  <c r="R435"/>
  <c r="P435"/>
  <c r="BI432"/>
  <c r="BH432"/>
  <c r="BG432"/>
  <c r="BF432"/>
  <c r="T432"/>
  <c r="R432"/>
  <c r="P432"/>
  <c r="BI426"/>
  <c r="BH426"/>
  <c r="BG426"/>
  <c r="BF426"/>
  <c r="T426"/>
  <c r="R426"/>
  <c r="P426"/>
  <c r="BI424"/>
  <c r="BH424"/>
  <c r="BG424"/>
  <c r="BF424"/>
  <c r="T424"/>
  <c r="R424"/>
  <c r="P424"/>
  <c r="BI421"/>
  <c r="BH421"/>
  <c r="BG421"/>
  <c r="BF421"/>
  <c r="T421"/>
  <c r="R421"/>
  <c r="P421"/>
  <c r="BI416"/>
  <c r="BH416"/>
  <c r="BG416"/>
  <c r="BF416"/>
  <c r="T416"/>
  <c r="R416"/>
  <c r="P416"/>
  <c r="BI413"/>
  <c r="BH413"/>
  <c r="BG413"/>
  <c r="BF413"/>
  <c r="T413"/>
  <c r="R413"/>
  <c r="P413"/>
  <c r="BI410"/>
  <c r="BH410"/>
  <c r="BG410"/>
  <c r="BF410"/>
  <c r="T410"/>
  <c r="R410"/>
  <c r="P410"/>
  <c r="BI408"/>
  <c r="BH408"/>
  <c r="BG408"/>
  <c r="BF408"/>
  <c r="T408"/>
  <c r="R408"/>
  <c r="P408"/>
  <c r="BI405"/>
  <c r="BH405"/>
  <c r="BG405"/>
  <c r="BF405"/>
  <c r="T405"/>
  <c r="R405"/>
  <c r="P405"/>
  <c r="BI400"/>
  <c r="BH400"/>
  <c r="BG400"/>
  <c r="BF400"/>
  <c r="T400"/>
  <c r="R400"/>
  <c r="P400"/>
  <c r="BI397"/>
  <c r="BH397"/>
  <c r="BG397"/>
  <c r="BF397"/>
  <c r="T397"/>
  <c r="R397"/>
  <c r="P397"/>
  <c r="BI392"/>
  <c r="BH392"/>
  <c r="BG392"/>
  <c r="BF392"/>
  <c r="T392"/>
  <c r="R392"/>
  <c r="P392"/>
  <c r="BI389"/>
  <c r="BH389"/>
  <c r="BG389"/>
  <c r="BF389"/>
  <c r="T389"/>
  <c r="R389"/>
  <c r="P389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6"/>
  <c r="BH376"/>
  <c r="BG376"/>
  <c r="BF376"/>
  <c r="T376"/>
  <c r="R376"/>
  <c r="P376"/>
  <c r="BI374"/>
  <c r="BH374"/>
  <c r="BG374"/>
  <c r="BF374"/>
  <c r="T374"/>
  <c r="R374"/>
  <c r="P374"/>
  <c r="BI372"/>
  <c r="BH372"/>
  <c r="BG372"/>
  <c r="BF372"/>
  <c r="T372"/>
  <c r="R372"/>
  <c r="P372"/>
  <c r="BI366"/>
  <c r="BH366"/>
  <c r="BG366"/>
  <c r="BF366"/>
  <c r="T366"/>
  <c r="R366"/>
  <c r="P366"/>
  <c r="BI361"/>
  <c r="BH361"/>
  <c r="BG361"/>
  <c r="BF361"/>
  <c r="T361"/>
  <c r="R361"/>
  <c r="P361"/>
  <c r="BI357"/>
  <c r="BH357"/>
  <c r="BG357"/>
  <c r="BF357"/>
  <c r="T357"/>
  <c r="R357"/>
  <c r="P357"/>
  <c r="BI354"/>
  <c r="BH354"/>
  <c r="BG354"/>
  <c r="BF354"/>
  <c r="T354"/>
  <c r="R354"/>
  <c r="P354"/>
  <c r="BI353"/>
  <c r="BH353"/>
  <c r="BG353"/>
  <c r="BF353"/>
  <c r="T353"/>
  <c r="R353"/>
  <c r="P353"/>
  <c r="BI351"/>
  <c r="BH351"/>
  <c r="BG351"/>
  <c r="BF351"/>
  <c r="T351"/>
  <c r="R351"/>
  <c r="P351"/>
  <c r="BI348"/>
  <c r="BH348"/>
  <c r="BG348"/>
  <c r="BF348"/>
  <c r="T348"/>
  <c r="R348"/>
  <c r="P348"/>
  <c r="BI347"/>
  <c r="BH347"/>
  <c r="BG347"/>
  <c r="BF347"/>
  <c r="T347"/>
  <c r="R347"/>
  <c r="P347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29"/>
  <c r="BH329"/>
  <c r="BG329"/>
  <c r="BF329"/>
  <c r="T329"/>
  <c r="R329"/>
  <c r="P329"/>
  <c r="BI328"/>
  <c r="BH328"/>
  <c r="BG328"/>
  <c r="BF328"/>
  <c r="T328"/>
  <c r="R328"/>
  <c r="P328"/>
  <c r="BI325"/>
  <c r="BH325"/>
  <c r="BG325"/>
  <c r="BF325"/>
  <c r="T325"/>
  <c r="R325"/>
  <c r="P325"/>
  <c r="BI322"/>
  <c r="BH322"/>
  <c r="BG322"/>
  <c r="BF322"/>
  <c r="T322"/>
  <c r="R322"/>
  <c r="P322"/>
  <c r="BI319"/>
  <c r="BH319"/>
  <c r="BG319"/>
  <c r="BF319"/>
  <c r="T319"/>
  <c r="R319"/>
  <c r="P319"/>
  <c r="BI315"/>
  <c r="BH315"/>
  <c r="BG315"/>
  <c r="BF315"/>
  <c r="T315"/>
  <c r="R315"/>
  <c r="P315"/>
  <c r="BI311"/>
  <c r="BH311"/>
  <c r="BG311"/>
  <c r="BF311"/>
  <c r="T311"/>
  <c r="R311"/>
  <c r="P311"/>
  <c r="BI309"/>
  <c r="BH309"/>
  <c r="BG309"/>
  <c r="BF309"/>
  <c r="T309"/>
  <c r="R309"/>
  <c r="P309"/>
  <c r="BI306"/>
  <c r="BH306"/>
  <c r="BG306"/>
  <c r="BF306"/>
  <c r="T306"/>
  <c r="R306"/>
  <c r="P306"/>
  <c r="BI303"/>
  <c r="BH303"/>
  <c r="BG303"/>
  <c r="BF303"/>
  <c r="T303"/>
  <c r="R303"/>
  <c r="P303"/>
  <c r="BI300"/>
  <c r="BH300"/>
  <c r="BG300"/>
  <c r="BF300"/>
  <c r="T300"/>
  <c r="R300"/>
  <c r="P300"/>
  <c r="BI293"/>
  <c r="BH293"/>
  <c r="BG293"/>
  <c r="BF293"/>
  <c r="T293"/>
  <c r="R293"/>
  <c r="P293"/>
  <c r="BI290"/>
  <c r="BH290"/>
  <c r="BG290"/>
  <c r="BF290"/>
  <c r="T290"/>
  <c r="R290"/>
  <c r="P290"/>
  <c r="BI287"/>
  <c r="BH287"/>
  <c r="BG287"/>
  <c r="BF287"/>
  <c r="T287"/>
  <c r="R287"/>
  <c r="P287"/>
  <c r="BI281"/>
  <c r="BH281"/>
  <c r="BG281"/>
  <c r="BF281"/>
  <c r="T281"/>
  <c r="R281"/>
  <c r="P281"/>
  <c r="BI274"/>
  <c r="BH274"/>
  <c r="BG274"/>
  <c r="BF274"/>
  <c r="T274"/>
  <c r="R274"/>
  <c r="P274"/>
  <c r="BI266"/>
  <c r="BH266"/>
  <c r="BG266"/>
  <c r="BF266"/>
  <c r="T266"/>
  <c r="R266"/>
  <c r="P266"/>
  <c r="BI260"/>
  <c r="BH260"/>
  <c r="BG260"/>
  <c r="BF260"/>
  <c r="T260"/>
  <c r="R260"/>
  <c r="P260"/>
  <c r="BI257"/>
  <c r="BH257"/>
  <c r="BG257"/>
  <c r="BF257"/>
  <c r="T257"/>
  <c r="R257"/>
  <c r="P257"/>
  <c r="BI252"/>
  <c r="BH252"/>
  <c r="BG252"/>
  <c r="BF252"/>
  <c r="T252"/>
  <c r="R252"/>
  <c r="P252"/>
  <c r="BI245"/>
  <c r="BH245"/>
  <c r="BG245"/>
  <c r="BF245"/>
  <c r="T245"/>
  <c r="R245"/>
  <c r="P245"/>
  <c r="BI240"/>
  <c r="BH240"/>
  <c r="BG240"/>
  <c r="BF240"/>
  <c r="T240"/>
  <c r="R240"/>
  <c r="P240"/>
  <c r="BI235"/>
  <c r="BH235"/>
  <c r="BG235"/>
  <c r="BF235"/>
  <c r="T235"/>
  <c r="R235"/>
  <c r="P235"/>
  <c r="BI230"/>
  <c r="BH230"/>
  <c r="BG230"/>
  <c r="BF230"/>
  <c r="T230"/>
  <c r="R230"/>
  <c r="P230"/>
  <c r="BI227"/>
  <c r="BH227"/>
  <c r="BG227"/>
  <c r="BF227"/>
  <c r="T227"/>
  <c r="R227"/>
  <c r="P227"/>
  <c r="BI221"/>
  <c r="BH221"/>
  <c r="BG221"/>
  <c r="BF221"/>
  <c r="T221"/>
  <c r="R221"/>
  <c r="P221"/>
  <c r="BI219"/>
  <c r="BH219"/>
  <c r="BG219"/>
  <c r="BF219"/>
  <c r="T219"/>
  <c r="R219"/>
  <c r="P219"/>
  <c r="BI215"/>
  <c r="BH215"/>
  <c r="BG215"/>
  <c r="BF215"/>
  <c r="T215"/>
  <c r="R215"/>
  <c r="P215"/>
  <c r="BI213"/>
  <c r="BH213"/>
  <c r="BG213"/>
  <c r="BF213"/>
  <c r="T213"/>
  <c r="R213"/>
  <c r="P213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5"/>
  <c r="BH195"/>
  <c r="BG195"/>
  <c r="BF195"/>
  <c r="T195"/>
  <c r="R195"/>
  <c r="P195"/>
  <c r="BI192"/>
  <c r="BH192"/>
  <c r="BG192"/>
  <c r="BF192"/>
  <c r="T192"/>
  <c r="R192"/>
  <c r="P192"/>
  <c r="BI187"/>
  <c r="BH187"/>
  <c r="BG187"/>
  <c r="BF187"/>
  <c r="T187"/>
  <c r="R187"/>
  <c r="P187"/>
  <c r="BI182"/>
  <c r="BH182"/>
  <c r="BG182"/>
  <c r="BF182"/>
  <c r="T182"/>
  <c r="R182"/>
  <c r="P182"/>
  <c r="BI176"/>
  <c r="BH176"/>
  <c r="BG176"/>
  <c r="BF176"/>
  <c r="T176"/>
  <c r="R176"/>
  <c r="P176"/>
  <c r="BI173"/>
  <c r="BH173"/>
  <c r="BG173"/>
  <c r="BF173"/>
  <c r="T173"/>
  <c r="R173"/>
  <c r="P173"/>
  <c r="BI167"/>
  <c r="BH167"/>
  <c r="BG167"/>
  <c r="BF167"/>
  <c r="T167"/>
  <c r="R167"/>
  <c r="P167"/>
  <c r="BI157"/>
  <c r="BH157"/>
  <c r="BG157"/>
  <c r="BF157"/>
  <c r="T157"/>
  <c r="R157"/>
  <c r="P157"/>
  <c r="BI153"/>
  <c r="BH153"/>
  <c r="BG153"/>
  <c r="BF153"/>
  <c r="T153"/>
  <c r="R153"/>
  <c r="P153"/>
  <c r="BI146"/>
  <c r="BH146"/>
  <c r="BG146"/>
  <c r="BF146"/>
  <c r="T146"/>
  <c r="R146"/>
  <c r="P146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J120"/>
  <c r="F120"/>
  <c r="F118"/>
  <c r="E116"/>
  <c r="J91"/>
  <c r="F91"/>
  <c r="F89"/>
  <c r="E87"/>
  <c r="J24"/>
  <c r="E24"/>
  <c r="J92"/>
  <c r="J23"/>
  <c r="J18"/>
  <c r="E18"/>
  <c r="F92"/>
  <c r="J17"/>
  <c r="J12"/>
  <c r="J118"/>
  <c r="E7"/>
  <c r="E85"/>
  <c i="2" r="J124"/>
  <c r="J37"/>
  <c r="J36"/>
  <c i="1" r="AY95"/>
  <c i="2" r="J35"/>
  <c i="1" r="AX95"/>
  <c i="2" r="BI146"/>
  <c r="BH146"/>
  <c r="BG146"/>
  <c r="BF146"/>
  <c r="T146"/>
  <c r="T145"/>
  <c r="R146"/>
  <c r="R145"/>
  <c r="P146"/>
  <c r="P145"/>
  <c r="BI144"/>
  <c r="BH144"/>
  <c r="BG144"/>
  <c r="BF144"/>
  <c r="T144"/>
  <c r="T143"/>
  <c r="R144"/>
  <c r="R143"/>
  <c r="P144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8"/>
  <c r="BH128"/>
  <c r="BG128"/>
  <c r="BF128"/>
  <c r="T128"/>
  <c r="R128"/>
  <c r="P128"/>
  <c r="BI126"/>
  <c r="BH126"/>
  <c r="BG126"/>
  <c r="BF126"/>
  <c r="T126"/>
  <c r="R126"/>
  <c r="P126"/>
  <c r="J97"/>
  <c r="J119"/>
  <c r="F119"/>
  <c r="F117"/>
  <c r="E115"/>
  <c r="J91"/>
  <c r="F91"/>
  <c r="F89"/>
  <c r="E87"/>
  <c r="J24"/>
  <c r="E24"/>
  <c r="J120"/>
  <c r="J23"/>
  <c r="J18"/>
  <c r="E18"/>
  <c r="F120"/>
  <c r="J17"/>
  <c r="J12"/>
  <c r="J117"/>
  <c r="E7"/>
  <c r="E113"/>
  <c i="1" r="L90"/>
  <c r="AM90"/>
  <c r="AM89"/>
  <c r="L89"/>
  <c r="AM87"/>
  <c r="L87"/>
  <c r="L85"/>
  <c r="L84"/>
  <c i="3" r="BK383"/>
  <c r="J322"/>
  <c r="J274"/>
  <c r="BK245"/>
  <c r="J206"/>
  <c r="BK130"/>
  <c i="2" r="BK138"/>
  <c r="BK144"/>
  <c r="BK141"/>
  <c r="J139"/>
  <c r="J136"/>
  <c r="BK132"/>
  <c r="J128"/>
  <c i="1" r="AS94"/>
  <c i="3" r="J432"/>
  <c r="BK416"/>
  <c r="J397"/>
  <c r="J383"/>
  <c r="BK380"/>
  <c r="BK361"/>
  <c r="BK347"/>
  <c r="J319"/>
  <c r="J227"/>
  <c r="BK209"/>
  <c r="J167"/>
  <c r="BK146"/>
  <c r="J127"/>
  <c r="BK446"/>
  <c r="BK421"/>
  <c r="J389"/>
  <c r="J374"/>
  <c r="J361"/>
  <c r="J353"/>
  <c r="J348"/>
  <c r="J338"/>
  <c r="J328"/>
  <c r="J325"/>
  <c r="BK311"/>
  <c r="J300"/>
  <c r="BK281"/>
  <c r="J260"/>
  <c r="J245"/>
  <c r="BK215"/>
  <c r="J195"/>
  <c r="J176"/>
  <c r="BK153"/>
  <c r="BK127"/>
  <c r="J465"/>
  <c r="BK437"/>
  <c r="J426"/>
  <c r="J408"/>
  <c r="BK392"/>
  <c r="BK354"/>
  <c r="BK342"/>
  <c r="J329"/>
  <c r="J315"/>
  <c r="BK306"/>
  <c r="BK287"/>
  <c r="BK235"/>
  <c r="J213"/>
  <c r="BK200"/>
  <c r="BK187"/>
  <c r="J136"/>
  <c r="J483"/>
  <c r="J478"/>
  <c r="BK450"/>
  <c r="BK408"/>
  <c r="BK381"/>
  <c r="BK353"/>
  <c r="BK332"/>
  <c r="J303"/>
  <c r="J281"/>
  <c r="BK260"/>
  <c r="J215"/>
  <c r="J173"/>
  <c i="2" r="J144"/>
  <c r="BK142"/>
  <c r="J141"/>
  <c r="BK136"/>
  <c r="J134"/>
  <c r="BK128"/>
  <c r="J126"/>
  <c r="BK137"/>
  <c i="3" r="BK458"/>
  <c r="J446"/>
  <c r="J421"/>
  <c r="J405"/>
  <c r="BK384"/>
  <c r="J381"/>
  <c r="J372"/>
  <c r="J357"/>
  <c r="BK340"/>
  <c r="BK230"/>
  <c r="BK213"/>
  <c r="BK192"/>
  <c r="J153"/>
  <c r="J130"/>
  <c r="BK462"/>
  <c r="BK426"/>
  <c r="BK413"/>
  <c r="J384"/>
  <c r="BK372"/>
  <c r="J354"/>
  <c r="J351"/>
  <c r="J342"/>
  <c r="J332"/>
  <c r="BK319"/>
  <c r="BK303"/>
  <c r="BK290"/>
  <c r="J266"/>
  <c r="BK257"/>
  <c r="J240"/>
  <c r="J200"/>
  <c r="J187"/>
  <c r="BK173"/>
  <c r="J146"/>
  <c r="J458"/>
  <c r="BK432"/>
  <c r="J410"/>
  <c r="BK397"/>
  <c r="BK366"/>
  <c r="J347"/>
  <c r="J336"/>
  <c r="BK328"/>
  <c r="J311"/>
  <c r="BK300"/>
  <c r="J252"/>
  <c r="BK227"/>
  <c r="BK219"/>
  <c r="BK195"/>
  <c r="J182"/>
  <c r="BK133"/>
  <c r="BK478"/>
  <c r="J462"/>
  <c r="J437"/>
  <c r="J416"/>
  <c r="J382"/>
  <c r="J380"/>
  <c r="J340"/>
  <c r="BK325"/>
  <c r="J290"/>
  <c r="BK266"/>
  <c r="J230"/>
  <c r="J203"/>
  <c i="2" r="J146"/>
  <c r="J138"/>
  <c r="J142"/>
  <c r="BK139"/>
  <c r="BK134"/>
  <c r="J132"/>
  <c r="BK126"/>
  <c r="BK146"/>
  <c r="J137"/>
  <c i="3" r="J450"/>
  <c r="J424"/>
  <c r="J413"/>
  <c r="BK400"/>
  <c r="J392"/>
  <c r="BK382"/>
  <c r="J376"/>
  <c r="BK348"/>
  <c r="BK338"/>
  <c r="J235"/>
  <c r="J221"/>
  <c r="BK206"/>
  <c r="BK157"/>
  <c r="BK136"/>
  <c r="BK465"/>
  <c r="BK435"/>
  <c r="BK410"/>
  <c r="BK376"/>
  <c r="J366"/>
  <c r="BK357"/>
  <c r="BK344"/>
  <c r="BK336"/>
  <c r="BK329"/>
  <c r="BK322"/>
  <c r="J306"/>
  <c r="BK293"/>
  <c r="BK274"/>
  <c r="BK252"/>
  <c r="J219"/>
  <c r="BK182"/>
  <c r="J157"/>
  <c r="J133"/>
  <c r="J472"/>
  <c r="J440"/>
  <c r="BK424"/>
  <c r="J400"/>
  <c r="BK389"/>
  <c r="BK351"/>
  <c r="J344"/>
  <c r="J334"/>
  <c r="BK315"/>
  <c r="J309"/>
  <c r="J293"/>
  <c r="BK240"/>
  <c r="BK221"/>
  <c r="BK203"/>
  <c r="J192"/>
  <c r="BK176"/>
  <c r="BK483"/>
  <c r="BK472"/>
  <c r="BK440"/>
  <c r="J435"/>
  <c r="BK405"/>
  <c r="BK374"/>
  <c r="BK334"/>
  <c r="BK309"/>
  <c r="J287"/>
  <c r="J257"/>
  <c r="J209"/>
  <c r="BK167"/>
  <c i="2" l="1" r="P125"/>
  <c r="T125"/>
  <c r="BK131"/>
  <c r="J131"/>
  <c r="J100"/>
  <c r="R131"/>
  <c r="BK140"/>
  <c r="J140"/>
  <c r="J101"/>
  <c r="R140"/>
  <c i="3" r="P126"/>
  <c r="BK234"/>
  <c r="J234"/>
  <c r="J100"/>
  <c r="BK314"/>
  <c r="J314"/>
  <c r="J101"/>
  <c r="BK365"/>
  <c r="J365"/>
  <c r="J102"/>
  <c r="BK439"/>
  <c r="J439"/>
  <c r="J103"/>
  <c r="BK126"/>
  <c r="BK226"/>
  <c r="J226"/>
  <c r="J99"/>
  <c r="P226"/>
  <c r="P234"/>
  <c r="T314"/>
  <c r="P365"/>
  <c r="T439"/>
  <c i="2" r="BK125"/>
  <c r="J125"/>
  <c r="J98"/>
  <c r="R125"/>
  <c r="P131"/>
  <c r="T131"/>
  <c r="T130"/>
  <c r="P140"/>
  <c r="T140"/>
  <c i="3" r="T126"/>
  <c r="T226"/>
  <c r="R234"/>
  <c r="P314"/>
  <c r="R365"/>
  <c r="R439"/>
  <c r="R126"/>
  <c r="R226"/>
  <c r="T234"/>
  <c r="R314"/>
  <c r="T365"/>
  <c r="P439"/>
  <c i="2" r="BK143"/>
  <c r="J143"/>
  <c r="J102"/>
  <c r="BK145"/>
  <c r="J145"/>
  <c r="J103"/>
  <c i="3" r="BK482"/>
  <c r="J482"/>
  <c r="J104"/>
  <c r="E114"/>
  <c r="BE133"/>
  <c r="BE136"/>
  <c r="BE146"/>
  <c r="BE176"/>
  <c r="BE203"/>
  <c r="BE221"/>
  <c r="BE235"/>
  <c r="BE240"/>
  <c r="BE290"/>
  <c r="BE293"/>
  <c r="BE300"/>
  <c r="BE303"/>
  <c r="BE306"/>
  <c r="BE322"/>
  <c r="BE340"/>
  <c r="BE344"/>
  <c r="BE354"/>
  <c r="BE366"/>
  <c r="BE384"/>
  <c r="BE389"/>
  <c r="BE392"/>
  <c r="BE408"/>
  <c r="BE410"/>
  <c r="BE421"/>
  <c r="BE424"/>
  <c r="BE432"/>
  <c r="BE446"/>
  <c r="BE462"/>
  <c r="BE465"/>
  <c r="BE472"/>
  <c r="BE478"/>
  <c r="BE483"/>
  <c r="F121"/>
  <c r="BE153"/>
  <c r="BE157"/>
  <c r="BE187"/>
  <c r="BE206"/>
  <c r="BE274"/>
  <c r="BE311"/>
  <c r="BE319"/>
  <c r="BE329"/>
  <c r="BE338"/>
  <c r="BE347"/>
  <c r="BE348"/>
  <c r="BE357"/>
  <c r="BE372"/>
  <c r="BE376"/>
  <c r="BE380"/>
  <c r="BE383"/>
  <c r="BE400"/>
  <c r="BE405"/>
  <c r="BE413"/>
  <c r="BE416"/>
  <c r="BE440"/>
  <c r="BE450"/>
  <c r="BE458"/>
  <c r="J89"/>
  <c r="J121"/>
  <c r="BE200"/>
  <c r="BE209"/>
  <c r="BE219"/>
  <c r="BE227"/>
  <c r="BE230"/>
  <c r="BE287"/>
  <c r="BE309"/>
  <c r="BE351"/>
  <c r="BE382"/>
  <c r="BE397"/>
  <c r="BE127"/>
  <c r="BE130"/>
  <c r="BE167"/>
  <c r="BE173"/>
  <c r="BE182"/>
  <c r="BE192"/>
  <c r="BE195"/>
  <c r="BE213"/>
  <c r="BE215"/>
  <c r="BE245"/>
  <c r="BE252"/>
  <c r="BE257"/>
  <c r="BE260"/>
  <c r="BE266"/>
  <c r="BE281"/>
  <c r="BE315"/>
  <c r="BE325"/>
  <c r="BE328"/>
  <c r="BE332"/>
  <c r="BE334"/>
  <c r="BE336"/>
  <c r="BE342"/>
  <c r="BE353"/>
  <c r="BE361"/>
  <c r="BE374"/>
  <c r="BE381"/>
  <c r="BE426"/>
  <c r="BE435"/>
  <c r="BE437"/>
  <c i="2" r="BE137"/>
  <c r="BE144"/>
  <c r="E85"/>
  <c r="J89"/>
  <c r="F92"/>
  <c r="J92"/>
  <c r="BE126"/>
  <c r="BE128"/>
  <c r="BE132"/>
  <c r="BE134"/>
  <c r="BE138"/>
  <c r="BE139"/>
  <c r="BE141"/>
  <c r="BE142"/>
  <c r="BE136"/>
  <c r="BE146"/>
  <c r="F36"/>
  <c i="1" r="BC95"/>
  <c i="3" r="F35"/>
  <c i="1" r="BB96"/>
  <c i="2" r="J34"/>
  <c i="1" r="AW95"/>
  <c i="2" r="F35"/>
  <c i="1" r="BB95"/>
  <c i="3" r="F37"/>
  <c i="1" r="BD96"/>
  <c i="2" r="F37"/>
  <c i="1" r="BD95"/>
  <c i="3" r="F34"/>
  <c i="1" r="BA96"/>
  <c i="3" r="F36"/>
  <c i="1" r="BC96"/>
  <c i="2" r="F34"/>
  <c i="1" r="BA95"/>
  <c i="3" r="J34"/>
  <c i="1" r="AW96"/>
  <c i="3" l="1" r="R125"/>
  <c r="R124"/>
  <c r="T125"/>
  <c r="T124"/>
  <c i="2" r="P130"/>
  <c r="P123"/>
  <c i="1" r="AU95"/>
  <c i="3" r="P125"/>
  <c r="P124"/>
  <c i="1" r="AU96"/>
  <c i="2" r="T123"/>
  <c i="3" r="BK125"/>
  <c r="BK124"/>
  <c r="J124"/>
  <c r="J96"/>
  <c i="2" r="R130"/>
  <c r="R123"/>
  <c i="3" r="J126"/>
  <c r="J98"/>
  <c i="2" r="BK130"/>
  <c r="BK123"/>
  <c r="J123"/>
  <c r="J30"/>
  <c i="1" r="AG95"/>
  <c r="BC94"/>
  <c r="W32"/>
  <c i="3" r="J33"/>
  <c i="1" r="AV96"/>
  <c r="AT96"/>
  <c i="2" r="J33"/>
  <c i="1" r="AV95"/>
  <c r="AT95"/>
  <c r="AN95"/>
  <c r="BA94"/>
  <c r="W30"/>
  <c i="2" r="F33"/>
  <c i="1" r="AZ95"/>
  <c r="BB94"/>
  <c r="W31"/>
  <c r="BD94"/>
  <c r="W33"/>
  <c i="3" r="F33"/>
  <c i="1" r="AZ96"/>
  <c i="2" l="1" r="J130"/>
  <c r="J99"/>
  <c r="J96"/>
  <c i="3" r="J125"/>
  <c r="J97"/>
  <c i="2" r="J39"/>
  <c i="1" r="AU94"/>
  <c i="3" r="J30"/>
  <c i="1" r="AG96"/>
  <c r="AG94"/>
  <c r="AK26"/>
  <c r="AZ94"/>
  <c r="W29"/>
  <c r="AW94"/>
  <c r="AK30"/>
  <c r="AY94"/>
  <c r="AX94"/>
  <c i="3" l="1" r="J39"/>
  <c i="1" r="AN9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<sst xmlns="http://schemas.openxmlformats.org/spreadsheetml/2006/main">
  <si>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</si>
  <si>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</si>
  <si>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</si>
  <si>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</si>
  <si>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</si>
  <si>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{d0f31d12-fd0c-4285-b309-633819cc0bb4}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</si>
  <si>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</si>
  <si>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</si>
  <si>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</si>
  <si>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</si>
  <si>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</si>
  <si>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</si>
  <si>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</si>
  <si>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</si>
  <si>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23016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</si>
  <si>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</si>
  <si>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</si>
  <si>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MÍSTNÍ KOMUNIKACE č. 194c NA UL. SOSNOVÁ, TŘINEC</t>
  </si>
  <si>
    <t>KSO:</t>
  </si>
  <si>
    <t>CC-CZ:</t>
  </si>
  <si>
    <t>Místo:</t>
  </si>
  <si>
    <t>Třinec</t>
  </si>
  <si>
    <t>Datum:</t>
  </si>
  <si>
    <t>10. 8. 2023</t>
  </si>
  <si>
    <t>Zadavatel:</t>
  </si>
  <si>
    <t>IČ:</t>
  </si>
  <si>
    <t>Město Třinec</t>
  </si>
  <si>
    <t>DIČ:</t>
  </si>
  <si>
    <t>Uchazeč:</t>
  </si>
  <si>
    <t>Vyplň údaj</t>
  </si>
  <si>
    <t>Projektant:</t>
  </si>
  <si>
    <t>DOPRAPLAN s.r.o.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</si>
  <si>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</si>
  <si>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</si>
  <si>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</si>
  <si>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</si>
  <si>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</si>
  <si>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</si>
  <si>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</si>
  <si>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</si>
  <si>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</si>
  <si>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</si>
  <si>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</si>
  <si>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</si>
  <si>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</si>
  <si>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</si>
  <si>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</si>
  <si>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</si>
  <si>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</si>
  <si>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</si>
  <si>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</si>
  <si>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</si>
  <si>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</si>
  <si>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</si>
  <si>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</si>
  <si>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</si>
  <si>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</si>
  <si>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</si>
  <si>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</si>
  <si>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</si>
  <si>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</si>
  <si>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</si>
  <si>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</si>
  <si>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</si>
  <si>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</si>
  <si>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</si>
  <si>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</si>
  <si>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</si>
  <si>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</si>
  <si>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</si>
  <si>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</si>
  <si>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</si>
  <si>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</si>
  <si>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</si>
  <si>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</si>
  <si>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</si>
  <si>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</si>
  <si>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</si>
  <si>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</si>
  <si>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</si>
  <si>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</si>
  <si>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000</t>
  </si>
  <si>
    <t xml:space="preserve">Ostatní a vedlejší náklady </t>
  </si>
  <si>
    <t>STA</t>
  </si>
  <si>
    <t>1</t>
  </si>
  <si>
    <t>{6d242312-03e0-4f18-a2b8-044110399b39}</t>
  </si>
  <si>
    <t>2</t>
  </si>
  <si>
    <t>101</t>
  </si>
  <si>
    <t>Místní komunikace 194c</t>
  </si>
  <si>
    <t>{bac34e60-7b7d-47ba-9138-de7133085c48}</t>
  </si>
  <si>
    <t>KRYCÍ LIST SOUPISU PRACÍ</t>
  </si>
  <si>
    <t>Objekt:</t>
  </si>
  <si>
    <t xml:space="preserve">000 - Ostatní a vedlejší náklady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</si>
  <si>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</si>
  <si>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</si>
  <si>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</si>
  <si>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</si>
  <si>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</si>
  <si>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</si>
  <si>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>OST - Ostatní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</si>
  <si>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</si>
  <si>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</si>
  <si>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</si>
  <si>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</si>
  <si>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</si>
  <si>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</si>
  <si>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</si>
  <si>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</si>
  <si>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</si>
  <si>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</si>
  <si>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</si>
  <si>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</si>
  <si>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</si>
  <si>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</si>
  <si>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</si>
  <si>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</si>
  <si>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</si>
  <si>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</si>
  <si>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</si>
  <si>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</si>
  <si>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</si>
  <si>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OST</t>
  </si>
  <si>
    <t>Ostatní</t>
  </si>
  <si>
    <t>4</t>
  </si>
  <si>
    <t>K</t>
  </si>
  <si>
    <t>049103000.1</t>
  </si>
  <si>
    <t>Náklady vzniklé v souvislosti s realizací stavby - fotodokumentace</t>
  </si>
  <si>
    <t>KPL</t>
  </si>
  <si>
    <t>1046980126</t>
  </si>
  <si>
    <t>P</t>
  </si>
  <si>
    <t xml:space="preserve">Poznámka k položce:_x000d_
Dodavatel zajistí zpracování fotodokumentace průběhu prací na stavbě, kterou následně předá investorovi. Fotodokumentace bude dokladovat postup prací, nasazení  stavebních mechanismů i provádění zkoušek. Snímky budou předány na CD ve složkách pojmenovaných dle jednotlivých dnů.</t>
  </si>
  <si>
    <t>049103000.2</t>
  </si>
  <si>
    <t>Náklady vzniklé v souvislosti s realizací stavby - ochrana inž.sítí</t>
  </si>
  <si>
    <t>-1702966800</t>
  </si>
  <si>
    <t xml:space="preserve">Poznámka k položce:_x000d_
- výškové úpravy povrchových znaků podzemních sítí a zařízení technického vybavení, pokud tyto úpravy nejsou zahrnuty v samostatných položkách soupisu staveb. prací_x000d_
</t>
  </si>
  <si>
    <t>VRN</t>
  </si>
  <si>
    <t>Vedlejší rozpočtové náklady</t>
  </si>
  <si>
    <t>5</t>
  </si>
  <si>
    <t>VRN1</t>
  </si>
  <si>
    <t>Průzkumné, geodetické a projektové práce</t>
  </si>
  <si>
    <t>3</t>
  </si>
  <si>
    <t>R0001</t>
  </si>
  <si>
    <t>Informační tabule na staveništi (publicita, billboard)</t>
  </si>
  <si>
    <t>kus</t>
  </si>
  <si>
    <t>886015295</t>
  </si>
  <si>
    <t>VV</t>
  </si>
  <si>
    <t>R0002</t>
  </si>
  <si>
    <t>Projednání dopr. opatření a zajištění vydání stanovení přechodného DZ</t>
  </si>
  <si>
    <t>soubor</t>
  </si>
  <si>
    <t>-1851840682</t>
  </si>
  <si>
    <t>012103000</t>
  </si>
  <si>
    <t>Geodetické práce před výstavbou</t>
  </si>
  <si>
    <t>soubor…</t>
  </si>
  <si>
    <t>1024</t>
  </si>
  <si>
    <t>1154192087</t>
  </si>
  <si>
    <t>6</t>
  </si>
  <si>
    <t>012203000</t>
  </si>
  <si>
    <t>Geodetické práce při provádění stavby</t>
  </si>
  <si>
    <t>-1838315703</t>
  </si>
  <si>
    <t>7</t>
  </si>
  <si>
    <t>012303000</t>
  </si>
  <si>
    <t>Geodetické práce po výstavbě</t>
  </si>
  <si>
    <t>-1030677028</t>
  </si>
  <si>
    <t>8</t>
  </si>
  <si>
    <t>013254000</t>
  </si>
  <si>
    <t>Dokumentace skutečného provedení stavby</t>
  </si>
  <si>
    <t>461177704</t>
  </si>
  <si>
    <t>VRN3</t>
  </si>
  <si>
    <t>Zařízení staveniště</t>
  </si>
  <si>
    <t>9</t>
  </si>
  <si>
    <t>020001000_R1</t>
  </si>
  <si>
    <t>Vybudování zařízení staveniště</t>
  </si>
  <si>
    <t>1751051933</t>
  </si>
  <si>
    <t>10</t>
  </si>
  <si>
    <t>039002000_R2</t>
  </si>
  <si>
    <t>Zrušení zařízení staveniště</t>
  </si>
  <si>
    <t>271093511</t>
  </si>
  <si>
    <t>VRN4</t>
  </si>
  <si>
    <t>Inženýrská činnost</t>
  </si>
  <si>
    <t>11</t>
  </si>
  <si>
    <t>043103000</t>
  </si>
  <si>
    <t>Zkoušky bez rozlišení</t>
  </si>
  <si>
    <t>2007478874</t>
  </si>
  <si>
    <t>VRN7</t>
  </si>
  <si>
    <t>Provozní vlivy</t>
  </si>
  <si>
    <t>12</t>
  </si>
  <si>
    <t>072002000</t>
  </si>
  <si>
    <t>Silniční provoz a regulace dopravy - dočasné dopravní značení</t>
  </si>
  <si>
    <t>kpl</t>
  </si>
  <si>
    <t>743479535</t>
  </si>
  <si>
    <t>Online PSC</t>
  </si>
  <si>
    <t>https://podminky.urs.cz/item/CS_URS_2022_01/072002000</t>
  </si>
  <si>
    <t>kusove</t>
  </si>
  <si>
    <t>177,997</t>
  </si>
  <si>
    <t>odkop</t>
  </si>
  <si>
    <t>221,05</t>
  </si>
  <si>
    <t>odstr_beton</t>
  </si>
  <si>
    <t>odstr_dlažba</t>
  </si>
  <si>
    <t>odstr_kameniva</t>
  </si>
  <si>
    <t>519,2</t>
  </si>
  <si>
    <t>odstr_zivice</t>
  </si>
  <si>
    <t>519,9</t>
  </si>
  <si>
    <t>odstr_pridlazba</t>
  </si>
  <si>
    <t>50</t>
  </si>
  <si>
    <t>101 - Místní komunikace 194c</t>
  </si>
  <si>
    <t>odstraneni_obrub</t>
  </si>
  <si>
    <t>odtranění stáv.obrubníků</t>
  </si>
  <si>
    <t>580</t>
  </si>
  <si>
    <t>odvoz_odkop</t>
  </si>
  <si>
    <t>odvoz výkopu</t>
  </si>
  <si>
    <t>254,3</t>
  </si>
  <si>
    <t>ryha_rucne</t>
  </si>
  <si>
    <t>33,25</t>
  </si>
  <si>
    <t>sypke</t>
  </si>
  <si>
    <t>1471,654</t>
  </si>
  <si>
    <t>freza40</t>
  </si>
  <si>
    <t>9357</t>
  </si>
  <si>
    <t>freza60</t>
  </si>
  <si>
    <t>2545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</si>
  <si>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</si>
  <si>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</si>
  <si>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</si>
  <si>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</si>
  <si>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</si>
  <si>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</si>
  <si>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</si>
  <si>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Zemní práce</t>
  </si>
  <si>
    <t>111211101</t>
  </si>
  <si>
    <t>Odstranění křovin a stromů průměru kmene do 100 mm i s kořeny sklonu terénu do 1:5 ručně</t>
  </si>
  <si>
    <t>m2</t>
  </si>
  <si>
    <t>-643975248</t>
  </si>
  <si>
    <t>https://podminky.urs.cz/item/CS_URS_2022_01/111211101</t>
  </si>
  <si>
    <t>"ořez kolem parkov.stání v km 0,040-0,110 a nízké keře překážející v rozhledu" 70</t>
  </si>
  <si>
    <t>113106023</t>
  </si>
  <si>
    <t>Rozebrání dlažeb při překopech komunikací pro pěší ze zámkové dlažby ručně</t>
  </si>
  <si>
    <t>-691623886</t>
  </si>
  <si>
    <t>https://podminky.urs.cz/item/CS_URS_2022_01/113106023</t>
  </si>
  <si>
    <t>"v km 0.430 vlevo, v nejnutnějším rozsahu" 5,0</t>
  </si>
  <si>
    <t>113107130</t>
  </si>
  <si>
    <t>Odstranění podkladu z betonu prostého tl do 100 mm ručně</t>
  </si>
  <si>
    <t>52268353</t>
  </si>
  <si>
    <t>https://podminky.urs.cz/item/CS_URS_2022_01/113107130</t>
  </si>
  <si>
    <t>"odstranění v nejnutnějším rozsahu v místech beton.ploch" 10</t>
  </si>
  <si>
    <t>113107142</t>
  </si>
  <si>
    <t>Odstranění podkladu živičného tl přes 50 do 100 mm ručně</t>
  </si>
  <si>
    <t>-602371359</t>
  </si>
  <si>
    <t>https://podminky.urs.cz/item/CS_URS_2023_01/113107142</t>
  </si>
  <si>
    <t>"dočištění a odstranění asfalt.povrchu kolem obrub, vpustí"</t>
  </si>
  <si>
    <t xml:space="preserve">"I.etapa:" 288*0,30 </t>
  </si>
  <si>
    <t>"II.etapa:" 243*0,30</t>
  </si>
  <si>
    <t>"III.etapa:" 568*0,30</t>
  </si>
  <si>
    <t>"IV.etapa:" 321*0,30</t>
  </si>
  <si>
    <t>"V.etapa:" 283*0,30</t>
  </si>
  <si>
    <t>"kolem vpustí" 2*15*0,3</t>
  </si>
  <si>
    <t>Součet</t>
  </si>
  <si>
    <t>113107163</t>
  </si>
  <si>
    <t>Odstranění podkladu z kameniva drceného tl přes 200 do 300 mm strojně pl přes 50 do 200 m2</t>
  </si>
  <si>
    <t>-1240738436</t>
  </si>
  <si>
    <t>https://podminky.urs.cz/item/CS_URS_2022_01/113107163</t>
  </si>
  <si>
    <t>"pod dlažbou" odstr_dlažba</t>
  </si>
  <si>
    <t>"pod betonovým povrchem" odstr_beton</t>
  </si>
  <si>
    <t>"v místě podél. park.stání a ploch pro kontejnery" 359+69+60+4</t>
  </si>
  <si>
    <t>"v místech žlabu" 122*0,5*0,2</t>
  </si>
  <si>
    <t>113107242</t>
  </si>
  <si>
    <t>Odstranění podkladu živičného tl přes 50 do 100 mm strojně pl přes 200 m2</t>
  </si>
  <si>
    <t>1053069280</t>
  </si>
  <si>
    <t>https://podminky.urs.cz/item/CS_URS_2022_01/113107242</t>
  </si>
  <si>
    <t>"v místě podél. park.stání a ploch pro kontejnery - tl.100mm" 359+69+60+4</t>
  </si>
  <si>
    <t>113154322</t>
  </si>
  <si>
    <t>Frézování živičného krytu tl 40 mm pruh š přes 0,5 do 1 m pl přes 1000 do 10000 m2 bez překážek v trase</t>
  </si>
  <si>
    <t>-1698859517</t>
  </si>
  <si>
    <t>https://podminky.urs.cz/item/CS_URS_2023_01/113154322</t>
  </si>
  <si>
    <t>"odstranění obrusné vrstvy 40mm a ložné vrstvy 40mm"</t>
  </si>
  <si>
    <t>"I.etapa" 785,0+785,0</t>
  </si>
  <si>
    <t>"II.etapa" 675,0+675,0</t>
  </si>
  <si>
    <t>"III.etapa" 1946,0+1946,0</t>
  </si>
  <si>
    <t>"odstranění ložné vrstvy 40mm"</t>
  </si>
  <si>
    <t>"IV.etapa" 1475,0</t>
  </si>
  <si>
    <t>"V.etapa" 1070,0</t>
  </si>
  <si>
    <t>113154324</t>
  </si>
  <si>
    <t>Frézování živičného krytu tl 100 mm pruh š přes 0,5 do 1 m pl přes 1000 do 10000 m2 bez překážek v trase</t>
  </si>
  <si>
    <t>2145753333</t>
  </si>
  <si>
    <t>https://podminky.urs.cz/item/CS_URS_2023_01/113154324</t>
  </si>
  <si>
    <t>"odstranění obrusné vrstvy 60mm"</t>
  </si>
  <si>
    <t>113201111</t>
  </si>
  <si>
    <t>Vytrhání obrub chodníkových ležatých</t>
  </si>
  <si>
    <t>m</t>
  </si>
  <si>
    <t>331825687</t>
  </si>
  <si>
    <t>https://podminky.urs.cz/item/CS_URS_2023_01/113201111</t>
  </si>
  <si>
    <t>"planimetrováno ze situace - bude fakturováno dle skutečnost poškozené betonové přídlažby budou vyměněny" 50</t>
  </si>
  <si>
    <t>113202111</t>
  </si>
  <si>
    <t>Vytrhání obrub krajníků obrubníků stojatých</t>
  </si>
  <si>
    <t>1990127608</t>
  </si>
  <si>
    <t>https://podminky.urs.cz/item/CS_URS_2022_01/113202111</t>
  </si>
  <si>
    <t>"kolem podél park.stání - silniční obrubník 150/250/1000" 75+110+55</t>
  </si>
  <si>
    <t>"kolem podél park.stání - chodníkový obrubník 100/200/1000" 75+110+55</t>
  </si>
  <si>
    <t>"planimetrováno ze situace - bude fakturováno dle skutečnost poškozené silniční obruby budou vyměněny" 100</t>
  </si>
  <si>
    <t>122151104</t>
  </si>
  <si>
    <t>Odkopávky a prokopávky nezapažené v hornině třídy těžitelnosti I skupiny 1 a 2 objem do 500 m3 strojně</t>
  </si>
  <si>
    <t>m3</t>
  </si>
  <si>
    <t>-1208446606</t>
  </si>
  <si>
    <t>https://podminky.urs.cz/item/CS_URS_2022_01/122151104</t>
  </si>
  <si>
    <t>"planimetrováno ze vzorového řezu a situace - kolem vnějších obrub " 0,35* (5+13+91+73+53+10)</t>
  </si>
  <si>
    <t>"odkop pro podél. park. stání" 0,25*(359+69+60+4)*1,1</t>
  </si>
  <si>
    <t>132212121</t>
  </si>
  <si>
    <t>Hloubení zapažených rýh šířky do 800 mm v soudržných horninách třídy těžitelnosti I skupiny 3 ručně</t>
  </si>
  <si>
    <t>1798495027</t>
  </si>
  <si>
    <t>https://podminky.urs.cz/item/CS_URS_2022_01/132212121</t>
  </si>
  <si>
    <t>"pro žlab" 122*0,5*0,25</t>
  </si>
  <si>
    <t>"v místech přípojky z UV" 0.8*1,5*15</t>
  </si>
  <si>
    <t>13</t>
  </si>
  <si>
    <t>162301501</t>
  </si>
  <si>
    <t>Vodorovné přemístění křovin do 5 km D kmene do 100 mm</t>
  </si>
  <si>
    <t>1143855381</t>
  </si>
  <si>
    <t>https://podminky.urs.cz/item/CS_URS_2022_01/162301501</t>
  </si>
  <si>
    <t>70</t>
  </si>
  <si>
    <t>14</t>
  </si>
  <si>
    <t>162751117</t>
  </si>
  <si>
    <t>Vodorovné přemístění přes 9 000 do 10000 m výkopku/sypaniny z horniny třídy těžitelnosti I skupiny 1 až 3</t>
  </si>
  <si>
    <t>1633142515</t>
  </si>
  <si>
    <t>https://podminky.urs.cz/item/CS_URS_2022_01/162751117</t>
  </si>
  <si>
    <t>"odvoz výkopu na skládku - přebytek výkopu"</t>
  </si>
  <si>
    <t>odkop+ryha_rucne</t>
  </si>
  <si>
    <t>167151101</t>
  </si>
  <si>
    <t>Nakládání výkopku z hornin třídy těžitelnosti I skupiny 1 až 3 do 100 m3</t>
  </si>
  <si>
    <t>-2079567551</t>
  </si>
  <si>
    <t>https://podminky.urs.cz/item/CS_URS_2022_01/167151101</t>
  </si>
  <si>
    <t>16</t>
  </si>
  <si>
    <t>171201231</t>
  </si>
  <si>
    <t>Poplatek za uložení zeminy a kamení na recyklační skládce (skládkovné) kód odpadu 17 05 04</t>
  </si>
  <si>
    <t>t</t>
  </si>
  <si>
    <t>-1323313317</t>
  </si>
  <si>
    <t>https://podminky.urs.cz/item/CS_URS_2022_01/171201231</t>
  </si>
  <si>
    <t>odvoz_odkop*1,8</t>
  </si>
  <si>
    <t>17</t>
  </si>
  <si>
    <t>171251201</t>
  </si>
  <si>
    <t>Uložení sypaniny na skládky nebo meziskládky</t>
  </si>
  <si>
    <t>-1156742632</t>
  </si>
  <si>
    <t>https://podminky.urs.cz/item/CS_URS_2022_01/171251201</t>
  </si>
  <si>
    <t>18</t>
  </si>
  <si>
    <t>174151101</t>
  </si>
  <si>
    <t>Zásyp jam, šachet rýh nebo kolem objektů sypaninou se zhutněním</t>
  </si>
  <si>
    <t>M3</t>
  </si>
  <si>
    <t>2071218536</t>
  </si>
  <si>
    <t>Poznámka k položce:_x000d_
V rámci zásypu nesmí býti použito: popílek, hlušina (haldovina), struska a recykláty.</t>
  </si>
  <si>
    <t>"přípojky" 15*1,0*0,80</t>
  </si>
  <si>
    <t>19</t>
  </si>
  <si>
    <t>M</t>
  </si>
  <si>
    <t>58337344</t>
  </si>
  <si>
    <t>štěrkopísek frakce 0/32</t>
  </si>
  <si>
    <t>-1109747508</t>
  </si>
  <si>
    <t>12*2 'Přepočtené koeficientem množství</t>
  </si>
  <si>
    <t>20</t>
  </si>
  <si>
    <t>175151101</t>
  </si>
  <si>
    <t>Obsypání potrubí strojně sypaninou bez prohození, uloženou do 3 m</t>
  </si>
  <si>
    <t>-1424601149</t>
  </si>
  <si>
    <t>https://podminky.urs.cz/item/CS_URS_2022_01/175151101</t>
  </si>
  <si>
    <t>"přípojky" 15*1,2*0,25</t>
  </si>
  <si>
    <t>58331200</t>
  </si>
  <si>
    <t>štěrkopísek netříděný</t>
  </si>
  <si>
    <t>-96820085</t>
  </si>
  <si>
    <t>4,5*2 'Přepočtené koeficientem množství</t>
  </si>
  <si>
    <t>22</t>
  </si>
  <si>
    <t>181911102</t>
  </si>
  <si>
    <t>Úprava pláně v hornině třídy těžitelnosti I skupiny 1 až 2 se zhutněním ručně</t>
  </si>
  <si>
    <t>-1732759991</t>
  </si>
  <si>
    <t>https://podminky.urs.cz/item/CS_URS_2022_01/181911102</t>
  </si>
  <si>
    <t>"v místě podél. park. stání" 1,2*359</t>
  </si>
  <si>
    <t>"v místech ploch pro kontejnery a napojení chodníků" 1,2*(69+60+4)</t>
  </si>
  <si>
    <t>Zakládání</t>
  </si>
  <si>
    <t>23</t>
  </si>
  <si>
    <t>451315136R</t>
  </si>
  <si>
    <t>Podkladní nebo výplňová vrstva z betonu C 25/30n tl do 200 mm</t>
  </si>
  <si>
    <t>157619646</t>
  </si>
  <si>
    <t>"pod štěrbinové žlaby a obetonování kolem žlabů, beton.lože lože C20/25n XF3 tl. 150mm" 122*0,50+122*0,70</t>
  </si>
  <si>
    <t>24</t>
  </si>
  <si>
    <t>451572111</t>
  </si>
  <si>
    <t>Lože pod potrubí otevřený výkop z kameniva drobného těženého</t>
  </si>
  <si>
    <t>-839028604</t>
  </si>
  <si>
    <t>"pod žlaby" 122*0,5*0,10</t>
  </si>
  <si>
    <t>"přípojky" 15*1,2*0,10</t>
  </si>
  <si>
    <t>Komunikace pozemní</t>
  </si>
  <si>
    <t>25</t>
  </si>
  <si>
    <t>564710003</t>
  </si>
  <si>
    <t>Podklad z kameniva hrubého drceného vel. 8-16 mm plochy do 100 m2 tl 70 mm</t>
  </si>
  <si>
    <t>1735635994</t>
  </si>
  <si>
    <t>https://podminky.urs.cz/item/CS_URS_2022_01/564710003</t>
  </si>
  <si>
    <t xml:space="preserve">"ŠDA 8/16 GE, ČSN 736126-1, ČSN EN 13285, tl. min 70 mm"   </t>
  </si>
  <si>
    <t>"plocha parkoviště"</t>
  </si>
  <si>
    <t>102+14+165+78</t>
  </si>
  <si>
    <t>26</t>
  </si>
  <si>
    <t>564720101</t>
  </si>
  <si>
    <t>Podklad z kameniva hrubého drceného vel. 16-32 mm plochy do 100 m2 tl 80 mm</t>
  </si>
  <si>
    <t>-846900423</t>
  </si>
  <si>
    <t>https://podminky.urs.cz/item/CS_URS_2022_01/564720101</t>
  </si>
  <si>
    <t xml:space="preserve">"ŠDA 16/32 GE, ČSN 736126-1, ČSN EN 13285, tl. min 80 mm"   </t>
  </si>
  <si>
    <t>359</t>
  </si>
  <si>
    <t>27</t>
  </si>
  <si>
    <t>564851111.1</t>
  </si>
  <si>
    <t>Podklad ze štěrkodrtě ŠD tl 150 mm</t>
  </si>
  <si>
    <t>M2</t>
  </si>
  <si>
    <t>-1659450646</t>
  </si>
  <si>
    <t xml:space="preserve">"ŠDA 0/32 GE, ČSN 736126-1, ČSN EN 13285, tl. min 150 mm"   </t>
  </si>
  <si>
    <t>359*1,03</t>
  </si>
  <si>
    <t>A49</t>
  </si>
  <si>
    <t xml:space="preserve">"v místě  plochy pro kontejnery ŠDA 0/32 GE v tl. 150 mm" (15+54)*1,03</t>
  </si>
  <si>
    <t>"v místě plochy pro napojení chodníků" 6+6+12+23+3+10+2+2</t>
  </si>
  <si>
    <t>28</t>
  </si>
  <si>
    <t>565155101</t>
  </si>
  <si>
    <t>Asfaltový beton vrstva podkladní ACP 16 (obalované kamenivo OKS) tl 70 mm š do 1,5 m</t>
  </si>
  <si>
    <t>1757981689</t>
  </si>
  <si>
    <t>https://podminky.urs.cz/item/CS_URS_2023_01/565155101</t>
  </si>
  <si>
    <t>"dorovnávka upadlých krajů vozovky, úprava příčného sklonu - přepoklad 20% plochy"</t>
  </si>
  <si>
    <t>"ACP 16+ v tl. 50-70mm"</t>
  </si>
  <si>
    <t>0,20*5951</t>
  </si>
  <si>
    <t>29</t>
  </si>
  <si>
    <t>569903311</t>
  </si>
  <si>
    <t>Zřízení zemních krajnic se zhutněním</t>
  </si>
  <si>
    <t>540550513</t>
  </si>
  <si>
    <t>https://podminky.urs.cz/item/CS_URS_2022_01/569903311</t>
  </si>
  <si>
    <t>"kolem obrub dohutnění " (5+13+91+73+53+10)*0,25</t>
  </si>
  <si>
    <t>30</t>
  </si>
  <si>
    <t>573211108</t>
  </si>
  <si>
    <t>Postřik živičný spojovací z asfaltu v množství 0,40 kg/m2</t>
  </si>
  <si>
    <t>-1029528578</t>
  </si>
  <si>
    <t>https://podminky.urs.cz/item/CS_URS_2022_01/573211108</t>
  </si>
  <si>
    <t>"pod obrusnou vrstvu" 5951</t>
  </si>
  <si>
    <t>"pod ložnou vrstvu" 5951</t>
  </si>
  <si>
    <t>"pod dorovnávku z ACP" 1190</t>
  </si>
  <si>
    <t>31</t>
  </si>
  <si>
    <t>577134131</t>
  </si>
  <si>
    <t>Asfaltový beton vrstva obrusná ACO 11 (ABS) tř. I tl 40 mm š do 3 m z modifikovaného asfaltu</t>
  </si>
  <si>
    <t>416479965</t>
  </si>
  <si>
    <t>"ACO 11+; 40mm, obrusná vrstva, modifikované pojivo, zvýšená odolnost proti tvorbě trvalých deformací, vč. úpravy a ošetření podélných spár"</t>
  </si>
  <si>
    <t>"I.etapa" 785</t>
  </si>
  <si>
    <t>"II.etapa"675</t>
  </si>
  <si>
    <t>"III.etapa" 1946</t>
  </si>
  <si>
    <t>"IV.etapa" 1475</t>
  </si>
  <si>
    <t>"V.etapa" 1070</t>
  </si>
  <si>
    <t>32</t>
  </si>
  <si>
    <t>577135132</t>
  </si>
  <si>
    <t>Asfaltový beton vrstva ložní ACL 16 (ABH) tl 40 mm š do 3 m z modifikovaného asfaltu</t>
  </si>
  <si>
    <t>-1618413554</t>
  </si>
  <si>
    <t>https://podminky.urs.cz/item/CS_URS_2023_01/577135132</t>
  </si>
  <si>
    <t xml:space="preserve">"ACL 16+ ; 40mm, ložná vrstva, modifikované pojivo, zvýšená odolnost proti tvorbě trvalých deformací"  </t>
  </si>
  <si>
    <t>33</t>
  </si>
  <si>
    <t>577155132</t>
  </si>
  <si>
    <t>Asfaltový beton vrstva ložní ACL 16 (ABH) tl 60 mm š do 3 m z modifikovaného asfaltu</t>
  </si>
  <si>
    <t>-1408939121</t>
  </si>
  <si>
    <t>https://podminky.urs.cz/item/CS_URS_2022_01/577155132</t>
  </si>
  <si>
    <t xml:space="preserve">"ACL 16+ ; 60mm, ložná vrstva, modifikované pojivo, zvýšená odolnost proti tvorbě trvalých deformací"  </t>
  </si>
  <si>
    <t>34</t>
  </si>
  <si>
    <t>596211110</t>
  </si>
  <si>
    <t>Kladení zámkové dlažby komunikací pro pěší ručně tl 60 mm skupiny A pl do 50 m2</t>
  </si>
  <si>
    <t>-1886796432</t>
  </si>
  <si>
    <t>https://podminky.urs.cz/item/CS_URS_2022_01/596211110</t>
  </si>
  <si>
    <t>"napojení plochy ze zámkové dlažby" 60</t>
  </si>
  <si>
    <t>35</t>
  </si>
  <si>
    <t>59245018</t>
  </si>
  <si>
    <t>dlažba tvar obdélník betonová 200x100x60mm přírodní</t>
  </si>
  <si>
    <t>470718571</t>
  </si>
  <si>
    <t>"navázání na stávající pěší plochy" 6+6+12+23+3+10</t>
  </si>
  <si>
    <t>60*1,03 'Přepočtené koeficientem množství</t>
  </si>
  <si>
    <t>36</t>
  </si>
  <si>
    <t>596212213</t>
  </si>
  <si>
    <t>Kladení zámkové dlažby pozemních komunikací ručně tl 80 mm skupiny A pl přes 300 m2</t>
  </si>
  <si>
    <t>1771410898</t>
  </si>
  <si>
    <t>https://podminky.urs.cz/item/CS_URS_2023_01/596212213</t>
  </si>
  <si>
    <t>"tvárnice betonová drenážní 200x200x80" 359</t>
  </si>
  <si>
    <t>"pro oddělení park.stání, dlažba hladká červená" 0,2*2,0*28</t>
  </si>
  <si>
    <t>"reliéfní dlažba" 4</t>
  </si>
  <si>
    <t>" v místě kontejneru a ZTP" 15+54+12</t>
  </si>
  <si>
    <t>37</t>
  </si>
  <si>
    <t>59245030</t>
  </si>
  <si>
    <t>dlažba tvar čtverec betonová 200x200x80mm přírodní</t>
  </si>
  <si>
    <t>1115176396</t>
  </si>
  <si>
    <t>"tvárnice betonová drenážní 200x200x80 na parkoviště" 359</t>
  </si>
  <si>
    <t>359*1,03 'Přepočtené koeficientem množství</t>
  </si>
  <si>
    <t>38</t>
  </si>
  <si>
    <t>59245004</t>
  </si>
  <si>
    <t>dlažba tvar čtverec betonová 200x200x80mm barevná</t>
  </si>
  <si>
    <t>-43614838</t>
  </si>
  <si>
    <t>11,2*1,03 'Přepočtené koeficientem množství</t>
  </si>
  <si>
    <t>39</t>
  </si>
  <si>
    <t>59245020</t>
  </si>
  <si>
    <t>dlažba tvar obdélník betonová 200x100x80mm přírodní</t>
  </si>
  <si>
    <t>1203742067</t>
  </si>
  <si>
    <t>81*1,03 'Přepočtené koeficientem množství</t>
  </si>
  <si>
    <t>40</t>
  </si>
  <si>
    <t>59245004.1</t>
  </si>
  <si>
    <t>dlažba tvar čtverec betonová 200x200x80mm barevná reliéfní</t>
  </si>
  <si>
    <t>-1350443482</t>
  </si>
  <si>
    <t>41</t>
  </si>
  <si>
    <t>599141111</t>
  </si>
  <si>
    <t>Vyplnění spár mezi silničními dílci živičnou zálivkou</t>
  </si>
  <si>
    <t>-36995238</t>
  </si>
  <si>
    <t>https://podminky.urs.cz/item/CS_URS_2022_01/599141111</t>
  </si>
  <si>
    <t>"v místě prac.spáry vč.prořezání spáry a ošetření" 760+760+8+8+6+8+4+4+6+21+18+3+11+7+7</t>
  </si>
  <si>
    <t>Trubní vedení</t>
  </si>
  <si>
    <t>42</t>
  </si>
  <si>
    <t>359901111R</t>
  </si>
  <si>
    <t xml:space="preserve">Napojení na  potrubí</t>
  </si>
  <si>
    <t>1956683399</t>
  </si>
  <si>
    <t>Poznámka k položce:_x000d_
hodnota odměřena programem Autocad z výkresu situace stavby</t>
  </si>
  <si>
    <t>"napojení UV na kanalizaci pomocí navrtávky se sedlem, popř. napojení přímo do kanalizační šachty</t>
  </si>
  <si>
    <t>"Celkem: "2</t>
  </si>
  <si>
    <t>43</t>
  </si>
  <si>
    <t>871310320</t>
  </si>
  <si>
    <t>Montáž kanalizačního potrubí hladkého plnostěnného SN 12 z polypropylenu DN 150</t>
  </si>
  <si>
    <t>1335213267</t>
  </si>
  <si>
    <t>https://podminky.urs.cz/item/CS_URS_2022_01/871310320</t>
  </si>
  <si>
    <t>"přípojky z uličních vpustí" 15</t>
  </si>
  <si>
    <t>44</t>
  </si>
  <si>
    <t>28617025</t>
  </si>
  <si>
    <t>trubka kanalizační PP plnostěnná třívrstvá DN 150x1000mm SN12</t>
  </si>
  <si>
    <t>207972722</t>
  </si>
  <si>
    <t>15*1,015 'Přepočtené koeficientem množství</t>
  </si>
  <si>
    <t>45</t>
  </si>
  <si>
    <t>877310310</t>
  </si>
  <si>
    <t>Montáž kolen na kanalizačním potrubí z PP trub hladkých plnostěnných DN 150</t>
  </si>
  <si>
    <t>176486914</t>
  </si>
  <si>
    <t>https://podminky.urs.cz/item/CS_URS_2022_01/877310310</t>
  </si>
  <si>
    <t>46</t>
  </si>
  <si>
    <t>28617320</t>
  </si>
  <si>
    <t>koleno kanalizace PP KG DN 160x15°</t>
  </si>
  <si>
    <t>600401216</t>
  </si>
  <si>
    <t>47</t>
  </si>
  <si>
    <t>895941341</t>
  </si>
  <si>
    <t>Osazení vpusti uliční DN 500 z betonových dílců dno s výtokem</t>
  </si>
  <si>
    <t>-1895315001</t>
  </si>
  <si>
    <t>https://podminky.urs.cz/item/CS_URS_2022_01/895941341</t>
  </si>
  <si>
    <t>48</t>
  </si>
  <si>
    <t>59223860</t>
  </si>
  <si>
    <t>skruž pro uliční vpusť středová betonová 450x195x50mm</t>
  </si>
  <si>
    <t>719215958</t>
  </si>
  <si>
    <t>49</t>
  </si>
  <si>
    <t>59223854</t>
  </si>
  <si>
    <t>skruž pro uliční vpusť s výtokovým otvorem PVC betonová 450x350x50mm</t>
  </si>
  <si>
    <t>394749068</t>
  </si>
  <si>
    <t>59223821</t>
  </si>
  <si>
    <t>vpusť uliční prstenec betonový 180x660x100mm</t>
  </si>
  <si>
    <t>-1903595062</t>
  </si>
  <si>
    <t>51</t>
  </si>
  <si>
    <t>592238520</t>
  </si>
  <si>
    <t>dno betonové pro uliční vpusť s kalovou prohlubní TBV-Q 2a 45x30x5 cm</t>
  </si>
  <si>
    <t>KUS</t>
  </si>
  <si>
    <t>1498303007</t>
  </si>
  <si>
    <t>52</t>
  </si>
  <si>
    <t>59223858</t>
  </si>
  <si>
    <t>skruž pro uliční vpusť horní betonová 450x570x50mm</t>
  </si>
  <si>
    <t>691333785</t>
  </si>
  <si>
    <t>53</t>
  </si>
  <si>
    <t>59223864</t>
  </si>
  <si>
    <t>prstenec pro uliční vpusť vyrovnávací betonový 390x60x130mm</t>
  </si>
  <si>
    <t>-1773541516</t>
  </si>
  <si>
    <t>54</t>
  </si>
  <si>
    <t>899104112</t>
  </si>
  <si>
    <t>Osazení poklopů litinových nebo ocelových včetně rámů pro třídu zatížení D400, E600</t>
  </si>
  <si>
    <t>-1343406089</t>
  </si>
  <si>
    <t>https://podminky.urs.cz/item/CS_URS_2022_01/899104112</t>
  </si>
  <si>
    <t>"na kanalizační šachtě" 3</t>
  </si>
  <si>
    <t>55</t>
  </si>
  <si>
    <t>55241003</t>
  </si>
  <si>
    <t>poklop kanalizační betonolitinový, rám betonolitinový 160mm, D 400 bez odvětrání</t>
  </si>
  <si>
    <t>-1157252246</t>
  </si>
  <si>
    <t>56</t>
  </si>
  <si>
    <t>899204112</t>
  </si>
  <si>
    <t>Osazení mříží litinových včetně rámů a košů na bahno pro třídu zatížení D400, E600</t>
  </si>
  <si>
    <t>1063002982</t>
  </si>
  <si>
    <t>https://podminky.urs.cz/item/CS_URS_2022_01/899204112</t>
  </si>
  <si>
    <t>"uliční vpusti ve vozovce" 10</t>
  </si>
  <si>
    <t>57</t>
  </si>
  <si>
    <t>592238780</t>
  </si>
  <si>
    <t>mříž M1 D400 DIN 19583-13, 500/500 mm</t>
  </si>
  <si>
    <t>518091194</t>
  </si>
  <si>
    <t>58</t>
  </si>
  <si>
    <t>59223871</t>
  </si>
  <si>
    <t>koš vysoký pro uliční vpusti žárově Pz plech pro rám 500/500mm</t>
  </si>
  <si>
    <t>1541344100</t>
  </si>
  <si>
    <t>59</t>
  </si>
  <si>
    <t>899231111</t>
  </si>
  <si>
    <t>Výšková úprava uličního vstupu nebo vpusti do 200 mm zvýšením mříže</t>
  </si>
  <si>
    <t>2002333033</t>
  </si>
  <si>
    <t>https://podminky.urs.cz/item/CS_URS_2022_01/899231111</t>
  </si>
  <si>
    <t>"výšková úprava na stáv. kanalizačních šachtách vč. obetonování" 5</t>
  </si>
  <si>
    <t>60</t>
  </si>
  <si>
    <t>899623171</t>
  </si>
  <si>
    <t>Obetonování potrubí nebo zdiva stok betonem prostým tř. C 25/30 v otevřeném výkopu</t>
  </si>
  <si>
    <t>680242832</t>
  </si>
  <si>
    <t>https://podminky.urs.cz/item/CS_URS_2022_01/899623171</t>
  </si>
  <si>
    <t>"podbetonová UV" (1,3*1,3*0,25)</t>
  </si>
  <si>
    <t>61</t>
  </si>
  <si>
    <t>89998R1</t>
  </si>
  <si>
    <t>Čištění uličních vpustí</t>
  </si>
  <si>
    <t>28718143</t>
  </si>
  <si>
    <t>Poznámka k položce:_x000d_
pročištění UV včetně přípojky tlakovou vodou po dokončení stavby</t>
  </si>
  <si>
    <t>"Čištění UV tlakovým vozem vč. napojení na řád. v celém úseku stavby =" 10</t>
  </si>
  <si>
    <t>Ostatní konstrukce a práce, bourání</t>
  </si>
  <si>
    <t>62</t>
  </si>
  <si>
    <t>914111111</t>
  </si>
  <si>
    <t>Montáž svislé dopravní značky do velikosti 1 m2 objímkami na sloupek nebo konzolu</t>
  </si>
  <si>
    <t>-739353752</t>
  </si>
  <si>
    <t>https://podminky.urs.cz/item/CS_URS_2022_01/914111111</t>
  </si>
  <si>
    <t>"položka bude čerpána se souhlasem TDI"</t>
  </si>
  <si>
    <t>"výměna stáv. DZ IP11"5</t>
  </si>
  <si>
    <t>"v případě poškození stáv.DZ nebo doplněmí nové DZ" 3</t>
  </si>
  <si>
    <t>63</t>
  </si>
  <si>
    <t>40445609</t>
  </si>
  <si>
    <t>značky upravující přednost P1, P4 900mm</t>
  </si>
  <si>
    <t>150356267</t>
  </si>
  <si>
    <t>64</t>
  </si>
  <si>
    <t>40445625</t>
  </si>
  <si>
    <t>informativní značky provozní IP8, IP9, IP11-IP13 500x700mm</t>
  </si>
  <si>
    <t>1508288053</t>
  </si>
  <si>
    <t>"IP11 výměna" 5</t>
  </si>
  <si>
    <t>65</t>
  </si>
  <si>
    <t>914511111</t>
  </si>
  <si>
    <t>Montáž sloupku dopravních značek délky do 3,5 m s betonovým základem</t>
  </si>
  <si>
    <t>202342518</t>
  </si>
  <si>
    <t>https://podminky.urs.cz/item/CS_URS_2022_01/914511111</t>
  </si>
  <si>
    <t>"v případě poškození stáv.DZ nebo doplnšmí nové DZ" 3</t>
  </si>
  <si>
    <t>66</t>
  </si>
  <si>
    <t>40445230</t>
  </si>
  <si>
    <t>sloupek pro dopravní značku Zn D 70mm v 3,5m</t>
  </si>
  <si>
    <t>1386742179</t>
  </si>
  <si>
    <t>67</t>
  </si>
  <si>
    <t>40445241</t>
  </si>
  <si>
    <t>patka pro sloupek Al D 70mm</t>
  </si>
  <si>
    <t>-2076224770</t>
  </si>
  <si>
    <t>68</t>
  </si>
  <si>
    <t>40445257</t>
  </si>
  <si>
    <t>svorka upínací na sloupek D 70mm</t>
  </si>
  <si>
    <t>571946359</t>
  </si>
  <si>
    <t>69</t>
  </si>
  <si>
    <t>40445254</t>
  </si>
  <si>
    <t>víčko plastové na sloupek D 70mm</t>
  </si>
  <si>
    <t>-877360548</t>
  </si>
  <si>
    <t>915111111</t>
  </si>
  <si>
    <t>Vodorovné dopravní značení dělící čáry souvislé š 125 mm základní bílá barva</t>
  </si>
  <si>
    <t>-9491406</t>
  </si>
  <si>
    <t>https://podminky.urs.cz/item/CS_URS_2022_01/915111111</t>
  </si>
  <si>
    <t>"V1a středová" 50+30</t>
  </si>
  <si>
    <t>"V4 š.0,125 krajní"20+4+8+5*26+2*16+5*38+30+30+25+20+20+10+22+10+18</t>
  </si>
  <si>
    <t>71</t>
  </si>
  <si>
    <t>915111115</t>
  </si>
  <si>
    <t>Vodorovné dopravní značení dělící čáry souvislé š 125 mm základní žlutá barva</t>
  </si>
  <si>
    <t>1312001064</t>
  </si>
  <si>
    <t>https://podminky.urs.cz/item/CS_URS_2022_01/915111115</t>
  </si>
  <si>
    <t>8+8+17+15+12+5+8+10+20+20</t>
  </si>
  <si>
    <t>72</t>
  </si>
  <si>
    <t>915111121</t>
  </si>
  <si>
    <t>Vodorovné dopravní značení dělící čáry přerušované š 125 mm základní bílá barva</t>
  </si>
  <si>
    <t>1717861110</t>
  </si>
  <si>
    <t>https://podminky.urs.cz/item/CS_URS_2022_01/915111121</t>
  </si>
  <si>
    <t>"V10d" 50+8+76+8+42+92</t>
  </si>
  <si>
    <t>"V2b" 25+38+15+15+24+20</t>
  </si>
  <si>
    <t>73</t>
  </si>
  <si>
    <t>915131111</t>
  </si>
  <si>
    <t>Vodorovné dopravní značení přechody pro chodce, šipky, symboly základní bílá barva</t>
  </si>
  <si>
    <t>214335771</t>
  </si>
  <si>
    <t>https://podminky.urs.cz/item/CS_URS_2022_01/915131111</t>
  </si>
  <si>
    <t>"ZTP" 1,5*3</t>
  </si>
  <si>
    <t>74</t>
  </si>
  <si>
    <t>915231111</t>
  </si>
  <si>
    <t>Vodorovné dopravní značení přechody pro chodce, šipky, symboly bílý plast</t>
  </si>
  <si>
    <t>1984759882</t>
  </si>
  <si>
    <t>https://podminky.urs.cz/item/CS_URS_2023_01/915231111</t>
  </si>
  <si>
    <t>"dopravní stín na ul.Kaštanovou" (5,2*2,5)/2+(8,5*1,0)/2</t>
  </si>
  <si>
    <t>"přechod V7" (12,4*4)/2</t>
  </si>
  <si>
    <t>75</t>
  </si>
  <si>
    <t>915491211</t>
  </si>
  <si>
    <t>Osazení vodícího proužku z betonových desek do betonového lože tl do 100 mm š proužku 250 mm</t>
  </si>
  <si>
    <t>-1077475655</t>
  </si>
  <si>
    <t>https://podminky.urs.cz/item/CS_URS_2023_01/915491211</t>
  </si>
  <si>
    <t>"výměna poškozené přídlažby - předpoklad, bude fakturováno dle skutečnosti" 50</t>
  </si>
  <si>
    <t>76</t>
  </si>
  <si>
    <t>PFB.2170061</t>
  </si>
  <si>
    <t>Silniční přídlažba přírodní 500x250x80mm</t>
  </si>
  <si>
    <t>-958761887</t>
  </si>
  <si>
    <t>50*2 'Přepočtené koeficientem množství</t>
  </si>
  <si>
    <t>77</t>
  </si>
  <si>
    <t>915611111</t>
  </si>
  <si>
    <t>Předznačení vodorovného liniového značení</t>
  </si>
  <si>
    <t>-466414286</t>
  </si>
  <si>
    <t>https://podminky.urs.cz/item/CS_URS_2022_01/915611111</t>
  </si>
  <si>
    <t>619+123+413</t>
  </si>
  <si>
    <t>78</t>
  </si>
  <si>
    <t>916131213</t>
  </si>
  <si>
    <t>Osazení silničního obrubníku betonového stojatého s boční opěrou do lože z betonu prostého</t>
  </si>
  <si>
    <t>-1049901046</t>
  </si>
  <si>
    <t>https://podminky.urs.cz/item/CS_URS_2022_01/916131213</t>
  </si>
  <si>
    <t>345+231+12</t>
  </si>
  <si>
    <t>79</t>
  </si>
  <si>
    <t>59217031</t>
  </si>
  <si>
    <t>obrubník betonový silniční 1000x150x250mm</t>
  </si>
  <si>
    <t>111282157</t>
  </si>
  <si>
    <t>"výměna poškozených obrubníků - předpoklad, bude fakturováno dle skutečnosti" 100</t>
  </si>
  <si>
    <t>"kolem park. podél. ploch" 5+13+91+73+53+10</t>
  </si>
  <si>
    <t>345*1,02 'Přepočtené koeficientem množství</t>
  </si>
  <si>
    <t>80</t>
  </si>
  <si>
    <t>59217029</t>
  </si>
  <si>
    <t>obrubník betonový silniční nájezdový 1000x150x150mm</t>
  </si>
  <si>
    <t>-2001309635</t>
  </si>
  <si>
    <t>65+83+53+30</t>
  </si>
  <si>
    <t>231*1,02 'Přepočtené koeficientem množství</t>
  </si>
  <si>
    <t>81</t>
  </si>
  <si>
    <t>59217030</t>
  </si>
  <si>
    <t>obrubník betonový silniční přechodový 1000x150x150-250mm</t>
  </si>
  <si>
    <t>1018624174</t>
  </si>
  <si>
    <t>82</t>
  </si>
  <si>
    <t>916991121</t>
  </si>
  <si>
    <t>Lože pod obrubníky, krajníky nebo obruby z dlažebních kostek z betonu prostého</t>
  </si>
  <si>
    <t>-1248819381</t>
  </si>
  <si>
    <t>https://podminky.urs.cz/item/CS_URS_2022_01/916991121</t>
  </si>
  <si>
    <t>"beton s boční opěrou C20/25n XF3 - pod obrubníky" 588*0,10</t>
  </si>
  <si>
    <t>"beton s boční opěrou C20/25n XF3 - pod beton.žlaby" 122*0,25</t>
  </si>
  <si>
    <t>"beton s boční opěrou C20/25n XF3 - beton.přídlažba" 50*0,10</t>
  </si>
  <si>
    <t>83</t>
  </si>
  <si>
    <t>919735111</t>
  </si>
  <si>
    <t>Řezání stávajícího živičného krytu hl do 50 mm</t>
  </si>
  <si>
    <t>-1209438866</t>
  </si>
  <si>
    <t>https://podminky.urs.cz/item/CS_URS_2022_01/919735111</t>
  </si>
  <si>
    <t>84</t>
  </si>
  <si>
    <t>935113212</t>
  </si>
  <si>
    <t>Osazení odvodňovacího betonového žlabu s krycím roštem šířky přes 200 mm</t>
  </si>
  <si>
    <t>-2061765482</t>
  </si>
  <si>
    <t>https://podminky.urs.cz/item/CS_URS_2023_01/935113212</t>
  </si>
  <si>
    <t>85</t>
  </si>
  <si>
    <t>BNF.144063</t>
  </si>
  <si>
    <t>Žlab odvodňovací štěrbinový betonový s krytem z tvárné litiny tř.D400 dl.1000mm</t>
  </si>
  <si>
    <t>-839827987</t>
  </si>
  <si>
    <t>"kompletní délka štěrbinového žlabu vč.čistících dílců, bočního krytu" 122</t>
  </si>
  <si>
    <t>997</t>
  </si>
  <si>
    <t>Přesun sutě</t>
  </si>
  <si>
    <t>86</t>
  </si>
  <si>
    <t>997221551</t>
  </si>
  <si>
    <t>Vodorovná doprava suti ze sypkých materiálů do 1 km</t>
  </si>
  <si>
    <t>1587274776</t>
  </si>
  <si>
    <t>https://podminky.urs.cz/item/CS_URS_2022_01/997221551</t>
  </si>
  <si>
    <t>"odvoz na skládku" odstr_kameniva*0,25*2,0</t>
  </si>
  <si>
    <t xml:space="preserve">"odvoz na skládku" freza40*0,04*2,3 </t>
  </si>
  <si>
    <t xml:space="preserve">"odvoz na skládku" freza60*0,06*2,3 </t>
  </si>
  <si>
    <t>87</t>
  </si>
  <si>
    <t>997221559</t>
  </si>
  <si>
    <t>Příplatek ZKD 1 km u vodorovné dopravy suti ze sypkých materiálů</t>
  </si>
  <si>
    <t>-540452265</t>
  </si>
  <si>
    <t>https://podminky.urs.cz/item/CS_URS_2022_01/997221559</t>
  </si>
  <si>
    <t>"odvoz na skládku do 10 km"</t>
  </si>
  <si>
    <t>sypke*9</t>
  </si>
  <si>
    <t>88</t>
  </si>
  <si>
    <t>997221561</t>
  </si>
  <si>
    <t>Vodorovná doprava suti z kusových materiálů do 1 km</t>
  </si>
  <si>
    <t>980871689</t>
  </si>
  <si>
    <t>https://podminky.urs.cz/item/CS_URS_2022_01/997221561</t>
  </si>
  <si>
    <t>odstraneni_obrub*0,25*0,15*2,4</t>
  </si>
  <si>
    <t>odstr_dlažba*0,06*2,4</t>
  </si>
  <si>
    <t>odstr_zivice*0,10*2,3</t>
  </si>
  <si>
    <t>odstr_beton*0,10*2,5</t>
  </si>
  <si>
    <t>odstr_pridlazba*0,25*0,1*2,4</t>
  </si>
  <si>
    <t>89</t>
  </si>
  <si>
    <t>997221569</t>
  </si>
  <si>
    <t>Příplatek ZKD 1 km u vodorovné dopravy suti z kusových materiálů</t>
  </si>
  <si>
    <t>190733282</t>
  </si>
  <si>
    <t>https://podminky.urs.cz/item/CS_URS_2022_01/997221569</t>
  </si>
  <si>
    <t>kusove*9</t>
  </si>
  <si>
    <t>90</t>
  </si>
  <si>
    <t>997221611</t>
  </si>
  <si>
    <t>Nakládání suti na dopravní prostředky pro vodorovnou dopravu</t>
  </si>
  <si>
    <t>-593688013</t>
  </si>
  <si>
    <t>https://podminky.urs.cz/item/CS_URS_2022_01/997221611</t>
  </si>
  <si>
    <t>kusove+sypke</t>
  </si>
  <si>
    <t>91</t>
  </si>
  <si>
    <t>997221615</t>
  </si>
  <si>
    <t>Poplatek za uložení na skládce (skládkovné) stavebního odpadu betonového kód odpadu 17 01 01</t>
  </si>
  <si>
    <t>-1519829785</t>
  </si>
  <si>
    <t>https://podminky.urs.cz/item/CS_URS_2022_01/997221615</t>
  </si>
  <si>
    <t>odstr_beton*0,10*2,4</t>
  </si>
  <si>
    <t>92</t>
  </si>
  <si>
    <t>997221645</t>
  </si>
  <si>
    <t>Poplatek za uložení na skládce (skládkovné) odpadu asfaltového bez dehtu kód odpadu 17 03 02</t>
  </si>
  <si>
    <t>-494793301</t>
  </si>
  <si>
    <t>https://podminky.urs.cz/item/CS_URS_2022_01/997221645</t>
  </si>
  <si>
    <t>93</t>
  </si>
  <si>
    <t>997221655</t>
  </si>
  <si>
    <t>Poplatek za uložení na skládce (skládkovné) zeminy a kamení kód odpadu 17 05 04</t>
  </si>
  <si>
    <t>-784943232</t>
  </si>
  <si>
    <t>https://podminky.urs.cz/item/CS_URS_2022_01/997221655</t>
  </si>
  <si>
    <t>998</t>
  </si>
  <si>
    <t>Přesun hmot</t>
  </si>
  <si>
    <t>94</t>
  </si>
  <si>
    <t>998225191</t>
  </si>
  <si>
    <t>Příplatek k přesunu hmot pro pozemní komunikace s krytem z kamene, živičným, betonovým do 1000 m</t>
  </si>
  <si>
    <t>1694763331</t>
  </si>
  <si>
    <t>https://podminky.urs.cz/item/CS_URS_2022_01/998225191</t>
  </si>
  <si>
    <t>SEZNAM FIGUR</t>
  </si>
  <si>
    <t>Výměra</t>
  </si>
  <si>
    <t xml:space="preserve"> 101</t>
  </si>
  <si>
    <t>bourání_čel</t>
  </si>
  <si>
    <t>"bourání betonovo-kamenných čel" (9,5*1,5*0,5)+(1,8*1,5*0,5)</t>
  </si>
  <si>
    <t>bourání_propust</t>
  </si>
  <si>
    <t>"v km 0,488" 26</t>
  </si>
  <si>
    <t>bourání_žlab</t>
  </si>
  <si>
    <t>32+10</t>
  </si>
  <si>
    <t>cisteni_prikopu</t>
  </si>
  <si>
    <t>"na začátku úseku"10</t>
  </si>
  <si>
    <t>"na konci úseku"65+46+50</t>
  </si>
  <si>
    <t>cisteni_rigolu</t>
  </si>
  <si>
    <t>Použití figury:</t>
  </si>
  <si>
    <t>odstr_nános_krajnice</t>
  </si>
  <si>
    <t>"stržení drnu v šířce 1m kolem krajnic po obou stranách v celé délce silnice" (640*2)*0,75</t>
  </si>
  <si>
    <t>odstraneni_asfalt</t>
  </si>
  <si>
    <t>odstranění asfalt</t>
  </si>
  <si>
    <t>odstraneni_dlazby</t>
  </si>
  <si>
    <t>odstranění staré dlažby betonové</t>
  </si>
  <si>
    <t>ryha_strojne</t>
  </si>
  <si>
    <t>"pro HV, 2xUV" (1,8*1,5*1,2)+(2*1,0*1,0*1,2)</t>
  </si>
  <si>
    <t>"propustek pod sjezdem v km 0,553" 0,8*1,0*11</t>
  </si>
  <si>
    <t>"rýha pro drenáž pod sjezdem v km 0,420" 0,8*1,2*20</t>
  </si>
  <si>
    <t>"rýha pro betonov.prahy u propustků" 17*(2,0*0,25*0,8)</t>
  </si>
  <si>
    <t>"rýha pro betonové zídky pro zajištění svahu u nátoku do propustku v km 0,313" 2*(6,0*0,35*1,0)</t>
  </si>
  <si>
    <t>ryha2m_strojně</t>
  </si>
  <si>
    <t>"propustek v km 0,488" 2,0*1,5*24</t>
  </si>
  <si>
    <t>vybourane_hmoty</t>
  </si>
  <si>
    <t>bourání_čel*2,4</t>
  </si>
  <si>
    <t>bourání_žlab*0,6*0,15*2,4</t>
  </si>
  <si>
    <t>bourání_propust*3,14*0,5*0,10*2,4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</si>
</sst>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color rgb="FF00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0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38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</xf>
    <xf numFmtId="0" fontId="40" fillId="0" borderId="22" xfId="0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/>
    </xf>
    <xf numFmtId="167" fontId="41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072002000" TargetMode="External" /><Relationship Id="rId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1211101" TargetMode="External" /><Relationship Id="rId2" Type="http://schemas.openxmlformats.org/officeDocument/2006/relationships/hyperlink" Target="https://podminky.urs.cz/item/CS_URS_2022_01/113106023" TargetMode="External" /><Relationship Id="rId3" Type="http://schemas.openxmlformats.org/officeDocument/2006/relationships/hyperlink" Target="https://podminky.urs.cz/item/CS_URS_2022_01/113107130" TargetMode="External" /><Relationship Id="rId4" Type="http://schemas.openxmlformats.org/officeDocument/2006/relationships/hyperlink" Target="https://podminky.urs.cz/item/CS_URS_2023_01/113107142" TargetMode="External" /><Relationship Id="rId5" Type="http://schemas.openxmlformats.org/officeDocument/2006/relationships/hyperlink" Target="https://podminky.urs.cz/item/CS_URS_2022_01/113107163" TargetMode="External" /><Relationship Id="rId6" Type="http://schemas.openxmlformats.org/officeDocument/2006/relationships/hyperlink" Target="https://podminky.urs.cz/item/CS_URS_2022_01/113107242" TargetMode="External" /><Relationship Id="rId7" Type="http://schemas.openxmlformats.org/officeDocument/2006/relationships/hyperlink" Target="https://podminky.urs.cz/item/CS_URS_2023_01/113154322" TargetMode="External" /><Relationship Id="rId8" Type="http://schemas.openxmlformats.org/officeDocument/2006/relationships/hyperlink" Target="https://podminky.urs.cz/item/CS_URS_2023_01/113154324" TargetMode="External" /><Relationship Id="rId9" Type="http://schemas.openxmlformats.org/officeDocument/2006/relationships/hyperlink" Target="https://podminky.urs.cz/item/CS_URS_2023_01/113201111" TargetMode="External" /><Relationship Id="rId10" Type="http://schemas.openxmlformats.org/officeDocument/2006/relationships/hyperlink" Target="https://podminky.urs.cz/item/CS_URS_2022_01/113202111" TargetMode="External" /><Relationship Id="rId11" Type="http://schemas.openxmlformats.org/officeDocument/2006/relationships/hyperlink" Target="https://podminky.urs.cz/item/CS_URS_2022_01/122151104" TargetMode="External" /><Relationship Id="rId12" Type="http://schemas.openxmlformats.org/officeDocument/2006/relationships/hyperlink" Target="https://podminky.urs.cz/item/CS_URS_2022_01/132212121" TargetMode="External" /><Relationship Id="rId13" Type="http://schemas.openxmlformats.org/officeDocument/2006/relationships/hyperlink" Target="https://podminky.urs.cz/item/CS_URS_2022_01/162301501" TargetMode="External" /><Relationship Id="rId14" Type="http://schemas.openxmlformats.org/officeDocument/2006/relationships/hyperlink" Target="https://podminky.urs.cz/item/CS_URS_2022_01/162751117" TargetMode="External" /><Relationship Id="rId15" Type="http://schemas.openxmlformats.org/officeDocument/2006/relationships/hyperlink" Target="https://podminky.urs.cz/item/CS_URS_2022_01/167151101" TargetMode="External" /><Relationship Id="rId16" Type="http://schemas.openxmlformats.org/officeDocument/2006/relationships/hyperlink" Target="https://podminky.urs.cz/item/CS_URS_2022_01/171201231" TargetMode="External" /><Relationship Id="rId17" Type="http://schemas.openxmlformats.org/officeDocument/2006/relationships/hyperlink" Target="https://podminky.urs.cz/item/CS_URS_2022_01/171251201" TargetMode="External" /><Relationship Id="rId18" Type="http://schemas.openxmlformats.org/officeDocument/2006/relationships/hyperlink" Target="https://podminky.urs.cz/item/CS_URS_2022_01/175151101" TargetMode="External" /><Relationship Id="rId19" Type="http://schemas.openxmlformats.org/officeDocument/2006/relationships/hyperlink" Target="https://podminky.urs.cz/item/CS_URS_2022_01/181911102" TargetMode="External" /><Relationship Id="rId20" Type="http://schemas.openxmlformats.org/officeDocument/2006/relationships/hyperlink" Target="https://podminky.urs.cz/item/CS_URS_2022_01/564710003" TargetMode="External" /><Relationship Id="rId21" Type="http://schemas.openxmlformats.org/officeDocument/2006/relationships/hyperlink" Target="https://podminky.urs.cz/item/CS_URS_2022_01/564720101" TargetMode="External" /><Relationship Id="rId22" Type="http://schemas.openxmlformats.org/officeDocument/2006/relationships/hyperlink" Target="https://podminky.urs.cz/item/CS_URS_2023_01/565155101" TargetMode="External" /><Relationship Id="rId23" Type="http://schemas.openxmlformats.org/officeDocument/2006/relationships/hyperlink" Target="https://podminky.urs.cz/item/CS_URS_2022_01/569903311" TargetMode="External" /><Relationship Id="rId24" Type="http://schemas.openxmlformats.org/officeDocument/2006/relationships/hyperlink" Target="https://podminky.urs.cz/item/CS_URS_2022_01/573211108" TargetMode="External" /><Relationship Id="rId25" Type="http://schemas.openxmlformats.org/officeDocument/2006/relationships/hyperlink" Target="https://podminky.urs.cz/item/CS_URS_2023_01/577135132" TargetMode="External" /><Relationship Id="rId26" Type="http://schemas.openxmlformats.org/officeDocument/2006/relationships/hyperlink" Target="https://podminky.urs.cz/item/CS_URS_2022_01/577155132" TargetMode="External" /><Relationship Id="rId27" Type="http://schemas.openxmlformats.org/officeDocument/2006/relationships/hyperlink" Target="https://podminky.urs.cz/item/CS_URS_2022_01/596211110" TargetMode="External" /><Relationship Id="rId28" Type="http://schemas.openxmlformats.org/officeDocument/2006/relationships/hyperlink" Target="https://podminky.urs.cz/item/CS_URS_2023_01/596212213" TargetMode="External" /><Relationship Id="rId29" Type="http://schemas.openxmlformats.org/officeDocument/2006/relationships/hyperlink" Target="https://podminky.urs.cz/item/CS_URS_2022_01/599141111" TargetMode="External" /><Relationship Id="rId30" Type="http://schemas.openxmlformats.org/officeDocument/2006/relationships/hyperlink" Target="https://podminky.urs.cz/item/CS_URS_2022_01/871310320" TargetMode="External" /><Relationship Id="rId31" Type="http://schemas.openxmlformats.org/officeDocument/2006/relationships/hyperlink" Target="https://podminky.urs.cz/item/CS_URS_2022_01/877310310" TargetMode="External" /><Relationship Id="rId32" Type="http://schemas.openxmlformats.org/officeDocument/2006/relationships/hyperlink" Target="https://podminky.urs.cz/item/CS_URS_2022_01/895941341" TargetMode="External" /><Relationship Id="rId33" Type="http://schemas.openxmlformats.org/officeDocument/2006/relationships/hyperlink" Target="https://podminky.urs.cz/item/CS_URS_2022_01/899104112" TargetMode="External" /><Relationship Id="rId34" Type="http://schemas.openxmlformats.org/officeDocument/2006/relationships/hyperlink" Target="https://podminky.urs.cz/item/CS_URS_2022_01/899204112" TargetMode="External" /><Relationship Id="rId35" Type="http://schemas.openxmlformats.org/officeDocument/2006/relationships/hyperlink" Target="https://podminky.urs.cz/item/CS_URS_2022_01/899231111" TargetMode="External" /><Relationship Id="rId36" Type="http://schemas.openxmlformats.org/officeDocument/2006/relationships/hyperlink" Target="https://podminky.urs.cz/item/CS_URS_2022_01/899623171" TargetMode="External" /><Relationship Id="rId37" Type="http://schemas.openxmlformats.org/officeDocument/2006/relationships/hyperlink" Target="https://podminky.urs.cz/item/CS_URS_2022_01/914111111" TargetMode="External" /><Relationship Id="rId38" Type="http://schemas.openxmlformats.org/officeDocument/2006/relationships/hyperlink" Target="https://podminky.urs.cz/item/CS_URS_2022_01/914511111" TargetMode="External" /><Relationship Id="rId39" Type="http://schemas.openxmlformats.org/officeDocument/2006/relationships/hyperlink" Target="https://podminky.urs.cz/item/CS_URS_2022_01/915111111" TargetMode="External" /><Relationship Id="rId40" Type="http://schemas.openxmlformats.org/officeDocument/2006/relationships/hyperlink" Target="https://podminky.urs.cz/item/CS_URS_2022_01/915111115" TargetMode="External" /><Relationship Id="rId41" Type="http://schemas.openxmlformats.org/officeDocument/2006/relationships/hyperlink" Target="https://podminky.urs.cz/item/CS_URS_2022_01/915111121" TargetMode="External" /><Relationship Id="rId42" Type="http://schemas.openxmlformats.org/officeDocument/2006/relationships/hyperlink" Target="https://podminky.urs.cz/item/CS_URS_2022_01/915131111" TargetMode="External" /><Relationship Id="rId43" Type="http://schemas.openxmlformats.org/officeDocument/2006/relationships/hyperlink" Target="https://podminky.urs.cz/item/CS_URS_2023_01/915231111" TargetMode="External" /><Relationship Id="rId44" Type="http://schemas.openxmlformats.org/officeDocument/2006/relationships/hyperlink" Target="https://podminky.urs.cz/item/CS_URS_2023_01/915491211" TargetMode="External" /><Relationship Id="rId45" Type="http://schemas.openxmlformats.org/officeDocument/2006/relationships/hyperlink" Target="https://podminky.urs.cz/item/CS_URS_2022_01/915611111" TargetMode="External" /><Relationship Id="rId46" Type="http://schemas.openxmlformats.org/officeDocument/2006/relationships/hyperlink" Target="https://podminky.urs.cz/item/CS_URS_2022_01/916131213" TargetMode="External" /><Relationship Id="rId47" Type="http://schemas.openxmlformats.org/officeDocument/2006/relationships/hyperlink" Target="https://podminky.urs.cz/item/CS_URS_2022_01/916991121" TargetMode="External" /><Relationship Id="rId48" Type="http://schemas.openxmlformats.org/officeDocument/2006/relationships/hyperlink" Target="https://podminky.urs.cz/item/CS_URS_2022_01/919735111" TargetMode="External" /><Relationship Id="rId49" Type="http://schemas.openxmlformats.org/officeDocument/2006/relationships/hyperlink" Target="https://podminky.urs.cz/item/CS_URS_2023_01/935113212" TargetMode="External" /><Relationship Id="rId50" Type="http://schemas.openxmlformats.org/officeDocument/2006/relationships/hyperlink" Target="https://podminky.urs.cz/item/CS_URS_2022_01/997221551" TargetMode="External" /><Relationship Id="rId51" Type="http://schemas.openxmlformats.org/officeDocument/2006/relationships/hyperlink" Target="https://podminky.urs.cz/item/CS_URS_2022_01/997221559" TargetMode="External" /><Relationship Id="rId52" Type="http://schemas.openxmlformats.org/officeDocument/2006/relationships/hyperlink" Target="https://podminky.urs.cz/item/CS_URS_2022_01/997221561" TargetMode="External" /><Relationship Id="rId53" Type="http://schemas.openxmlformats.org/officeDocument/2006/relationships/hyperlink" Target="https://podminky.urs.cz/item/CS_URS_2022_01/997221569" TargetMode="External" /><Relationship Id="rId54" Type="http://schemas.openxmlformats.org/officeDocument/2006/relationships/hyperlink" Target="https://podminky.urs.cz/item/CS_URS_2022_01/997221611" TargetMode="External" /><Relationship Id="rId55" Type="http://schemas.openxmlformats.org/officeDocument/2006/relationships/hyperlink" Target="https://podminky.urs.cz/item/CS_URS_2022_01/997221615" TargetMode="External" /><Relationship Id="rId56" Type="http://schemas.openxmlformats.org/officeDocument/2006/relationships/hyperlink" Target="https://podminky.urs.cz/item/CS_URS_2022_01/997221645" TargetMode="External" /><Relationship Id="rId57" Type="http://schemas.openxmlformats.org/officeDocument/2006/relationships/hyperlink" Target="https://podminky.urs.cz/item/CS_URS_2022_01/997221655" TargetMode="External" /><Relationship Id="rId58" Type="http://schemas.openxmlformats.org/officeDocument/2006/relationships/hyperlink" Target="https://podminky.urs.cz/item/CS_URS_2022_01/998225191" TargetMode="External" /><Relationship Id="rId5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23016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OPRAVA MÍSTNÍ KOMUNIKACE č. 194c NA UL. SOSNOVÁ, TŘINEC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Třinec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10. 8. 2023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Třinec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DOPRAPLAN s.r.o.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'000 - Ostatní a vedlejší 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'000 - Ostatní a vedlejší ...'!P123</f>
        <v>0</v>
      </c>
      <c r="AV95" s="128">
        <f>'000 - Ostatní a vedlejší ...'!J33</f>
        <v>0</v>
      </c>
      <c r="AW95" s="128">
        <f>'000 - Ostatní a vedlejší ...'!J34</f>
        <v>0</v>
      </c>
      <c r="AX95" s="128">
        <f>'000 - Ostatní a vedlejší ...'!J35</f>
        <v>0</v>
      </c>
      <c r="AY95" s="128">
        <f>'000 - Ostatní a vedlejší ...'!J36</f>
        <v>0</v>
      </c>
      <c r="AZ95" s="128">
        <f>'000 - Ostatní a vedlejší ...'!F33</f>
        <v>0</v>
      </c>
      <c r="BA95" s="128">
        <f>'000 - Ostatní a vedlejší ...'!F34</f>
        <v>0</v>
      </c>
      <c r="BB95" s="128">
        <f>'000 - Ostatní a vedlejší ...'!F35</f>
        <v>0</v>
      </c>
      <c r="BC95" s="128">
        <f>'000 - Ostatní a vedlejší ...'!F36</f>
        <v>0</v>
      </c>
      <c r="BD95" s="130">
        <f>'000 - Ostatní a vedlejší ...'!F37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7" customFormat="1" ht="16.5" customHeight="1">
      <c r="A96" s="119" t="s">
        <v>80</v>
      </c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'101 - Místní komunikace 194c'!J30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32">
        <v>0</v>
      </c>
      <c r="AT96" s="133">
        <f>ROUND(SUM(AV96:AW96),2)</f>
        <v>0</v>
      </c>
      <c r="AU96" s="134">
        <f>'101 - Místní komunikace 194c'!P124</f>
        <v>0</v>
      </c>
      <c r="AV96" s="133">
        <f>'101 - Místní komunikace 194c'!J33</f>
        <v>0</v>
      </c>
      <c r="AW96" s="133">
        <f>'101 - Místní komunikace 194c'!J34</f>
        <v>0</v>
      </c>
      <c r="AX96" s="133">
        <f>'101 - Místní komunikace 194c'!J35</f>
        <v>0</v>
      </c>
      <c r="AY96" s="133">
        <f>'101 - Místní komunikace 194c'!J36</f>
        <v>0</v>
      </c>
      <c r="AZ96" s="133">
        <f>'101 - Místní komunikace 194c'!F33</f>
        <v>0</v>
      </c>
      <c r="BA96" s="133">
        <f>'101 - Místní komunikace 194c'!F34</f>
        <v>0</v>
      </c>
      <c r="BB96" s="133">
        <f>'101 - Místní komunikace 194c'!F35</f>
        <v>0</v>
      </c>
      <c r="BC96" s="133">
        <f>'101 - Místní komunikace 194c'!F36</f>
        <v>0</v>
      </c>
      <c r="BD96" s="135">
        <f>'101 - Místní komunikace 194c'!F37</f>
        <v>0</v>
      </c>
      <c r="BE96" s="7"/>
      <c r="BT96" s="131" t="s">
        <v>84</v>
      </c>
      <c r="BV96" s="131" t="s">
        <v>78</v>
      </c>
      <c r="BW96" s="131" t="s">
        <v>89</v>
      </c>
      <c r="BX96" s="131" t="s">
        <v>5</v>
      </c>
      <c r="CL96" s="131" t="s">
        <v>1</v>
      </c>
      <c r="CM96" s="131" t="s">
        <v>86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29YTPD/fz+ePjidyXDaS2lJkwl+J51CeR2tVtHxAj+IH6v/xDRGyfBty5HUJEHAFZac7jLmdPJZL3psaKGsUUw==" hashValue="EUlkczQU+q3JlLshBdTieyf5Vn+V9gLZN198z4uO1mNeIp6gdZBf1Y2UQfXFHOBtOnczkCbqBKJAifwnQhWq4g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00 - Ostatní a vedlejší ...'!C2" display="/"/>
    <hyperlink ref="A96" location="'101 - Místní komunikace 194c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OPRAVA MÍSTNÍ KOMUNIKACE č. 194c NA UL. SOSNOVÁ, TŘINEC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7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10. 8. 2023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ROUND((SUM(BE123:BE148)),  2)</f>
        <v>0</v>
      </c>
      <c r="G33" s="38"/>
      <c r="H33" s="38"/>
      <c r="I33" s="155">
        <v>0.20999999999999999</v>
      </c>
      <c r="J33" s="154">
        <f>ROUND(((SUM(BE123:BE148))*I33),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ROUND((SUM(BF123:BF148)),  2)</f>
        <v>0</v>
      </c>
      <c r="G34" s="38"/>
      <c r="H34" s="38"/>
      <c r="I34" s="155">
        <v>0.14999999999999999</v>
      </c>
      <c r="J34" s="154">
        <f>ROUND(((SUM(BF123:BF148))*I34),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ROUND((SUM(BG123:BG148)),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ROUND((SUM(BH123:BH148)),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ROUND((SUM(BI123:BI148)),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OPRAVA MÍSTNÍ KOMUNIKACE č. 194c NA UL. SOSNOVÁ, TŘINEC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000 - Ostatní a vedlejší náklady 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Třinec</v>
      </c>
      <c r="G89" s="40"/>
      <c r="H89" s="40"/>
      <c r="I89" s="32" t="s">
        <v>22</v>
      </c>
      <c r="J89" s="79" t="str">
        <f>IF(J12="","",J12)</f>
        <v>10. 8. 2023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Třinec</v>
      </c>
      <c r="G91" s="40"/>
      <c r="H91" s="40"/>
      <c r="I91" s="32" t="s">
        <v>30</v>
      </c>
      <c r="J91" s="36" t="str">
        <f>E21</f>
        <v>DOPRAPLAN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94</v>
      </c>
      <c r="D94" s="176"/>
      <c r="E94" s="176"/>
      <c r="F94" s="176"/>
      <c r="G94" s="176"/>
      <c r="H94" s="176"/>
      <c r="I94" s="176"/>
      <c r="J94" s="177" t="s">
        <v>95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96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97</v>
      </c>
    </row>
    <row r="97" s="9" customFormat="1" ht="24.96" customHeight="1">
      <c r="A97" s="9"/>
      <c r="B97" s="179"/>
      <c r="C97" s="180"/>
      <c r="D97" s="181" t="s">
        <v>98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99</v>
      </c>
      <c r="E98" s="182"/>
      <c r="F98" s="182"/>
      <c r="G98" s="182"/>
      <c r="H98" s="182"/>
      <c r="I98" s="182"/>
      <c r="J98" s="183">
        <f>J125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100</v>
      </c>
      <c r="E99" s="182"/>
      <c r="F99" s="182"/>
      <c r="G99" s="182"/>
      <c r="H99" s="182"/>
      <c r="I99" s="182"/>
      <c r="J99" s="183">
        <f>J130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101</v>
      </c>
      <c r="E100" s="188"/>
      <c r="F100" s="188"/>
      <c r="G100" s="188"/>
      <c r="H100" s="188"/>
      <c r="I100" s="188"/>
      <c r="J100" s="189">
        <f>J131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102</v>
      </c>
      <c r="E101" s="188"/>
      <c r="F101" s="188"/>
      <c r="G101" s="188"/>
      <c r="H101" s="188"/>
      <c r="I101" s="188"/>
      <c r="J101" s="189">
        <f>J140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103</v>
      </c>
      <c r="E102" s="188"/>
      <c r="F102" s="188"/>
      <c r="G102" s="188"/>
      <c r="H102" s="188"/>
      <c r="I102" s="188"/>
      <c r="J102" s="189">
        <f>J143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104</v>
      </c>
      <c r="E103" s="188"/>
      <c r="F103" s="188"/>
      <c r="G103" s="188"/>
      <c r="H103" s="188"/>
      <c r="I103" s="188"/>
      <c r="J103" s="189">
        <f>J145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105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6.25" customHeight="1">
      <c r="A113" s="38"/>
      <c r="B113" s="39"/>
      <c r="C113" s="40"/>
      <c r="D113" s="40"/>
      <c r="E113" s="174" t="str">
        <f>E7</f>
        <v>OPRAVA MÍSTNÍ KOMUNIKACE č. 194c NA UL. SOSNOVÁ, TŘINEC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91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 xml:space="preserve">000 - Ostatní a vedlejší náklady 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>Třinec</v>
      </c>
      <c r="G117" s="40"/>
      <c r="H117" s="40"/>
      <c r="I117" s="32" t="s">
        <v>22</v>
      </c>
      <c r="J117" s="79" t="str">
        <f>IF(J12="","",J12)</f>
        <v>10. 8. 2023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E15</f>
        <v>Město Třinec</v>
      </c>
      <c r="G119" s="40"/>
      <c r="H119" s="40"/>
      <c r="I119" s="32" t="s">
        <v>30</v>
      </c>
      <c r="J119" s="36" t="str">
        <f>E21</f>
        <v>DOPRAPLAN s.r.o.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40"/>
      <c r="E120" s="40"/>
      <c r="F120" s="27" t="str">
        <f>IF(E18="","",E18)</f>
        <v>Vyplň údaj</v>
      </c>
      <c r="G120" s="40"/>
      <c r="H120" s="40"/>
      <c r="I120" s="32" t="s">
        <v>33</v>
      </c>
      <c r="J120" s="36" t="str">
        <f>E24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106</v>
      </c>
      <c r="D122" s="194" t="s">
        <v>61</v>
      </c>
      <c r="E122" s="194" t="s">
        <v>57</v>
      </c>
      <c r="F122" s="194" t="s">
        <v>58</v>
      </c>
      <c r="G122" s="194" t="s">
        <v>107</v>
      </c>
      <c r="H122" s="194" t="s">
        <v>108</v>
      </c>
      <c r="I122" s="194" t="s">
        <v>109</v>
      </c>
      <c r="J122" s="195" t="s">
        <v>95</v>
      </c>
      <c r="K122" s="196" t="s">
        <v>110</v>
      </c>
      <c r="L122" s="197"/>
      <c r="M122" s="100" t="s">
        <v>1</v>
      </c>
      <c r="N122" s="101" t="s">
        <v>40</v>
      </c>
      <c r="O122" s="101" t="s">
        <v>111</v>
      </c>
      <c r="P122" s="101" t="s">
        <v>112</v>
      </c>
      <c r="Q122" s="101" t="s">
        <v>113</v>
      </c>
      <c r="R122" s="101" t="s">
        <v>114</v>
      </c>
      <c r="S122" s="101" t="s">
        <v>115</v>
      </c>
      <c r="T122" s="102" t="s">
        <v>116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117</v>
      </c>
      <c r="D123" s="40"/>
      <c r="E123" s="40"/>
      <c r="F123" s="40"/>
      <c r="G123" s="40"/>
      <c r="H123" s="40"/>
      <c r="I123" s="40"/>
      <c r="J123" s="198">
        <f>BK123</f>
        <v>0</v>
      </c>
      <c r="K123" s="40"/>
      <c r="L123" s="44"/>
      <c r="M123" s="103"/>
      <c r="N123" s="199"/>
      <c r="O123" s="104"/>
      <c r="P123" s="200">
        <f>P124+P125+P130</f>
        <v>0</v>
      </c>
      <c r="Q123" s="104"/>
      <c r="R123" s="200">
        <f>R124+R125+R130</f>
        <v>0</v>
      </c>
      <c r="S123" s="104"/>
      <c r="T123" s="201">
        <f>T124+T125+T130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75</v>
      </c>
      <c r="AU123" s="17" t="s">
        <v>97</v>
      </c>
      <c r="BK123" s="202">
        <f>BK124+BK125+BK130</f>
        <v>0</v>
      </c>
    </row>
    <row r="124" s="12" customFormat="1" ht="25.92" customHeight="1">
      <c r="A124" s="12"/>
      <c r="B124" s="203"/>
      <c r="C124" s="204"/>
      <c r="D124" s="205" t="s">
        <v>75</v>
      </c>
      <c r="E124" s="206" t="s">
        <v>118</v>
      </c>
      <c r="F124" s="206" t="s">
        <v>119</v>
      </c>
      <c r="G124" s="204"/>
      <c r="H124" s="204"/>
      <c r="I124" s="207"/>
      <c r="J124" s="208">
        <f>BK124</f>
        <v>0</v>
      </c>
      <c r="K124" s="204"/>
      <c r="L124" s="209"/>
      <c r="M124" s="210"/>
      <c r="N124" s="211"/>
      <c r="O124" s="211"/>
      <c r="P124" s="212">
        <v>0</v>
      </c>
      <c r="Q124" s="211"/>
      <c r="R124" s="212">
        <v>0</v>
      </c>
      <c r="S124" s="211"/>
      <c r="T124" s="213"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84</v>
      </c>
      <c r="AT124" s="215" t="s">
        <v>75</v>
      </c>
      <c r="AU124" s="215" t="s">
        <v>76</v>
      </c>
      <c r="AY124" s="214" t="s">
        <v>120</v>
      </c>
      <c r="BK124" s="216">
        <v>0</v>
      </c>
    </row>
    <row r="125" s="12" customFormat="1" ht="25.92" customHeight="1">
      <c r="A125" s="12"/>
      <c r="B125" s="203"/>
      <c r="C125" s="204"/>
      <c r="D125" s="205" t="s">
        <v>75</v>
      </c>
      <c r="E125" s="206" t="s">
        <v>121</v>
      </c>
      <c r="F125" s="206" t="s">
        <v>122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SUM(P126:P129)</f>
        <v>0</v>
      </c>
      <c r="Q125" s="211"/>
      <c r="R125" s="212">
        <f>SUM(R126:R129)</f>
        <v>0</v>
      </c>
      <c r="S125" s="211"/>
      <c r="T125" s="213">
        <f>SUM(T126:T129)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123</v>
      </c>
      <c r="AT125" s="215" t="s">
        <v>75</v>
      </c>
      <c r="AU125" s="215" t="s">
        <v>76</v>
      </c>
      <c r="AY125" s="214" t="s">
        <v>120</v>
      </c>
      <c r="BK125" s="216">
        <f>SUM(BK126:BK129)</f>
        <v>0</v>
      </c>
    </row>
    <row r="126" s="2" customFormat="1" ht="24.15" customHeight="1">
      <c r="A126" s="38"/>
      <c r="B126" s="39"/>
      <c r="C126" s="217" t="s">
        <v>84</v>
      </c>
      <c r="D126" s="217" t="s">
        <v>124</v>
      </c>
      <c r="E126" s="218" t="s">
        <v>125</v>
      </c>
      <c r="F126" s="219" t="s">
        <v>126</v>
      </c>
      <c r="G126" s="220" t="s">
        <v>127</v>
      </c>
      <c r="H126" s="221">
        <v>1</v>
      </c>
      <c r="I126" s="222"/>
      <c r="J126" s="223">
        <f>ROUND(I126*H126,2)</f>
        <v>0</v>
      </c>
      <c r="K126" s="224"/>
      <c r="L126" s="44"/>
      <c r="M126" s="225" t="s">
        <v>1</v>
      </c>
      <c r="N126" s="226" t="s">
        <v>41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123</v>
      </c>
      <c r="AT126" s="229" t="s">
        <v>124</v>
      </c>
      <c r="AU126" s="229" t="s">
        <v>84</v>
      </c>
      <c r="AY126" s="17" t="s">
        <v>120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84</v>
      </c>
      <c r="BK126" s="230">
        <f>ROUND(I126*H126,2)</f>
        <v>0</v>
      </c>
      <c r="BL126" s="17" t="s">
        <v>123</v>
      </c>
      <c r="BM126" s="229" t="s">
        <v>128</v>
      </c>
    </row>
    <row r="127" s="2" customFormat="1">
      <c r="A127" s="38"/>
      <c r="B127" s="39"/>
      <c r="C127" s="40"/>
      <c r="D127" s="231" t="s">
        <v>129</v>
      </c>
      <c r="E127" s="40"/>
      <c r="F127" s="232" t="s">
        <v>130</v>
      </c>
      <c r="G127" s="40"/>
      <c r="H127" s="40"/>
      <c r="I127" s="233"/>
      <c r="J127" s="40"/>
      <c r="K127" s="40"/>
      <c r="L127" s="44"/>
      <c r="M127" s="234"/>
      <c r="N127" s="235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129</v>
      </c>
      <c r="AU127" s="17" t="s">
        <v>84</v>
      </c>
    </row>
    <row r="128" s="2" customFormat="1" ht="24.15" customHeight="1">
      <c r="A128" s="38"/>
      <c r="B128" s="39"/>
      <c r="C128" s="217" t="s">
        <v>86</v>
      </c>
      <c r="D128" s="217" t="s">
        <v>124</v>
      </c>
      <c r="E128" s="218" t="s">
        <v>131</v>
      </c>
      <c r="F128" s="219" t="s">
        <v>132</v>
      </c>
      <c r="G128" s="220" t="s">
        <v>127</v>
      </c>
      <c r="H128" s="221">
        <v>1</v>
      </c>
      <c r="I128" s="222"/>
      <c r="J128" s="223">
        <f>ROUND(I128*H128,2)</f>
        <v>0</v>
      </c>
      <c r="K128" s="224"/>
      <c r="L128" s="44"/>
      <c r="M128" s="225" t="s">
        <v>1</v>
      </c>
      <c r="N128" s="226" t="s">
        <v>41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123</v>
      </c>
      <c r="AT128" s="229" t="s">
        <v>124</v>
      </c>
      <c r="AU128" s="229" t="s">
        <v>84</v>
      </c>
      <c r="AY128" s="17" t="s">
        <v>120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84</v>
      </c>
      <c r="BK128" s="230">
        <f>ROUND(I128*H128,2)</f>
        <v>0</v>
      </c>
      <c r="BL128" s="17" t="s">
        <v>123</v>
      </c>
      <c r="BM128" s="229" t="s">
        <v>133</v>
      </c>
    </row>
    <row r="129" s="2" customFormat="1">
      <c r="A129" s="38"/>
      <c r="B129" s="39"/>
      <c r="C129" s="40"/>
      <c r="D129" s="231" t="s">
        <v>129</v>
      </c>
      <c r="E129" s="40"/>
      <c r="F129" s="232" t="s">
        <v>134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129</v>
      </c>
      <c r="AU129" s="17" t="s">
        <v>84</v>
      </c>
    </row>
    <row r="130" s="12" customFormat="1" ht="25.92" customHeight="1">
      <c r="A130" s="12"/>
      <c r="B130" s="203"/>
      <c r="C130" s="204"/>
      <c r="D130" s="205" t="s">
        <v>75</v>
      </c>
      <c r="E130" s="206" t="s">
        <v>135</v>
      </c>
      <c r="F130" s="206" t="s">
        <v>136</v>
      </c>
      <c r="G130" s="204"/>
      <c r="H130" s="204"/>
      <c r="I130" s="207"/>
      <c r="J130" s="208">
        <f>BK130</f>
        <v>0</v>
      </c>
      <c r="K130" s="204"/>
      <c r="L130" s="209"/>
      <c r="M130" s="210"/>
      <c r="N130" s="211"/>
      <c r="O130" s="211"/>
      <c r="P130" s="212">
        <f>P131+P140+P143+P145</f>
        <v>0</v>
      </c>
      <c r="Q130" s="211"/>
      <c r="R130" s="212">
        <f>R131+R140+R143+R145</f>
        <v>0</v>
      </c>
      <c r="S130" s="211"/>
      <c r="T130" s="213">
        <f>T131+T140+T143+T145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137</v>
      </c>
      <c r="AT130" s="215" t="s">
        <v>75</v>
      </c>
      <c r="AU130" s="215" t="s">
        <v>76</v>
      </c>
      <c r="AY130" s="214" t="s">
        <v>120</v>
      </c>
      <c r="BK130" s="216">
        <f>BK131+BK140+BK143+BK145</f>
        <v>0</v>
      </c>
    </row>
    <row r="131" s="12" customFormat="1" ht="22.8" customHeight="1">
      <c r="A131" s="12"/>
      <c r="B131" s="203"/>
      <c r="C131" s="204"/>
      <c r="D131" s="205" t="s">
        <v>75</v>
      </c>
      <c r="E131" s="236" t="s">
        <v>138</v>
      </c>
      <c r="F131" s="236" t="s">
        <v>139</v>
      </c>
      <c r="G131" s="204"/>
      <c r="H131" s="204"/>
      <c r="I131" s="207"/>
      <c r="J131" s="237">
        <f>BK131</f>
        <v>0</v>
      </c>
      <c r="K131" s="204"/>
      <c r="L131" s="209"/>
      <c r="M131" s="210"/>
      <c r="N131" s="211"/>
      <c r="O131" s="211"/>
      <c r="P131" s="212">
        <f>SUM(P132:P139)</f>
        <v>0</v>
      </c>
      <c r="Q131" s="211"/>
      <c r="R131" s="212">
        <f>SUM(R132:R139)</f>
        <v>0</v>
      </c>
      <c r="S131" s="211"/>
      <c r="T131" s="213">
        <f>SUM(T132:T139)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137</v>
      </c>
      <c r="AT131" s="215" t="s">
        <v>75</v>
      </c>
      <c r="AU131" s="215" t="s">
        <v>84</v>
      </c>
      <c r="AY131" s="214" t="s">
        <v>120</v>
      </c>
      <c r="BK131" s="216">
        <f>SUM(BK132:BK139)</f>
        <v>0</v>
      </c>
    </row>
    <row r="132" s="2" customFormat="1" ht="21.75" customHeight="1">
      <c r="A132" s="38"/>
      <c r="B132" s="39"/>
      <c r="C132" s="217" t="s">
        <v>140</v>
      </c>
      <c r="D132" s="217" t="s">
        <v>124</v>
      </c>
      <c r="E132" s="218" t="s">
        <v>141</v>
      </c>
      <c r="F132" s="219" t="s">
        <v>142</v>
      </c>
      <c r="G132" s="220" t="s">
        <v>143</v>
      </c>
      <c r="H132" s="221">
        <v>2</v>
      </c>
      <c r="I132" s="222"/>
      <c r="J132" s="223">
        <f>ROUND(I132*H132,2)</f>
        <v>0</v>
      </c>
      <c r="K132" s="224"/>
      <c r="L132" s="44"/>
      <c r="M132" s="225" t="s">
        <v>1</v>
      </c>
      <c r="N132" s="226" t="s">
        <v>41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123</v>
      </c>
      <c r="AT132" s="229" t="s">
        <v>124</v>
      </c>
      <c r="AU132" s="229" t="s">
        <v>86</v>
      </c>
      <c r="AY132" s="17" t="s">
        <v>120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84</v>
      </c>
      <c r="BK132" s="230">
        <f>ROUND(I132*H132,2)</f>
        <v>0</v>
      </c>
      <c r="BL132" s="17" t="s">
        <v>123</v>
      </c>
      <c r="BM132" s="229" t="s">
        <v>144</v>
      </c>
    </row>
    <row r="133" s="13" customFormat="1">
      <c r="A133" s="13"/>
      <c r="B133" s="238"/>
      <c r="C133" s="239"/>
      <c r="D133" s="231" t="s">
        <v>145</v>
      </c>
      <c r="E133" s="240" t="s">
        <v>1</v>
      </c>
      <c r="F133" s="241" t="s">
        <v>86</v>
      </c>
      <c r="G133" s="239"/>
      <c r="H133" s="242">
        <v>2</v>
      </c>
      <c r="I133" s="243"/>
      <c r="J133" s="239"/>
      <c r="K133" s="239"/>
      <c r="L133" s="244"/>
      <c r="M133" s="245"/>
      <c r="N133" s="246"/>
      <c r="O133" s="246"/>
      <c r="P133" s="246"/>
      <c r="Q133" s="246"/>
      <c r="R133" s="246"/>
      <c r="S133" s="246"/>
      <c r="T133" s="24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8" t="s">
        <v>145</v>
      </c>
      <c r="AU133" s="248" t="s">
        <v>86</v>
      </c>
      <c r="AV133" s="13" t="s">
        <v>86</v>
      </c>
      <c r="AW133" s="13" t="s">
        <v>32</v>
      </c>
      <c r="AX133" s="13" t="s">
        <v>84</v>
      </c>
      <c r="AY133" s="248" t="s">
        <v>120</v>
      </c>
    </row>
    <row r="134" s="2" customFormat="1" ht="24.15" customHeight="1">
      <c r="A134" s="38"/>
      <c r="B134" s="39"/>
      <c r="C134" s="217" t="s">
        <v>123</v>
      </c>
      <c r="D134" s="217" t="s">
        <v>124</v>
      </c>
      <c r="E134" s="218" t="s">
        <v>146</v>
      </c>
      <c r="F134" s="219" t="s">
        <v>147</v>
      </c>
      <c r="G134" s="220" t="s">
        <v>148</v>
      </c>
      <c r="H134" s="221">
        <v>1</v>
      </c>
      <c r="I134" s="222"/>
      <c r="J134" s="223">
        <f>ROUND(I134*H134,2)</f>
        <v>0</v>
      </c>
      <c r="K134" s="224"/>
      <c r="L134" s="44"/>
      <c r="M134" s="225" t="s">
        <v>1</v>
      </c>
      <c r="N134" s="226" t="s">
        <v>41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123</v>
      </c>
      <c r="AT134" s="229" t="s">
        <v>124</v>
      </c>
      <c r="AU134" s="229" t="s">
        <v>86</v>
      </c>
      <c r="AY134" s="17" t="s">
        <v>120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84</v>
      </c>
      <c r="BK134" s="230">
        <f>ROUND(I134*H134,2)</f>
        <v>0</v>
      </c>
      <c r="BL134" s="17" t="s">
        <v>123</v>
      </c>
      <c r="BM134" s="229" t="s">
        <v>149</v>
      </c>
    </row>
    <row r="135" s="13" customFormat="1">
      <c r="A135" s="13"/>
      <c r="B135" s="238"/>
      <c r="C135" s="239"/>
      <c r="D135" s="231" t="s">
        <v>145</v>
      </c>
      <c r="E135" s="240" t="s">
        <v>1</v>
      </c>
      <c r="F135" s="241" t="s">
        <v>84</v>
      </c>
      <c r="G135" s="239"/>
      <c r="H135" s="242">
        <v>1</v>
      </c>
      <c r="I135" s="243"/>
      <c r="J135" s="239"/>
      <c r="K135" s="239"/>
      <c r="L135" s="244"/>
      <c r="M135" s="245"/>
      <c r="N135" s="246"/>
      <c r="O135" s="246"/>
      <c r="P135" s="246"/>
      <c r="Q135" s="246"/>
      <c r="R135" s="246"/>
      <c r="S135" s="246"/>
      <c r="T135" s="24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8" t="s">
        <v>145</v>
      </c>
      <c r="AU135" s="248" t="s">
        <v>86</v>
      </c>
      <c r="AV135" s="13" t="s">
        <v>86</v>
      </c>
      <c r="AW135" s="13" t="s">
        <v>32</v>
      </c>
      <c r="AX135" s="13" t="s">
        <v>84</v>
      </c>
      <c r="AY135" s="248" t="s">
        <v>120</v>
      </c>
    </row>
    <row r="136" s="2" customFormat="1" ht="16.5" customHeight="1">
      <c r="A136" s="38"/>
      <c r="B136" s="39"/>
      <c r="C136" s="217" t="s">
        <v>137</v>
      </c>
      <c r="D136" s="217" t="s">
        <v>124</v>
      </c>
      <c r="E136" s="218" t="s">
        <v>150</v>
      </c>
      <c r="F136" s="219" t="s">
        <v>151</v>
      </c>
      <c r="G136" s="220" t="s">
        <v>152</v>
      </c>
      <c r="H136" s="221">
        <v>1</v>
      </c>
      <c r="I136" s="222"/>
      <c r="J136" s="223">
        <f>ROUND(I136*H136,2)</f>
        <v>0</v>
      </c>
      <c r="K136" s="224"/>
      <c r="L136" s="44"/>
      <c r="M136" s="225" t="s">
        <v>1</v>
      </c>
      <c r="N136" s="226" t="s">
        <v>41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153</v>
      </c>
      <c r="AT136" s="229" t="s">
        <v>124</v>
      </c>
      <c r="AU136" s="229" t="s">
        <v>86</v>
      </c>
      <c r="AY136" s="17" t="s">
        <v>120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84</v>
      </c>
      <c r="BK136" s="230">
        <f>ROUND(I136*H136,2)</f>
        <v>0</v>
      </c>
      <c r="BL136" s="17" t="s">
        <v>153</v>
      </c>
      <c r="BM136" s="229" t="s">
        <v>154</v>
      </c>
    </row>
    <row r="137" s="2" customFormat="1" ht="16.5" customHeight="1">
      <c r="A137" s="38"/>
      <c r="B137" s="39"/>
      <c r="C137" s="217" t="s">
        <v>155</v>
      </c>
      <c r="D137" s="217" t="s">
        <v>124</v>
      </c>
      <c r="E137" s="218" t="s">
        <v>156</v>
      </c>
      <c r="F137" s="219" t="s">
        <v>157</v>
      </c>
      <c r="G137" s="220" t="s">
        <v>152</v>
      </c>
      <c r="H137" s="221">
        <v>1</v>
      </c>
      <c r="I137" s="222"/>
      <c r="J137" s="223">
        <f>ROUND(I137*H137,2)</f>
        <v>0</v>
      </c>
      <c r="K137" s="224"/>
      <c r="L137" s="44"/>
      <c r="M137" s="225" t="s">
        <v>1</v>
      </c>
      <c r="N137" s="226" t="s">
        <v>41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153</v>
      </c>
      <c r="AT137" s="229" t="s">
        <v>124</v>
      </c>
      <c r="AU137" s="229" t="s">
        <v>86</v>
      </c>
      <c r="AY137" s="17" t="s">
        <v>120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84</v>
      </c>
      <c r="BK137" s="230">
        <f>ROUND(I137*H137,2)</f>
        <v>0</v>
      </c>
      <c r="BL137" s="17" t="s">
        <v>153</v>
      </c>
      <c r="BM137" s="229" t="s">
        <v>158</v>
      </c>
    </row>
    <row r="138" s="2" customFormat="1" ht="16.5" customHeight="1">
      <c r="A138" s="38"/>
      <c r="B138" s="39"/>
      <c r="C138" s="217" t="s">
        <v>159</v>
      </c>
      <c r="D138" s="217" t="s">
        <v>124</v>
      </c>
      <c r="E138" s="218" t="s">
        <v>160</v>
      </c>
      <c r="F138" s="219" t="s">
        <v>161</v>
      </c>
      <c r="G138" s="220" t="s">
        <v>148</v>
      </c>
      <c r="H138" s="221">
        <v>1</v>
      </c>
      <c r="I138" s="222"/>
      <c r="J138" s="223">
        <f>ROUND(I138*H138,2)</f>
        <v>0</v>
      </c>
      <c r="K138" s="224"/>
      <c r="L138" s="44"/>
      <c r="M138" s="225" t="s">
        <v>1</v>
      </c>
      <c r="N138" s="226" t="s">
        <v>41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153</v>
      </c>
      <c r="AT138" s="229" t="s">
        <v>124</v>
      </c>
      <c r="AU138" s="229" t="s">
        <v>86</v>
      </c>
      <c r="AY138" s="17" t="s">
        <v>120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84</v>
      </c>
      <c r="BK138" s="230">
        <f>ROUND(I138*H138,2)</f>
        <v>0</v>
      </c>
      <c r="BL138" s="17" t="s">
        <v>153</v>
      </c>
      <c r="BM138" s="229" t="s">
        <v>162</v>
      </c>
    </row>
    <row r="139" s="2" customFormat="1" ht="16.5" customHeight="1">
      <c r="A139" s="38"/>
      <c r="B139" s="39"/>
      <c r="C139" s="217" t="s">
        <v>163</v>
      </c>
      <c r="D139" s="217" t="s">
        <v>124</v>
      </c>
      <c r="E139" s="218" t="s">
        <v>164</v>
      </c>
      <c r="F139" s="219" t="s">
        <v>165</v>
      </c>
      <c r="G139" s="220" t="s">
        <v>152</v>
      </c>
      <c r="H139" s="221">
        <v>1</v>
      </c>
      <c r="I139" s="222"/>
      <c r="J139" s="223">
        <f>ROUND(I139*H139,2)</f>
        <v>0</v>
      </c>
      <c r="K139" s="224"/>
      <c r="L139" s="44"/>
      <c r="M139" s="225" t="s">
        <v>1</v>
      </c>
      <c r="N139" s="226" t="s">
        <v>41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153</v>
      </c>
      <c r="AT139" s="229" t="s">
        <v>124</v>
      </c>
      <c r="AU139" s="229" t="s">
        <v>86</v>
      </c>
      <c r="AY139" s="17" t="s">
        <v>120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84</v>
      </c>
      <c r="BK139" s="230">
        <f>ROUND(I139*H139,2)</f>
        <v>0</v>
      </c>
      <c r="BL139" s="17" t="s">
        <v>153</v>
      </c>
      <c r="BM139" s="229" t="s">
        <v>166</v>
      </c>
    </row>
    <row r="140" s="12" customFormat="1" ht="22.8" customHeight="1">
      <c r="A140" s="12"/>
      <c r="B140" s="203"/>
      <c r="C140" s="204"/>
      <c r="D140" s="205" t="s">
        <v>75</v>
      </c>
      <c r="E140" s="236" t="s">
        <v>167</v>
      </c>
      <c r="F140" s="236" t="s">
        <v>168</v>
      </c>
      <c r="G140" s="204"/>
      <c r="H140" s="204"/>
      <c r="I140" s="207"/>
      <c r="J140" s="237">
        <f>BK140</f>
        <v>0</v>
      </c>
      <c r="K140" s="204"/>
      <c r="L140" s="209"/>
      <c r="M140" s="210"/>
      <c r="N140" s="211"/>
      <c r="O140" s="211"/>
      <c r="P140" s="212">
        <f>SUM(P141:P142)</f>
        <v>0</v>
      </c>
      <c r="Q140" s="211"/>
      <c r="R140" s="212">
        <f>SUM(R141:R142)</f>
        <v>0</v>
      </c>
      <c r="S140" s="211"/>
      <c r="T140" s="213">
        <f>SUM(T141:T142)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4" t="s">
        <v>137</v>
      </c>
      <c r="AT140" s="215" t="s">
        <v>75</v>
      </c>
      <c r="AU140" s="215" t="s">
        <v>84</v>
      </c>
      <c r="AY140" s="214" t="s">
        <v>120</v>
      </c>
      <c r="BK140" s="216">
        <f>SUM(BK141:BK142)</f>
        <v>0</v>
      </c>
    </row>
    <row r="141" s="2" customFormat="1" ht="16.5" customHeight="1">
      <c r="A141" s="38"/>
      <c r="B141" s="39"/>
      <c r="C141" s="217" t="s">
        <v>169</v>
      </c>
      <c r="D141" s="217" t="s">
        <v>124</v>
      </c>
      <c r="E141" s="218" t="s">
        <v>170</v>
      </c>
      <c r="F141" s="219" t="s">
        <v>171</v>
      </c>
      <c r="G141" s="220" t="s">
        <v>148</v>
      </c>
      <c r="H141" s="221">
        <v>1</v>
      </c>
      <c r="I141" s="222"/>
      <c r="J141" s="223">
        <f>ROUND(I141*H141,2)</f>
        <v>0</v>
      </c>
      <c r="K141" s="224"/>
      <c r="L141" s="44"/>
      <c r="M141" s="225" t="s">
        <v>1</v>
      </c>
      <c r="N141" s="226" t="s">
        <v>41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123</v>
      </c>
      <c r="AT141" s="229" t="s">
        <v>124</v>
      </c>
      <c r="AU141" s="229" t="s">
        <v>86</v>
      </c>
      <c r="AY141" s="17" t="s">
        <v>120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84</v>
      </c>
      <c r="BK141" s="230">
        <f>ROUND(I141*H141,2)</f>
        <v>0</v>
      </c>
      <c r="BL141" s="17" t="s">
        <v>123</v>
      </c>
      <c r="BM141" s="229" t="s">
        <v>172</v>
      </c>
    </row>
    <row r="142" s="2" customFormat="1" ht="16.5" customHeight="1">
      <c r="A142" s="38"/>
      <c r="B142" s="39"/>
      <c r="C142" s="217" t="s">
        <v>173</v>
      </c>
      <c r="D142" s="217" t="s">
        <v>124</v>
      </c>
      <c r="E142" s="218" t="s">
        <v>174</v>
      </c>
      <c r="F142" s="219" t="s">
        <v>175</v>
      </c>
      <c r="G142" s="220" t="s">
        <v>148</v>
      </c>
      <c r="H142" s="221">
        <v>1</v>
      </c>
      <c r="I142" s="222"/>
      <c r="J142" s="223">
        <f>ROUND(I142*H142,2)</f>
        <v>0</v>
      </c>
      <c r="K142" s="224"/>
      <c r="L142" s="44"/>
      <c r="M142" s="225" t="s">
        <v>1</v>
      </c>
      <c r="N142" s="226" t="s">
        <v>41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153</v>
      </c>
      <c r="AT142" s="229" t="s">
        <v>124</v>
      </c>
      <c r="AU142" s="229" t="s">
        <v>86</v>
      </c>
      <c r="AY142" s="17" t="s">
        <v>120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84</v>
      </c>
      <c r="BK142" s="230">
        <f>ROUND(I142*H142,2)</f>
        <v>0</v>
      </c>
      <c r="BL142" s="17" t="s">
        <v>153</v>
      </c>
      <c r="BM142" s="229" t="s">
        <v>176</v>
      </c>
    </row>
    <row r="143" s="12" customFormat="1" ht="22.8" customHeight="1">
      <c r="A143" s="12"/>
      <c r="B143" s="203"/>
      <c r="C143" s="204"/>
      <c r="D143" s="205" t="s">
        <v>75</v>
      </c>
      <c r="E143" s="236" t="s">
        <v>177</v>
      </c>
      <c r="F143" s="236" t="s">
        <v>178</v>
      </c>
      <c r="G143" s="204"/>
      <c r="H143" s="204"/>
      <c r="I143" s="207"/>
      <c r="J143" s="237">
        <f>BK143</f>
        <v>0</v>
      </c>
      <c r="K143" s="204"/>
      <c r="L143" s="209"/>
      <c r="M143" s="210"/>
      <c r="N143" s="211"/>
      <c r="O143" s="211"/>
      <c r="P143" s="212">
        <f>P144</f>
        <v>0</v>
      </c>
      <c r="Q143" s="211"/>
      <c r="R143" s="212">
        <f>R144</f>
        <v>0</v>
      </c>
      <c r="S143" s="211"/>
      <c r="T143" s="213">
        <f>T144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4" t="s">
        <v>137</v>
      </c>
      <c r="AT143" s="215" t="s">
        <v>75</v>
      </c>
      <c r="AU143" s="215" t="s">
        <v>84</v>
      </c>
      <c r="AY143" s="214" t="s">
        <v>120</v>
      </c>
      <c r="BK143" s="216">
        <f>BK144</f>
        <v>0</v>
      </c>
    </row>
    <row r="144" s="2" customFormat="1" ht="16.5" customHeight="1">
      <c r="A144" s="38"/>
      <c r="B144" s="39"/>
      <c r="C144" s="217" t="s">
        <v>179</v>
      </c>
      <c r="D144" s="217" t="s">
        <v>124</v>
      </c>
      <c r="E144" s="218" t="s">
        <v>180</v>
      </c>
      <c r="F144" s="219" t="s">
        <v>181</v>
      </c>
      <c r="G144" s="220" t="s">
        <v>148</v>
      </c>
      <c r="H144" s="221">
        <v>1</v>
      </c>
      <c r="I144" s="222"/>
      <c r="J144" s="223">
        <f>ROUND(I144*H144,2)</f>
        <v>0</v>
      </c>
      <c r="K144" s="224"/>
      <c r="L144" s="44"/>
      <c r="M144" s="225" t="s">
        <v>1</v>
      </c>
      <c r="N144" s="226" t="s">
        <v>41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153</v>
      </c>
      <c r="AT144" s="229" t="s">
        <v>124</v>
      </c>
      <c r="AU144" s="229" t="s">
        <v>86</v>
      </c>
      <c r="AY144" s="17" t="s">
        <v>120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84</v>
      </c>
      <c r="BK144" s="230">
        <f>ROUND(I144*H144,2)</f>
        <v>0</v>
      </c>
      <c r="BL144" s="17" t="s">
        <v>153</v>
      </c>
      <c r="BM144" s="229" t="s">
        <v>182</v>
      </c>
    </row>
    <row r="145" s="12" customFormat="1" ht="22.8" customHeight="1">
      <c r="A145" s="12"/>
      <c r="B145" s="203"/>
      <c r="C145" s="204"/>
      <c r="D145" s="205" t="s">
        <v>75</v>
      </c>
      <c r="E145" s="236" t="s">
        <v>183</v>
      </c>
      <c r="F145" s="236" t="s">
        <v>184</v>
      </c>
      <c r="G145" s="204"/>
      <c r="H145" s="204"/>
      <c r="I145" s="207"/>
      <c r="J145" s="237">
        <f>BK145</f>
        <v>0</v>
      </c>
      <c r="K145" s="204"/>
      <c r="L145" s="209"/>
      <c r="M145" s="210"/>
      <c r="N145" s="211"/>
      <c r="O145" s="211"/>
      <c r="P145" s="212">
        <f>SUM(P146:P148)</f>
        <v>0</v>
      </c>
      <c r="Q145" s="211"/>
      <c r="R145" s="212">
        <f>SUM(R146:R148)</f>
        <v>0</v>
      </c>
      <c r="S145" s="211"/>
      <c r="T145" s="213">
        <f>SUM(T146:T148)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4" t="s">
        <v>137</v>
      </c>
      <c r="AT145" s="215" t="s">
        <v>75</v>
      </c>
      <c r="AU145" s="215" t="s">
        <v>84</v>
      </c>
      <c r="AY145" s="214" t="s">
        <v>120</v>
      </c>
      <c r="BK145" s="216">
        <f>SUM(BK146:BK148)</f>
        <v>0</v>
      </c>
    </row>
    <row r="146" s="2" customFormat="1" ht="24.15" customHeight="1">
      <c r="A146" s="38"/>
      <c r="B146" s="39"/>
      <c r="C146" s="217" t="s">
        <v>185</v>
      </c>
      <c r="D146" s="217" t="s">
        <v>124</v>
      </c>
      <c r="E146" s="218" t="s">
        <v>186</v>
      </c>
      <c r="F146" s="219" t="s">
        <v>187</v>
      </c>
      <c r="G146" s="220" t="s">
        <v>188</v>
      </c>
      <c r="H146" s="221">
        <v>1</v>
      </c>
      <c r="I146" s="222"/>
      <c r="J146" s="223">
        <f>ROUND(I146*H146,2)</f>
        <v>0</v>
      </c>
      <c r="K146" s="224"/>
      <c r="L146" s="44"/>
      <c r="M146" s="225" t="s">
        <v>1</v>
      </c>
      <c r="N146" s="226" t="s">
        <v>41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153</v>
      </c>
      <c r="AT146" s="229" t="s">
        <v>124</v>
      </c>
      <c r="AU146" s="229" t="s">
        <v>86</v>
      </c>
      <c r="AY146" s="17" t="s">
        <v>120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84</v>
      </c>
      <c r="BK146" s="230">
        <f>ROUND(I146*H146,2)</f>
        <v>0</v>
      </c>
      <c r="BL146" s="17" t="s">
        <v>153</v>
      </c>
      <c r="BM146" s="229" t="s">
        <v>189</v>
      </c>
    </row>
    <row r="147" s="2" customFormat="1">
      <c r="A147" s="38"/>
      <c r="B147" s="39"/>
      <c r="C147" s="40"/>
      <c r="D147" s="249" t="s">
        <v>190</v>
      </c>
      <c r="E147" s="40"/>
      <c r="F147" s="250" t="s">
        <v>191</v>
      </c>
      <c r="G147" s="40"/>
      <c r="H147" s="40"/>
      <c r="I147" s="233"/>
      <c r="J147" s="40"/>
      <c r="K147" s="40"/>
      <c r="L147" s="44"/>
      <c r="M147" s="234"/>
      <c r="N147" s="235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190</v>
      </c>
      <c r="AU147" s="17" t="s">
        <v>86</v>
      </c>
    </row>
    <row r="148" s="13" customFormat="1">
      <c r="A148" s="13"/>
      <c r="B148" s="238"/>
      <c r="C148" s="239"/>
      <c r="D148" s="231" t="s">
        <v>145</v>
      </c>
      <c r="E148" s="240" t="s">
        <v>1</v>
      </c>
      <c r="F148" s="241" t="s">
        <v>84</v>
      </c>
      <c r="G148" s="239"/>
      <c r="H148" s="242">
        <v>1</v>
      </c>
      <c r="I148" s="243"/>
      <c r="J148" s="239"/>
      <c r="K148" s="239"/>
      <c r="L148" s="244"/>
      <c r="M148" s="251"/>
      <c r="N148" s="252"/>
      <c r="O148" s="252"/>
      <c r="P148" s="252"/>
      <c r="Q148" s="252"/>
      <c r="R148" s="252"/>
      <c r="S148" s="252"/>
      <c r="T148" s="25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8" t="s">
        <v>145</v>
      </c>
      <c r="AU148" s="248" t="s">
        <v>86</v>
      </c>
      <c r="AV148" s="13" t="s">
        <v>86</v>
      </c>
      <c r="AW148" s="13" t="s">
        <v>32</v>
      </c>
      <c r="AX148" s="13" t="s">
        <v>84</v>
      </c>
      <c r="AY148" s="248" t="s">
        <v>120</v>
      </c>
    </row>
    <row r="149" s="2" customFormat="1" ht="6.96" customHeight="1">
      <c r="A149" s="38"/>
      <c r="B149" s="66"/>
      <c r="C149" s="67"/>
      <c r="D149" s="67"/>
      <c r="E149" s="67"/>
      <c r="F149" s="67"/>
      <c r="G149" s="67"/>
      <c r="H149" s="67"/>
      <c r="I149" s="67"/>
      <c r="J149" s="67"/>
      <c r="K149" s="67"/>
      <c r="L149" s="44"/>
      <c r="M149" s="38"/>
      <c r="O149" s="38"/>
      <c r="P149" s="38"/>
      <c r="Q149" s="38"/>
      <c r="R149" s="38"/>
      <c r="S149" s="38"/>
      <c r="T149" s="3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</row>
  </sheetData>
  <sheetProtection sheet="1" autoFilter="0" formatColumns="0" formatRows="0" objects="1" scenarios="1" spinCount="100000" saltValue="FG6NhO20GZ1l6bGIykuVHI7PLlX3wWWh/SPBkRYvgr+tmjQxTWQYfIwSeoPikP+ubGvbd1iMSTIkasyb6Y4BRg==" hashValue="ddsrX6V4fp9IlcbkHGzmHEjYkhH0TsRDdpi0rjkTxSi82vA6zFTsse/rCbiWdZ5LLnQScWeip+6586oFiqojjA==" algorithmName="SHA-512" password="CC35"/>
  <autoFilter ref="C122:K148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hyperlinks>
    <hyperlink ref="F147" r:id="rId1" display="https://podminky.urs.cz/item/CS_URS_2022_01/072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  <c r="AZ2" s="254" t="s">
        <v>192</v>
      </c>
      <c r="BA2" s="254" t="s">
        <v>1</v>
      </c>
      <c r="BB2" s="254" t="s">
        <v>1</v>
      </c>
      <c r="BC2" s="254" t="s">
        <v>193</v>
      </c>
      <c r="BD2" s="254" t="s">
        <v>86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  <c r="AZ3" s="254" t="s">
        <v>194</v>
      </c>
      <c r="BA3" s="254" t="s">
        <v>194</v>
      </c>
      <c r="BB3" s="254" t="s">
        <v>1</v>
      </c>
      <c r="BC3" s="254" t="s">
        <v>195</v>
      </c>
      <c r="BD3" s="254" t="s">
        <v>86</v>
      </c>
    </row>
    <row r="4" s="1" customFormat="1" ht="24.96" customHeight="1">
      <c r="B4" s="20"/>
      <c r="D4" s="138" t="s">
        <v>90</v>
      </c>
      <c r="L4" s="20"/>
      <c r="M4" s="139" t="s">
        <v>10</v>
      </c>
      <c r="AT4" s="17" t="s">
        <v>4</v>
      </c>
      <c r="AZ4" s="254" t="s">
        <v>196</v>
      </c>
      <c r="BA4" s="254" t="s">
        <v>1</v>
      </c>
      <c r="BB4" s="254" t="s">
        <v>1</v>
      </c>
      <c r="BC4" s="254" t="s">
        <v>173</v>
      </c>
      <c r="BD4" s="254" t="s">
        <v>86</v>
      </c>
    </row>
    <row r="5" s="1" customFormat="1" ht="6.96" customHeight="1">
      <c r="B5" s="20"/>
      <c r="L5" s="20"/>
      <c r="AZ5" s="254" t="s">
        <v>197</v>
      </c>
      <c r="BA5" s="254" t="s">
        <v>1</v>
      </c>
      <c r="BB5" s="254" t="s">
        <v>1</v>
      </c>
      <c r="BC5" s="254" t="s">
        <v>137</v>
      </c>
      <c r="BD5" s="254" t="s">
        <v>86</v>
      </c>
    </row>
    <row r="6" s="1" customFormat="1" ht="12" customHeight="1">
      <c r="B6" s="20"/>
      <c r="D6" s="140" t="s">
        <v>16</v>
      </c>
      <c r="L6" s="20"/>
      <c r="AZ6" s="254" t="s">
        <v>198</v>
      </c>
      <c r="BA6" s="254" t="s">
        <v>1</v>
      </c>
      <c r="BB6" s="254" t="s">
        <v>1</v>
      </c>
      <c r="BC6" s="254" t="s">
        <v>199</v>
      </c>
      <c r="BD6" s="254" t="s">
        <v>86</v>
      </c>
    </row>
    <row r="7" s="1" customFormat="1" ht="26.25" customHeight="1">
      <c r="B7" s="20"/>
      <c r="E7" s="141" t="str">
        <f>'Rekapitulace stavby'!K6</f>
        <v>OPRAVA MÍSTNÍ KOMUNIKACE č. 194c NA UL. SOSNOVÁ, TŘINEC</v>
      </c>
      <c r="F7" s="140"/>
      <c r="G7" s="140"/>
      <c r="H7" s="140"/>
      <c r="L7" s="20"/>
      <c r="AZ7" s="254" t="s">
        <v>200</v>
      </c>
      <c r="BA7" s="254" t="s">
        <v>1</v>
      </c>
      <c r="BB7" s="254" t="s">
        <v>1</v>
      </c>
      <c r="BC7" s="254" t="s">
        <v>201</v>
      </c>
      <c r="BD7" s="254" t="s">
        <v>86</v>
      </c>
    </row>
    <row r="8" s="2" customFormat="1" ht="12" customHeight="1">
      <c r="A8" s="38"/>
      <c r="B8" s="44"/>
      <c r="C8" s="38"/>
      <c r="D8" s="140" t="s">
        <v>91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Z8" s="254" t="s">
        <v>202</v>
      </c>
      <c r="BA8" s="254" t="s">
        <v>1</v>
      </c>
      <c r="BB8" s="254" t="s">
        <v>1</v>
      </c>
      <c r="BC8" s="254" t="s">
        <v>203</v>
      </c>
      <c r="BD8" s="254" t="s">
        <v>86</v>
      </c>
    </row>
    <row r="9" s="2" customFormat="1" ht="16.5" customHeight="1">
      <c r="A9" s="38"/>
      <c r="B9" s="44"/>
      <c r="C9" s="38"/>
      <c r="D9" s="38"/>
      <c r="E9" s="142" t="s">
        <v>204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254" t="s">
        <v>205</v>
      </c>
      <c r="BA9" s="254" t="s">
        <v>206</v>
      </c>
      <c r="BB9" s="254" t="s">
        <v>1</v>
      </c>
      <c r="BC9" s="254" t="s">
        <v>207</v>
      </c>
      <c r="BD9" s="254" t="s">
        <v>86</v>
      </c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254" t="s">
        <v>208</v>
      </c>
      <c r="BA10" s="254" t="s">
        <v>209</v>
      </c>
      <c r="BB10" s="254" t="s">
        <v>1</v>
      </c>
      <c r="BC10" s="254" t="s">
        <v>210</v>
      </c>
      <c r="BD10" s="254" t="s">
        <v>86</v>
      </c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Z11" s="254" t="s">
        <v>211</v>
      </c>
      <c r="BA11" s="254" t="s">
        <v>1</v>
      </c>
      <c r="BB11" s="254" t="s">
        <v>1</v>
      </c>
      <c r="BC11" s="254" t="s">
        <v>212</v>
      </c>
      <c r="BD11" s="254" t="s">
        <v>86</v>
      </c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10. 8. 2023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Z12" s="254" t="s">
        <v>213</v>
      </c>
      <c r="BA12" s="254" t="s">
        <v>1</v>
      </c>
      <c r="BB12" s="254" t="s">
        <v>1</v>
      </c>
      <c r="BC12" s="254" t="s">
        <v>214</v>
      </c>
      <c r="BD12" s="254" t="s">
        <v>86</v>
      </c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Z13" s="254" t="s">
        <v>215</v>
      </c>
      <c r="BA13" s="254" t="s">
        <v>1</v>
      </c>
      <c r="BB13" s="254" t="s">
        <v>1</v>
      </c>
      <c r="BC13" s="254" t="s">
        <v>216</v>
      </c>
      <c r="BD13" s="254" t="s">
        <v>86</v>
      </c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Z14" s="254" t="s">
        <v>217</v>
      </c>
      <c r="BA14" s="254" t="s">
        <v>1</v>
      </c>
      <c r="BB14" s="254" t="s">
        <v>1</v>
      </c>
      <c r="BC14" s="254" t="s">
        <v>218</v>
      </c>
      <c r="BD14" s="254" t="s">
        <v>86</v>
      </c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ROUND((SUM(BE124:BE484)),  2)</f>
        <v>0</v>
      </c>
      <c r="G33" s="38"/>
      <c r="H33" s="38"/>
      <c r="I33" s="155">
        <v>0.20999999999999999</v>
      </c>
      <c r="J33" s="154">
        <f>ROUND(((SUM(BE124:BE484))*I33),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ROUND((SUM(BF124:BF484)),  2)</f>
        <v>0</v>
      </c>
      <c r="G34" s="38"/>
      <c r="H34" s="38"/>
      <c r="I34" s="155">
        <v>0.14999999999999999</v>
      </c>
      <c r="J34" s="154">
        <f>ROUND(((SUM(BF124:BF484))*I34),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ROUND((SUM(BG124:BG484)),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ROUND((SUM(BH124:BH484)),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ROUND((SUM(BI124:BI484)),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OPRAVA MÍSTNÍ KOMUNIKACE č. 194c NA UL. SOSNOVÁ, TŘINEC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101 - Místní komunikace 194c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Třinec</v>
      </c>
      <c r="G89" s="40"/>
      <c r="H89" s="40"/>
      <c r="I89" s="32" t="s">
        <v>22</v>
      </c>
      <c r="J89" s="79" t="str">
        <f>IF(J12="","",J12)</f>
        <v>10. 8. 2023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Třinec</v>
      </c>
      <c r="G91" s="40"/>
      <c r="H91" s="40"/>
      <c r="I91" s="32" t="s">
        <v>30</v>
      </c>
      <c r="J91" s="36" t="str">
        <f>E21</f>
        <v>DOPRAPLAN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94</v>
      </c>
      <c r="D94" s="176"/>
      <c r="E94" s="176"/>
      <c r="F94" s="176"/>
      <c r="G94" s="176"/>
      <c r="H94" s="176"/>
      <c r="I94" s="176"/>
      <c r="J94" s="177" t="s">
        <v>95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96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97</v>
      </c>
    </row>
    <row r="97" s="9" customFormat="1" ht="24.96" customHeight="1">
      <c r="A97" s="9"/>
      <c r="B97" s="179"/>
      <c r="C97" s="180"/>
      <c r="D97" s="181" t="s">
        <v>98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219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220</v>
      </c>
      <c r="E99" s="188"/>
      <c r="F99" s="188"/>
      <c r="G99" s="188"/>
      <c r="H99" s="188"/>
      <c r="I99" s="188"/>
      <c r="J99" s="189">
        <f>J226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221</v>
      </c>
      <c r="E100" s="188"/>
      <c r="F100" s="188"/>
      <c r="G100" s="188"/>
      <c r="H100" s="188"/>
      <c r="I100" s="188"/>
      <c r="J100" s="189">
        <f>J234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222</v>
      </c>
      <c r="E101" s="188"/>
      <c r="F101" s="188"/>
      <c r="G101" s="188"/>
      <c r="H101" s="188"/>
      <c r="I101" s="188"/>
      <c r="J101" s="189">
        <f>J314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223</v>
      </c>
      <c r="E102" s="188"/>
      <c r="F102" s="188"/>
      <c r="G102" s="188"/>
      <c r="H102" s="188"/>
      <c r="I102" s="188"/>
      <c r="J102" s="189">
        <f>J365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224</v>
      </c>
      <c r="E103" s="188"/>
      <c r="F103" s="188"/>
      <c r="G103" s="188"/>
      <c r="H103" s="188"/>
      <c r="I103" s="188"/>
      <c r="J103" s="189">
        <f>J439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225</v>
      </c>
      <c r="E104" s="188"/>
      <c r="F104" s="188"/>
      <c r="G104" s="188"/>
      <c r="H104" s="188"/>
      <c r="I104" s="188"/>
      <c r="J104" s="189">
        <f>J482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105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6.25" customHeight="1">
      <c r="A114" s="38"/>
      <c r="B114" s="39"/>
      <c r="C114" s="40"/>
      <c r="D114" s="40"/>
      <c r="E114" s="174" t="str">
        <f>E7</f>
        <v>OPRAVA MÍSTNÍ KOMUNIKACE č. 194c NA UL. SOSNOVÁ, TŘINEC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91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101 - Místní komunikace 194c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Třinec</v>
      </c>
      <c r="G118" s="40"/>
      <c r="H118" s="40"/>
      <c r="I118" s="32" t="s">
        <v>22</v>
      </c>
      <c r="J118" s="79" t="str">
        <f>IF(J12="","",J12)</f>
        <v>10. 8. 2023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>Město Třinec</v>
      </c>
      <c r="G120" s="40"/>
      <c r="H120" s="40"/>
      <c r="I120" s="32" t="s">
        <v>30</v>
      </c>
      <c r="J120" s="36" t="str">
        <f>E21</f>
        <v>DOPRAPLAN s.r.o.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28</v>
      </c>
      <c r="D121" s="40"/>
      <c r="E121" s="40"/>
      <c r="F121" s="27" t="str">
        <f>IF(E18="","",E18)</f>
        <v>Vyplň údaj</v>
      </c>
      <c r="G121" s="40"/>
      <c r="H121" s="40"/>
      <c r="I121" s="32" t="s">
        <v>33</v>
      </c>
      <c r="J121" s="36" t="str">
        <f>E24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106</v>
      </c>
      <c r="D123" s="194" t="s">
        <v>61</v>
      </c>
      <c r="E123" s="194" t="s">
        <v>57</v>
      </c>
      <c r="F123" s="194" t="s">
        <v>58</v>
      </c>
      <c r="G123" s="194" t="s">
        <v>107</v>
      </c>
      <c r="H123" s="194" t="s">
        <v>108</v>
      </c>
      <c r="I123" s="194" t="s">
        <v>109</v>
      </c>
      <c r="J123" s="195" t="s">
        <v>95</v>
      </c>
      <c r="K123" s="196" t="s">
        <v>110</v>
      </c>
      <c r="L123" s="197"/>
      <c r="M123" s="100" t="s">
        <v>1</v>
      </c>
      <c r="N123" s="101" t="s">
        <v>40</v>
      </c>
      <c r="O123" s="101" t="s">
        <v>111</v>
      </c>
      <c r="P123" s="101" t="s">
        <v>112</v>
      </c>
      <c r="Q123" s="101" t="s">
        <v>113</v>
      </c>
      <c r="R123" s="101" t="s">
        <v>114</v>
      </c>
      <c r="S123" s="101" t="s">
        <v>115</v>
      </c>
      <c r="T123" s="102" t="s">
        <v>116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117</v>
      </c>
      <c r="D124" s="40"/>
      <c r="E124" s="40"/>
      <c r="F124" s="40"/>
      <c r="G124" s="40"/>
      <c r="H124" s="40"/>
      <c r="I124" s="40"/>
      <c r="J124" s="198">
        <f>BK124</f>
        <v>0</v>
      </c>
      <c r="K124" s="40"/>
      <c r="L124" s="44"/>
      <c r="M124" s="103"/>
      <c r="N124" s="199"/>
      <c r="O124" s="104"/>
      <c r="P124" s="200">
        <f>P125</f>
        <v>0</v>
      </c>
      <c r="Q124" s="104"/>
      <c r="R124" s="200">
        <f>R125</f>
        <v>1238.7692010000001</v>
      </c>
      <c r="S124" s="104"/>
      <c r="T124" s="201">
        <f>T125</f>
        <v>2031.3600000000001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75</v>
      </c>
      <c r="AU124" s="17" t="s">
        <v>97</v>
      </c>
      <c r="BK124" s="202">
        <f>BK125</f>
        <v>0</v>
      </c>
    </row>
    <row r="125" s="12" customFormat="1" ht="25.92" customHeight="1">
      <c r="A125" s="12"/>
      <c r="B125" s="203"/>
      <c r="C125" s="204"/>
      <c r="D125" s="205" t="s">
        <v>75</v>
      </c>
      <c r="E125" s="206" t="s">
        <v>118</v>
      </c>
      <c r="F125" s="206" t="s">
        <v>119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P126+P226+P234+P314+P365+P439+P482</f>
        <v>0</v>
      </c>
      <c r="Q125" s="211"/>
      <c r="R125" s="212">
        <f>R126+R226+R234+R314+R365+R439+R482</f>
        <v>1238.7692010000001</v>
      </c>
      <c r="S125" s="211"/>
      <c r="T125" s="213">
        <f>T126+T226+T234+T314+T365+T439+T482</f>
        <v>2031.3600000000001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84</v>
      </c>
      <c r="AT125" s="215" t="s">
        <v>75</v>
      </c>
      <c r="AU125" s="215" t="s">
        <v>76</v>
      </c>
      <c r="AY125" s="214" t="s">
        <v>120</v>
      </c>
      <c r="BK125" s="216">
        <f>BK126+BK226+BK234+BK314+BK365+BK439+BK482</f>
        <v>0</v>
      </c>
    </row>
    <row r="126" s="12" customFormat="1" ht="22.8" customHeight="1">
      <c r="A126" s="12"/>
      <c r="B126" s="203"/>
      <c r="C126" s="204"/>
      <c r="D126" s="205" t="s">
        <v>75</v>
      </c>
      <c r="E126" s="236" t="s">
        <v>84</v>
      </c>
      <c r="F126" s="236" t="s">
        <v>226</v>
      </c>
      <c r="G126" s="204"/>
      <c r="H126" s="204"/>
      <c r="I126" s="207"/>
      <c r="J126" s="237">
        <f>BK126</f>
        <v>0</v>
      </c>
      <c r="K126" s="204"/>
      <c r="L126" s="209"/>
      <c r="M126" s="210"/>
      <c r="N126" s="211"/>
      <c r="O126" s="211"/>
      <c r="P126" s="212">
        <f>SUM(P127:P225)</f>
        <v>0</v>
      </c>
      <c r="Q126" s="211"/>
      <c r="R126" s="212">
        <f>SUM(R127:R225)</f>
        <v>33.60333</v>
      </c>
      <c r="S126" s="211"/>
      <c r="T126" s="213">
        <f>SUM(T127:T225)</f>
        <v>2031.3600000000001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84</v>
      </c>
      <c r="AT126" s="215" t="s">
        <v>75</v>
      </c>
      <c r="AU126" s="215" t="s">
        <v>84</v>
      </c>
      <c r="AY126" s="214" t="s">
        <v>120</v>
      </c>
      <c r="BK126" s="216">
        <f>SUM(BK127:BK225)</f>
        <v>0</v>
      </c>
    </row>
    <row r="127" s="2" customFormat="1" ht="33" customHeight="1">
      <c r="A127" s="38"/>
      <c r="B127" s="39"/>
      <c r="C127" s="217" t="s">
        <v>84</v>
      </c>
      <c r="D127" s="217" t="s">
        <v>124</v>
      </c>
      <c r="E127" s="218" t="s">
        <v>227</v>
      </c>
      <c r="F127" s="219" t="s">
        <v>228</v>
      </c>
      <c r="G127" s="220" t="s">
        <v>229</v>
      </c>
      <c r="H127" s="221">
        <v>70</v>
      </c>
      <c r="I127" s="222"/>
      <c r="J127" s="223">
        <f>ROUND(I127*H127,2)</f>
        <v>0</v>
      </c>
      <c r="K127" s="224"/>
      <c r="L127" s="44"/>
      <c r="M127" s="225" t="s">
        <v>1</v>
      </c>
      <c r="N127" s="226" t="s">
        <v>41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123</v>
      </c>
      <c r="AT127" s="229" t="s">
        <v>124</v>
      </c>
      <c r="AU127" s="229" t="s">
        <v>86</v>
      </c>
      <c r="AY127" s="17" t="s">
        <v>120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84</v>
      </c>
      <c r="BK127" s="230">
        <f>ROUND(I127*H127,2)</f>
        <v>0</v>
      </c>
      <c r="BL127" s="17" t="s">
        <v>123</v>
      </c>
      <c r="BM127" s="229" t="s">
        <v>230</v>
      </c>
    </row>
    <row r="128" s="2" customFormat="1">
      <c r="A128" s="38"/>
      <c r="B128" s="39"/>
      <c r="C128" s="40"/>
      <c r="D128" s="249" t="s">
        <v>190</v>
      </c>
      <c r="E128" s="40"/>
      <c r="F128" s="250" t="s">
        <v>231</v>
      </c>
      <c r="G128" s="40"/>
      <c r="H128" s="40"/>
      <c r="I128" s="233"/>
      <c r="J128" s="40"/>
      <c r="K128" s="40"/>
      <c r="L128" s="44"/>
      <c r="M128" s="234"/>
      <c r="N128" s="23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190</v>
      </c>
      <c r="AU128" s="17" t="s">
        <v>86</v>
      </c>
    </row>
    <row r="129" s="13" customFormat="1">
      <c r="A129" s="13"/>
      <c r="B129" s="238"/>
      <c r="C129" s="239"/>
      <c r="D129" s="231" t="s">
        <v>145</v>
      </c>
      <c r="E129" s="240" t="s">
        <v>1</v>
      </c>
      <c r="F129" s="241" t="s">
        <v>232</v>
      </c>
      <c r="G129" s="239"/>
      <c r="H129" s="242">
        <v>70</v>
      </c>
      <c r="I129" s="243"/>
      <c r="J129" s="239"/>
      <c r="K129" s="239"/>
      <c r="L129" s="244"/>
      <c r="M129" s="245"/>
      <c r="N129" s="246"/>
      <c r="O129" s="246"/>
      <c r="P129" s="246"/>
      <c r="Q129" s="246"/>
      <c r="R129" s="246"/>
      <c r="S129" s="246"/>
      <c r="T129" s="24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8" t="s">
        <v>145</v>
      </c>
      <c r="AU129" s="248" t="s">
        <v>86</v>
      </c>
      <c r="AV129" s="13" t="s">
        <v>86</v>
      </c>
      <c r="AW129" s="13" t="s">
        <v>32</v>
      </c>
      <c r="AX129" s="13" t="s">
        <v>84</v>
      </c>
      <c r="AY129" s="248" t="s">
        <v>120</v>
      </c>
    </row>
    <row r="130" s="2" customFormat="1" ht="24.15" customHeight="1">
      <c r="A130" s="38"/>
      <c r="B130" s="39"/>
      <c r="C130" s="217" t="s">
        <v>86</v>
      </c>
      <c r="D130" s="217" t="s">
        <v>124</v>
      </c>
      <c r="E130" s="218" t="s">
        <v>233</v>
      </c>
      <c r="F130" s="219" t="s">
        <v>234</v>
      </c>
      <c r="G130" s="220" t="s">
        <v>229</v>
      </c>
      <c r="H130" s="221">
        <v>5</v>
      </c>
      <c r="I130" s="222"/>
      <c r="J130" s="223">
        <f>ROUND(I130*H130,2)</f>
        <v>0</v>
      </c>
      <c r="K130" s="224"/>
      <c r="L130" s="44"/>
      <c r="M130" s="225" t="s">
        <v>1</v>
      </c>
      <c r="N130" s="226" t="s">
        <v>41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0.26000000000000001</v>
      </c>
      <c r="T130" s="228">
        <f>S130*H130</f>
        <v>1.3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123</v>
      </c>
      <c r="AT130" s="229" t="s">
        <v>124</v>
      </c>
      <c r="AU130" s="229" t="s">
        <v>86</v>
      </c>
      <c r="AY130" s="17" t="s">
        <v>120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84</v>
      </c>
      <c r="BK130" s="230">
        <f>ROUND(I130*H130,2)</f>
        <v>0</v>
      </c>
      <c r="BL130" s="17" t="s">
        <v>123</v>
      </c>
      <c r="BM130" s="229" t="s">
        <v>235</v>
      </c>
    </row>
    <row r="131" s="2" customFormat="1">
      <c r="A131" s="38"/>
      <c r="B131" s="39"/>
      <c r="C131" s="40"/>
      <c r="D131" s="249" t="s">
        <v>190</v>
      </c>
      <c r="E131" s="40"/>
      <c r="F131" s="250" t="s">
        <v>236</v>
      </c>
      <c r="G131" s="40"/>
      <c r="H131" s="40"/>
      <c r="I131" s="233"/>
      <c r="J131" s="40"/>
      <c r="K131" s="40"/>
      <c r="L131" s="44"/>
      <c r="M131" s="234"/>
      <c r="N131" s="235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190</v>
      </c>
      <c r="AU131" s="17" t="s">
        <v>86</v>
      </c>
    </row>
    <row r="132" s="13" customFormat="1">
      <c r="A132" s="13"/>
      <c r="B132" s="238"/>
      <c r="C132" s="239"/>
      <c r="D132" s="231" t="s">
        <v>145</v>
      </c>
      <c r="E132" s="240" t="s">
        <v>197</v>
      </c>
      <c r="F132" s="241" t="s">
        <v>237</v>
      </c>
      <c r="G132" s="239"/>
      <c r="H132" s="242">
        <v>5</v>
      </c>
      <c r="I132" s="243"/>
      <c r="J132" s="239"/>
      <c r="K132" s="239"/>
      <c r="L132" s="244"/>
      <c r="M132" s="245"/>
      <c r="N132" s="246"/>
      <c r="O132" s="246"/>
      <c r="P132" s="246"/>
      <c r="Q132" s="246"/>
      <c r="R132" s="246"/>
      <c r="S132" s="246"/>
      <c r="T132" s="24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8" t="s">
        <v>145</v>
      </c>
      <c r="AU132" s="248" t="s">
        <v>86</v>
      </c>
      <c r="AV132" s="13" t="s">
        <v>86</v>
      </c>
      <c r="AW132" s="13" t="s">
        <v>32</v>
      </c>
      <c r="AX132" s="13" t="s">
        <v>84</v>
      </c>
      <c r="AY132" s="248" t="s">
        <v>120</v>
      </c>
    </row>
    <row r="133" s="2" customFormat="1" ht="24.15" customHeight="1">
      <c r="A133" s="38"/>
      <c r="B133" s="39"/>
      <c r="C133" s="217" t="s">
        <v>140</v>
      </c>
      <c r="D133" s="217" t="s">
        <v>124</v>
      </c>
      <c r="E133" s="218" t="s">
        <v>238</v>
      </c>
      <c r="F133" s="219" t="s">
        <v>239</v>
      </c>
      <c r="G133" s="220" t="s">
        <v>229</v>
      </c>
      <c r="H133" s="221">
        <v>10</v>
      </c>
      <c r="I133" s="222"/>
      <c r="J133" s="223">
        <f>ROUND(I133*H133,2)</f>
        <v>0</v>
      </c>
      <c r="K133" s="224"/>
      <c r="L133" s="44"/>
      <c r="M133" s="225" t="s">
        <v>1</v>
      </c>
      <c r="N133" s="226" t="s">
        <v>41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0.23999999999999999</v>
      </c>
      <c r="T133" s="228">
        <f>S133*H133</f>
        <v>2.3999999999999999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123</v>
      </c>
      <c r="AT133" s="229" t="s">
        <v>124</v>
      </c>
      <c r="AU133" s="229" t="s">
        <v>86</v>
      </c>
      <c r="AY133" s="17" t="s">
        <v>120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84</v>
      </c>
      <c r="BK133" s="230">
        <f>ROUND(I133*H133,2)</f>
        <v>0</v>
      </c>
      <c r="BL133" s="17" t="s">
        <v>123</v>
      </c>
      <c r="BM133" s="229" t="s">
        <v>240</v>
      </c>
    </row>
    <row r="134" s="2" customFormat="1">
      <c r="A134" s="38"/>
      <c r="B134" s="39"/>
      <c r="C134" s="40"/>
      <c r="D134" s="249" t="s">
        <v>190</v>
      </c>
      <c r="E134" s="40"/>
      <c r="F134" s="250" t="s">
        <v>241</v>
      </c>
      <c r="G134" s="40"/>
      <c r="H134" s="40"/>
      <c r="I134" s="233"/>
      <c r="J134" s="40"/>
      <c r="K134" s="40"/>
      <c r="L134" s="44"/>
      <c r="M134" s="234"/>
      <c r="N134" s="23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190</v>
      </c>
      <c r="AU134" s="17" t="s">
        <v>86</v>
      </c>
    </row>
    <row r="135" s="13" customFormat="1">
      <c r="A135" s="13"/>
      <c r="B135" s="238"/>
      <c r="C135" s="239"/>
      <c r="D135" s="231" t="s">
        <v>145</v>
      </c>
      <c r="E135" s="240" t="s">
        <v>196</v>
      </c>
      <c r="F135" s="241" t="s">
        <v>242</v>
      </c>
      <c r="G135" s="239"/>
      <c r="H135" s="242">
        <v>10</v>
      </c>
      <c r="I135" s="243"/>
      <c r="J135" s="239"/>
      <c r="K135" s="239"/>
      <c r="L135" s="244"/>
      <c r="M135" s="245"/>
      <c r="N135" s="246"/>
      <c r="O135" s="246"/>
      <c r="P135" s="246"/>
      <c r="Q135" s="246"/>
      <c r="R135" s="246"/>
      <c r="S135" s="246"/>
      <c r="T135" s="24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8" t="s">
        <v>145</v>
      </c>
      <c r="AU135" s="248" t="s">
        <v>86</v>
      </c>
      <c r="AV135" s="13" t="s">
        <v>86</v>
      </c>
      <c r="AW135" s="13" t="s">
        <v>32</v>
      </c>
      <c r="AX135" s="13" t="s">
        <v>84</v>
      </c>
      <c r="AY135" s="248" t="s">
        <v>120</v>
      </c>
    </row>
    <row r="136" s="2" customFormat="1" ht="24.15" customHeight="1">
      <c r="A136" s="38"/>
      <c r="B136" s="39"/>
      <c r="C136" s="217" t="s">
        <v>123</v>
      </c>
      <c r="D136" s="217" t="s">
        <v>124</v>
      </c>
      <c r="E136" s="218" t="s">
        <v>243</v>
      </c>
      <c r="F136" s="219" t="s">
        <v>244</v>
      </c>
      <c r="G136" s="220" t="s">
        <v>229</v>
      </c>
      <c r="H136" s="221">
        <v>519.89999999999998</v>
      </c>
      <c r="I136" s="222"/>
      <c r="J136" s="223">
        <f>ROUND(I136*H136,2)</f>
        <v>0</v>
      </c>
      <c r="K136" s="224"/>
      <c r="L136" s="44"/>
      <c r="M136" s="225" t="s">
        <v>1</v>
      </c>
      <c r="N136" s="226" t="s">
        <v>41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0.22</v>
      </c>
      <c r="T136" s="228">
        <f>S136*H136</f>
        <v>114.378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123</v>
      </c>
      <c r="AT136" s="229" t="s">
        <v>124</v>
      </c>
      <c r="AU136" s="229" t="s">
        <v>86</v>
      </c>
      <c r="AY136" s="17" t="s">
        <v>120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84</v>
      </c>
      <c r="BK136" s="230">
        <f>ROUND(I136*H136,2)</f>
        <v>0</v>
      </c>
      <c r="BL136" s="17" t="s">
        <v>123</v>
      </c>
      <c r="BM136" s="229" t="s">
        <v>245</v>
      </c>
    </row>
    <row r="137" s="2" customFormat="1">
      <c r="A137" s="38"/>
      <c r="B137" s="39"/>
      <c r="C137" s="40"/>
      <c r="D137" s="249" t="s">
        <v>190</v>
      </c>
      <c r="E137" s="40"/>
      <c r="F137" s="250" t="s">
        <v>246</v>
      </c>
      <c r="G137" s="40"/>
      <c r="H137" s="40"/>
      <c r="I137" s="233"/>
      <c r="J137" s="40"/>
      <c r="K137" s="40"/>
      <c r="L137" s="44"/>
      <c r="M137" s="234"/>
      <c r="N137" s="235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190</v>
      </c>
      <c r="AU137" s="17" t="s">
        <v>86</v>
      </c>
    </row>
    <row r="138" s="14" customFormat="1">
      <c r="A138" s="14"/>
      <c r="B138" s="255"/>
      <c r="C138" s="256"/>
      <c r="D138" s="231" t="s">
        <v>145</v>
      </c>
      <c r="E138" s="257" t="s">
        <v>1</v>
      </c>
      <c r="F138" s="258" t="s">
        <v>247</v>
      </c>
      <c r="G138" s="256"/>
      <c r="H138" s="257" t="s">
        <v>1</v>
      </c>
      <c r="I138" s="259"/>
      <c r="J138" s="256"/>
      <c r="K138" s="256"/>
      <c r="L138" s="260"/>
      <c r="M138" s="261"/>
      <c r="N138" s="262"/>
      <c r="O138" s="262"/>
      <c r="P138" s="262"/>
      <c r="Q138" s="262"/>
      <c r="R138" s="262"/>
      <c r="S138" s="262"/>
      <c r="T138" s="26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4" t="s">
        <v>145</v>
      </c>
      <c r="AU138" s="264" t="s">
        <v>86</v>
      </c>
      <c r="AV138" s="14" t="s">
        <v>84</v>
      </c>
      <c r="AW138" s="14" t="s">
        <v>32</v>
      </c>
      <c r="AX138" s="14" t="s">
        <v>76</v>
      </c>
      <c r="AY138" s="264" t="s">
        <v>120</v>
      </c>
    </row>
    <row r="139" s="13" customFormat="1">
      <c r="A139" s="13"/>
      <c r="B139" s="238"/>
      <c r="C139" s="239"/>
      <c r="D139" s="231" t="s">
        <v>145</v>
      </c>
      <c r="E139" s="240" t="s">
        <v>1</v>
      </c>
      <c r="F139" s="241" t="s">
        <v>248</v>
      </c>
      <c r="G139" s="239"/>
      <c r="H139" s="242">
        <v>86.400000000000006</v>
      </c>
      <c r="I139" s="243"/>
      <c r="J139" s="239"/>
      <c r="K139" s="239"/>
      <c r="L139" s="244"/>
      <c r="M139" s="245"/>
      <c r="N139" s="246"/>
      <c r="O139" s="246"/>
      <c r="P139" s="246"/>
      <c r="Q139" s="246"/>
      <c r="R139" s="246"/>
      <c r="S139" s="246"/>
      <c r="T139" s="24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8" t="s">
        <v>145</v>
      </c>
      <c r="AU139" s="248" t="s">
        <v>86</v>
      </c>
      <c r="AV139" s="13" t="s">
        <v>86</v>
      </c>
      <c r="AW139" s="13" t="s">
        <v>32</v>
      </c>
      <c r="AX139" s="13" t="s">
        <v>76</v>
      </c>
      <c r="AY139" s="248" t="s">
        <v>120</v>
      </c>
    </row>
    <row r="140" s="13" customFormat="1">
      <c r="A140" s="13"/>
      <c r="B140" s="238"/>
      <c r="C140" s="239"/>
      <c r="D140" s="231" t="s">
        <v>145</v>
      </c>
      <c r="E140" s="240" t="s">
        <v>1</v>
      </c>
      <c r="F140" s="241" t="s">
        <v>249</v>
      </c>
      <c r="G140" s="239"/>
      <c r="H140" s="242">
        <v>72.900000000000006</v>
      </c>
      <c r="I140" s="243"/>
      <c r="J140" s="239"/>
      <c r="K140" s="239"/>
      <c r="L140" s="244"/>
      <c r="M140" s="245"/>
      <c r="N140" s="246"/>
      <c r="O140" s="246"/>
      <c r="P140" s="246"/>
      <c r="Q140" s="246"/>
      <c r="R140" s="246"/>
      <c r="S140" s="246"/>
      <c r="T140" s="24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8" t="s">
        <v>145</v>
      </c>
      <c r="AU140" s="248" t="s">
        <v>86</v>
      </c>
      <c r="AV140" s="13" t="s">
        <v>86</v>
      </c>
      <c r="AW140" s="13" t="s">
        <v>32</v>
      </c>
      <c r="AX140" s="13" t="s">
        <v>76</v>
      </c>
      <c r="AY140" s="248" t="s">
        <v>120</v>
      </c>
    </row>
    <row r="141" s="13" customFormat="1">
      <c r="A141" s="13"/>
      <c r="B141" s="238"/>
      <c r="C141" s="239"/>
      <c r="D141" s="231" t="s">
        <v>145</v>
      </c>
      <c r="E141" s="240" t="s">
        <v>1</v>
      </c>
      <c r="F141" s="241" t="s">
        <v>250</v>
      </c>
      <c r="G141" s="239"/>
      <c r="H141" s="242">
        <v>170.40000000000001</v>
      </c>
      <c r="I141" s="243"/>
      <c r="J141" s="239"/>
      <c r="K141" s="239"/>
      <c r="L141" s="244"/>
      <c r="M141" s="245"/>
      <c r="N141" s="246"/>
      <c r="O141" s="246"/>
      <c r="P141" s="246"/>
      <c r="Q141" s="246"/>
      <c r="R141" s="246"/>
      <c r="S141" s="246"/>
      <c r="T141" s="24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8" t="s">
        <v>145</v>
      </c>
      <c r="AU141" s="248" t="s">
        <v>86</v>
      </c>
      <c r="AV141" s="13" t="s">
        <v>86</v>
      </c>
      <c r="AW141" s="13" t="s">
        <v>32</v>
      </c>
      <c r="AX141" s="13" t="s">
        <v>76</v>
      </c>
      <c r="AY141" s="248" t="s">
        <v>120</v>
      </c>
    </row>
    <row r="142" s="13" customFormat="1">
      <c r="A142" s="13"/>
      <c r="B142" s="238"/>
      <c r="C142" s="239"/>
      <c r="D142" s="231" t="s">
        <v>145</v>
      </c>
      <c r="E142" s="240" t="s">
        <v>1</v>
      </c>
      <c r="F142" s="241" t="s">
        <v>251</v>
      </c>
      <c r="G142" s="239"/>
      <c r="H142" s="242">
        <v>96.299999999999997</v>
      </c>
      <c r="I142" s="243"/>
      <c r="J142" s="239"/>
      <c r="K142" s="239"/>
      <c r="L142" s="244"/>
      <c r="M142" s="245"/>
      <c r="N142" s="246"/>
      <c r="O142" s="246"/>
      <c r="P142" s="246"/>
      <c r="Q142" s="246"/>
      <c r="R142" s="246"/>
      <c r="S142" s="246"/>
      <c r="T142" s="24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8" t="s">
        <v>145</v>
      </c>
      <c r="AU142" s="248" t="s">
        <v>86</v>
      </c>
      <c r="AV142" s="13" t="s">
        <v>86</v>
      </c>
      <c r="AW142" s="13" t="s">
        <v>32</v>
      </c>
      <c r="AX142" s="13" t="s">
        <v>76</v>
      </c>
      <c r="AY142" s="248" t="s">
        <v>120</v>
      </c>
    </row>
    <row r="143" s="13" customFormat="1">
      <c r="A143" s="13"/>
      <c r="B143" s="238"/>
      <c r="C143" s="239"/>
      <c r="D143" s="231" t="s">
        <v>145</v>
      </c>
      <c r="E143" s="240" t="s">
        <v>1</v>
      </c>
      <c r="F143" s="241" t="s">
        <v>252</v>
      </c>
      <c r="G143" s="239"/>
      <c r="H143" s="242">
        <v>84.900000000000006</v>
      </c>
      <c r="I143" s="243"/>
      <c r="J143" s="239"/>
      <c r="K143" s="239"/>
      <c r="L143" s="244"/>
      <c r="M143" s="245"/>
      <c r="N143" s="246"/>
      <c r="O143" s="246"/>
      <c r="P143" s="246"/>
      <c r="Q143" s="246"/>
      <c r="R143" s="246"/>
      <c r="S143" s="246"/>
      <c r="T143" s="24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8" t="s">
        <v>145</v>
      </c>
      <c r="AU143" s="248" t="s">
        <v>86</v>
      </c>
      <c r="AV143" s="13" t="s">
        <v>86</v>
      </c>
      <c r="AW143" s="13" t="s">
        <v>32</v>
      </c>
      <c r="AX143" s="13" t="s">
        <v>76</v>
      </c>
      <c r="AY143" s="248" t="s">
        <v>120</v>
      </c>
    </row>
    <row r="144" s="13" customFormat="1">
      <c r="A144" s="13"/>
      <c r="B144" s="238"/>
      <c r="C144" s="239"/>
      <c r="D144" s="231" t="s">
        <v>145</v>
      </c>
      <c r="E144" s="240" t="s">
        <v>1</v>
      </c>
      <c r="F144" s="241" t="s">
        <v>253</v>
      </c>
      <c r="G144" s="239"/>
      <c r="H144" s="242">
        <v>9</v>
      </c>
      <c r="I144" s="243"/>
      <c r="J144" s="239"/>
      <c r="K144" s="239"/>
      <c r="L144" s="244"/>
      <c r="M144" s="245"/>
      <c r="N144" s="246"/>
      <c r="O144" s="246"/>
      <c r="P144" s="246"/>
      <c r="Q144" s="246"/>
      <c r="R144" s="246"/>
      <c r="S144" s="246"/>
      <c r="T144" s="24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8" t="s">
        <v>145</v>
      </c>
      <c r="AU144" s="248" t="s">
        <v>86</v>
      </c>
      <c r="AV144" s="13" t="s">
        <v>86</v>
      </c>
      <c r="AW144" s="13" t="s">
        <v>32</v>
      </c>
      <c r="AX144" s="13" t="s">
        <v>76</v>
      </c>
      <c r="AY144" s="248" t="s">
        <v>120</v>
      </c>
    </row>
    <row r="145" s="15" customFormat="1">
      <c r="A145" s="15"/>
      <c r="B145" s="265"/>
      <c r="C145" s="266"/>
      <c r="D145" s="231" t="s">
        <v>145</v>
      </c>
      <c r="E145" s="267" t="s">
        <v>200</v>
      </c>
      <c r="F145" s="268" t="s">
        <v>254</v>
      </c>
      <c r="G145" s="266"/>
      <c r="H145" s="269">
        <v>519.89999999999998</v>
      </c>
      <c r="I145" s="270"/>
      <c r="J145" s="266"/>
      <c r="K145" s="266"/>
      <c r="L145" s="271"/>
      <c r="M145" s="272"/>
      <c r="N145" s="273"/>
      <c r="O145" s="273"/>
      <c r="P145" s="273"/>
      <c r="Q145" s="273"/>
      <c r="R145" s="273"/>
      <c r="S145" s="273"/>
      <c r="T145" s="274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75" t="s">
        <v>145</v>
      </c>
      <c r="AU145" s="275" t="s">
        <v>86</v>
      </c>
      <c r="AV145" s="15" t="s">
        <v>123</v>
      </c>
      <c r="AW145" s="15" t="s">
        <v>32</v>
      </c>
      <c r="AX145" s="15" t="s">
        <v>84</v>
      </c>
      <c r="AY145" s="275" t="s">
        <v>120</v>
      </c>
    </row>
    <row r="146" s="2" customFormat="1" ht="33" customHeight="1">
      <c r="A146" s="38"/>
      <c r="B146" s="39"/>
      <c r="C146" s="217" t="s">
        <v>137</v>
      </c>
      <c r="D146" s="217" t="s">
        <v>124</v>
      </c>
      <c r="E146" s="218" t="s">
        <v>255</v>
      </c>
      <c r="F146" s="219" t="s">
        <v>256</v>
      </c>
      <c r="G146" s="220" t="s">
        <v>229</v>
      </c>
      <c r="H146" s="221">
        <v>519.20000000000005</v>
      </c>
      <c r="I146" s="222"/>
      <c r="J146" s="223">
        <f>ROUND(I146*H146,2)</f>
        <v>0</v>
      </c>
      <c r="K146" s="224"/>
      <c r="L146" s="44"/>
      <c r="M146" s="225" t="s">
        <v>1</v>
      </c>
      <c r="N146" s="226" t="s">
        <v>41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0.44</v>
      </c>
      <c r="T146" s="228">
        <f>S146*H146</f>
        <v>228.44800000000001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123</v>
      </c>
      <c r="AT146" s="229" t="s">
        <v>124</v>
      </c>
      <c r="AU146" s="229" t="s">
        <v>86</v>
      </c>
      <c r="AY146" s="17" t="s">
        <v>120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84</v>
      </c>
      <c r="BK146" s="230">
        <f>ROUND(I146*H146,2)</f>
        <v>0</v>
      </c>
      <c r="BL146" s="17" t="s">
        <v>123</v>
      </c>
      <c r="BM146" s="229" t="s">
        <v>257</v>
      </c>
    </row>
    <row r="147" s="2" customFormat="1">
      <c r="A147" s="38"/>
      <c r="B147" s="39"/>
      <c r="C147" s="40"/>
      <c r="D147" s="249" t="s">
        <v>190</v>
      </c>
      <c r="E147" s="40"/>
      <c r="F147" s="250" t="s">
        <v>258</v>
      </c>
      <c r="G147" s="40"/>
      <c r="H147" s="40"/>
      <c r="I147" s="233"/>
      <c r="J147" s="40"/>
      <c r="K147" s="40"/>
      <c r="L147" s="44"/>
      <c r="M147" s="234"/>
      <c r="N147" s="235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190</v>
      </c>
      <c r="AU147" s="17" t="s">
        <v>86</v>
      </c>
    </row>
    <row r="148" s="13" customFormat="1">
      <c r="A148" s="13"/>
      <c r="B148" s="238"/>
      <c r="C148" s="239"/>
      <c r="D148" s="231" t="s">
        <v>145</v>
      </c>
      <c r="E148" s="240" t="s">
        <v>1</v>
      </c>
      <c r="F148" s="241" t="s">
        <v>259</v>
      </c>
      <c r="G148" s="239"/>
      <c r="H148" s="242">
        <v>5</v>
      </c>
      <c r="I148" s="243"/>
      <c r="J148" s="239"/>
      <c r="K148" s="239"/>
      <c r="L148" s="244"/>
      <c r="M148" s="245"/>
      <c r="N148" s="246"/>
      <c r="O148" s="246"/>
      <c r="P148" s="246"/>
      <c r="Q148" s="246"/>
      <c r="R148" s="246"/>
      <c r="S148" s="246"/>
      <c r="T148" s="24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8" t="s">
        <v>145</v>
      </c>
      <c r="AU148" s="248" t="s">
        <v>86</v>
      </c>
      <c r="AV148" s="13" t="s">
        <v>86</v>
      </c>
      <c r="AW148" s="13" t="s">
        <v>32</v>
      </c>
      <c r="AX148" s="13" t="s">
        <v>76</v>
      </c>
      <c r="AY148" s="248" t="s">
        <v>120</v>
      </c>
    </row>
    <row r="149" s="13" customFormat="1">
      <c r="A149" s="13"/>
      <c r="B149" s="238"/>
      <c r="C149" s="239"/>
      <c r="D149" s="231" t="s">
        <v>145</v>
      </c>
      <c r="E149" s="240" t="s">
        <v>1</v>
      </c>
      <c r="F149" s="241" t="s">
        <v>260</v>
      </c>
      <c r="G149" s="239"/>
      <c r="H149" s="242">
        <v>10</v>
      </c>
      <c r="I149" s="243"/>
      <c r="J149" s="239"/>
      <c r="K149" s="239"/>
      <c r="L149" s="244"/>
      <c r="M149" s="245"/>
      <c r="N149" s="246"/>
      <c r="O149" s="246"/>
      <c r="P149" s="246"/>
      <c r="Q149" s="246"/>
      <c r="R149" s="246"/>
      <c r="S149" s="246"/>
      <c r="T149" s="24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8" t="s">
        <v>145</v>
      </c>
      <c r="AU149" s="248" t="s">
        <v>86</v>
      </c>
      <c r="AV149" s="13" t="s">
        <v>86</v>
      </c>
      <c r="AW149" s="13" t="s">
        <v>32</v>
      </c>
      <c r="AX149" s="13" t="s">
        <v>76</v>
      </c>
      <c r="AY149" s="248" t="s">
        <v>120</v>
      </c>
    </row>
    <row r="150" s="13" customFormat="1">
      <c r="A150" s="13"/>
      <c r="B150" s="238"/>
      <c r="C150" s="239"/>
      <c r="D150" s="231" t="s">
        <v>145</v>
      </c>
      <c r="E150" s="240" t="s">
        <v>1</v>
      </c>
      <c r="F150" s="241" t="s">
        <v>261</v>
      </c>
      <c r="G150" s="239"/>
      <c r="H150" s="242">
        <v>492</v>
      </c>
      <c r="I150" s="243"/>
      <c r="J150" s="239"/>
      <c r="K150" s="239"/>
      <c r="L150" s="244"/>
      <c r="M150" s="245"/>
      <c r="N150" s="246"/>
      <c r="O150" s="246"/>
      <c r="P150" s="246"/>
      <c r="Q150" s="246"/>
      <c r="R150" s="246"/>
      <c r="S150" s="246"/>
      <c r="T150" s="24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8" t="s">
        <v>145</v>
      </c>
      <c r="AU150" s="248" t="s">
        <v>86</v>
      </c>
      <c r="AV150" s="13" t="s">
        <v>86</v>
      </c>
      <c r="AW150" s="13" t="s">
        <v>32</v>
      </c>
      <c r="AX150" s="13" t="s">
        <v>76</v>
      </c>
      <c r="AY150" s="248" t="s">
        <v>120</v>
      </c>
    </row>
    <row r="151" s="13" customFormat="1">
      <c r="A151" s="13"/>
      <c r="B151" s="238"/>
      <c r="C151" s="239"/>
      <c r="D151" s="231" t="s">
        <v>145</v>
      </c>
      <c r="E151" s="240" t="s">
        <v>1</v>
      </c>
      <c r="F151" s="241" t="s">
        <v>262</v>
      </c>
      <c r="G151" s="239"/>
      <c r="H151" s="242">
        <v>12.199999999999999</v>
      </c>
      <c r="I151" s="243"/>
      <c r="J151" s="239"/>
      <c r="K151" s="239"/>
      <c r="L151" s="244"/>
      <c r="M151" s="245"/>
      <c r="N151" s="246"/>
      <c r="O151" s="246"/>
      <c r="P151" s="246"/>
      <c r="Q151" s="246"/>
      <c r="R151" s="246"/>
      <c r="S151" s="246"/>
      <c r="T151" s="24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8" t="s">
        <v>145</v>
      </c>
      <c r="AU151" s="248" t="s">
        <v>86</v>
      </c>
      <c r="AV151" s="13" t="s">
        <v>86</v>
      </c>
      <c r="AW151" s="13" t="s">
        <v>32</v>
      </c>
      <c r="AX151" s="13" t="s">
        <v>76</v>
      </c>
      <c r="AY151" s="248" t="s">
        <v>120</v>
      </c>
    </row>
    <row r="152" s="15" customFormat="1">
      <c r="A152" s="15"/>
      <c r="B152" s="265"/>
      <c r="C152" s="266"/>
      <c r="D152" s="231" t="s">
        <v>145</v>
      </c>
      <c r="E152" s="267" t="s">
        <v>198</v>
      </c>
      <c r="F152" s="268" t="s">
        <v>254</v>
      </c>
      <c r="G152" s="266"/>
      <c r="H152" s="269">
        <v>519.20000000000005</v>
      </c>
      <c r="I152" s="270"/>
      <c r="J152" s="266"/>
      <c r="K152" s="266"/>
      <c r="L152" s="271"/>
      <c r="M152" s="272"/>
      <c r="N152" s="273"/>
      <c r="O152" s="273"/>
      <c r="P152" s="273"/>
      <c r="Q152" s="273"/>
      <c r="R152" s="273"/>
      <c r="S152" s="273"/>
      <c r="T152" s="274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5" t="s">
        <v>145</v>
      </c>
      <c r="AU152" s="275" t="s">
        <v>86</v>
      </c>
      <c r="AV152" s="15" t="s">
        <v>123</v>
      </c>
      <c r="AW152" s="15" t="s">
        <v>32</v>
      </c>
      <c r="AX152" s="15" t="s">
        <v>84</v>
      </c>
      <c r="AY152" s="275" t="s">
        <v>120</v>
      </c>
    </row>
    <row r="153" s="2" customFormat="1" ht="24.15" customHeight="1">
      <c r="A153" s="38"/>
      <c r="B153" s="39"/>
      <c r="C153" s="217" t="s">
        <v>155</v>
      </c>
      <c r="D153" s="217" t="s">
        <v>124</v>
      </c>
      <c r="E153" s="218" t="s">
        <v>263</v>
      </c>
      <c r="F153" s="219" t="s">
        <v>264</v>
      </c>
      <c r="G153" s="220" t="s">
        <v>229</v>
      </c>
      <c r="H153" s="221">
        <v>492</v>
      </c>
      <c r="I153" s="222"/>
      <c r="J153" s="223">
        <f>ROUND(I153*H153,2)</f>
        <v>0</v>
      </c>
      <c r="K153" s="224"/>
      <c r="L153" s="44"/>
      <c r="M153" s="225" t="s">
        <v>1</v>
      </c>
      <c r="N153" s="226" t="s">
        <v>41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0.22</v>
      </c>
      <c r="T153" s="228">
        <f>S153*H153</f>
        <v>108.24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123</v>
      </c>
      <c r="AT153" s="229" t="s">
        <v>124</v>
      </c>
      <c r="AU153" s="229" t="s">
        <v>86</v>
      </c>
      <c r="AY153" s="17" t="s">
        <v>120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84</v>
      </c>
      <c r="BK153" s="230">
        <f>ROUND(I153*H153,2)</f>
        <v>0</v>
      </c>
      <c r="BL153" s="17" t="s">
        <v>123</v>
      </c>
      <c r="BM153" s="229" t="s">
        <v>265</v>
      </c>
    </row>
    <row r="154" s="2" customFormat="1">
      <c r="A154" s="38"/>
      <c r="B154" s="39"/>
      <c r="C154" s="40"/>
      <c r="D154" s="249" t="s">
        <v>190</v>
      </c>
      <c r="E154" s="40"/>
      <c r="F154" s="250" t="s">
        <v>266</v>
      </c>
      <c r="G154" s="40"/>
      <c r="H154" s="40"/>
      <c r="I154" s="233"/>
      <c r="J154" s="40"/>
      <c r="K154" s="40"/>
      <c r="L154" s="44"/>
      <c r="M154" s="234"/>
      <c r="N154" s="235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190</v>
      </c>
      <c r="AU154" s="17" t="s">
        <v>86</v>
      </c>
    </row>
    <row r="155" s="13" customFormat="1">
      <c r="A155" s="13"/>
      <c r="B155" s="238"/>
      <c r="C155" s="239"/>
      <c r="D155" s="231" t="s">
        <v>145</v>
      </c>
      <c r="E155" s="240" t="s">
        <v>1</v>
      </c>
      <c r="F155" s="241" t="s">
        <v>267</v>
      </c>
      <c r="G155" s="239"/>
      <c r="H155" s="242">
        <v>492</v>
      </c>
      <c r="I155" s="243"/>
      <c r="J155" s="239"/>
      <c r="K155" s="239"/>
      <c r="L155" s="244"/>
      <c r="M155" s="245"/>
      <c r="N155" s="246"/>
      <c r="O155" s="246"/>
      <c r="P155" s="246"/>
      <c r="Q155" s="246"/>
      <c r="R155" s="246"/>
      <c r="S155" s="246"/>
      <c r="T155" s="24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8" t="s">
        <v>145</v>
      </c>
      <c r="AU155" s="248" t="s">
        <v>86</v>
      </c>
      <c r="AV155" s="13" t="s">
        <v>86</v>
      </c>
      <c r="AW155" s="13" t="s">
        <v>32</v>
      </c>
      <c r="AX155" s="13" t="s">
        <v>76</v>
      </c>
      <c r="AY155" s="248" t="s">
        <v>120</v>
      </c>
    </row>
    <row r="156" s="15" customFormat="1">
      <c r="A156" s="15"/>
      <c r="B156" s="265"/>
      <c r="C156" s="266"/>
      <c r="D156" s="231" t="s">
        <v>145</v>
      </c>
      <c r="E156" s="267" t="s">
        <v>1</v>
      </c>
      <c r="F156" s="268" t="s">
        <v>254</v>
      </c>
      <c r="G156" s="266"/>
      <c r="H156" s="269">
        <v>492</v>
      </c>
      <c r="I156" s="270"/>
      <c r="J156" s="266"/>
      <c r="K156" s="266"/>
      <c r="L156" s="271"/>
      <c r="M156" s="272"/>
      <c r="N156" s="273"/>
      <c r="O156" s="273"/>
      <c r="P156" s="273"/>
      <c r="Q156" s="273"/>
      <c r="R156" s="273"/>
      <c r="S156" s="273"/>
      <c r="T156" s="274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75" t="s">
        <v>145</v>
      </c>
      <c r="AU156" s="275" t="s">
        <v>86</v>
      </c>
      <c r="AV156" s="15" t="s">
        <v>123</v>
      </c>
      <c r="AW156" s="15" t="s">
        <v>32</v>
      </c>
      <c r="AX156" s="15" t="s">
        <v>84</v>
      </c>
      <c r="AY156" s="275" t="s">
        <v>120</v>
      </c>
    </row>
    <row r="157" s="2" customFormat="1" ht="33" customHeight="1">
      <c r="A157" s="38"/>
      <c r="B157" s="39"/>
      <c r="C157" s="217" t="s">
        <v>159</v>
      </c>
      <c r="D157" s="217" t="s">
        <v>124</v>
      </c>
      <c r="E157" s="218" t="s">
        <v>268</v>
      </c>
      <c r="F157" s="219" t="s">
        <v>269</v>
      </c>
      <c r="G157" s="220" t="s">
        <v>229</v>
      </c>
      <c r="H157" s="221">
        <v>9357</v>
      </c>
      <c r="I157" s="222"/>
      <c r="J157" s="223">
        <f>ROUND(I157*H157,2)</f>
        <v>0</v>
      </c>
      <c r="K157" s="224"/>
      <c r="L157" s="44"/>
      <c r="M157" s="225" t="s">
        <v>1</v>
      </c>
      <c r="N157" s="226" t="s">
        <v>41</v>
      </c>
      <c r="O157" s="91"/>
      <c r="P157" s="227">
        <f>O157*H157</f>
        <v>0</v>
      </c>
      <c r="Q157" s="227">
        <v>4.0000000000000003E-05</v>
      </c>
      <c r="R157" s="227">
        <f>Q157*H157</f>
        <v>0.37428000000000006</v>
      </c>
      <c r="S157" s="227">
        <v>0.091999999999999998</v>
      </c>
      <c r="T157" s="228">
        <f>S157*H157</f>
        <v>860.84399999999994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123</v>
      </c>
      <c r="AT157" s="229" t="s">
        <v>124</v>
      </c>
      <c r="AU157" s="229" t="s">
        <v>86</v>
      </c>
      <c r="AY157" s="17" t="s">
        <v>120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84</v>
      </c>
      <c r="BK157" s="230">
        <f>ROUND(I157*H157,2)</f>
        <v>0</v>
      </c>
      <c r="BL157" s="17" t="s">
        <v>123</v>
      </c>
      <c r="BM157" s="229" t="s">
        <v>270</v>
      </c>
    </row>
    <row r="158" s="2" customFormat="1">
      <c r="A158" s="38"/>
      <c r="B158" s="39"/>
      <c r="C158" s="40"/>
      <c r="D158" s="249" t="s">
        <v>190</v>
      </c>
      <c r="E158" s="40"/>
      <c r="F158" s="250" t="s">
        <v>271</v>
      </c>
      <c r="G158" s="40"/>
      <c r="H158" s="40"/>
      <c r="I158" s="233"/>
      <c r="J158" s="40"/>
      <c r="K158" s="40"/>
      <c r="L158" s="44"/>
      <c r="M158" s="234"/>
      <c r="N158" s="235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190</v>
      </c>
      <c r="AU158" s="17" t="s">
        <v>86</v>
      </c>
    </row>
    <row r="159" s="14" customFormat="1">
      <c r="A159" s="14"/>
      <c r="B159" s="255"/>
      <c r="C159" s="256"/>
      <c r="D159" s="231" t="s">
        <v>145</v>
      </c>
      <c r="E159" s="257" t="s">
        <v>1</v>
      </c>
      <c r="F159" s="258" t="s">
        <v>272</v>
      </c>
      <c r="G159" s="256"/>
      <c r="H159" s="257" t="s">
        <v>1</v>
      </c>
      <c r="I159" s="259"/>
      <c r="J159" s="256"/>
      <c r="K159" s="256"/>
      <c r="L159" s="260"/>
      <c r="M159" s="261"/>
      <c r="N159" s="262"/>
      <c r="O159" s="262"/>
      <c r="P159" s="262"/>
      <c r="Q159" s="262"/>
      <c r="R159" s="262"/>
      <c r="S159" s="262"/>
      <c r="T159" s="26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4" t="s">
        <v>145</v>
      </c>
      <c r="AU159" s="264" t="s">
        <v>86</v>
      </c>
      <c r="AV159" s="14" t="s">
        <v>84</v>
      </c>
      <c r="AW159" s="14" t="s">
        <v>32</v>
      </c>
      <c r="AX159" s="14" t="s">
        <v>76</v>
      </c>
      <c r="AY159" s="264" t="s">
        <v>120</v>
      </c>
    </row>
    <row r="160" s="13" customFormat="1">
      <c r="A160" s="13"/>
      <c r="B160" s="238"/>
      <c r="C160" s="239"/>
      <c r="D160" s="231" t="s">
        <v>145</v>
      </c>
      <c r="E160" s="240" t="s">
        <v>1</v>
      </c>
      <c r="F160" s="241" t="s">
        <v>273</v>
      </c>
      <c r="G160" s="239"/>
      <c r="H160" s="242">
        <v>1570</v>
      </c>
      <c r="I160" s="243"/>
      <c r="J160" s="239"/>
      <c r="K160" s="239"/>
      <c r="L160" s="244"/>
      <c r="M160" s="245"/>
      <c r="N160" s="246"/>
      <c r="O160" s="246"/>
      <c r="P160" s="246"/>
      <c r="Q160" s="246"/>
      <c r="R160" s="246"/>
      <c r="S160" s="246"/>
      <c r="T160" s="24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8" t="s">
        <v>145</v>
      </c>
      <c r="AU160" s="248" t="s">
        <v>86</v>
      </c>
      <c r="AV160" s="13" t="s">
        <v>86</v>
      </c>
      <c r="AW160" s="13" t="s">
        <v>32</v>
      </c>
      <c r="AX160" s="13" t="s">
        <v>76</v>
      </c>
      <c r="AY160" s="248" t="s">
        <v>120</v>
      </c>
    </row>
    <row r="161" s="13" customFormat="1">
      <c r="A161" s="13"/>
      <c r="B161" s="238"/>
      <c r="C161" s="239"/>
      <c r="D161" s="231" t="s">
        <v>145</v>
      </c>
      <c r="E161" s="240" t="s">
        <v>1</v>
      </c>
      <c r="F161" s="241" t="s">
        <v>274</v>
      </c>
      <c r="G161" s="239"/>
      <c r="H161" s="242">
        <v>1350</v>
      </c>
      <c r="I161" s="243"/>
      <c r="J161" s="239"/>
      <c r="K161" s="239"/>
      <c r="L161" s="244"/>
      <c r="M161" s="245"/>
      <c r="N161" s="246"/>
      <c r="O161" s="246"/>
      <c r="P161" s="246"/>
      <c r="Q161" s="246"/>
      <c r="R161" s="246"/>
      <c r="S161" s="246"/>
      <c r="T161" s="24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8" t="s">
        <v>145</v>
      </c>
      <c r="AU161" s="248" t="s">
        <v>86</v>
      </c>
      <c r="AV161" s="13" t="s">
        <v>86</v>
      </c>
      <c r="AW161" s="13" t="s">
        <v>32</v>
      </c>
      <c r="AX161" s="13" t="s">
        <v>76</v>
      </c>
      <c r="AY161" s="248" t="s">
        <v>120</v>
      </c>
    </row>
    <row r="162" s="13" customFormat="1">
      <c r="A162" s="13"/>
      <c r="B162" s="238"/>
      <c r="C162" s="239"/>
      <c r="D162" s="231" t="s">
        <v>145</v>
      </c>
      <c r="E162" s="240" t="s">
        <v>1</v>
      </c>
      <c r="F162" s="241" t="s">
        <v>275</v>
      </c>
      <c r="G162" s="239"/>
      <c r="H162" s="242">
        <v>3892</v>
      </c>
      <c r="I162" s="243"/>
      <c r="J162" s="239"/>
      <c r="K162" s="239"/>
      <c r="L162" s="244"/>
      <c r="M162" s="245"/>
      <c r="N162" s="246"/>
      <c r="O162" s="246"/>
      <c r="P162" s="246"/>
      <c r="Q162" s="246"/>
      <c r="R162" s="246"/>
      <c r="S162" s="246"/>
      <c r="T162" s="24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8" t="s">
        <v>145</v>
      </c>
      <c r="AU162" s="248" t="s">
        <v>86</v>
      </c>
      <c r="AV162" s="13" t="s">
        <v>86</v>
      </c>
      <c r="AW162" s="13" t="s">
        <v>32</v>
      </c>
      <c r="AX162" s="13" t="s">
        <v>76</v>
      </c>
      <c r="AY162" s="248" t="s">
        <v>120</v>
      </c>
    </row>
    <row r="163" s="14" customFormat="1">
      <c r="A163" s="14"/>
      <c r="B163" s="255"/>
      <c r="C163" s="256"/>
      <c r="D163" s="231" t="s">
        <v>145</v>
      </c>
      <c r="E163" s="257" t="s">
        <v>1</v>
      </c>
      <c r="F163" s="258" t="s">
        <v>276</v>
      </c>
      <c r="G163" s="256"/>
      <c r="H163" s="257" t="s">
        <v>1</v>
      </c>
      <c r="I163" s="259"/>
      <c r="J163" s="256"/>
      <c r="K163" s="256"/>
      <c r="L163" s="260"/>
      <c r="M163" s="261"/>
      <c r="N163" s="262"/>
      <c r="O163" s="262"/>
      <c r="P163" s="262"/>
      <c r="Q163" s="262"/>
      <c r="R163" s="262"/>
      <c r="S163" s="262"/>
      <c r="T163" s="26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4" t="s">
        <v>145</v>
      </c>
      <c r="AU163" s="264" t="s">
        <v>86</v>
      </c>
      <c r="AV163" s="14" t="s">
        <v>84</v>
      </c>
      <c r="AW163" s="14" t="s">
        <v>32</v>
      </c>
      <c r="AX163" s="14" t="s">
        <v>76</v>
      </c>
      <c r="AY163" s="264" t="s">
        <v>120</v>
      </c>
    </row>
    <row r="164" s="13" customFormat="1">
      <c r="A164" s="13"/>
      <c r="B164" s="238"/>
      <c r="C164" s="239"/>
      <c r="D164" s="231" t="s">
        <v>145</v>
      </c>
      <c r="E164" s="240" t="s">
        <v>1</v>
      </c>
      <c r="F164" s="241" t="s">
        <v>277</v>
      </c>
      <c r="G164" s="239"/>
      <c r="H164" s="242">
        <v>1475</v>
      </c>
      <c r="I164" s="243"/>
      <c r="J164" s="239"/>
      <c r="K164" s="239"/>
      <c r="L164" s="244"/>
      <c r="M164" s="245"/>
      <c r="N164" s="246"/>
      <c r="O164" s="246"/>
      <c r="P164" s="246"/>
      <c r="Q164" s="246"/>
      <c r="R164" s="246"/>
      <c r="S164" s="246"/>
      <c r="T164" s="24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8" t="s">
        <v>145</v>
      </c>
      <c r="AU164" s="248" t="s">
        <v>86</v>
      </c>
      <c r="AV164" s="13" t="s">
        <v>86</v>
      </c>
      <c r="AW164" s="13" t="s">
        <v>32</v>
      </c>
      <c r="AX164" s="13" t="s">
        <v>76</v>
      </c>
      <c r="AY164" s="248" t="s">
        <v>120</v>
      </c>
    </row>
    <row r="165" s="13" customFormat="1">
      <c r="A165" s="13"/>
      <c r="B165" s="238"/>
      <c r="C165" s="239"/>
      <c r="D165" s="231" t="s">
        <v>145</v>
      </c>
      <c r="E165" s="240" t="s">
        <v>1</v>
      </c>
      <c r="F165" s="241" t="s">
        <v>278</v>
      </c>
      <c r="G165" s="239"/>
      <c r="H165" s="242">
        <v>1070</v>
      </c>
      <c r="I165" s="243"/>
      <c r="J165" s="239"/>
      <c r="K165" s="239"/>
      <c r="L165" s="244"/>
      <c r="M165" s="245"/>
      <c r="N165" s="246"/>
      <c r="O165" s="246"/>
      <c r="P165" s="246"/>
      <c r="Q165" s="246"/>
      <c r="R165" s="246"/>
      <c r="S165" s="246"/>
      <c r="T165" s="24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8" t="s">
        <v>145</v>
      </c>
      <c r="AU165" s="248" t="s">
        <v>86</v>
      </c>
      <c r="AV165" s="13" t="s">
        <v>86</v>
      </c>
      <c r="AW165" s="13" t="s">
        <v>32</v>
      </c>
      <c r="AX165" s="13" t="s">
        <v>76</v>
      </c>
      <c r="AY165" s="248" t="s">
        <v>120</v>
      </c>
    </row>
    <row r="166" s="15" customFormat="1">
      <c r="A166" s="15"/>
      <c r="B166" s="265"/>
      <c r="C166" s="266"/>
      <c r="D166" s="231" t="s">
        <v>145</v>
      </c>
      <c r="E166" s="267" t="s">
        <v>215</v>
      </c>
      <c r="F166" s="268" t="s">
        <v>254</v>
      </c>
      <c r="G166" s="266"/>
      <c r="H166" s="269">
        <v>9357</v>
      </c>
      <c r="I166" s="270"/>
      <c r="J166" s="266"/>
      <c r="K166" s="266"/>
      <c r="L166" s="271"/>
      <c r="M166" s="272"/>
      <c r="N166" s="273"/>
      <c r="O166" s="273"/>
      <c r="P166" s="273"/>
      <c r="Q166" s="273"/>
      <c r="R166" s="273"/>
      <c r="S166" s="273"/>
      <c r="T166" s="274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75" t="s">
        <v>145</v>
      </c>
      <c r="AU166" s="275" t="s">
        <v>86</v>
      </c>
      <c r="AV166" s="15" t="s">
        <v>123</v>
      </c>
      <c r="AW166" s="15" t="s">
        <v>32</v>
      </c>
      <c r="AX166" s="15" t="s">
        <v>84</v>
      </c>
      <c r="AY166" s="275" t="s">
        <v>120</v>
      </c>
    </row>
    <row r="167" s="2" customFormat="1" ht="33" customHeight="1">
      <c r="A167" s="38"/>
      <c r="B167" s="39"/>
      <c r="C167" s="217" t="s">
        <v>163</v>
      </c>
      <c r="D167" s="217" t="s">
        <v>124</v>
      </c>
      <c r="E167" s="218" t="s">
        <v>279</v>
      </c>
      <c r="F167" s="219" t="s">
        <v>280</v>
      </c>
      <c r="G167" s="220" t="s">
        <v>229</v>
      </c>
      <c r="H167" s="221">
        <v>2545</v>
      </c>
      <c r="I167" s="222"/>
      <c r="J167" s="223">
        <f>ROUND(I167*H167,2)</f>
        <v>0</v>
      </c>
      <c r="K167" s="224"/>
      <c r="L167" s="44"/>
      <c r="M167" s="225" t="s">
        <v>1</v>
      </c>
      <c r="N167" s="226" t="s">
        <v>41</v>
      </c>
      <c r="O167" s="91"/>
      <c r="P167" s="227">
        <f>O167*H167</f>
        <v>0</v>
      </c>
      <c r="Q167" s="227">
        <v>9.0000000000000006E-05</v>
      </c>
      <c r="R167" s="227">
        <f>Q167*H167</f>
        <v>0.22905</v>
      </c>
      <c r="S167" s="227">
        <v>0.23000000000000001</v>
      </c>
      <c r="T167" s="228">
        <f>S167*H167</f>
        <v>585.35000000000002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123</v>
      </c>
      <c r="AT167" s="229" t="s">
        <v>124</v>
      </c>
      <c r="AU167" s="229" t="s">
        <v>86</v>
      </c>
      <c r="AY167" s="17" t="s">
        <v>120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84</v>
      </c>
      <c r="BK167" s="230">
        <f>ROUND(I167*H167,2)</f>
        <v>0</v>
      </c>
      <c r="BL167" s="17" t="s">
        <v>123</v>
      </c>
      <c r="BM167" s="229" t="s">
        <v>281</v>
      </c>
    </row>
    <row r="168" s="2" customFormat="1">
      <c r="A168" s="38"/>
      <c r="B168" s="39"/>
      <c r="C168" s="40"/>
      <c r="D168" s="249" t="s">
        <v>190</v>
      </c>
      <c r="E168" s="40"/>
      <c r="F168" s="250" t="s">
        <v>282</v>
      </c>
      <c r="G168" s="40"/>
      <c r="H168" s="40"/>
      <c r="I168" s="233"/>
      <c r="J168" s="40"/>
      <c r="K168" s="40"/>
      <c r="L168" s="44"/>
      <c r="M168" s="234"/>
      <c r="N168" s="235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190</v>
      </c>
      <c r="AU168" s="17" t="s">
        <v>86</v>
      </c>
    </row>
    <row r="169" s="14" customFormat="1">
      <c r="A169" s="14"/>
      <c r="B169" s="255"/>
      <c r="C169" s="256"/>
      <c r="D169" s="231" t="s">
        <v>145</v>
      </c>
      <c r="E169" s="257" t="s">
        <v>1</v>
      </c>
      <c r="F169" s="258" t="s">
        <v>283</v>
      </c>
      <c r="G169" s="256"/>
      <c r="H169" s="257" t="s">
        <v>1</v>
      </c>
      <c r="I169" s="259"/>
      <c r="J169" s="256"/>
      <c r="K169" s="256"/>
      <c r="L169" s="260"/>
      <c r="M169" s="261"/>
      <c r="N169" s="262"/>
      <c r="O169" s="262"/>
      <c r="P169" s="262"/>
      <c r="Q169" s="262"/>
      <c r="R169" s="262"/>
      <c r="S169" s="262"/>
      <c r="T169" s="26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4" t="s">
        <v>145</v>
      </c>
      <c r="AU169" s="264" t="s">
        <v>86</v>
      </c>
      <c r="AV169" s="14" t="s">
        <v>84</v>
      </c>
      <c r="AW169" s="14" t="s">
        <v>32</v>
      </c>
      <c r="AX169" s="14" t="s">
        <v>76</v>
      </c>
      <c r="AY169" s="264" t="s">
        <v>120</v>
      </c>
    </row>
    <row r="170" s="13" customFormat="1">
      <c r="A170" s="13"/>
      <c r="B170" s="238"/>
      <c r="C170" s="239"/>
      <c r="D170" s="231" t="s">
        <v>145</v>
      </c>
      <c r="E170" s="240" t="s">
        <v>1</v>
      </c>
      <c r="F170" s="241" t="s">
        <v>277</v>
      </c>
      <c r="G170" s="239"/>
      <c r="H170" s="242">
        <v>1475</v>
      </c>
      <c r="I170" s="243"/>
      <c r="J170" s="239"/>
      <c r="K170" s="239"/>
      <c r="L170" s="244"/>
      <c r="M170" s="245"/>
      <c r="N170" s="246"/>
      <c r="O170" s="246"/>
      <c r="P170" s="246"/>
      <c r="Q170" s="246"/>
      <c r="R170" s="246"/>
      <c r="S170" s="246"/>
      <c r="T170" s="24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8" t="s">
        <v>145</v>
      </c>
      <c r="AU170" s="248" t="s">
        <v>86</v>
      </c>
      <c r="AV170" s="13" t="s">
        <v>86</v>
      </c>
      <c r="AW170" s="13" t="s">
        <v>32</v>
      </c>
      <c r="AX170" s="13" t="s">
        <v>76</v>
      </c>
      <c r="AY170" s="248" t="s">
        <v>120</v>
      </c>
    </row>
    <row r="171" s="13" customFormat="1">
      <c r="A171" s="13"/>
      <c r="B171" s="238"/>
      <c r="C171" s="239"/>
      <c r="D171" s="231" t="s">
        <v>145</v>
      </c>
      <c r="E171" s="240" t="s">
        <v>1</v>
      </c>
      <c r="F171" s="241" t="s">
        <v>278</v>
      </c>
      <c r="G171" s="239"/>
      <c r="H171" s="242">
        <v>1070</v>
      </c>
      <c r="I171" s="243"/>
      <c r="J171" s="239"/>
      <c r="K171" s="239"/>
      <c r="L171" s="244"/>
      <c r="M171" s="245"/>
      <c r="N171" s="246"/>
      <c r="O171" s="246"/>
      <c r="P171" s="246"/>
      <c r="Q171" s="246"/>
      <c r="R171" s="246"/>
      <c r="S171" s="246"/>
      <c r="T171" s="24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8" t="s">
        <v>145</v>
      </c>
      <c r="AU171" s="248" t="s">
        <v>86</v>
      </c>
      <c r="AV171" s="13" t="s">
        <v>86</v>
      </c>
      <c r="AW171" s="13" t="s">
        <v>32</v>
      </c>
      <c r="AX171" s="13" t="s">
        <v>76</v>
      </c>
      <c r="AY171" s="248" t="s">
        <v>120</v>
      </c>
    </row>
    <row r="172" s="15" customFormat="1">
      <c r="A172" s="15"/>
      <c r="B172" s="265"/>
      <c r="C172" s="266"/>
      <c r="D172" s="231" t="s">
        <v>145</v>
      </c>
      <c r="E172" s="267" t="s">
        <v>217</v>
      </c>
      <c r="F172" s="268" t="s">
        <v>254</v>
      </c>
      <c r="G172" s="266"/>
      <c r="H172" s="269">
        <v>2545</v>
      </c>
      <c r="I172" s="270"/>
      <c r="J172" s="266"/>
      <c r="K172" s="266"/>
      <c r="L172" s="271"/>
      <c r="M172" s="272"/>
      <c r="N172" s="273"/>
      <c r="O172" s="273"/>
      <c r="P172" s="273"/>
      <c r="Q172" s="273"/>
      <c r="R172" s="273"/>
      <c r="S172" s="273"/>
      <c r="T172" s="274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75" t="s">
        <v>145</v>
      </c>
      <c r="AU172" s="275" t="s">
        <v>86</v>
      </c>
      <c r="AV172" s="15" t="s">
        <v>123</v>
      </c>
      <c r="AW172" s="15" t="s">
        <v>32</v>
      </c>
      <c r="AX172" s="15" t="s">
        <v>84</v>
      </c>
      <c r="AY172" s="275" t="s">
        <v>120</v>
      </c>
    </row>
    <row r="173" s="2" customFormat="1" ht="16.5" customHeight="1">
      <c r="A173" s="38"/>
      <c r="B173" s="39"/>
      <c r="C173" s="217" t="s">
        <v>169</v>
      </c>
      <c r="D173" s="217" t="s">
        <v>124</v>
      </c>
      <c r="E173" s="218" t="s">
        <v>284</v>
      </c>
      <c r="F173" s="219" t="s">
        <v>285</v>
      </c>
      <c r="G173" s="220" t="s">
        <v>286</v>
      </c>
      <c r="H173" s="221">
        <v>50</v>
      </c>
      <c r="I173" s="222"/>
      <c r="J173" s="223">
        <f>ROUND(I173*H173,2)</f>
        <v>0</v>
      </c>
      <c r="K173" s="224"/>
      <c r="L173" s="44"/>
      <c r="M173" s="225" t="s">
        <v>1</v>
      </c>
      <c r="N173" s="226" t="s">
        <v>41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0.23000000000000001</v>
      </c>
      <c r="T173" s="228">
        <f>S173*H173</f>
        <v>11.5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123</v>
      </c>
      <c r="AT173" s="229" t="s">
        <v>124</v>
      </c>
      <c r="AU173" s="229" t="s">
        <v>86</v>
      </c>
      <c r="AY173" s="17" t="s">
        <v>120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84</v>
      </c>
      <c r="BK173" s="230">
        <f>ROUND(I173*H173,2)</f>
        <v>0</v>
      </c>
      <c r="BL173" s="17" t="s">
        <v>123</v>
      </c>
      <c r="BM173" s="229" t="s">
        <v>287</v>
      </c>
    </row>
    <row r="174" s="2" customFormat="1">
      <c r="A174" s="38"/>
      <c r="B174" s="39"/>
      <c r="C174" s="40"/>
      <c r="D174" s="249" t="s">
        <v>190</v>
      </c>
      <c r="E174" s="40"/>
      <c r="F174" s="250" t="s">
        <v>288</v>
      </c>
      <c r="G174" s="40"/>
      <c r="H174" s="40"/>
      <c r="I174" s="233"/>
      <c r="J174" s="40"/>
      <c r="K174" s="40"/>
      <c r="L174" s="44"/>
      <c r="M174" s="234"/>
      <c r="N174" s="235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190</v>
      </c>
      <c r="AU174" s="17" t="s">
        <v>86</v>
      </c>
    </row>
    <row r="175" s="13" customFormat="1">
      <c r="A175" s="13"/>
      <c r="B175" s="238"/>
      <c r="C175" s="239"/>
      <c r="D175" s="231" t="s">
        <v>145</v>
      </c>
      <c r="E175" s="240" t="s">
        <v>202</v>
      </c>
      <c r="F175" s="241" t="s">
        <v>289</v>
      </c>
      <c r="G175" s="239"/>
      <c r="H175" s="242">
        <v>50</v>
      </c>
      <c r="I175" s="243"/>
      <c r="J175" s="239"/>
      <c r="K175" s="239"/>
      <c r="L175" s="244"/>
      <c r="M175" s="245"/>
      <c r="N175" s="246"/>
      <c r="O175" s="246"/>
      <c r="P175" s="246"/>
      <c r="Q175" s="246"/>
      <c r="R175" s="246"/>
      <c r="S175" s="246"/>
      <c r="T175" s="24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8" t="s">
        <v>145</v>
      </c>
      <c r="AU175" s="248" t="s">
        <v>86</v>
      </c>
      <c r="AV175" s="13" t="s">
        <v>86</v>
      </c>
      <c r="AW175" s="13" t="s">
        <v>32</v>
      </c>
      <c r="AX175" s="13" t="s">
        <v>84</v>
      </c>
      <c r="AY175" s="248" t="s">
        <v>120</v>
      </c>
    </row>
    <row r="176" s="2" customFormat="1" ht="16.5" customHeight="1">
      <c r="A176" s="38"/>
      <c r="B176" s="39"/>
      <c r="C176" s="217" t="s">
        <v>173</v>
      </c>
      <c r="D176" s="217" t="s">
        <v>124</v>
      </c>
      <c r="E176" s="218" t="s">
        <v>290</v>
      </c>
      <c r="F176" s="219" t="s">
        <v>291</v>
      </c>
      <c r="G176" s="220" t="s">
        <v>286</v>
      </c>
      <c r="H176" s="221">
        <v>580</v>
      </c>
      <c r="I176" s="222"/>
      <c r="J176" s="223">
        <f>ROUND(I176*H176,2)</f>
        <v>0</v>
      </c>
      <c r="K176" s="224"/>
      <c r="L176" s="44"/>
      <c r="M176" s="225" t="s">
        <v>1</v>
      </c>
      <c r="N176" s="226" t="s">
        <v>41</v>
      </c>
      <c r="O176" s="91"/>
      <c r="P176" s="227">
        <f>O176*H176</f>
        <v>0</v>
      </c>
      <c r="Q176" s="227">
        <v>0</v>
      </c>
      <c r="R176" s="227">
        <f>Q176*H176</f>
        <v>0</v>
      </c>
      <c r="S176" s="227">
        <v>0.20499999999999999</v>
      </c>
      <c r="T176" s="228">
        <f>S176*H176</f>
        <v>118.89999999999999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123</v>
      </c>
      <c r="AT176" s="229" t="s">
        <v>124</v>
      </c>
      <c r="AU176" s="229" t="s">
        <v>86</v>
      </c>
      <c r="AY176" s="17" t="s">
        <v>120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84</v>
      </c>
      <c r="BK176" s="230">
        <f>ROUND(I176*H176,2)</f>
        <v>0</v>
      </c>
      <c r="BL176" s="17" t="s">
        <v>123</v>
      </c>
      <c r="BM176" s="229" t="s">
        <v>292</v>
      </c>
    </row>
    <row r="177" s="2" customFormat="1">
      <c r="A177" s="38"/>
      <c r="B177" s="39"/>
      <c r="C177" s="40"/>
      <c r="D177" s="249" t="s">
        <v>190</v>
      </c>
      <c r="E177" s="40"/>
      <c r="F177" s="250" t="s">
        <v>293</v>
      </c>
      <c r="G177" s="40"/>
      <c r="H177" s="40"/>
      <c r="I177" s="233"/>
      <c r="J177" s="40"/>
      <c r="K177" s="40"/>
      <c r="L177" s="44"/>
      <c r="M177" s="234"/>
      <c r="N177" s="235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190</v>
      </c>
      <c r="AU177" s="17" t="s">
        <v>86</v>
      </c>
    </row>
    <row r="178" s="13" customFormat="1">
      <c r="A178" s="13"/>
      <c r="B178" s="238"/>
      <c r="C178" s="239"/>
      <c r="D178" s="231" t="s">
        <v>145</v>
      </c>
      <c r="E178" s="240" t="s">
        <v>1</v>
      </c>
      <c r="F178" s="241" t="s">
        <v>294</v>
      </c>
      <c r="G178" s="239"/>
      <c r="H178" s="242">
        <v>240</v>
      </c>
      <c r="I178" s="243"/>
      <c r="J178" s="239"/>
      <c r="K178" s="239"/>
      <c r="L178" s="244"/>
      <c r="M178" s="245"/>
      <c r="N178" s="246"/>
      <c r="O178" s="246"/>
      <c r="P178" s="246"/>
      <c r="Q178" s="246"/>
      <c r="R178" s="246"/>
      <c r="S178" s="246"/>
      <c r="T178" s="24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8" t="s">
        <v>145</v>
      </c>
      <c r="AU178" s="248" t="s">
        <v>86</v>
      </c>
      <c r="AV178" s="13" t="s">
        <v>86</v>
      </c>
      <c r="AW178" s="13" t="s">
        <v>32</v>
      </c>
      <c r="AX178" s="13" t="s">
        <v>76</v>
      </c>
      <c r="AY178" s="248" t="s">
        <v>120</v>
      </c>
    </row>
    <row r="179" s="13" customFormat="1">
      <c r="A179" s="13"/>
      <c r="B179" s="238"/>
      <c r="C179" s="239"/>
      <c r="D179" s="231" t="s">
        <v>145</v>
      </c>
      <c r="E179" s="240" t="s">
        <v>1</v>
      </c>
      <c r="F179" s="241" t="s">
        <v>295</v>
      </c>
      <c r="G179" s="239"/>
      <c r="H179" s="242">
        <v>240</v>
      </c>
      <c r="I179" s="243"/>
      <c r="J179" s="239"/>
      <c r="K179" s="239"/>
      <c r="L179" s="244"/>
      <c r="M179" s="245"/>
      <c r="N179" s="246"/>
      <c r="O179" s="246"/>
      <c r="P179" s="246"/>
      <c r="Q179" s="246"/>
      <c r="R179" s="246"/>
      <c r="S179" s="246"/>
      <c r="T179" s="24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8" t="s">
        <v>145</v>
      </c>
      <c r="AU179" s="248" t="s">
        <v>86</v>
      </c>
      <c r="AV179" s="13" t="s">
        <v>86</v>
      </c>
      <c r="AW179" s="13" t="s">
        <v>32</v>
      </c>
      <c r="AX179" s="13" t="s">
        <v>76</v>
      </c>
      <c r="AY179" s="248" t="s">
        <v>120</v>
      </c>
    </row>
    <row r="180" s="13" customFormat="1">
      <c r="A180" s="13"/>
      <c r="B180" s="238"/>
      <c r="C180" s="239"/>
      <c r="D180" s="231" t="s">
        <v>145</v>
      </c>
      <c r="E180" s="240" t="s">
        <v>1</v>
      </c>
      <c r="F180" s="241" t="s">
        <v>296</v>
      </c>
      <c r="G180" s="239"/>
      <c r="H180" s="242">
        <v>100</v>
      </c>
      <c r="I180" s="243"/>
      <c r="J180" s="239"/>
      <c r="K180" s="239"/>
      <c r="L180" s="244"/>
      <c r="M180" s="245"/>
      <c r="N180" s="246"/>
      <c r="O180" s="246"/>
      <c r="P180" s="246"/>
      <c r="Q180" s="246"/>
      <c r="R180" s="246"/>
      <c r="S180" s="246"/>
      <c r="T180" s="24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8" t="s">
        <v>145</v>
      </c>
      <c r="AU180" s="248" t="s">
        <v>86</v>
      </c>
      <c r="AV180" s="13" t="s">
        <v>86</v>
      </c>
      <c r="AW180" s="13" t="s">
        <v>32</v>
      </c>
      <c r="AX180" s="13" t="s">
        <v>76</v>
      </c>
      <c r="AY180" s="248" t="s">
        <v>120</v>
      </c>
    </row>
    <row r="181" s="15" customFormat="1">
      <c r="A181" s="15"/>
      <c r="B181" s="265"/>
      <c r="C181" s="266"/>
      <c r="D181" s="231" t="s">
        <v>145</v>
      </c>
      <c r="E181" s="267" t="s">
        <v>205</v>
      </c>
      <c r="F181" s="268" t="s">
        <v>254</v>
      </c>
      <c r="G181" s="266"/>
      <c r="H181" s="269">
        <v>580</v>
      </c>
      <c r="I181" s="270"/>
      <c r="J181" s="266"/>
      <c r="K181" s="266"/>
      <c r="L181" s="271"/>
      <c r="M181" s="272"/>
      <c r="N181" s="273"/>
      <c r="O181" s="273"/>
      <c r="P181" s="273"/>
      <c r="Q181" s="273"/>
      <c r="R181" s="273"/>
      <c r="S181" s="273"/>
      <c r="T181" s="274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75" t="s">
        <v>145</v>
      </c>
      <c r="AU181" s="275" t="s">
        <v>86</v>
      </c>
      <c r="AV181" s="15" t="s">
        <v>123</v>
      </c>
      <c r="AW181" s="15" t="s">
        <v>32</v>
      </c>
      <c r="AX181" s="15" t="s">
        <v>84</v>
      </c>
      <c r="AY181" s="275" t="s">
        <v>120</v>
      </c>
    </row>
    <row r="182" s="2" customFormat="1" ht="33" customHeight="1">
      <c r="A182" s="38"/>
      <c r="B182" s="39"/>
      <c r="C182" s="217" t="s">
        <v>179</v>
      </c>
      <c r="D182" s="217" t="s">
        <v>124</v>
      </c>
      <c r="E182" s="218" t="s">
        <v>297</v>
      </c>
      <c r="F182" s="219" t="s">
        <v>298</v>
      </c>
      <c r="G182" s="220" t="s">
        <v>299</v>
      </c>
      <c r="H182" s="221">
        <v>221.05000000000001</v>
      </c>
      <c r="I182" s="222"/>
      <c r="J182" s="223">
        <f>ROUND(I182*H182,2)</f>
        <v>0</v>
      </c>
      <c r="K182" s="224"/>
      <c r="L182" s="44"/>
      <c r="M182" s="225" t="s">
        <v>1</v>
      </c>
      <c r="N182" s="226" t="s">
        <v>41</v>
      </c>
      <c r="O182" s="91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123</v>
      </c>
      <c r="AT182" s="229" t="s">
        <v>124</v>
      </c>
      <c r="AU182" s="229" t="s">
        <v>86</v>
      </c>
      <c r="AY182" s="17" t="s">
        <v>120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84</v>
      </c>
      <c r="BK182" s="230">
        <f>ROUND(I182*H182,2)</f>
        <v>0</v>
      </c>
      <c r="BL182" s="17" t="s">
        <v>123</v>
      </c>
      <c r="BM182" s="229" t="s">
        <v>300</v>
      </c>
    </row>
    <row r="183" s="2" customFormat="1">
      <c r="A183" s="38"/>
      <c r="B183" s="39"/>
      <c r="C183" s="40"/>
      <c r="D183" s="249" t="s">
        <v>190</v>
      </c>
      <c r="E183" s="40"/>
      <c r="F183" s="250" t="s">
        <v>301</v>
      </c>
      <c r="G183" s="40"/>
      <c r="H183" s="40"/>
      <c r="I183" s="233"/>
      <c r="J183" s="40"/>
      <c r="K183" s="40"/>
      <c r="L183" s="44"/>
      <c r="M183" s="234"/>
      <c r="N183" s="235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190</v>
      </c>
      <c r="AU183" s="17" t="s">
        <v>86</v>
      </c>
    </row>
    <row r="184" s="13" customFormat="1">
      <c r="A184" s="13"/>
      <c r="B184" s="238"/>
      <c r="C184" s="239"/>
      <c r="D184" s="231" t="s">
        <v>145</v>
      </c>
      <c r="E184" s="240" t="s">
        <v>1</v>
      </c>
      <c r="F184" s="241" t="s">
        <v>302</v>
      </c>
      <c r="G184" s="239"/>
      <c r="H184" s="242">
        <v>85.75</v>
      </c>
      <c r="I184" s="243"/>
      <c r="J184" s="239"/>
      <c r="K184" s="239"/>
      <c r="L184" s="244"/>
      <c r="M184" s="245"/>
      <c r="N184" s="246"/>
      <c r="O184" s="246"/>
      <c r="P184" s="246"/>
      <c r="Q184" s="246"/>
      <c r="R184" s="246"/>
      <c r="S184" s="246"/>
      <c r="T184" s="24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8" t="s">
        <v>145</v>
      </c>
      <c r="AU184" s="248" t="s">
        <v>86</v>
      </c>
      <c r="AV184" s="13" t="s">
        <v>86</v>
      </c>
      <c r="AW184" s="13" t="s">
        <v>32</v>
      </c>
      <c r="AX184" s="13" t="s">
        <v>76</v>
      </c>
      <c r="AY184" s="248" t="s">
        <v>120</v>
      </c>
    </row>
    <row r="185" s="13" customFormat="1">
      <c r="A185" s="13"/>
      <c r="B185" s="238"/>
      <c r="C185" s="239"/>
      <c r="D185" s="231" t="s">
        <v>145</v>
      </c>
      <c r="E185" s="240" t="s">
        <v>1</v>
      </c>
      <c r="F185" s="241" t="s">
        <v>303</v>
      </c>
      <c r="G185" s="239"/>
      <c r="H185" s="242">
        <v>135.30000000000001</v>
      </c>
      <c r="I185" s="243"/>
      <c r="J185" s="239"/>
      <c r="K185" s="239"/>
      <c r="L185" s="244"/>
      <c r="M185" s="245"/>
      <c r="N185" s="246"/>
      <c r="O185" s="246"/>
      <c r="P185" s="246"/>
      <c r="Q185" s="246"/>
      <c r="R185" s="246"/>
      <c r="S185" s="246"/>
      <c r="T185" s="24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8" t="s">
        <v>145</v>
      </c>
      <c r="AU185" s="248" t="s">
        <v>86</v>
      </c>
      <c r="AV185" s="13" t="s">
        <v>86</v>
      </c>
      <c r="AW185" s="13" t="s">
        <v>32</v>
      </c>
      <c r="AX185" s="13" t="s">
        <v>76</v>
      </c>
      <c r="AY185" s="248" t="s">
        <v>120</v>
      </c>
    </row>
    <row r="186" s="15" customFormat="1">
      <c r="A186" s="15"/>
      <c r="B186" s="265"/>
      <c r="C186" s="266"/>
      <c r="D186" s="231" t="s">
        <v>145</v>
      </c>
      <c r="E186" s="267" t="s">
        <v>194</v>
      </c>
      <c r="F186" s="268" t="s">
        <v>254</v>
      </c>
      <c r="G186" s="266"/>
      <c r="H186" s="269">
        <v>221.05000000000001</v>
      </c>
      <c r="I186" s="270"/>
      <c r="J186" s="266"/>
      <c r="K186" s="266"/>
      <c r="L186" s="271"/>
      <c r="M186" s="272"/>
      <c r="N186" s="273"/>
      <c r="O186" s="273"/>
      <c r="P186" s="273"/>
      <c r="Q186" s="273"/>
      <c r="R186" s="273"/>
      <c r="S186" s="273"/>
      <c r="T186" s="274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75" t="s">
        <v>145</v>
      </c>
      <c r="AU186" s="275" t="s">
        <v>86</v>
      </c>
      <c r="AV186" s="15" t="s">
        <v>123</v>
      </c>
      <c r="AW186" s="15" t="s">
        <v>32</v>
      </c>
      <c r="AX186" s="15" t="s">
        <v>84</v>
      </c>
      <c r="AY186" s="275" t="s">
        <v>120</v>
      </c>
    </row>
    <row r="187" s="2" customFormat="1" ht="33" customHeight="1">
      <c r="A187" s="38"/>
      <c r="B187" s="39"/>
      <c r="C187" s="217" t="s">
        <v>185</v>
      </c>
      <c r="D187" s="217" t="s">
        <v>124</v>
      </c>
      <c r="E187" s="218" t="s">
        <v>304</v>
      </c>
      <c r="F187" s="219" t="s">
        <v>305</v>
      </c>
      <c r="G187" s="220" t="s">
        <v>299</v>
      </c>
      <c r="H187" s="221">
        <v>33.25</v>
      </c>
      <c r="I187" s="222"/>
      <c r="J187" s="223">
        <f>ROUND(I187*H187,2)</f>
        <v>0</v>
      </c>
      <c r="K187" s="224"/>
      <c r="L187" s="44"/>
      <c r="M187" s="225" t="s">
        <v>1</v>
      </c>
      <c r="N187" s="226" t="s">
        <v>41</v>
      </c>
      <c r="O187" s="91"/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123</v>
      </c>
      <c r="AT187" s="229" t="s">
        <v>124</v>
      </c>
      <c r="AU187" s="229" t="s">
        <v>86</v>
      </c>
      <c r="AY187" s="17" t="s">
        <v>120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84</v>
      </c>
      <c r="BK187" s="230">
        <f>ROUND(I187*H187,2)</f>
        <v>0</v>
      </c>
      <c r="BL187" s="17" t="s">
        <v>123</v>
      </c>
      <c r="BM187" s="229" t="s">
        <v>306</v>
      </c>
    </row>
    <row r="188" s="2" customFormat="1">
      <c r="A188" s="38"/>
      <c r="B188" s="39"/>
      <c r="C188" s="40"/>
      <c r="D188" s="249" t="s">
        <v>190</v>
      </c>
      <c r="E188" s="40"/>
      <c r="F188" s="250" t="s">
        <v>307</v>
      </c>
      <c r="G188" s="40"/>
      <c r="H188" s="40"/>
      <c r="I188" s="233"/>
      <c r="J188" s="40"/>
      <c r="K188" s="40"/>
      <c r="L188" s="44"/>
      <c r="M188" s="234"/>
      <c r="N188" s="235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190</v>
      </c>
      <c r="AU188" s="17" t="s">
        <v>86</v>
      </c>
    </row>
    <row r="189" s="13" customFormat="1">
      <c r="A189" s="13"/>
      <c r="B189" s="238"/>
      <c r="C189" s="239"/>
      <c r="D189" s="231" t="s">
        <v>145</v>
      </c>
      <c r="E189" s="240" t="s">
        <v>1</v>
      </c>
      <c r="F189" s="241" t="s">
        <v>308</v>
      </c>
      <c r="G189" s="239"/>
      <c r="H189" s="242">
        <v>15.25</v>
      </c>
      <c r="I189" s="243"/>
      <c r="J189" s="239"/>
      <c r="K189" s="239"/>
      <c r="L189" s="244"/>
      <c r="M189" s="245"/>
      <c r="N189" s="246"/>
      <c r="O189" s="246"/>
      <c r="P189" s="246"/>
      <c r="Q189" s="246"/>
      <c r="R189" s="246"/>
      <c r="S189" s="246"/>
      <c r="T189" s="24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8" t="s">
        <v>145</v>
      </c>
      <c r="AU189" s="248" t="s">
        <v>86</v>
      </c>
      <c r="AV189" s="13" t="s">
        <v>86</v>
      </c>
      <c r="AW189" s="13" t="s">
        <v>32</v>
      </c>
      <c r="AX189" s="13" t="s">
        <v>76</v>
      </c>
      <c r="AY189" s="248" t="s">
        <v>120</v>
      </c>
    </row>
    <row r="190" s="13" customFormat="1">
      <c r="A190" s="13"/>
      <c r="B190" s="238"/>
      <c r="C190" s="239"/>
      <c r="D190" s="231" t="s">
        <v>145</v>
      </c>
      <c r="E190" s="240" t="s">
        <v>1</v>
      </c>
      <c r="F190" s="241" t="s">
        <v>309</v>
      </c>
      <c r="G190" s="239"/>
      <c r="H190" s="242">
        <v>18</v>
      </c>
      <c r="I190" s="243"/>
      <c r="J190" s="239"/>
      <c r="K190" s="239"/>
      <c r="L190" s="244"/>
      <c r="M190" s="245"/>
      <c r="N190" s="246"/>
      <c r="O190" s="246"/>
      <c r="P190" s="246"/>
      <c r="Q190" s="246"/>
      <c r="R190" s="246"/>
      <c r="S190" s="246"/>
      <c r="T190" s="24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8" t="s">
        <v>145</v>
      </c>
      <c r="AU190" s="248" t="s">
        <v>86</v>
      </c>
      <c r="AV190" s="13" t="s">
        <v>86</v>
      </c>
      <c r="AW190" s="13" t="s">
        <v>32</v>
      </c>
      <c r="AX190" s="13" t="s">
        <v>76</v>
      </c>
      <c r="AY190" s="248" t="s">
        <v>120</v>
      </c>
    </row>
    <row r="191" s="15" customFormat="1">
      <c r="A191" s="15"/>
      <c r="B191" s="265"/>
      <c r="C191" s="266"/>
      <c r="D191" s="231" t="s">
        <v>145</v>
      </c>
      <c r="E191" s="267" t="s">
        <v>211</v>
      </c>
      <c r="F191" s="268" t="s">
        <v>254</v>
      </c>
      <c r="G191" s="266"/>
      <c r="H191" s="269">
        <v>33.25</v>
      </c>
      <c r="I191" s="270"/>
      <c r="J191" s="266"/>
      <c r="K191" s="266"/>
      <c r="L191" s="271"/>
      <c r="M191" s="272"/>
      <c r="N191" s="273"/>
      <c r="O191" s="273"/>
      <c r="P191" s="273"/>
      <c r="Q191" s="273"/>
      <c r="R191" s="273"/>
      <c r="S191" s="273"/>
      <c r="T191" s="274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75" t="s">
        <v>145</v>
      </c>
      <c r="AU191" s="275" t="s">
        <v>86</v>
      </c>
      <c r="AV191" s="15" t="s">
        <v>123</v>
      </c>
      <c r="AW191" s="15" t="s">
        <v>32</v>
      </c>
      <c r="AX191" s="15" t="s">
        <v>84</v>
      </c>
      <c r="AY191" s="275" t="s">
        <v>120</v>
      </c>
    </row>
    <row r="192" s="2" customFormat="1" ht="24.15" customHeight="1">
      <c r="A192" s="38"/>
      <c r="B192" s="39"/>
      <c r="C192" s="217" t="s">
        <v>310</v>
      </c>
      <c r="D192" s="217" t="s">
        <v>124</v>
      </c>
      <c r="E192" s="218" t="s">
        <v>311</v>
      </c>
      <c r="F192" s="219" t="s">
        <v>312</v>
      </c>
      <c r="G192" s="220" t="s">
        <v>229</v>
      </c>
      <c r="H192" s="221">
        <v>70</v>
      </c>
      <c r="I192" s="222"/>
      <c r="J192" s="223">
        <f>ROUND(I192*H192,2)</f>
        <v>0</v>
      </c>
      <c r="K192" s="224"/>
      <c r="L192" s="44"/>
      <c r="M192" s="225" t="s">
        <v>1</v>
      </c>
      <c r="N192" s="226" t="s">
        <v>41</v>
      </c>
      <c r="O192" s="91"/>
      <c r="P192" s="227">
        <f>O192*H192</f>
        <v>0</v>
      </c>
      <c r="Q192" s="227">
        <v>0</v>
      </c>
      <c r="R192" s="227">
        <f>Q192*H192</f>
        <v>0</v>
      </c>
      <c r="S192" s="227">
        <v>0</v>
      </c>
      <c r="T192" s="22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9" t="s">
        <v>123</v>
      </c>
      <c r="AT192" s="229" t="s">
        <v>124</v>
      </c>
      <c r="AU192" s="229" t="s">
        <v>86</v>
      </c>
      <c r="AY192" s="17" t="s">
        <v>120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7" t="s">
        <v>84</v>
      </c>
      <c r="BK192" s="230">
        <f>ROUND(I192*H192,2)</f>
        <v>0</v>
      </c>
      <c r="BL192" s="17" t="s">
        <v>123</v>
      </c>
      <c r="BM192" s="229" t="s">
        <v>313</v>
      </c>
    </row>
    <row r="193" s="2" customFormat="1">
      <c r="A193" s="38"/>
      <c r="B193" s="39"/>
      <c r="C193" s="40"/>
      <c r="D193" s="249" t="s">
        <v>190</v>
      </c>
      <c r="E193" s="40"/>
      <c r="F193" s="250" t="s">
        <v>314</v>
      </c>
      <c r="G193" s="40"/>
      <c r="H193" s="40"/>
      <c r="I193" s="233"/>
      <c r="J193" s="40"/>
      <c r="K193" s="40"/>
      <c r="L193" s="44"/>
      <c r="M193" s="234"/>
      <c r="N193" s="235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190</v>
      </c>
      <c r="AU193" s="17" t="s">
        <v>86</v>
      </c>
    </row>
    <row r="194" s="13" customFormat="1">
      <c r="A194" s="13"/>
      <c r="B194" s="238"/>
      <c r="C194" s="239"/>
      <c r="D194" s="231" t="s">
        <v>145</v>
      </c>
      <c r="E194" s="240" t="s">
        <v>1</v>
      </c>
      <c r="F194" s="241" t="s">
        <v>315</v>
      </c>
      <c r="G194" s="239"/>
      <c r="H194" s="242">
        <v>70</v>
      </c>
      <c r="I194" s="243"/>
      <c r="J194" s="239"/>
      <c r="K194" s="239"/>
      <c r="L194" s="244"/>
      <c r="M194" s="245"/>
      <c r="N194" s="246"/>
      <c r="O194" s="246"/>
      <c r="P194" s="246"/>
      <c r="Q194" s="246"/>
      <c r="R194" s="246"/>
      <c r="S194" s="246"/>
      <c r="T194" s="24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8" t="s">
        <v>145</v>
      </c>
      <c r="AU194" s="248" t="s">
        <v>86</v>
      </c>
      <c r="AV194" s="13" t="s">
        <v>86</v>
      </c>
      <c r="AW194" s="13" t="s">
        <v>32</v>
      </c>
      <c r="AX194" s="13" t="s">
        <v>84</v>
      </c>
      <c r="AY194" s="248" t="s">
        <v>120</v>
      </c>
    </row>
    <row r="195" s="2" customFormat="1" ht="37.8" customHeight="1">
      <c r="A195" s="38"/>
      <c r="B195" s="39"/>
      <c r="C195" s="217" t="s">
        <v>316</v>
      </c>
      <c r="D195" s="217" t="s">
        <v>124</v>
      </c>
      <c r="E195" s="218" t="s">
        <v>317</v>
      </c>
      <c r="F195" s="219" t="s">
        <v>318</v>
      </c>
      <c r="G195" s="220" t="s">
        <v>299</v>
      </c>
      <c r="H195" s="221">
        <v>254.30000000000001</v>
      </c>
      <c r="I195" s="222"/>
      <c r="J195" s="223">
        <f>ROUND(I195*H195,2)</f>
        <v>0</v>
      </c>
      <c r="K195" s="224"/>
      <c r="L195" s="44"/>
      <c r="M195" s="225" t="s">
        <v>1</v>
      </c>
      <c r="N195" s="226" t="s">
        <v>41</v>
      </c>
      <c r="O195" s="91"/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123</v>
      </c>
      <c r="AT195" s="229" t="s">
        <v>124</v>
      </c>
      <c r="AU195" s="229" t="s">
        <v>86</v>
      </c>
      <c r="AY195" s="17" t="s">
        <v>120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84</v>
      </c>
      <c r="BK195" s="230">
        <f>ROUND(I195*H195,2)</f>
        <v>0</v>
      </c>
      <c r="BL195" s="17" t="s">
        <v>123</v>
      </c>
      <c r="BM195" s="229" t="s">
        <v>319</v>
      </c>
    </row>
    <row r="196" s="2" customFormat="1">
      <c r="A196" s="38"/>
      <c r="B196" s="39"/>
      <c r="C196" s="40"/>
      <c r="D196" s="249" t="s">
        <v>190</v>
      </c>
      <c r="E196" s="40"/>
      <c r="F196" s="250" t="s">
        <v>320</v>
      </c>
      <c r="G196" s="40"/>
      <c r="H196" s="40"/>
      <c r="I196" s="233"/>
      <c r="J196" s="40"/>
      <c r="K196" s="40"/>
      <c r="L196" s="44"/>
      <c r="M196" s="234"/>
      <c r="N196" s="235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190</v>
      </c>
      <c r="AU196" s="17" t="s">
        <v>86</v>
      </c>
    </row>
    <row r="197" s="14" customFormat="1">
      <c r="A197" s="14"/>
      <c r="B197" s="255"/>
      <c r="C197" s="256"/>
      <c r="D197" s="231" t="s">
        <v>145</v>
      </c>
      <c r="E197" s="257" t="s">
        <v>1</v>
      </c>
      <c r="F197" s="258" t="s">
        <v>321</v>
      </c>
      <c r="G197" s="256"/>
      <c r="H197" s="257" t="s">
        <v>1</v>
      </c>
      <c r="I197" s="259"/>
      <c r="J197" s="256"/>
      <c r="K197" s="256"/>
      <c r="L197" s="260"/>
      <c r="M197" s="261"/>
      <c r="N197" s="262"/>
      <c r="O197" s="262"/>
      <c r="P197" s="262"/>
      <c r="Q197" s="262"/>
      <c r="R197" s="262"/>
      <c r="S197" s="262"/>
      <c r="T197" s="26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4" t="s">
        <v>145</v>
      </c>
      <c r="AU197" s="264" t="s">
        <v>86</v>
      </c>
      <c r="AV197" s="14" t="s">
        <v>84</v>
      </c>
      <c r="AW197" s="14" t="s">
        <v>32</v>
      </c>
      <c r="AX197" s="14" t="s">
        <v>76</v>
      </c>
      <c r="AY197" s="264" t="s">
        <v>120</v>
      </c>
    </row>
    <row r="198" s="13" customFormat="1">
      <c r="A198" s="13"/>
      <c r="B198" s="238"/>
      <c r="C198" s="239"/>
      <c r="D198" s="231" t="s">
        <v>145</v>
      </c>
      <c r="E198" s="240" t="s">
        <v>1</v>
      </c>
      <c r="F198" s="241" t="s">
        <v>322</v>
      </c>
      <c r="G198" s="239"/>
      <c r="H198" s="242">
        <v>254.30000000000001</v>
      </c>
      <c r="I198" s="243"/>
      <c r="J198" s="239"/>
      <c r="K198" s="239"/>
      <c r="L198" s="244"/>
      <c r="M198" s="245"/>
      <c r="N198" s="246"/>
      <c r="O198" s="246"/>
      <c r="P198" s="246"/>
      <c r="Q198" s="246"/>
      <c r="R198" s="246"/>
      <c r="S198" s="246"/>
      <c r="T198" s="24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8" t="s">
        <v>145</v>
      </c>
      <c r="AU198" s="248" t="s">
        <v>86</v>
      </c>
      <c r="AV198" s="13" t="s">
        <v>86</v>
      </c>
      <c r="AW198" s="13" t="s">
        <v>32</v>
      </c>
      <c r="AX198" s="13" t="s">
        <v>76</v>
      </c>
      <c r="AY198" s="248" t="s">
        <v>120</v>
      </c>
    </row>
    <row r="199" s="15" customFormat="1">
      <c r="A199" s="15"/>
      <c r="B199" s="265"/>
      <c r="C199" s="266"/>
      <c r="D199" s="231" t="s">
        <v>145</v>
      </c>
      <c r="E199" s="267" t="s">
        <v>208</v>
      </c>
      <c r="F199" s="268" t="s">
        <v>254</v>
      </c>
      <c r="G199" s="266"/>
      <c r="H199" s="269">
        <v>254.30000000000001</v>
      </c>
      <c r="I199" s="270"/>
      <c r="J199" s="266"/>
      <c r="K199" s="266"/>
      <c r="L199" s="271"/>
      <c r="M199" s="272"/>
      <c r="N199" s="273"/>
      <c r="O199" s="273"/>
      <c r="P199" s="273"/>
      <c r="Q199" s="273"/>
      <c r="R199" s="273"/>
      <c r="S199" s="273"/>
      <c r="T199" s="274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75" t="s">
        <v>145</v>
      </c>
      <c r="AU199" s="275" t="s">
        <v>86</v>
      </c>
      <c r="AV199" s="15" t="s">
        <v>123</v>
      </c>
      <c r="AW199" s="15" t="s">
        <v>32</v>
      </c>
      <c r="AX199" s="15" t="s">
        <v>84</v>
      </c>
      <c r="AY199" s="275" t="s">
        <v>120</v>
      </c>
    </row>
    <row r="200" s="2" customFormat="1" ht="24.15" customHeight="1">
      <c r="A200" s="38"/>
      <c r="B200" s="39"/>
      <c r="C200" s="217" t="s">
        <v>8</v>
      </c>
      <c r="D200" s="217" t="s">
        <v>124</v>
      </c>
      <c r="E200" s="218" t="s">
        <v>323</v>
      </c>
      <c r="F200" s="219" t="s">
        <v>324</v>
      </c>
      <c r="G200" s="220" t="s">
        <v>299</v>
      </c>
      <c r="H200" s="221">
        <v>254.30000000000001</v>
      </c>
      <c r="I200" s="222"/>
      <c r="J200" s="223">
        <f>ROUND(I200*H200,2)</f>
        <v>0</v>
      </c>
      <c r="K200" s="224"/>
      <c r="L200" s="44"/>
      <c r="M200" s="225" t="s">
        <v>1</v>
      </c>
      <c r="N200" s="226" t="s">
        <v>41</v>
      </c>
      <c r="O200" s="91"/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123</v>
      </c>
      <c r="AT200" s="229" t="s">
        <v>124</v>
      </c>
      <c r="AU200" s="229" t="s">
        <v>86</v>
      </c>
      <c r="AY200" s="17" t="s">
        <v>120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84</v>
      </c>
      <c r="BK200" s="230">
        <f>ROUND(I200*H200,2)</f>
        <v>0</v>
      </c>
      <c r="BL200" s="17" t="s">
        <v>123</v>
      </c>
      <c r="BM200" s="229" t="s">
        <v>325</v>
      </c>
    </row>
    <row r="201" s="2" customFormat="1">
      <c r="A201" s="38"/>
      <c r="B201" s="39"/>
      <c r="C201" s="40"/>
      <c r="D201" s="249" t="s">
        <v>190</v>
      </c>
      <c r="E201" s="40"/>
      <c r="F201" s="250" t="s">
        <v>326</v>
      </c>
      <c r="G201" s="40"/>
      <c r="H201" s="40"/>
      <c r="I201" s="233"/>
      <c r="J201" s="40"/>
      <c r="K201" s="40"/>
      <c r="L201" s="44"/>
      <c r="M201" s="234"/>
      <c r="N201" s="235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190</v>
      </c>
      <c r="AU201" s="17" t="s">
        <v>86</v>
      </c>
    </row>
    <row r="202" s="13" customFormat="1">
      <c r="A202" s="13"/>
      <c r="B202" s="238"/>
      <c r="C202" s="239"/>
      <c r="D202" s="231" t="s">
        <v>145</v>
      </c>
      <c r="E202" s="240" t="s">
        <v>1</v>
      </c>
      <c r="F202" s="241" t="s">
        <v>208</v>
      </c>
      <c r="G202" s="239"/>
      <c r="H202" s="242">
        <v>254.30000000000001</v>
      </c>
      <c r="I202" s="243"/>
      <c r="J202" s="239"/>
      <c r="K202" s="239"/>
      <c r="L202" s="244"/>
      <c r="M202" s="245"/>
      <c r="N202" s="246"/>
      <c r="O202" s="246"/>
      <c r="P202" s="246"/>
      <c r="Q202" s="246"/>
      <c r="R202" s="246"/>
      <c r="S202" s="246"/>
      <c r="T202" s="24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8" t="s">
        <v>145</v>
      </c>
      <c r="AU202" s="248" t="s">
        <v>86</v>
      </c>
      <c r="AV202" s="13" t="s">
        <v>86</v>
      </c>
      <c r="AW202" s="13" t="s">
        <v>32</v>
      </c>
      <c r="AX202" s="13" t="s">
        <v>84</v>
      </c>
      <c r="AY202" s="248" t="s">
        <v>120</v>
      </c>
    </row>
    <row r="203" s="2" customFormat="1" ht="33" customHeight="1">
      <c r="A203" s="38"/>
      <c r="B203" s="39"/>
      <c r="C203" s="217" t="s">
        <v>327</v>
      </c>
      <c r="D203" s="217" t="s">
        <v>124</v>
      </c>
      <c r="E203" s="218" t="s">
        <v>328</v>
      </c>
      <c r="F203" s="219" t="s">
        <v>329</v>
      </c>
      <c r="G203" s="220" t="s">
        <v>330</v>
      </c>
      <c r="H203" s="221">
        <v>457.74000000000001</v>
      </c>
      <c r="I203" s="222"/>
      <c r="J203" s="223">
        <f>ROUND(I203*H203,2)</f>
        <v>0</v>
      </c>
      <c r="K203" s="224"/>
      <c r="L203" s="44"/>
      <c r="M203" s="225" t="s">
        <v>1</v>
      </c>
      <c r="N203" s="226" t="s">
        <v>41</v>
      </c>
      <c r="O203" s="91"/>
      <c r="P203" s="227">
        <f>O203*H203</f>
        <v>0</v>
      </c>
      <c r="Q203" s="227">
        <v>0</v>
      </c>
      <c r="R203" s="227">
        <f>Q203*H203</f>
        <v>0</v>
      </c>
      <c r="S203" s="227">
        <v>0</v>
      </c>
      <c r="T203" s="228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9" t="s">
        <v>123</v>
      </c>
      <c r="AT203" s="229" t="s">
        <v>124</v>
      </c>
      <c r="AU203" s="229" t="s">
        <v>86</v>
      </c>
      <c r="AY203" s="17" t="s">
        <v>120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7" t="s">
        <v>84</v>
      </c>
      <c r="BK203" s="230">
        <f>ROUND(I203*H203,2)</f>
        <v>0</v>
      </c>
      <c r="BL203" s="17" t="s">
        <v>123</v>
      </c>
      <c r="BM203" s="229" t="s">
        <v>331</v>
      </c>
    </row>
    <row r="204" s="2" customFormat="1">
      <c r="A204" s="38"/>
      <c r="B204" s="39"/>
      <c r="C204" s="40"/>
      <c r="D204" s="249" t="s">
        <v>190</v>
      </c>
      <c r="E204" s="40"/>
      <c r="F204" s="250" t="s">
        <v>332</v>
      </c>
      <c r="G204" s="40"/>
      <c r="H204" s="40"/>
      <c r="I204" s="233"/>
      <c r="J204" s="40"/>
      <c r="K204" s="40"/>
      <c r="L204" s="44"/>
      <c r="M204" s="234"/>
      <c r="N204" s="235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190</v>
      </c>
      <c r="AU204" s="17" t="s">
        <v>86</v>
      </c>
    </row>
    <row r="205" s="13" customFormat="1">
      <c r="A205" s="13"/>
      <c r="B205" s="238"/>
      <c r="C205" s="239"/>
      <c r="D205" s="231" t="s">
        <v>145</v>
      </c>
      <c r="E205" s="240" t="s">
        <v>1</v>
      </c>
      <c r="F205" s="241" t="s">
        <v>333</v>
      </c>
      <c r="G205" s="239"/>
      <c r="H205" s="242">
        <v>457.74000000000001</v>
      </c>
      <c r="I205" s="243"/>
      <c r="J205" s="239"/>
      <c r="K205" s="239"/>
      <c r="L205" s="244"/>
      <c r="M205" s="245"/>
      <c r="N205" s="246"/>
      <c r="O205" s="246"/>
      <c r="P205" s="246"/>
      <c r="Q205" s="246"/>
      <c r="R205" s="246"/>
      <c r="S205" s="246"/>
      <c r="T205" s="24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8" t="s">
        <v>145</v>
      </c>
      <c r="AU205" s="248" t="s">
        <v>86</v>
      </c>
      <c r="AV205" s="13" t="s">
        <v>86</v>
      </c>
      <c r="AW205" s="13" t="s">
        <v>32</v>
      </c>
      <c r="AX205" s="13" t="s">
        <v>84</v>
      </c>
      <c r="AY205" s="248" t="s">
        <v>120</v>
      </c>
    </row>
    <row r="206" s="2" customFormat="1" ht="16.5" customHeight="1">
      <c r="A206" s="38"/>
      <c r="B206" s="39"/>
      <c r="C206" s="217" t="s">
        <v>334</v>
      </c>
      <c r="D206" s="217" t="s">
        <v>124</v>
      </c>
      <c r="E206" s="218" t="s">
        <v>335</v>
      </c>
      <c r="F206" s="219" t="s">
        <v>336</v>
      </c>
      <c r="G206" s="220" t="s">
        <v>299</v>
      </c>
      <c r="H206" s="221">
        <v>254.30000000000001</v>
      </c>
      <c r="I206" s="222"/>
      <c r="J206" s="223">
        <f>ROUND(I206*H206,2)</f>
        <v>0</v>
      </c>
      <c r="K206" s="224"/>
      <c r="L206" s="44"/>
      <c r="M206" s="225" t="s">
        <v>1</v>
      </c>
      <c r="N206" s="226" t="s">
        <v>41</v>
      </c>
      <c r="O206" s="91"/>
      <c r="P206" s="227">
        <f>O206*H206</f>
        <v>0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9" t="s">
        <v>123</v>
      </c>
      <c r="AT206" s="229" t="s">
        <v>124</v>
      </c>
      <c r="AU206" s="229" t="s">
        <v>86</v>
      </c>
      <c r="AY206" s="17" t="s">
        <v>120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7" t="s">
        <v>84</v>
      </c>
      <c r="BK206" s="230">
        <f>ROUND(I206*H206,2)</f>
        <v>0</v>
      </c>
      <c r="BL206" s="17" t="s">
        <v>123</v>
      </c>
      <c r="BM206" s="229" t="s">
        <v>337</v>
      </c>
    </row>
    <row r="207" s="2" customFormat="1">
      <c r="A207" s="38"/>
      <c r="B207" s="39"/>
      <c r="C207" s="40"/>
      <c r="D207" s="249" t="s">
        <v>190</v>
      </c>
      <c r="E207" s="40"/>
      <c r="F207" s="250" t="s">
        <v>338</v>
      </c>
      <c r="G207" s="40"/>
      <c r="H207" s="40"/>
      <c r="I207" s="233"/>
      <c r="J207" s="40"/>
      <c r="K207" s="40"/>
      <c r="L207" s="44"/>
      <c r="M207" s="234"/>
      <c r="N207" s="235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190</v>
      </c>
      <c r="AU207" s="17" t="s">
        <v>86</v>
      </c>
    </row>
    <row r="208" s="13" customFormat="1">
      <c r="A208" s="13"/>
      <c r="B208" s="238"/>
      <c r="C208" s="239"/>
      <c r="D208" s="231" t="s">
        <v>145</v>
      </c>
      <c r="E208" s="240" t="s">
        <v>1</v>
      </c>
      <c r="F208" s="241" t="s">
        <v>208</v>
      </c>
      <c r="G208" s="239"/>
      <c r="H208" s="242">
        <v>254.30000000000001</v>
      </c>
      <c r="I208" s="243"/>
      <c r="J208" s="239"/>
      <c r="K208" s="239"/>
      <c r="L208" s="244"/>
      <c r="M208" s="245"/>
      <c r="N208" s="246"/>
      <c r="O208" s="246"/>
      <c r="P208" s="246"/>
      <c r="Q208" s="246"/>
      <c r="R208" s="246"/>
      <c r="S208" s="246"/>
      <c r="T208" s="24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8" t="s">
        <v>145</v>
      </c>
      <c r="AU208" s="248" t="s">
        <v>86</v>
      </c>
      <c r="AV208" s="13" t="s">
        <v>86</v>
      </c>
      <c r="AW208" s="13" t="s">
        <v>32</v>
      </c>
      <c r="AX208" s="13" t="s">
        <v>84</v>
      </c>
      <c r="AY208" s="248" t="s">
        <v>120</v>
      </c>
    </row>
    <row r="209" s="2" customFormat="1" ht="24.15" customHeight="1">
      <c r="A209" s="38"/>
      <c r="B209" s="39"/>
      <c r="C209" s="217" t="s">
        <v>339</v>
      </c>
      <c r="D209" s="217" t="s">
        <v>124</v>
      </c>
      <c r="E209" s="218" t="s">
        <v>340</v>
      </c>
      <c r="F209" s="219" t="s">
        <v>341</v>
      </c>
      <c r="G209" s="220" t="s">
        <v>342</v>
      </c>
      <c r="H209" s="221">
        <v>12</v>
      </c>
      <c r="I209" s="222"/>
      <c r="J209" s="223">
        <f>ROUND(I209*H209,2)</f>
        <v>0</v>
      </c>
      <c r="K209" s="224"/>
      <c r="L209" s="44"/>
      <c r="M209" s="225" t="s">
        <v>1</v>
      </c>
      <c r="N209" s="226" t="s">
        <v>41</v>
      </c>
      <c r="O209" s="91"/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123</v>
      </c>
      <c r="AT209" s="229" t="s">
        <v>124</v>
      </c>
      <c r="AU209" s="229" t="s">
        <v>86</v>
      </c>
      <c r="AY209" s="17" t="s">
        <v>120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84</v>
      </c>
      <c r="BK209" s="230">
        <f>ROUND(I209*H209,2)</f>
        <v>0</v>
      </c>
      <c r="BL209" s="17" t="s">
        <v>123</v>
      </c>
      <c r="BM209" s="229" t="s">
        <v>343</v>
      </c>
    </row>
    <row r="210" s="2" customFormat="1">
      <c r="A210" s="38"/>
      <c r="B210" s="39"/>
      <c r="C210" s="40"/>
      <c r="D210" s="231" t="s">
        <v>129</v>
      </c>
      <c r="E210" s="40"/>
      <c r="F210" s="232" t="s">
        <v>344</v>
      </c>
      <c r="G210" s="40"/>
      <c r="H210" s="40"/>
      <c r="I210" s="233"/>
      <c r="J210" s="40"/>
      <c r="K210" s="40"/>
      <c r="L210" s="44"/>
      <c r="M210" s="234"/>
      <c r="N210" s="235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129</v>
      </c>
      <c r="AU210" s="17" t="s">
        <v>86</v>
      </c>
    </row>
    <row r="211" s="13" customFormat="1">
      <c r="A211" s="13"/>
      <c r="B211" s="238"/>
      <c r="C211" s="239"/>
      <c r="D211" s="231" t="s">
        <v>145</v>
      </c>
      <c r="E211" s="240" t="s">
        <v>1</v>
      </c>
      <c r="F211" s="241" t="s">
        <v>345</v>
      </c>
      <c r="G211" s="239"/>
      <c r="H211" s="242">
        <v>12</v>
      </c>
      <c r="I211" s="243"/>
      <c r="J211" s="239"/>
      <c r="K211" s="239"/>
      <c r="L211" s="244"/>
      <c r="M211" s="245"/>
      <c r="N211" s="246"/>
      <c r="O211" s="246"/>
      <c r="P211" s="246"/>
      <c r="Q211" s="246"/>
      <c r="R211" s="246"/>
      <c r="S211" s="246"/>
      <c r="T211" s="24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8" t="s">
        <v>145</v>
      </c>
      <c r="AU211" s="248" t="s">
        <v>86</v>
      </c>
      <c r="AV211" s="13" t="s">
        <v>86</v>
      </c>
      <c r="AW211" s="13" t="s">
        <v>32</v>
      </c>
      <c r="AX211" s="13" t="s">
        <v>76</v>
      </c>
      <c r="AY211" s="248" t="s">
        <v>120</v>
      </c>
    </row>
    <row r="212" s="15" customFormat="1">
      <c r="A212" s="15"/>
      <c r="B212" s="265"/>
      <c r="C212" s="266"/>
      <c r="D212" s="231" t="s">
        <v>145</v>
      </c>
      <c r="E212" s="267" t="s">
        <v>1</v>
      </c>
      <c r="F212" s="268" t="s">
        <v>254</v>
      </c>
      <c r="G212" s="266"/>
      <c r="H212" s="269">
        <v>12</v>
      </c>
      <c r="I212" s="270"/>
      <c r="J212" s="266"/>
      <c r="K212" s="266"/>
      <c r="L212" s="271"/>
      <c r="M212" s="272"/>
      <c r="N212" s="273"/>
      <c r="O212" s="273"/>
      <c r="P212" s="273"/>
      <c r="Q212" s="273"/>
      <c r="R212" s="273"/>
      <c r="S212" s="273"/>
      <c r="T212" s="274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75" t="s">
        <v>145</v>
      </c>
      <c r="AU212" s="275" t="s">
        <v>86</v>
      </c>
      <c r="AV212" s="15" t="s">
        <v>123</v>
      </c>
      <c r="AW212" s="15" t="s">
        <v>32</v>
      </c>
      <c r="AX212" s="15" t="s">
        <v>84</v>
      </c>
      <c r="AY212" s="275" t="s">
        <v>120</v>
      </c>
    </row>
    <row r="213" s="2" customFormat="1" ht="16.5" customHeight="1">
      <c r="A213" s="38"/>
      <c r="B213" s="39"/>
      <c r="C213" s="276" t="s">
        <v>346</v>
      </c>
      <c r="D213" s="276" t="s">
        <v>347</v>
      </c>
      <c r="E213" s="277" t="s">
        <v>348</v>
      </c>
      <c r="F213" s="278" t="s">
        <v>349</v>
      </c>
      <c r="G213" s="279" t="s">
        <v>330</v>
      </c>
      <c r="H213" s="280">
        <v>24</v>
      </c>
      <c r="I213" s="281"/>
      <c r="J213" s="282">
        <f>ROUND(I213*H213,2)</f>
        <v>0</v>
      </c>
      <c r="K213" s="283"/>
      <c r="L213" s="284"/>
      <c r="M213" s="285" t="s">
        <v>1</v>
      </c>
      <c r="N213" s="286" t="s">
        <v>41</v>
      </c>
      <c r="O213" s="91"/>
      <c r="P213" s="227">
        <f>O213*H213</f>
        <v>0</v>
      </c>
      <c r="Q213" s="227">
        <v>1</v>
      </c>
      <c r="R213" s="227">
        <f>Q213*H213</f>
        <v>24</v>
      </c>
      <c r="S213" s="227">
        <v>0</v>
      </c>
      <c r="T213" s="22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163</v>
      </c>
      <c r="AT213" s="229" t="s">
        <v>347</v>
      </c>
      <c r="AU213" s="229" t="s">
        <v>86</v>
      </c>
      <c r="AY213" s="17" t="s">
        <v>120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84</v>
      </c>
      <c r="BK213" s="230">
        <f>ROUND(I213*H213,2)</f>
        <v>0</v>
      </c>
      <c r="BL213" s="17" t="s">
        <v>123</v>
      </c>
      <c r="BM213" s="229" t="s">
        <v>350</v>
      </c>
    </row>
    <row r="214" s="13" customFormat="1">
      <c r="A214" s="13"/>
      <c r="B214" s="238"/>
      <c r="C214" s="239"/>
      <c r="D214" s="231" t="s">
        <v>145</v>
      </c>
      <c r="E214" s="239"/>
      <c r="F214" s="241" t="s">
        <v>351</v>
      </c>
      <c r="G214" s="239"/>
      <c r="H214" s="242">
        <v>24</v>
      </c>
      <c r="I214" s="243"/>
      <c r="J214" s="239"/>
      <c r="K214" s="239"/>
      <c r="L214" s="244"/>
      <c r="M214" s="245"/>
      <c r="N214" s="246"/>
      <c r="O214" s="246"/>
      <c r="P214" s="246"/>
      <c r="Q214" s="246"/>
      <c r="R214" s="246"/>
      <c r="S214" s="246"/>
      <c r="T214" s="247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8" t="s">
        <v>145</v>
      </c>
      <c r="AU214" s="248" t="s">
        <v>86</v>
      </c>
      <c r="AV214" s="13" t="s">
        <v>86</v>
      </c>
      <c r="AW214" s="13" t="s">
        <v>4</v>
      </c>
      <c r="AX214" s="13" t="s">
        <v>84</v>
      </c>
      <c r="AY214" s="248" t="s">
        <v>120</v>
      </c>
    </row>
    <row r="215" s="2" customFormat="1" ht="24.15" customHeight="1">
      <c r="A215" s="38"/>
      <c r="B215" s="39"/>
      <c r="C215" s="217" t="s">
        <v>352</v>
      </c>
      <c r="D215" s="217" t="s">
        <v>124</v>
      </c>
      <c r="E215" s="218" t="s">
        <v>353</v>
      </c>
      <c r="F215" s="219" t="s">
        <v>354</v>
      </c>
      <c r="G215" s="220" t="s">
        <v>299</v>
      </c>
      <c r="H215" s="221">
        <v>4.5</v>
      </c>
      <c r="I215" s="222"/>
      <c r="J215" s="223">
        <f>ROUND(I215*H215,2)</f>
        <v>0</v>
      </c>
      <c r="K215" s="224"/>
      <c r="L215" s="44"/>
      <c r="M215" s="225" t="s">
        <v>1</v>
      </c>
      <c r="N215" s="226" t="s">
        <v>41</v>
      </c>
      <c r="O215" s="91"/>
      <c r="P215" s="227">
        <f>O215*H215</f>
        <v>0</v>
      </c>
      <c r="Q215" s="227">
        <v>0</v>
      </c>
      <c r="R215" s="227">
        <f>Q215*H215</f>
        <v>0</v>
      </c>
      <c r="S215" s="227">
        <v>0</v>
      </c>
      <c r="T215" s="22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9" t="s">
        <v>123</v>
      </c>
      <c r="AT215" s="229" t="s">
        <v>124</v>
      </c>
      <c r="AU215" s="229" t="s">
        <v>86</v>
      </c>
      <c r="AY215" s="17" t="s">
        <v>120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7" t="s">
        <v>84</v>
      </c>
      <c r="BK215" s="230">
        <f>ROUND(I215*H215,2)</f>
        <v>0</v>
      </c>
      <c r="BL215" s="17" t="s">
        <v>123</v>
      </c>
      <c r="BM215" s="229" t="s">
        <v>355</v>
      </c>
    </row>
    <row r="216" s="2" customFormat="1">
      <c r="A216" s="38"/>
      <c r="B216" s="39"/>
      <c r="C216" s="40"/>
      <c r="D216" s="249" t="s">
        <v>190</v>
      </c>
      <c r="E216" s="40"/>
      <c r="F216" s="250" t="s">
        <v>356</v>
      </c>
      <c r="G216" s="40"/>
      <c r="H216" s="40"/>
      <c r="I216" s="233"/>
      <c r="J216" s="40"/>
      <c r="K216" s="40"/>
      <c r="L216" s="44"/>
      <c r="M216" s="234"/>
      <c r="N216" s="235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190</v>
      </c>
      <c r="AU216" s="17" t="s">
        <v>86</v>
      </c>
    </row>
    <row r="217" s="13" customFormat="1">
      <c r="A217" s="13"/>
      <c r="B217" s="238"/>
      <c r="C217" s="239"/>
      <c r="D217" s="231" t="s">
        <v>145</v>
      </c>
      <c r="E217" s="240" t="s">
        <v>1</v>
      </c>
      <c r="F217" s="241" t="s">
        <v>357</v>
      </c>
      <c r="G217" s="239"/>
      <c r="H217" s="242">
        <v>4.5</v>
      </c>
      <c r="I217" s="243"/>
      <c r="J217" s="239"/>
      <c r="K217" s="239"/>
      <c r="L217" s="244"/>
      <c r="M217" s="245"/>
      <c r="N217" s="246"/>
      <c r="O217" s="246"/>
      <c r="P217" s="246"/>
      <c r="Q217" s="246"/>
      <c r="R217" s="246"/>
      <c r="S217" s="246"/>
      <c r="T217" s="247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8" t="s">
        <v>145</v>
      </c>
      <c r="AU217" s="248" t="s">
        <v>86</v>
      </c>
      <c r="AV217" s="13" t="s">
        <v>86</v>
      </c>
      <c r="AW217" s="13" t="s">
        <v>32</v>
      </c>
      <c r="AX217" s="13" t="s">
        <v>76</v>
      </c>
      <c r="AY217" s="248" t="s">
        <v>120</v>
      </c>
    </row>
    <row r="218" s="15" customFormat="1">
      <c r="A218" s="15"/>
      <c r="B218" s="265"/>
      <c r="C218" s="266"/>
      <c r="D218" s="231" t="s">
        <v>145</v>
      </c>
      <c r="E218" s="267" t="s">
        <v>1</v>
      </c>
      <c r="F218" s="268" t="s">
        <v>254</v>
      </c>
      <c r="G218" s="266"/>
      <c r="H218" s="269">
        <v>4.5</v>
      </c>
      <c r="I218" s="270"/>
      <c r="J218" s="266"/>
      <c r="K218" s="266"/>
      <c r="L218" s="271"/>
      <c r="M218" s="272"/>
      <c r="N218" s="273"/>
      <c r="O218" s="273"/>
      <c r="P218" s="273"/>
      <c r="Q218" s="273"/>
      <c r="R218" s="273"/>
      <c r="S218" s="273"/>
      <c r="T218" s="274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75" t="s">
        <v>145</v>
      </c>
      <c r="AU218" s="275" t="s">
        <v>86</v>
      </c>
      <c r="AV218" s="15" t="s">
        <v>123</v>
      </c>
      <c r="AW218" s="15" t="s">
        <v>32</v>
      </c>
      <c r="AX218" s="15" t="s">
        <v>84</v>
      </c>
      <c r="AY218" s="275" t="s">
        <v>120</v>
      </c>
    </row>
    <row r="219" s="2" customFormat="1" ht="16.5" customHeight="1">
      <c r="A219" s="38"/>
      <c r="B219" s="39"/>
      <c r="C219" s="276" t="s">
        <v>7</v>
      </c>
      <c r="D219" s="276" t="s">
        <v>347</v>
      </c>
      <c r="E219" s="277" t="s">
        <v>358</v>
      </c>
      <c r="F219" s="278" t="s">
        <v>359</v>
      </c>
      <c r="G219" s="279" t="s">
        <v>330</v>
      </c>
      <c r="H219" s="280">
        <v>9</v>
      </c>
      <c r="I219" s="281"/>
      <c r="J219" s="282">
        <f>ROUND(I219*H219,2)</f>
        <v>0</v>
      </c>
      <c r="K219" s="283"/>
      <c r="L219" s="284"/>
      <c r="M219" s="285" t="s">
        <v>1</v>
      </c>
      <c r="N219" s="286" t="s">
        <v>41</v>
      </c>
      <c r="O219" s="91"/>
      <c r="P219" s="227">
        <f>O219*H219</f>
        <v>0</v>
      </c>
      <c r="Q219" s="227">
        <v>1</v>
      </c>
      <c r="R219" s="227">
        <f>Q219*H219</f>
        <v>9</v>
      </c>
      <c r="S219" s="227">
        <v>0</v>
      </c>
      <c r="T219" s="22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9" t="s">
        <v>163</v>
      </c>
      <c r="AT219" s="229" t="s">
        <v>347</v>
      </c>
      <c r="AU219" s="229" t="s">
        <v>86</v>
      </c>
      <c r="AY219" s="17" t="s">
        <v>120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84</v>
      </c>
      <c r="BK219" s="230">
        <f>ROUND(I219*H219,2)</f>
        <v>0</v>
      </c>
      <c r="BL219" s="17" t="s">
        <v>123</v>
      </c>
      <c r="BM219" s="229" t="s">
        <v>360</v>
      </c>
    </row>
    <row r="220" s="13" customFormat="1">
      <c r="A220" s="13"/>
      <c r="B220" s="238"/>
      <c r="C220" s="239"/>
      <c r="D220" s="231" t="s">
        <v>145</v>
      </c>
      <c r="E220" s="239"/>
      <c r="F220" s="241" t="s">
        <v>361</v>
      </c>
      <c r="G220" s="239"/>
      <c r="H220" s="242">
        <v>9</v>
      </c>
      <c r="I220" s="243"/>
      <c r="J220" s="239"/>
      <c r="K220" s="239"/>
      <c r="L220" s="244"/>
      <c r="M220" s="245"/>
      <c r="N220" s="246"/>
      <c r="O220" s="246"/>
      <c r="P220" s="246"/>
      <c r="Q220" s="246"/>
      <c r="R220" s="246"/>
      <c r="S220" s="246"/>
      <c r="T220" s="24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8" t="s">
        <v>145</v>
      </c>
      <c r="AU220" s="248" t="s">
        <v>86</v>
      </c>
      <c r="AV220" s="13" t="s">
        <v>86</v>
      </c>
      <c r="AW220" s="13" t="s">
        <v>4</v>
      </c>
      <c r="AX220" s="13" t="s">
        <v>84</v>
      </c>
      <c r="AY220" s="248" t="s">
        <v>120</v>
      </c>
    </row>
    <row r="221" s="2" customFormat="1" ht="24.15" customHeight="1">
      <c r="A221" s="38"/>
      <c r="B221" s="39"/>
      <c r="C221" s="217" t="s">
        <v>362</v>
      </c>
      <c r="D221" s="217" t="s">
        <v>124</v>
      </c>
      <c r="E221" s="218" t="s">
        <v>363</v>
      </c>
      <c r="F221" s="219" t="s">
        <v>364</v>
      </c>
      <c r="G221" s="220" t="s">
        <v>229</v>
      </c>
      <c r="H221" s="221">
        <v>590.39999999999998</v>
      </c>
      <c r="I221" s="222"/>
      <c r="J221" s="223">
        <f>ROUND(I221*H221,2)</f>
        <v>0</v>
      </c>
      <c r="K221" s="224"/>
      <c r="L221" s="44"/>
      <c r="M221" s="225" t="s">
        <v>1</v>
      </c>
      <c r="N221" s="226" t="s">
        <v>41</v>
      </c>
      <c r="O221" s="91"/>
      <c r="P221" s="227">
        <f>O221*H221</f>
        <v>0</v>
      </c>
      <c r="Q221" s="227">
        <v>0</v>
      </c>
      <c r="R221" s="227">
        <f>Q221*H221</f>
        <v>0</v>
      </c>
      <c r="S221" s="227">
        <v>0</v>
      </c>
      <c r="T221" s="228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9" t="s">
        <v>123</v>
      </c>
      <c r="AT221" s="229" t="s">
        <v>124</v>
      </c>
      <c r="AU221" s="229" t="s">
        <v>86</v>
      </c>
      <c r="AY221" s="17" t="s">
        <v>120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7" t="s">
        <v>84</v>
      </c>
      <c r="BK221" s="230">
        <f>ROUND(I221*H221,2)</f>
        <v>0</v>
      </c>
      <c r="BL221" s="17" t="s">
        <v>123</v>
      </c>
      <c r="BM221" s="229" t="s">
        <v>365</v>
      </c>
    </row>
    <row r="222" s="2" customFormat="1">
      <c r="A222" s="38"/>
      <c r="B222" s="39"/>
      <c r="C222" s="40"/>
      <c r="D222" s="249" t="s">
        <v>190</v>
      </c>
      <c r="E222" s="40"/>
      <c r="F222" s="250" t="s">
        <v>366</v>
      </c>
      <c r="G222" s="40"/>
      <c r="H222" s="40"/>
      <c r="I222" s="233"/>
      <c r="J222" s="40"/>
      <c r="K222" s="40"/>
      <c r="L222" s="44"/>
      <c r="M222" s="234"/>
      <c r="N222" s="235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190</v>
      </c>
      <c r="AU222" s="17" t="s">
        <v>86</v>
      </c>
    </row>
    <row r="223" s="13" customFormat="1">
      <c r="A223" s="13"/>
      <c r="B223" s="238"/>
      <c r="C223" s="239"/>
      <c r="D223" s="231" t="s">
        <v>145</v>
      </c>
      <c r="E223" s="240" t="s">
        <v>1</v>
      </c>
      <c r="F223" s="241" t="s">
        <v>367</v>
      </c>
      <c r="G223" s="239"/>
      <c r="H223" s="242">
        <v>430.80000000000001</v>
      </c>
      <c r="I223" s="243"/>
      <c r="J223" s="239"/>
      <c r="K223" s="239"/>
      <c r="L223" s="244"/>
      <c r="M223" s="245"/>
      <c r="N223" s="246"/>
      <c r="O223" s="246"/>
      <c r="P223" s="246"/>
      <c r="Q223" s="246"/>
      <c r="R223" s="246"/>
      <c r="S223" s="246"/>
      <c r="T223" s="247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8" t="s">
        <v>145</v>
      </c>
      <c r="AU223" s="248" t="s">
        <v>86</v>
      </c>
      <c r="AV223" s="13" t="s">
        <v>86</v>
      </c>
      <c r="AW223" s="13" t="s">
        <v>32</v>
      </c>
      <c r="AX223" s="13" t="s">
        <v>76</v>
      </c>
      <c r="AY223" s="248" t="s">
        <v>120</v>
      </c>
    </row>
    <row r="224" s="13" customFormat="1">
      <c r="A224" s="13"/>
      <c r="B224" s="238"/>
      <c r="C224" s="239"/>
      <c r="D224" s="231" t="s">
        <v>145</v>
      </c>
      <c r="E224" s="240" t="s">
        <v>1</v>
      </c>
      <c r="F224" s="241" t="s">
        <v>368</v>
      </c>
      <c r="G224" s="239"/>
      <c r="H224" s="242">
        <v>159.59999999999999</v>
      </c>
      <c r="I224" s="243"/>
      <c r="J224" s="239"/>
      <c r="K224" s="239"/>
      <c r="L224" s="244"/>
      <c r="M224" s="245"/>
      <c r="N224" s="246"/>
      <c r="O224" s="246"/>
      <c r="P224" s="246"/>
      <c r="Q224" s="246"/>
      <c r="R224" s="246"/>
      <c r="S224" s="246"/>
      <c r="T224" s="247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8" t="s">
        <v>145</v>
      </c>
      <c r="AU224" s="248" t="s">
        <v>86</v>
      </c>
      <c r="AV224" s="13" t="s">
        <v>86</v>
      </c>
      <c r="AW224" s="13" t="s">
        <v>32</v>
      </c>
      <c r="AX224" s="13" t="s">
        <v>76</v>
      </c>
      <c r="AY224" s="248" t="s">
        <v>120</v>
      </c>
    </row>
    <row r="225" s="15" customFormat="1">
      <c r="A225" s="15"/>
      <c r="B225" s="265"/>
      <c r="C225" s="266"/>
      <c r="D225" s="231" t="s">
        <v>145</v>
      </c>
      <c r="E225" s="267" t="s">
        <v>1</v>
      </c>
      <c r="F225" s="268" t="s">
        <v>254</v>
      </c>
      <c r="G225" s="266"/>
      <c r="H225" s="269">
        <v>590.39999999999998</v>
      </c>
      <c r="I225" s="270"/>
      <c r="J225" s="266"/>
      <c r="K225" s="266"/>
      <c r="L225" s="271"/>
      <c r="M225" s="272"/>
      <c r="N225" s="273"/>
      <c r="O225" s="273"/>
      <c r="P225" s="273"/>
      <c r="Q225" s="273"/>
      <c r="R225" s="273"/>
      <c r="S225" s="273"/>
      <c r="T225" s="274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75" t="s">
        <v>145</v>
      </c>
      <c r="AU225" s="275" t="s">
        <v>86</v>
      </c>
      <c r="AV225" s="15" t="s">
        <v>123</v>
      </c>
      <c r="AW225" s="15" t="s">
        <v>32</v>
      </c>
      <c r="AX225" s="15" t="s">
        <v>84</v>
      </c>
      <c r="AY225" s="275" t="s">
        <v>120</v>
      </c>
    </row>
    <row r="226" s="12" customFormat="1" ht="22.8" customHeight="1">
      <c r="A226" s="12"/>
      <c r="B226" s="203"/>
      <c r="C226" s="204"/>
      <c r="D226" s="205" t="s">
        <v>75</v>
      </c>
      <c r="E226" s="236" t="s">
        <v>86</v>
      </c>
      <c r="F226" s="236" t="s">
        <v>369</v>
      </c>
      <c r="G226" s="204"/>
      <c r="H226" s="204"/>
      <c r="I226" s="207"/>
      <c r="J226" s="237">
        <f>BK226</f>
        <v>0</v>
      </c>
      <c r="K226" s="204"/>
      <c r="L226" s="209"/>
      <c r="M226" s="210"/>
      <c r="N226" s="211"/>
      <c r="O226" s="211"/>
      <c r="P226" s="212">
        <f>SUM(P227:P233)</f>
        <v>0</v>
      </c>
      <c r="Q226" s="211"/>
      <c r="R226" s="212">
        <f>SUM(R227:R233)</f>
        <v>14.937083000000001</v>
      </c>
      <c r="S226" s="211"/>
      <c r="T226" s="213">
        <f>SUM(T227:T233)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14" t="s">
        <v>84</v>
      </c>
      <c r="AT226" s="215" t="s">
        <v>75</v>
      </c>
      <c r="AU226" s="215" t="s">
        <v>84</v>
      </c>
      <c r="AY226" s="214" t="s">
        <v>120</v>
      </c>
      <c r="BK226" s="216">
        <f>SUM(BK227:BK233)</f>
        <v>0</v>
      </c>
    </row>
    <row r="227" s="2" customFormat="1" ht="24.15" customHeight="1">
      <c r="A227" s="38"/>
      <c r="B227" s="39"/>
      <c r="C227" s="217" t="s">
        <v>370</v>
      </c>
      <c r="D227" s="217" t="s">
        <v>124</v>
      </c>
      <c r="E227" s="218" t="s">
        <v>371</v>
      </c>
      <c r="F227" s="219" t="s">
        <v>372</v>
      </c>
      <c r="G227" s="220" t="s">
        <v>229</v>
      </c>
      <c r="H227" s="221">
        <v>146.40000000000001</v>
      </c>
      <c r="I227" s="222"/>
      <c r="J227" s="223">
        <f>ROUND(I227*H227,2)</f>
        <v>0</v>
      </c>
      <c r="K227" s="224"/>
      <c r="L227" s="44"/>
      <c r="M227" s="225" t="s">
        <v>1</v>
      </c>
      <c r="N227" s="226" t="s">
        <v>41</v>
      </c>
      <c r="O227" s="91"/>
      <c r="P227" s="227">
        <f>O227*H227</f>
        <v>0</v>
      </c>
      <c r="Q227" s="227">
        <v>0</v>
      </c>
      <c r="R227" s="227">
        <f>Q227*H227</f>
        <v>0</v>
      </c>
      <c r="S227" s="227">
        <v>0</v>
      </c>
      <c r="T227" s="228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9" t="s">
        <v>123</v>
      </c>
      <c r="AT227" s="229" t="s">
        <v>124</v>
      </c>
      <c r="AU227" s="229" t="s">
        <v>86</v>
      </c>
      <c r="AY227" s="17" t="s">
        <v>120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17" t="s">
        <v>84</v>
      </c>
      <c r="BK227" s="230">
        <f>ROUND(I227*H227,2)</f>
        <v>0</v>
      </c>
      <c r="BL227" s="17" t="s">
        <v>123</v>
      </c>
      <c r="BM227" s="229" t="s">
        <v>373</v>
      </c>
    </row>
    <row r="228" s="13" customFormat="1">
      <c r="A228" s="13"/>
      <c r="B228" s="238"/>
      <c r="C228" s="239"/>
      <c r="D228" s="231" t="s">
        <v>145</v>
      </c>
      <c r="E228" s="240" t="s">
        <v>1</v>
      </c>
      <c r="F228" s="241" t="s">
        <v>374</v>
      </c>
      <c r="G228" s="239"/>
      <c r="H228" s="242">
        <v>146.40000000000001</v>
      </c>
      <c r="I228" s="243"/>
      <c r="J228" s="239"/>
      <c r="K228" s="239"/>
      <c r="L228" s="244"/>
      <c r="M228" s="245"/>
      <c r="N228" s="246"/>
      <c r="O228" s="246"/>
      <c r="P228" s="246"/>
      <c r="Q228" s="246"/>
      <c r="R228" s="246"/>
      <c r="S228" s="246"/>
      <c r="T228" s="247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8" t="s">
        <v>145</v>
      </c>
      <c r="AU228" s="248" t="s">
        <v>86</v>
      </c>
      <c r="AV228" s="13" t="s">
        <v>86</v>
      </c>
      <c r="AW228" s="13" t="s">
        <v>32</v>
      </c>
      <c r="AX228" s="13" t="s">
        <v>76</v>
      </c>
      <c r="AY228" s="248" t="s">
        <v>120</v>
      </c>
    </row>
    <row r="229" s="15" customFormat="1">
      <c r="A229" s="15"/>
      <c r="B229" s="265"/>
      <c r="C229" s="266"/>
      <c r="D229" s="231" t="s">
        <v>145</v>
      </c>
      <c r="E229" s="267" t="s">
        <v>1</v>
      </c>
      <c r="F229" s="268" t="s">
        <v>254</v>
      </c>
      <c r="G229" s="266"/>
      <c r="H229" s="269">
        <v>146.40000000000001</v>
      </c>
      <c r="I229" s="270"/>
      <c r="J229" s="266"/>
      <c r="K229" s="266"/>
      <c r="L229" s="271"/>
      <c r="M229" s="272"/>
      <c r="N229" s="273"/>
      <c r="O229" s="273"/>
      <c r="P229" s="273"/>
      <c r="Q229" s="273"/>
      <c r="R229" s="273"/>
      <c r="S229" s="273"/>
      <c r="T229" s="274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75" t="s">
        <v>145</v>
      </c>
      <c r="AU229" s="275" t="s">
        <v>86</v>
      </c>
      <c r="AV229" s="15" t="s">
        <v>123</v>
      </c>
      <c r="AW229" s="15" t="s">
        <v>32</v>
      </c>
      <c r="AX229" s="15" t="s">
        <v>84</v>
      </c>
      <c r="AY229" s="275" t="s">
        <v>120</v>
      </c>
    </row>
    <row r="230" s="2" customFormat="1" ht="24.15" customHeight="1">
      <c r="A230" s="38"/>
      <c r="B230" s="39"/>
      <c r="C230" s="217" t="s">
        <v>375</v>
      </c>
      <c r="D230" s="217" t="s">
        <v>124</v>
      </c>
      <c r="E230" s="218" t="s">
        <v>376</v>
      </c>
      <c r="F230" s="219" t="s">
        <v>377</v>
      </c>
      <c r="G230" s="220" t="s">
        <v>342</v>
      </c>
      <c r="H230" s="221">
        <v>7.9000000000000004</v>
      </c>
      <c r="I230" s="222"/>
      <c r="J230" s="223">
        <f>ROUND(I230*H230,2)</f>
        <v>0</v>
      </c>
      <c r="K230" s="224"/>
      <c r="L230" s="44"/>
      <c r="M230" s="225" t="s">
        <v>1</v>
      </c>
      <c r="N230" s="226" t="s">
        <v>41</v>
      </c>
      <c r="O230" s="91"/>
      <c r="P230" s="227">
        <f>O230*H230</f>
        <v>0</v>
      </c>
      <c r="Q230" s="227">
        <v>1.8907700000000001</v>
      </c>
      <c r="R230" s="227">
        <f>Q230*H230</f>
        <v>14.937083000000001</v>
      </c>
      <c r="S230" s="227">
        <v>0</v>
      </c>
      <c r="T230" s="22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9" t="s">
        <v>123</v>
      </c>
      <c r="AT230" s="229" t="s">
        <v>124</v>
      </c>
      <c r="AU230" s="229" t="s">
        <v>86</v>
      </c>
      <c r="AY230" s="17" t="s">
        <v>120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17" t="s">
        <v>84</v>
      </c>
      <c r="BK230" s="230">
        <f>ROUND(I230*H230,2)</f>
        <v>0</v>
      </c>
      <c r="BL230" s="17" t="s">
        <v>123</v>
      </c>
      <c r="BM230" s="229" t="s">
        <v>378</v>
      </c>
    </row>
    <row r="231" s="13" customFormat="1">
      <c r="A231" s="13"/>
      <c r="B231" s="238"/>
      <c r="C231" s="239"/>
      <c r="D231" s="231" t="s">
        <v>145</v>
      </c>
      <c r="E231" s="240" t="s">
        <v>1</v>
      </c>
      <c r="F231" s="241" t="s">
        <v>379</v>
      </c>
      <c r="G231" s="239"/>
      <c r="H231" s="242">
        <v>6.0999999999999996</v>
      </c>
      <c r="I231" s="243"/>
      <c r="J231" s="239"/>
      <c r="K231" s="239"/>
      <c r="L231" s="244"/>
      <c r="M231" s="245"/>
      <c r="N231" s="246"/>
      <c r="O231" s="246"/>
      <c r="P231" s="246"/>
      <c r="Q231" s="246"/>
      <c r="R231" s="246"/>
      <c r="S231" s="246"/>
      <c r="T231" s="247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8" t="s">
        <v>145</v>
      </c>
      <c r="AU231" s="248" t="s">
        <v>86</v>
      </c>
      <c r="AV231" s="13" t="s">
        <v>86</v>
      </c>
      <c r="AW231" s="13" t="s">
        <v>32</v>
      </c>
      <c r="AX231" s="13" t="s">
        <v>76</v>
      </c>
      <c r="AY231" s="248" t="s">
        <v>120</v>
      </c>
    </row>
    <row r="232" s="13" customFormat="1">
      <c r="A232" s="13"/>
      <c r="B232" s="238"/>
      <c r="C232" s="239"/>
      <c r="D232" s="231" t="s">
        <v>145</v>
      </c>
      <c r="E232" s="240" t="s">
        <v>1</v>
      </c>
      <c r="F232" s="241" t="s">
        <v>380</v>
      </c>
      <c r="G232" s="239"/>
      <c r="H232" s="242">
        <v>1.8</v>
      </c>
      <c r="I232" s="243"/>
      <c r="J232" s="239"/>
      <c r="K232" s="239"/>
      <c r="L232" s="244"/>
      <c r="M232" s="245"/>
      <c r="N232" s="246"/>
      <c r="O232" s="246"/>
      <c r="P232" s="246"/>
      <c r="Q232" s="246"/>
      <c r="R232" s="246"/>
      <c r="S232" s="246"/>
      <c r="T232" s="247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8" t="s">
        <v>145</v>
      </c>
      <c r="AU232" s="248" t="s">
        <v>86</v>
      </c>
      <c r="AV232" s="13" t="s">
        <v>86</v>
      </c>
      <c r="AW232" s="13" t="s">
        <v>32</v>
      </c>
      <c r="AX232" s="13" t="s">
        <v>76</v>
      </c>
      <c r="AY232" s="248" t="s">
        <v>120</v>
      </c>
    </row>
    <row r="233" s="15" customFormat="1">
      <c r="A233" s="15"/>
      <c r="B233" s="265"/>
      <c r="C233" s="266"/>
      <c r="D233" s="231" t="s">
        <v>145</v>
      </c>
      <c r="E233" s="267" t="s">
        <v>1</v>
      </c>
      <c r="F233" s="268" t="s">
        <v>254</v>
      </c>
      <c r="G233" s="266"/>
      <c r="H233" s="269">
        <v>7.9000000000000004</v>
      </c>
      <c r="I233" s="270"/>
      <c r="J233" s="266"/>
      <c r="K233" s="266"/>
      <c r="L233" s="271"/>
      <c r="M233" s="272"/>
      <c r="N233" s="273"/>
      <c r="O233" s="273"/>
      <c r="P233" s="273"/>
      <c r="Q233" s="273"/>
      <c r="R233" s="273"/>
      <c r="S233" s="273"/>
      <c r="T233" s="274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75" t="s">
        <v>145</v>
      </c>
      <c r="AU233" s="275" t="s">
        <v>86</v>
      </c>
      <c r="AV233" s="15" t="s">
        <v>123</v>
      </c>
      <c r="AW233" s="15" t="s">
        <v>32</v>
      </c>
      <c r="AX233" s="15" t="s">
        <v>84</v>
      </c>
      <c r="AY233" s="275" t="s">
        <v>120</v>
      </c>
    </row>
    <row r="234" s="12" customFormat="1" ht="22.8" customHeight="1">
      <c r="A234" s="12"/>
      <c r="B234" s="203"/>
      <c r="C234" s="204"/>
      <c r="D234" s="205" t="s">
        <v>75</v>
      </c>
      <c r="E234" s="236" t="s">
        <v>137</v>
      </c>
      <c r="F234" s="236" t="s">
        <v>381</v>
      </c>
      <c r="G234" s="204"/>
      <c r="H234" s="204"/>
      <c r="I234" s="207"/>
      <c r="J234" s="237">
        <f>BK234</f>
        <v>0</v>
      </c>
      <c r="K234" s="204"/>
      <c r="L234" s="209"/>
      <c r="M234" s="210"/>
      <c r="N234" s="211"/>
      <c r="O234" s="211"/>
      <c r="P234" s="212">
        <f>SUM(P235:P313)</f>
        <v>0</v>
      </c>
      <c r="Q234" s="211"/>
      <c r="R234" s="212">
        <f>SUM(R235:R313)</f>
        <v>760.31077000000005</v>
      </c>
      <c r="S234" s="211"/>
      <c r="T234" s="213">
        <f>SUM(T235:T313)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14" t="s">
        <v>84</v>
      </c>
      <c r="AT234" s="215" t="s">
        <v>75</v>
      </c>
      <c r="AU234" s="215" t="s">
        <v>84</v>
      </c>
      <c r="AY234" s="214" t="s">
        <v>120</v>
      </c>
      <c r="BK234" s="216">
        <f>SUM(BK235:BK313)</f>
        <v>0</v>
      </c>
    </row>
    <row r="235" s="2" customFormat="1" ht="24.15" customHeight="1">
      <c r="A235" s="38"/>
      <c r="B235" s="39"/>
      <c r="C235" s="217" t="s">
        <v>382</v>
      </c>
      <c r="D235" s="217" t="s">
        <v>124</v>
      </c>
      <c r="E235" s="218" t="s">
        <v>383</v>
      </c>
      <c r="F235" s="219" t="s">
        <v>384</v>
      </c>
      <c r="G235" s="220" t="s">
        <v>229</v>
      </c>
      <c r="H235" s="221">
        <v>359</v>
      </c>
      <c r="I235" s="222"/>
      <c r="J235" s="223">
        <f>ROUND(I235*H235,2)</f>
        <v>0</v>
      </c>
      <c r="K235" s="224"/>
      <c r="L235" s="44"/>
      <c r="M235" s="225" t="s">
        <v>1</v>
      </c>
      <c r="N235" s="226" t="s">
        <v>41</v>
      </c>
      <c r="O235" s="91"/>
      <c r="P235" s="227">
        <f>O235*H235</f>
        <v>0</v>
      </c>
      <c r="Q235" s="227">
        <v>0</v>
      </c>
      <c r="R235" s="227">
        <f>Q235*H235</f>
        <v>0</v>
      </c>
      <c r="S235" s="227">
        <v>0</v>
      </c>
      <c r="T235" s="22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9" t="s">
        <v>123</v>
      </c>
      <c r="AT235" s="229" t="s">
        <v>124</v>
      </c>
      <c r="AU235" s="229" t="s">
        <v>86</v>
      </c>
      <c r="AY235" s="17" t="s">
        <v>120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17" t="s">
        <v>84</v>
      </c>
      <c r="BK235" s="230">
        <f>ROUND(I235*H235,2)</f>
        <v>0</v>
      </c>
      <c r="BL235" s="17" t="s">
        <v>123</v>
      </c>
      <c r="BM235" s="229" t="s">
        <v>385</v>
      </c>
    </row>
    <row r="236" s="2" customFormat="1">
      <c r="A236" s="38"/>
      <c r="B236" s="39"/>
      <c r="C236" s="40"/>
      <c r="D236" s="249" t="s">
        <v>190</v>
      </c>
      <c r="E236" s="40"/>
      <c r="F236" s="250" t="s">
        <v>386</v>
      </c>
      <c r="G236" s="40"/>
      <c r="H236" s="40"/>
      <c r="I236" s="233"/>
      <c r="J236" s="40"/>
      <c r="K236" s="40"/>
      <c r="L236" s="44"/>
      <c r="M236" s="234"/>
      <c r="N236" s="235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190</v>
      </c>
      <c r="AU236" s="17" t="s">
        <v>86</v>
      </c>
    </row>
    <row r="237" s="14" customFormat="1">
      <c r="A237" s="14"/>
      <c r="B237" s="255"/>
      <c r="C237" s="256"/>
      <c r="D237" s="231" t="s">
        <v>145</v>
      </c>
      <c r="E237" s="257" t="s">
        <v>1</v>
      </c>
      <c r="F237" s="258" t="s">
        <v>387</v>
      </c>
      <c r="G237" s="256"/>
      <c r="H237" s="257" t="s">
        <v>1</v>
      </c>
      <c r="I237" s="259"/>
      <c r="J237" s="256"/>
      <c r="K237" s="256"/>
      <c r="L237" s="260"/>
      <c r="M237" s="261"/>
      <c r="N237" s="262"/>
      <c r="O237" s="262"/>
      <c r="P237" s="262"/>
      <c r="Q237" s="262"/>
      <c r="R237" s="262"/>
      <c r="S237" s="262"/>
      <c r="T237" s="26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4" t="s">
        <v>145</v>
      </c>
      <c r="AU237" s="264" t="s">
        <v>86</v>
      </c>
      <c r="AV237" s="14" t="s">
        <v>84</v>
      </c>
      <c r="AW237" s="14" t="s">
        <v>32</v>
      </c>
      <c r="AX237" s="14" t="s">
        <v>76</v>
      </c>
      <c r="AY237" s="264" t="s">
        <v>120</v>
      </c>
    </row>
    <row r="238" s="14" customFormat="1">
      <c r="A238" s="14"/>
      <c r="B238" s="255"/>
      <c r="C238" s="256"/>
      <c r="D238" s="231" t="s">
        <v>145</v>
      </c>
      <c r="E238" s="257" t="s">
        <v>1</v>
      </c>
      <c r="F238" s="258" t="s">
        <v>388</v>
      </c>
      <c r="G238" s="256"/>
      <c r="H238" s="257" t="s">
        <v>1</v>
      </c>
      <c r="I238" s="259"/>
      <c r="J238" s="256"/>
      <c r="K238" s="256"/>
      <c r="L238" s="260"/>
      <c r="M238" s="261"/>
      <c r="N238" s="262"/>
      <c r="O238" s="262"/>
      <c r="P238" s="262"/>
      <c r="Q238" s="262"/>
      <c r="R238" s="262"/>
      <c r="S238" s="262"/>
      <c r="T238" s="26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64" t="s">
        <v>145</v>
      </c>
      <c r="AU238" s="264" t="s">
        <v>86</v>
      </c>
      <c r="AV238" s="14" t="s">
        <v>84</v>
      </c>
      <c r="AW238" s="14" t="s">
        <v>32</v>
      </c>
      <c r="AX238" s="14" t="s">
        <v>76</v>
      </c>
      <c r="AY238" s="264" t="s">
        <v>120</v>
      </c>
    </row>
    <row r="239" s="13" customFormat="1">
      <c r="A239" s="13"/>
      <c r="B239" s="238"/>
      <c r="C239" s="239"/>
      <c r="D239" s="231" t="s">
        <v>145</v>
      </c>
      <c r="E239" s="240" t="s">
        <v>1</v>
      </c>
      <c r="F239" s="241" t="s">
        <v>389</v>
      </c>
      <c r="G239" s="239"/>
      <c r="H239" s="242">
        <v>359</v>
      </c>
      <c r="I239" s="243"/>
      <c r="J239" s="239"/>
      <c r="K239" s="239"/>
      <c r="L239" s="244"/>
      <c r="M239" s="245"/>
      <c r="N239" s="246"/>
      <c r="O239" s="246"/>
      <c r="P239" s="246"/>
      <c r="Q239" s="246"/>
      <c r="R239" s="246"/>
      <c r="S239" s="246"/>
      <c r="T239" s="247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8" t="s">
        <v>145</v>
      </c>
      <c r="AU239" s="248" t="s">
        <v>86</v>
      </c>
      <c r="AV239" s="13" t="s">
        <v>86</v>
      </c>
      <c r="AW239" s="13" t="s">
        <v>32</v>
      </c>
      <c r="AX239" s="13" t="s">
        <v>84</v>
      </c>
      <c r="AY239" s="248" t="s">
        <v>120</v>
      </c>
    </row>
    <row r="240" s="2" customFormat="1" ht="24.15" customHeight="1">
      <c r="A240" s="38"/>
      <c r="B240" s="39"/>
      <c r="C240" s="217" t="s">
        <v>390</v>
      </c>
      <c r="D240" s="217" t="s">
        <v>124</v>
      </c>
      <c r="E240" s="218" t="s">
        <v>391</v>
      </c>
      <c r="F240" s="219" t="s">
        <v>392</v>
      </c>
      <c r="G240" s="220" t="s">
        <v>229</v>
      </c>
      <c r="H240" s="221">
        <v>359</v>
      </c>
      <c r="I240" s="222"/>
      <c r="J240" s="223">
        <f>ROUND(I240*H240,2)</f>
        <v>0</v>
      </c>
      <c r="K240" s="224"/>
      <c r="L240" s="44"/>
      <c r="M240" s="225" t="s">
        <v>1</v>
      </c>
      <c r="N240" s="226" t="s">
        <v>41</v>
      </c>
      <c r="O240" s="91"/>
      <c r="P240" s="227">
        <f>O240*H240</f>
        <v>0</v>
      </c>
      <c r="Q240" s="227">
        <v>0</v>
      </c>
      <c r="R240" s="227">
        <f>Q240*H240</f>
        <v>0</v>
      </c>
      <c r="S240" s="227">
        <v>0</v>
      </c>
      <c r="T240" s="228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9" t="s">
        <v>123</v>
      </c>
      <c r="AT240" s="229" t="s">
        <v>124</v>
      </c>
      <c r="AU240" s="229" t="s">
        <v>86</v>
      </c>
      <c r="AY240" s="17" t="s">
        <v>120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17" t="s">
        <v>84</v>
      </c>
      <c r="BK240" s="230">
        <f>ROUND(I240*H240,2)</f>
        <v>0</v>
      </c>
      <c r="BL240" s="17" t="s">
        <v>123</v>
      </c>
      <c r="BM240" s="229" t="s">
        <v>393</v>
      </c>
    </row>
    <row r="241" s="2" customFormat="1">
      <c r="A241" s="38"/>
      <c r="B241" s="39"/>
      <c r="C241" s="40"/>
      <c r="D241" s="249" t="s">
        <v>190</v>
      </c>
      <c r="E241" s="40"/>
      <c r="F241" s="250" t="s">
        <v>394</v>
      </c>
      <c r="G241" s="40"/>
      <c r="H241" s="40"/>
      <c r="I241" s="233"/>
      <c r="J241" s="40"/>
      <c r="K241" s="40"/>
      <c r="L241" s="44"/>
      <c r="M241" s="234"/>
      <c r="N241" s="235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190</v>
      </c>
      <c r="AU241" s="17" t="s">
        <v>86</v>
      </c>
    </row>
    <row r="242" s="14" customFormat="1">
      <c r="A242" s="14"/>
      <c r="B242" s="255"/>
      <c r="C242" s="256"/>
      <c r="D242" s="231" t="s">
        <v>145</v>
      </c>
      <c r="E242" s="257" t="s">
        <v>1</v>
      </c>
      <c r="F242" s="258" t="s">
        <v>395</v>
      </c>
      <c r="G242" s="256"/>
      <c r="H242" s="257" t="s">
        <v>1</v>
      </c>
      <c r="I242" s="259"/>
      <c r="J242" s="256"/>
      <c r="K242" s="256"/>
      <c r="L242" s="260"/>
      <c r="M242" s="261"/>
      <c r="N242" s="262"/>
      <c r="O242" s="262"/>
      <c r="P242" s="262"/>
      <c r="Q242" s="262"/>
      <c r="R242" s="262"/>
      <c r="S242" s="262"/>
      <c r="T242" s="263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4" t="s">
        <v>145</v>
      </c>
      <c r="AU242" s="264" t="s">
        <v>86</v>
      </c>
      <c r="AV242" s="14" t="s">
        <v>84</v>
      </c>
      <c r="AW242" s="14" t="s">
        <v>32</v>
      </c>
      <c r="AX242" s="14" t="s">
        <v>76</v>
      </c>
      <c r="AY242" s="264" t="s">
        <v>120</v>
      </c>
    </row>
    <row r="243" s="14" customFormat="1">
      <c r="A243" s="14"/>
      <c r="B243" s="255"/>
      <c r="C243" s="256"/>
      <c r="D243" s="231" t="s">
        <v>145</v>
      </c>
      <c r="E243" s="257" t="s">
        <v>1</v>
      </c>
      <c r="F243" s="258" t="s">
        <v>388</v>
      </c>
      <c r="G243" s="256"/>
      <c r="H243" s="257" t="s">
        <v>1</v>
      </c>
      <c r="I243" s="259"/>
      <c r="J243" s="256"/>
      <c r="K243" s="256"/>
      <c r="L243" s="260"/>
      <c r="M243" s="261"/>
      <c r="N243" s="262"/>
      <c r="O243" s="262"/>
      <c r="P243" s="262"/>
      <c r="Q243" s="262"/>
      <c r="R243" s="262"/>
      <c r="S243" s="262"/>
      <c r="T243" s="26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4" t="s">
        <v>145</v>
      </c>
      <c r="AU243" s="264" t="s">
        <v>86</v>
      </c>
      <c r="AV243" s="14" t="s">
        <v>84</v>
      </c>
      <c r="AW243" s="14" t="s">
        <v>32</v>
      </c>
      <c r="AX243" s="14" t="s">
        <v>76</v>
      </c>
      <c r="AY243" s="264" t="s">
        <v>120</v>
      </c>
    </row>
    <row r="244" s="13" customFormat="1">
      <c r="A244" s="13"/>
      <c r="B244" s="238"/>
      <c r="C244" s="239"/>
      <c r="D244" s="231" t="s">
        <v>145</v>
      </c>
      <c r="E244" s="240" t="s">
        <v>1</v>
      </c>
      <c r="F244" s="241" t="s">
        <v>396</v>
      </c>
      <c r="G244" s="239"/>
      <c r="H244" s="242">
        <v>359</v>
      </c>
      <c r="I244" s="243"/>
      <c r="J244" s="239"/>
      <c r="K244" s="239"/>
      <c r="L244" s="244"/>
      <c r="M244" s="245"/>
      <c r="N244" s="246"/>
      <c r="O244" s="246"/>
      <c r="P244" s="246"/>
      <c r="Q244" s="246"/>
      <c r="R244" s="246"/>
      <c r="S244" s="246"/>
      <c r="T244" s="247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8" t="s">
        <v>145</v>
      </c>
      <c r="AU244" s="248" t="s">
        <v>86</v>
      </c>
      <c r="AV244" s="13" t="s">
        <v>86</v>
      </c>
      <c r="AW244" s="13" t="s">
        <v>32</v>
      </c>
      <c r="AX244" s="13" t="s">
        <v>84</v>
      </c>
      <c r="AY244" s="248" t="s">
        <v>120</v>
      </c>
    </row>
    <row r="245" s="2" customFormat="1" ht="16.5" customHeight="1">
      <c r="A245" s="38"/>
      <c r="B245" s="39"/>
      <c r="C245" s="217" t="s">
        <v>397</v>
      </c>
      <c r="D245" s="217" t="s">
        <v>124</v>
      </c>
      <c r="E245" s="218" t="s">
        <v>398</v>
      </c>
      <c r="F245" s="219" t="s">
        <v>399</v>
      </c>
      <c r="G245" s="220" t="s">
        <v>400</v>
      </c>
      <c r="H245" s="221">
        <v>504.83999999999998</v>
      </c>
      <c r="I245" s="222"/>
      <c r="J245" s="223">
        <f>ROUND(I245*H245,2)</f>
        <v>0</v>
      </c>
      <c r="K245" s="224"/>
      <c r="L245" s="44"/>
      <c r="M245" s="225" t="s">
        <v>1</v>
      </c>
      <c r="N245" s="226" t="s">
        <v>41</v>
      </c>
      <c r="O245" s="91"/>
      <c r="P245" s="227">
        <f>O245*H245</f>
        <v>0</v>
      </c>
      <c r="Q245" s="227">
        <v>0</v>
      </c>
      <c r="R245" s="227">
        <f>Q245*H245</f>
        <v>0</v>
      </c>
      <c r="S245" s="227">
        <v>0</v>
      </c>
      <c r="T245" s="228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9" t="s">
        <v>123</v>
      </c>
      <c r="AT245" s="229" t="s">
        <v>124</v>
      </c>
      <c r="AU245" s="229" t="s">
        <v>86</v>
      </c>
      <c r="AY245" s="17" t="s">
        <v>120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17" t="s">
        <v>84</v>
      </c>
      <c r="BK245" s="230">
        <f>ROUND(I245*H245,2)</f>
        <v>0</v>
      </c>
      <c r="BL245" s="17" t="s">
        <v>123</v>
      </c>
      <c r="BM245" s="229" t="s">
        <v>401</v>
      </c>
    </row>
    <row r="246" s="14" customFormat="1">
      <c r="A246" s="14"/>
      <c r="B246" s="255"/>
      <c r="C246" s="256"/>
      <c r="D246" s="231" t="s">
        <v>145</v>
      </c>
      <c r="E246" s="257" t="s">
        <v>1</v>
      </c>
      <c r="F246" s="258" t="s">
        <v>402</v>
      </c>
      <c r="G246" s="256"/>
      <c r="H246" s="257" t="s">
        <v>1</v>
      </c>
      <c r="I246" s="259"/>
      <c r="J246" s="256"/>
      <c r="K246" s="256"/>
      <c r="L246" s="260"/>
      <c r="M246" s="261"/>
      <c r="N246" s="262"/>
      <c r="O246" s="262"/>
      <c r="P246" s="262"/>
      <c r="Q246" s="262"/>
      <c r="R246" s="262"/>
      <c r="S246" s="262"/>
      <c r="T246" s="263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4" t="s">
        <v>145</v>
      </c>
      <c r="AU246" s="264" t="s">
        <v>86</v>
      </c>
      <c r="AV246" s="14" t="s">
        <v>84</v>
      </c>
      <c r="AW246" s="14" t="s">
        <v>32</v>
      </c>
      <c r="AX246" s="14" t="s">
        <v>76</v>
      </c>
      <c r="AY246" s="264" t="s">
        <v>120</v>
      </c>
    </row>
    <row r="247" s="14" customFormat="1">
      <c r="A247" s="14"/>
      <c r="B247" s="255"/>
      <c r="C247" s="256"/>
      <c r="D247" s="231" t="s">
        <v>145</v>
      </c>
      <c r="E247" s="257" t="s">
        <v>1</v>
      </c>
      <c r="F247" s="258" t="s">
        <v>388</v>
      </c>
      <c r="G247" s="256"/>
      <c r="H247" s="257" t="s">
        <v>1</v>
      </c>
      <c r="I247" s="259"/>
      <c r="J247" s="256"/>
      <c r="K247" s="256"/>
      <c r="L247" s="260"/>
      <c r="M247" s="261"/>
      <c r="N247" s="262"/>
      <c r="O247" s="262"/>
      <c r="P247" s="262"/>
      <c r="Q247" s="262"/>
      <c r="R247" s="262"/>
      <c r="S247" s="262"/>
      <c r="T247" s="26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4" t="s">
        <v>145</v>
      </c>
      <c r="AU247" s="264" t="s">
        <v>86</v>
      </c>
      <c r="AV247" s="14" t="s">
        <v>84</v>
      </c>
      <c r="AW247" s="14" t="s">
        <v>32</v>
      </c>
      <c r="AX247" s="14" t="s">
        <v>76</v>
      </c>
      <c r="AY247" s="264" t="s">
        <v>120</v>
      </c>
    </row>
    <row r="248" s="13" customFormat="1">
      <c r="A248" s="13"/>
      <c r="B248" s="238"/>
      <c r="C248" s="239"/>
      <c r="D248" s="231" t="s">
        <v>145</v>
      </c>
      <c r="E248" s="240" t="s">
        <v>1</v>
      </c>
      <c r="F248" s="241" t="s">
        <v>403</v>
      </c>
      <c r="G248" s="239"/>
      <c r="H248" s="242">
        <v>369.76999999999998</v>
      </c>
      <c r="I248" s="243"/>
      <c r="J248" s="239"/>
      <c r="K248" s="239"/>
      <c r="L248" s="244"/>
      <c r="M248" s="245"/>
      <c r="N248" s="246"/>
      <c r="O248" s="246"/>
      <c r="P248" s="246"/>
      <c r="Q248" s="246"/>
      <c r="R248" s="246"/>
      <c r="S248" s="246"/>
      <c r="T248" s="247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8" t="s">
        <v>145</v>
      </c>
      <c r="AU248" s="248" t="s">
        <v>86</v>
      </c>
      <c r="AV248" s="13" t="s">
        <v>86</v>
      </c>
      <c r="AW248" s="13" t="s">
        <v>32</v>
      </c>
      <c r="AX248" s="13" t="s">
        <v>76</v>
      </c>
      <c r="AY248" s="248" t="s">
        <v>120</v>
      </c>
    </row>
    <row r="249" s="13" customFormat="1">
      <c r="A249" s="13"/>
      <c r="B249" s="238"/>
      <c r="C249" s="239"/>
      <c r="D249" s="231" t="s">
        <v>145</v>
      </c>
      <c r="E249" s="240" t="s">
        <v>404</v>
      </c>
      <c r="F249" s="241" t="s">
        <v>405</v>
      </c>
      <c r="G249" s="239"/>
      <c r="H249" s="242">
        <v>71.069999999999993</v>
      </c>
      <c r="I249" s="243"/>
      <c r="J249" s="239"/>
      <c r="K249" s="239"/>
      <c r="L249" s="244"/>
      <c r="M249" s="245"/>
      <c r="N249" s="246"/>
      <c r="O249" s="246"/>
      <c r="P249" s="246"/>
      <c r="Q249" s="246"/>
      <c r="R249" s="246"/>
      <c r="S249" s="246"/>
      <c r="T249" s="247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8" t="s">
        <v>145</v>
      </c>
      <c r="AU249" s="248" t="s">
        <v>86</v>
      </c>
      <c r="AV249" s="13" t="s">
        <v>86</v>
      </c>
      <c r="AW249" s="13" t="s">
        <v>32</v>
      </c>
      <c r="AX249" s="13" t="s">
        <v>76</v>
      </c>
      <c r="AY249" s="248" t="s">
        <v>120</v>
      </c>
    </row>
    <row r="250" s="13" customFormat="1">
      <c r="A250" s="13"/>
      <c r="B250" s="238"/>
      <c r="C250" s="239"/>
      <c r="D250" s="231" t="s">
        <v>145</v>
      </c>
      <c r="E250" s="240" t="s">
        <v>1</v>
      </c>
      <c r="F250" s="241" t="s">
        <v>406</v>
      </c>
      <c r="G250" s="239"/>
      <c r="H250" s="242">
        <v>64</v>
      </c>
      <c r="I250" s="243"/>
      <c r="J250" s="239"/>
      <c r="K250" s="239"/>
      <c r="L250" s="244"/>
      <c r="M250" s="245"/>
      <c r="N250" s="246"/>
      <c r="O250" s="246"/>
      <c r="P250" s="246"/>
      <c r="Q250" s="246"/>
      <c r="R250" s="246"/>
      <c r="S250" s="246"/>
      <c r="T250" s="247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8" t="s">
        <v>145</v>
      </c>
      <c r="AU250" s="248" t="s">
        <v>86</v>
      </c>
      <c r="AV250" s="13" t="s">
        <v>86</v>
      </c>
      <c r="AW250" s="13" t="s">
        <v>32</v>
      </c>
      <c r="AX250" s="13" t="s">
        <v>76</v>
      </c>
      <c r="AY250" s="248" t="s">
        <v>120</v>
      </c>
    </row>
    <row r="251" s="15" customFormat="1">
      <c r="A251" s="15"/>
      <c r="B251" s="265"/>
      <c r="C251" s="266"/>
      <c r="D251" s="231" t="s">
        <v>145</v>
      </c>
      <c r="E251" s="267" t="s">
        <v>1</v>
      </c>
      <c r="F251" s="268" t="s">
        <v>254</v>
      </c>
      <c r="G251" s="266"/>
      <c r="H251" s="269">
        <v>504.83999999999998</v>
      </c>
      <c r="I251" s="270"/>
      <c r="J251" s="266"/>
      <c r="K251" s="266"/>
      <c r="L251" s="271"/>
      <c r="M251" s="272"/>
      <c r="N251" s="273"/>
      <c r="O251" s="273"/>
      <c r="P251" s="273"/>
      <c r="Q251" s="273"/>
      <c r="R251" s="273"/>
      <c r="S251" s="273"/>
      <c r="T251" s="274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75" t="s">
        <v>145</v>
      </c>
      <c r="AU251" s="275" t="s">
        <v>86</v>
      </c>
      <c r="AV251" s="15" t="s">
        <v>123</v>
      </c>
      <c r="AW251" s="15" t="s">
        <v>32</v>
      </c>
      <c r="AX251" s="15" t="s">
        <v>84</v>
      </c>
      <c r="AY251" s="275" t="s">
        <v>120</v>
      </c>
    </row>
    <row r="252" s="2" customFormat="1" ht="33" customHeight="1">
      <c r="A252" s="38"/>
      <c r="B252" s="39"/>
      <c r="C252" s="217" t="s">
        <v>407</v>
      </c>
      <c r="D252" s="217" t="s">
        <v>124</v>
      </c>
      <c r="E252" s="218" t="s">
        <v>408</v>
      </c>
      <c r="F252" s="219" t="s">
        <v>409</v>
      </c>
      <c r="G252" s="220" t="s">
        <v>229</v>
      </c>
      <c r="H252" s="221">
        <v>1190.2000000000001</v>
      </c>
      <c r="I252" s="222"/>
      <c r="J252" s="223">
        <f>ROUND(I252*H252,2)</f>
        <v>0</v>
      </c>
      <c r="K252" s="224"/>
      <c r="L252" s="44"/>
      <c r="M252" s="225" t="s">
        <v>1</v>
      </c>
      <c r="N252" s="226" t="s">
        <v>41</v>
      </c>
      <c r="O252" s="91"/>
      <c r="P252" s="227">
        <f>O252*H252</f>
        <v>0</v>
      </c>
      <c r="Q252" s="227">
        <v>0</v>
      </c>
      <c r="R252" s="227">
        <f>Q252*H252</f>
        <v>0</v>
      </c>
      <c r="S252" s="227">
        <v>0</v>
      </c>
      <c r="T252" s="228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9" t="s">
        <v>123</v>
      </c>
      <c r="AT252" s="229" t="s">
        <v>124</v>
      </c>
      <c r="AU252" s="229" t="s">
        <v>86</v>
      </c>
      <c r="AY252" s="17" t="s">
        <v>120</v>
      </c>
      <c r="BE252" s="230">
        <f>IF(N252="základní",J252,0)</f>
        <v>0</v>
      </c>
      <c r="BF252" s="230">
        <f>IF(N252="snížená",J252,0)</f>
        <v>0</v>
      </c>
      <c r="BG252" s="230">
        <f>IF(N252="zákl. přenesená",J252,0)</f>
        <v>0</v>
      </c>
      <c r="BH252" s="230">
        <f>IF(N252="sníž. přenesená",J252,0)</f>
        <v>0</v>
      </c>
      <c r="BI252" s="230">
        <f>IF(N252="nulová",J252,0)</f>
        <v>0</v>
      </c>
      <c r="BJ252" s="17" t="s">
        <v>84</v>
      </c>
      <c r="BK252" s="230">
        <f>ROUND(I252*H252,2)</f>
        <v>0</v>
      </c>
      <c r="BL252" s="17" t="s">
        <v>123</v>
      </c>
      <c r="BM252" s="229" t="s">
        <v>410</v>
      </c>
    </row>
    <row r="253" s="2" customFormat="1">
      <c r="A253" s="38"/>
      <c r="B253" s="39"/>
      <c r="C253" s="40"/>
      <c r="D253" s="249" t="s">
        <v>190</v>
      </c>
      <c r="E253" s="40"/>
      <c r="F253" s="250" t="s">
        <v>411</v>
      </c>
      <c r="G253" s="40"/>
      <c r="H253" s="40"/>
      <c r="I253" s="233"/>
      <c r="J253" s="40"/>
      <c r="K253" s="40"/>
      <c r="L253" s="44"/>
      <c r="M253" s="234"/>
      <c r="N253" s="235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190</v>
      </c>
      <c r="AU253" s="17" t="s">
        <v>86</v>
      </c>
    </row>
    <row r="254" s="14" customFormat="1">
      <c r="A254" s="14"/>
      <c r="B254" s="255"/>
      <c r="C254" s="256"/>
      <c r="D254" s="231" t="s">
        <v>145</v>
      </c>
      <c r="E254" s="257" t="s">
        <v>1</v>
      </c>
      <c r="F254" s="258" t="s">
        <v>412</v>
      </c>
      <c r="G254" s="256"/>
      <c r="H254" s="257" t="s">
        <v>1</v>
      </c>
      <c r="I254" s="259"/>
      <c r="J254" s="256"/>
      <c r="K254" s="256"/>
      <c r="L254" s="260"/>
      <c r="M254" s="261"/>
      <c r="N254" s="262"/>
      <c r="O254" s="262"/>
      <c r="P254" s="262"/>
      <c r="Q254" s="262"/>
      <c r="R254" s="262"/>
      <c r="S254" s="262"/>
      <c r="T254" s="263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4" t="s">
        <v>145</v>
      </c>
      <c r="AU254" s="264" t="s">
        <v>86</v>
      </c>
      <c r="AV254" s="14" t="s">
        <v>84</v>
      </c>
      <c r="AW254" s="14" t="s">
        <v>32</v>
      </c>
      <c r="AX254" s="14" t="s">
        <v>76</v>
      </c>
      <c r="AY254" s="264" t="s">
        <v>120</v>
      </c>
    </row>
    <row r="255" s="14" customFormat="1">
      <c r="A255" s="14"/>
      <c r="B255" s="255"/>
      <c r="C255" s="256"/>
      <c r="D255" s="231" t="s">
        <v>145</v>
      </c>
      <c r="E255" s="257" t="s">
        <v>1</v>
      </c>
      <c r="F255" s="258" t="s">
        <v>413</v>
      </c>
      <c r="G255" s="256"/>
      <c r="H255" s="257" t="s">
        <v>1</v>
      </c>
      <c r="I255" s="259"/>
      <c r="J255" s="256"/>
      <c r="K255" s="256"/>
      <c r="L255" s="260"/>
      <c r="M255" s="261"/>
      <c r="N255" s="262"/>
      <c r="O255" s="262"/>
      <c r="P255" s="262"/>
      <c r="Q255" s="262"/>
      <c r="R255" s="262"/>
      <c r="S255" s="262"/>
      <c r="T255" s="26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4" t="s">
        <v>145</v>
      </c>
      <c r="AU255" s="264" t="s">
        <v>86</v>
      </c>
      <c r="AV255" s="14" t="s">
        <v>84</v>
      </c>
      <c r="AW255" s="14" t="s">
        <v>32</v>
      </c>
      <c r="AX255" s="14" t="s">
        <v>76</v>
      </c>
      <c r="AY255" s="264" t="s">
        <v>120</v>
      </c>
    </row>
    <row r="256" s="13" customFormat="1">
      <c r="A256" s="13"/>
      <c r="B256" s="238"/>
      <c r="C256" s="239"/>
      <c r="D256" s="231" t="s">
        <v>145</v>
      </c>
      <c r="E256" s="240" t="s">
        <v>1</v>
      </c>
      <c r="F256" s="241" t="s">
        <v>414</v>
      </c>
      <c r="G256" s="239"/>
      <c r="H256" s="242">
        <v>1190.2000000000001</v>
      </c>
      <c r="I256" s="243"/>
      <c r="J256" s="239"/>
      <c r="K256" s="239"/>
      <c r="L256" s="244"/>
      <c r="M256" s="245"/>
      <c r="N256" s="246"/>
      <c r="O256" s="246"/>
      <c r="P256" s="246"/>
      <c r="Q256" s="246"/>
      <c r="R256" s="246"/>
      <c r="S256" s="246"/>
      <c r="T256" s="247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8" t="s">
        <v>145</v>
      </c>
      <c r="AU256" s="248" t="s">
        <v>86</v>
      </c>
      <c r="AV256" s="13" t="s">
        <v>86</v>
      </c>
      <c r="AW256" s="13" t="s">
        <v>32</v>
      </c>
      <c r="AX256" s="13" t="s">
        <v>84</v>
      </c>
      <c r="AY256" s="248" t="s">
        <v>120</v>
      </c>
    </row>
    <row r="257" s="2" customFormat="1" ht="16.5" customHeight="1">
      <c r="A257" s="38"/>
      <c r="B257" s="39"/>
      <c r="C257" s="217" t="s">
        <v>415</v>
      </c>
      <c r="D257" s="217" t="s">
        <v>124</v>
      </c>
      <c r="E257" s="218" t="s">
        <v>416</v>
      </c>
      <c r="F257" s="219" t="s">
        <v>417</v>
      </c>
      <c r="G257" s="220" t="s">
        <v>299</v>
      </c>
      <c r="H257" s="221">
        <v>61.25</v>
      </c>
      <c r="I257" s="222"/>
      <c r="J257" s="223">
        <f>ROUND(I257*H257,2)</f>
        <v>0</v>
      </c>
      <c r="K257" s="224"/>
      <c r="L257" s="44"/>
      <c r="M257" s="225" t="s">
        <v>1</v>
      </c>
      <c r="N257" s="226" t="s">
        <v>41</v>
      </c>
      <c r="O257" s="91"/>
      <c r="P257" s="227">
        <f>O257*H257</f>
        <v>0</v>
      </c>
      <c r="Q257" s="227">
        <v>0</v>
      </c>
      <c r="R257" s="227">
        <f>Q257*H257</f>
        <v>0</v>
      </c>
      <c r="S257" s="227">
        <v>0</v>
      </c>
      <c r="T257" s="228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9" t="s">
        <v>123</v>
      </c>
      <c r="AT257" s="229" t="s">
        <v>124</v>
      </c>
      <c r="AU257" s="229" t="s">
        <v>86</v>
      </c>
      <c r="AY257" s="17" t="s">
        <v>120</v>
      </c>
      <c r="BE257" s="230">
        <f>IF(N257="základní",J257,0)</f>
        <v>0</v>
      </c>
      <c r="BF257" s="230">
        <f>IF(N257="snížená",J257,0)</f>
        <v>0</v>
      </c>
      <c r="BG257" s="230">
        <f>IF(N257="zákl. přenesená",J257,0)</f>
        <v>0</v>
      </c>
      <c r="BH257" s="230">
        <f>IF(N257="sníž. přenesená",J257,0)</f>
        <v>0</v>
      </c>
      <c r="BI257" s="230">
        <f>IF(N257="nulová",J257,0)</f>
        <v>0</v>
      </c>
      <c r="BJ257" s="17" t="s">
        <v>84</v>
      </c>
      <c r="BK257" s="230">
        <f>ROUND(I257*H257,2)</f>
        <v>0</v>
      </c>
      <c r="BL257" s="17" t="s">
        <v>123</v>
      </c>
      <c r="BM257" s="229" t="s">
        <v>418</v>
      </c>
    </row>
    <row r="258" s="2" customFormat="1">
      <c r="A258" s="38"/>
      <c r="B258" s="39"/>
      <c r="C258" s="40"/>
      <c r="D258" s="249" t="s">
        <v>190</v>
      </c>
      <c r="E258" s="40"/>
      <c r="F258" s="250" t="s">
        <v>419</v>
      </c>
      <c r="G258" s="40"/>
      <c r="H258" s="40"/>
      <c r="I258" s="233"/>
      <c r="J258" s="40"/>
      <c r="K258" s="40"/>
      <c r="L258" s="44"/>
      <c r="M258" s="234"/>
      <c r="N258" s="235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190</v>
      </c>
      <c r="AU258" s="17" t="s">
        <v>86</v>
      </c>
    </row>
    <row r="259" s="13" customFormat="1">
      <c r="A259" s="13"/>
      <c r="B259" s="238"/>
      <c r="C259" s="239"/>
      <c r="D259" s="231" t="s">
        <v>145</v>
      </c>
      <c r="E259" s="240" t="s">
        <v>1</v>
      </c>
      <c r="F259" s="241" t="s">
        <v>420</v>
      </c>
      <c r="G259" s="239"/>
      <c r="H259" s="242">
        <v>61.25</v>
      </c>
      <c r="I259" s="243"/>
      <c r="J259" s="239"/>
      <c r="K259" s="239"/>
      <c r="L259" s="244"/>
      <c r="M259" s="245"/>
      <c r="N259" s="246"/>
      <c r="O259" s="246"/>
      <c r="P259" s="246"/>
      <c r="Q259" s="246"/>
      <c r="R259" s="246"/>
      <c r="S259" s="246"/>
      <c r="T259" s="247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8" t="s">
        <v>145</v>
      </c>
      <c r="AU259" s="248" t="s">
        <v>86</v>
      </c>
      <c r="AV259" s="13" t="s">
        <v>86</v>
      </c>
      <c r="AW259" s="13" t="s">
        <v>32</v>
      </c>
      <c r="AX259" s="13" t="s">
        <v>84</v>
      </c>
      <c r="AY259" s="248" t="s">
        <v>120</v>
      </c>
    </row>
    <row r="260" s="2" customFormat="1" ht="21.75" customHeight="1">
      <c r="A260" s="38"/>
      <c r="B260" s="39"/>
      <c r="C260" s="217" t="s">
        <v>421</v>
      </c>
      <c r="D260" s="217" t="s">
        <v>124</v>
      </c>
      <c r="E260" s="218" t="s">
        <v>422</v>
      </c>
      <c r="F260" s="219" t="s">
        <v>423</v>
      </c>
      <c r="G260" s="220" t="s">
        <v>229</v>
      </c>
      <c r="H260" s="221">
        <v>13092</v>
      </c>
      <c r="I260" s="222"/>
      <c r="J260" s="223">
        <f>ROUND(I260*H260,2)</f>
        <v>0</v>
      </c>
      <c r="K260" s="224"/>
      <c r="L260" s="44"/>
      <c r="M260" s="225" t="s">
        <v>1</v>
      </c>
      <c r="N260" s="226" t="s">
        <v>41</v>
      </c>
      <c r="O260" s="91"/>
      <c r="P260" s="227">
        <f>O260*H260</f>
        <v>0</v>
      </c>
      <c r="Q260" s="227">
        <v>0</v>
      </c>
      <c r="R260" s="227">
        <f>Q260*H260</f>
        <v>0</v>
      </c>
      <c r="S260" s="227">
        <v>0</v>
      </c>
      <c r="T260" s="228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9" t="s">
        <v>123</v>
      </c>
      <c r="AT260" s="229" t="s">
        <v>124</v>
      </c>
      <c r="AU260" s="229" t="s">
        <v>86</v>
      </c>
      <c r="AY260" s="17" t="s">
        <v>120</v>
      </c>
      <c r="BE260" s="230">
        <f>IF(N260="základní",J260,0)</f>
        <v>0</v>
      </c>
      <c r="BF260" s="230">
        <f>IF(N260="snížená",J260,0)</f>
        <v>0</v>
      </c>
      <c r="BG260" s="230">
        <f>IF(N260="zákl. přenesená",J260,0)</f>
        <v>0</v>
      </c>
      <c r="BH260" s="230">
        <f>IF(N260="sníž. přenesená",J260,0)</f>
        <v>0</v>
      </c>
      <c r="BI260" s="230">
        <f>IF(N260="nulová",J260,0)</f>
        <v>0</v>
      </c>
      <c r="BJ260" s="17" t="s">
        <v>84</v>
      </c>
      <c r="BK260" s="230">
        <f>ROUND(I260*H260,2)</f>
        <v>0</v>
      </c>
      <c r="BL260" s="17" t="s">
        <v>123</v>
      </c>
      <c r="BM260" s="229" t="s">
        <v>424</v>
      </c>
    </row>
    <row r="261" s="2" customFormat="1">
      <c r="A261" s="38"/>
      <c r="B261" s="39"/>
      <c r="C261" s="40"/>
      <c r="D261" s="249" t="s">
        <v>190</v>
      </c>
      <c r="E261" s="40"/>
      <c r="F261" s="250" t="s">
        <v>425</v>
      </c>
      <c r="G261" s="40"/>
      <c r="H261" s="40"/>
      <c r="I261" s="233"/>
      <c r="J261" s="40"/>
      <c r="K261" s="40"/>
      <c r="L261" s="44"/>
      <c r="M261" s="234"/>
      <c r="N261" s="235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190</v>
      </c>
      <c r="AU261" s="17" t="s">
        <v>86</v>
      </c>
    </row>
    <row r="262" s="13" customFormat="1">
      <c r="A262" s="13"/>
      <c r="B262" s="238"/>
      <c r="C262" s="239"/>
      <c r="D262" s="231" t="s">
        <v>145</v>
      </c>
      <c r="E262" s="240" t="s">
        <v>1</v>
      </c>
      <c r="F262" s="241" t="s">
        <v>426</v>
      </c>
      <c r="G262" s="239"/>
      <c r="H262" s="242">
        <v>5951</v>
      </c>
      <c r="I262" s="243"/>
      <c r="J262" s="239"/>
      <c r="K262" s="239"/>
      <c r="L262" s="244"/>
      <c r="M262" s="245"/>
      <c r="N262" s="246"/>
      <c r="O262" s="246"/>
      <c r="P262" s="246"/>
      <c r="Q262" s="246"/>
      <c r="R262" s="246"/>
      <c r="S262" s="246"/>
      <c r="T262" s="247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8" t="s">
        <v>145</v>
      </c>
      <c r="AU262" s="248" t="s">
        <v>86</v>
      </c>
      <c r="AV262" s="13" t="s">
        <v>86</v>
      </c>
      <c r="AW262" s="13" t="s">
        <v>32</v>
      </c>
      <c r="AX262" s="13" t="s">
        <v>76</v>
      </c>
      <c r="AY262" s="248" t="s">
        <v>120</v>
      </c>
    </row>
    <row r="263" s="13" customFormat="1">
      <c r="A263" s="13"/>
      <c r="B263" s="238"/>
      <c r="C263" s="239"/>
      <c r="D263" s="231" t="s">
        <v>145</v>
      </c>
      <c r="E263" s="240" t="s">
        <v>1</v>
      </c>
      <c r="F263" s="241" t="s">
        <v>427</v>
      </c>
      <c r="G263" s="239"/>
      <c r="H263" s="242">
        <v>5951</v>
      </c>
      <c r="I263" s="243"/>
      <c r="J263" s="239"/>
      <c r="K263" s="239"/>
      <c r="L263" s="244"/>
      <c r="M263" s="245"/>
      <c r="N263" s="246"/>
      <c r="O263" s="246"/>
      <c r="P263" s="246"/>
      <c r="Q263" s="246"/>
      <c r="R263" s="246"/>
      <c r="S263" s="246"/>
      <c r="T263" s="247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8" t="s">
        <v>145</v>
      </c>
      <c r="AU263" s="248" t="s">
        <v>86</v>
      </c>
      <c r="AV263" s="13" t="s">
        <v>86</v>
      </c>
      <c r="AW263" s="13" t="s">
        <v>32</v>
      </c>
      <c r="AX263" s="13" t="s">
        <v>76</v>
      </c>
      <c r="AY263" s="248" t="s">
        <v>120</v>
      </c>
    </row>
    <row r="264" s="13" customFormat="1">
      <c r="A264" s="13"/>
      <c r="B264" s="238"/>
      <c r="C264" s="239"/>
      <c r="D264" s="231" t="s">
        <v>145</v>
      </c>
      <c r="E264" s="240" t="s">
        <v>1</v>
      </c>
      <c r="F264" s="241" t="s">
        <v>428</v>
      </c>
      <c r="G264" s="239"/>
      <c r="H264" s="242">
        <v>1190</v>
      </c>
      <c r="I264" s="243"/>
      <c r="J264" s="239"/>
      <c r="K264" s="239"/>
      <c r="L264" s="244"/>
      <c r="M264" s="245"/>
      <c r="N264" s="246"/>
      <c r="O264" s="246"/>
      <c r="P264" s="246"/>
      <c r="Q264" s="246"/>
      <c r="R264" s="246"/>
      <c r="S264" s="246"/>
      <c r="T264" s="247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8" t="s">
        <v>145</v>
      </c>
      <c r="AU264" s="248" t="s">
        <v>86</v>
      </c>
      <c r="AV264" s="13" t="s">
        <v>86</v>
      </c>
      <c r="AW264" s="13" t="s">
        <v>32</v>
      </c>
      <c r="AX264" s="13" t="s">
        <v>76</v>
      </c>
      <c r="AY264" s="248" t="s">
        <v>120</v>
      </c>
    </row>
    <row r="265" s="15" customFormat="1">
      <c r="A265" s="15"/>
      <c r="B265" s="265"/>
      <c r="C265" s="266"/>
      <c r="D265" s="231" t="s">
        <v>145</v>
      </c>
      <c r="E265" s="267" t="s">
        <v>1</v>
      </c>
      <c r="F265" s="268" t="s">
        <v>254</v>
      </c>
      <c r="G265" s="266"/>
      <c r="H265" s="269">
        <v>13092</v>
      </c>
      <c r="I265" s="270"/>
      <c r="J265" s="266"/>
      <c r="K265" s="266"/>
      <c r="L265" s="271"/>
      <c r="M265" s="272"/>
      <c r="N265" s="273"/>
      <c r="O265" s="273"/>
      <c r="P265" s="273"/>
      <c r="Q265" s="273"/>
      <c r="R265" s="273"/>
      <c r="S265" s="273"/>
      <c r="T265" s="274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75" t="s">
        <v>145</v>
      </c>
      <c r="AU265" s="275" t="s">
        <v>86</v>
      </c>
      <c r="AV265" s="15" t="s">
        <v>123</v>
      </c>
      <c r="AW265" s="15" t="s">
        <v>32</v>
      </c>
      <c r="AX265" s="15" t="s">
        <v>84</v>
      </c>
      <c r="AY265" s="275" t="s">
        <v>120</v>
      </c>
    </row>
    <row r="266" s="2" customFormat="1" ht="33" customHeight="1">
      <c r="A266" s="38"/>
      <c r="B266" s="39"/>
      <c r="C266" s="217" t="s">
        <v>429</v>
      </c>
      <c r="D266" s="217" t="s">
        <v>124</v>
      </c>
      <c r="E266" s="218" t="s">
        <v>430</v>
      </c>
      <c r="F266" s="219" t="s">
        <v>431</v>
      </c>
      <c r="G266" s="220" t="s">
        <v>400</v>
      </c>
      <c r="H266" s="221">
        <v>5951</v>
      </c>
      <c r="I266" s="222"/>
      <c r="J266" s="223">
        <f>ROUND(I266*H266,2)</f>
        <v>0</v>
      </c>
      <c r="K266" s="224"/>
      <c r="L266" s="44"/>
      <c r="M266" s="225" t="s">
        <v>1</v>
      </c>
      <c r="N266" s="226" t="s">
        <v>41</v>
      </c>
      <c r="O266" s="91"/>
      <c r="P266" s="227">
        <f>O266*H266</f>
        <v>0</v>
      </c>
      <c r="Q266" s="227">
        <v>0.10373</v>
      </c>
      <c r="R266" s="227">
        <f>Q266*H266</f>
        <v>617.29723000000001</v>
      </c>
      <c r="S266" s="227">
        <v>0</v>
      </c>
      <c r="T266" s="228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9" t="s">
        <v>123</v>
      </c>
      <c r="AT266" s="229" t="s">
        <v>124</v>
      </c>
      <c r="AU266" s="229" t="s">
        <v>86</v>
      </c>
      <c r="AY266" s="17" t="s">
        <v>120</v>
      </c>
      <c r="BE266" s="230">
        <f>IF(N266="základní",J266,0)</f>
        <v>0</v>
      </c>
      <c r="BF266" s="230">
        <f>IF(N266="snížená",J266,0)</f>
        <v>0</v>
      </c>
      <c r="BG266" s="230">
        <f>IF(N266="zákl. přenesená",J266,0)</f>
        <v>0</v>
      </c>
      <c r="BH266" s="230">
        <f>IF(N266="sníž. přenesená",J266,0)</f>
        <v>0</v>
      </c>
      <c r="BI266" s="230">
        <f>IF(N266="nulová",J266,0)</f>
        <v>0</v>
      </c>
      <c r="BJ266" s="17" t="s">
        <v>84</v>
      </c>
      <c r="BK266" s="230">
        <f>ROUND(I266*H266,2)</f>
        <v>0</v>
      </c>
      <c r="BL266" s="17" t="s">
        <v>123</v>
      </c>
      <c r="BM266" s="229" t="s">
        <v>432</v>
      </c>
    </row>
    <row r="267" s="14" customFormat="1">
      <c r="A267" s="14"/>
      <c r="B267" s="255"/>
      <c r="C267" s="256"/>
      <c r="D267" s="231" t="s">
        <v>145</v>
      </c>
      <c r="E267" s="257" t="s">
        <v>1</v>
      </c>
      <c r="F267" s="258" t="s">
        <v>433</v>
      </c>
      <c r="G267" s="256"/>
      <c r="H267" s="257" t="s">
        <v>1</v>
      </c>
      <c r="I267" s="259"/>
      <c r="J267" s="256"/>
      <c r="K267" s="256"/>
      <c r="L267" s="260"/>
      <c r="M267" s="261"/>
      <c r="N267" s="262"/>
      <c r="O267" s="262"/>
      <c r="P267" s="262"/>
      <c r="Q267" s="262"/>
      <c r="R267" s="262"/>
      <c r="S267" s="262"/>
      <c r="T267" s="263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4" t="s">
        <v>145</v>
      </c>
      <c r="AU267" s="264" t="s">
        <v>86</v>
      </c>
      <c r="AV267" s="14" t="s">
        <v>84</v>
      </c>
      <c r="AW267" s="14" t="s">
        <v>32</v>
      </c>
      <c r="AX267" s="14" t="s">
        <v>76</v>
      </c>
      <c r="AY267" s="264" t="s">
        <v>120</v>
      </c>
    </row>
    <row r="268" s="13" customFormat="1">
      <c r="A268" s="13"/>
      <c r="B268" s="238"/>
      <c r="C268" s="239"/>
      <c r="D268" s="231" t="s">
        <v>145</v>
      </c>
      <c r="E268" s="240" t="s">
        <v>1</v>
      </c>
      <c r="F268" s="241" t="s">
        <v>434</v>
      </c>
      <c r="G268" s="239"/>
      <c r="H268" s="242">
        <v>785</v>
      </c>
      <c r="I268" s="243"/>
      <c r="J268" s="239"/>
      <c r="K268" s="239"/>
      <c r="L268" s="244"/>
      <c r="M268" s="245"/>
      <c r="N268" s="246"/>
      <c r="O268" s="246"/>
      <c r="P268" s="246"/>
      <c r="Q268" s="246"/>
      <c r="R268" s="246"/>
      <c r="S268" s="246"/>
      <c r="T268" s="247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8" t="s">
        <v>145</v>
      </c>
      <c r="AU268" s="248" t="s">
        <v>86</v>
      </c>
      <c r="AV268" s="13" t="s">
        <v>86</v>
      </c>
      <c r="AW268" s="13" t="s">
        <v>32</v>
      </c>
      <c r="AX268" s="13" t="s">
        <v>76</v>
      </c>
      <c r="AY268" s="248" t="s">
        <v>120</v>
      </c>
    </row>
    <row r="269" s="13" customFormat="1">
      <c r="A269" s="13"/>
      <c r="B269" s="238"/>
      <c r="C269" s="239"/>
      <c r="D269" s="231" t="s">
        <v>145</v>
      </c>
      <c r="E269" s="240" t="s">
        <v>1</v>
      </c>
      <c r="F269" s="241" t="s">
        <v>435</v>
      </c>
      <c r="G269" s="239"/>
      <c r="H269" s="242">
        <v>675</v>
      </c>
      <c r="I269" s="243"/>
      <c r="J269" s="239"/>
      <c r="K269" s="239"/>
      <c r="L269" s="244"/>
      <c r="M269" s="245"/>
      <c r="N269" s="246"/>
      <c r="O269" s="246"/>
      <c r="P269" s="246"/>
      <c r="Q269" s="246"/>
      <c r="R269" s="246"/>
      <c r="S269" s="246"/>
      <c r="T269" s="247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8" t="s">
        <v>145</v>
      </c>
      <c r="AU269" s="248" t="s">
        <v>86</v>
      </c>
      <c r="AV269" s="13" t="s">
        <v>86</v>
      </c>
      <c r="AW269" s="13" t="s">
        <v>32</v>
      </c>
      <c r="AX269" s="13" t="s">
        <v>76</v>
      </c>
      <c r="AY269" s="248" t="s">
        <v>120</v>
      </c>
    </row>
    <row r="270" s="13" customFormat="1">
      <c r="A270" s="13"/>
      <c r="B270" s="238"/>
      <c r="C270" s="239"/>
      <c r="D270" s="231" t="s">
        <v>145</v>
      </c>
      <c r="E270" s="240" t="s">
        <v>1</v>
      </c>
      <c r="F270" s="241" t="s">
        <v>436</v>
      </c>
      <c r="G270" s="239"/>
      <c r="H270" s="242">
        <v>1946</v>
      </c>
      <c r="I270" s="243"/>
      <c r="J270" s="239"/>
      <c r="K270" s="239"/>
      <c r="L270" s="244"/>
      <c r="M270" s="245"/>
      <c r="N270" s="246"/>
      <c r="O270" s="246"/>
      <c r="P270" s="246"/>
      <c r="Q270" s="246"/>
      <c r="R270" s="246"/>
      <c r="S270" s="246"/>
      <c r="T270" s="247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8" t="s">
        <v>145</v>
      </c>
      <c r="AU270" s="248" t="s">
        <v>86</v>
      </c>
      <c r="AV270" s="13" t="s">
        <v>86</v>
      </c>
      <c r="AW270" s="13" t="s">
        <v>32</v>
      </c>
      <c r="AX270" s="13" t="s">
        <v>76</v>
      </c>
      <c r="AY270" s="248" t="s">
        <v>120</v>
      </c>
    </row>
    <row r="271" s="13" customFormat="1">
      <c r="A271" s="13"/>
      <c r="B271" s="238"/>
      <c r="C271" s="239"/>
      <c r="D271" s="231" t="s">
        <v>145</v>
      </c>
      <c r="E271" s="240" t="s">
        <v>1</v>
      </c>
      <c r="F271" s="241" t="s">
        <v>437</v>
      </c>
      <c r="G271" s="239"/>
      <c r="H271" s="242">
        <v>1475</v>
      </c>
      <c r="I271" s="243"/>
      <c r="J271" s="239"/>
      <c r="K271" s="239"/>
      <c r="L271" s="244"/>
      <c r="M271" s="245"/>
      <c r="N271" s="246"/>
      <c r="O271" s="246"/>
      <c r="P271" s="246"/>
      <c r="Q271" s="246"/>
      <c r="R271" s="246"/>
      <c r="S271" s="246"/>
      <c r="T271" s="247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8" t="s">
        <v>145</v>
      </c>
      <c r="AU271" s="248" t="s">
        <v>86</v>
      </c>
      <c r="AV271" s="13" t="s">
        <v>86</v>
      </c>
      <c r="AW271" s="13" t="s">
        <v>32</v>
      </c>
      <c r="AX271" s="13" t="s">
        <v>76</v>
      </c>
      <c r="AY271" s="248" t="s">
        <v>120</v>
      </c>
    </row>
    <row r="272" s="13" customFormat="1">
      <c r="A272" s="13"/>
      <c r="B272" s="238"/>
      <c r="C272" s="239"/>
      <c r="D272" s="231" t="s">
        <v>145</v>
      </c>
      <c r="E272" s="240" t="s">
        <v>1</v>
      </c>
      <c r="F272" s="241" t="s">
        <v>438</v>
      </c>
      <c r="G272" s="239"/>
      <c r="H272" s="242">
        <v>1070</v>
      </c>
      <c r="I272" s="243"/>
      <c r="J272" s="239"/>
      <c r="K272" s="239"/>
      <c r="L272" s="244"/>
      <c r="M272" s="245"/>
      <c r="N272" s="246"/>
      <c r="O272" s="246"/>
      <c r="P272" s="246"/>
      <c r="Q272" s="246"/>
      <c r="R272" s="246"/>
      <c r="S272" s="246"/>
      <c r="T272" s="247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8" t="s">
        <v>145</v>
      </c>
      <c r="AU272" s="248" t="s">
        <v>86</v>
      </c>
      <c r="AV272" s="13" t="s">
        <v>86</v>
      </c>
      <c r="AW272" s="13" t="s">
        <v>32</v>
      </c>
      <c r="AX272" s="13" t="s">
        <v>76</v>
      </c>
      <c r="AY272" s="248" t="s">
        <v>120</v>
      </c>
    </row>
    <row r="273" s="15" customFormat="1">
      <c r="A273" s="15"/>
      <c r="B273" s="265"/>
      <c r="C273" s="266"/>
      <c r="D273" s="231" t="s">
        <v>145</v>
      </c>
      <c r="E273" s="267" t="s">
        <v>1</v>
      </c>
      <c r="F273" s="268" t="s">
        <v>254</v>
      </c>
      <c r="G273" s="266"/>
      <c r="H273" s="269">
        <v>5951</v>
      </c>
      <c r="I273" s="270"/>
      <c r="J273" s="266"/>
      <c r="K273" s="266"/>
      <c r="L273" s="271"/>
      <c r="M273" s="272"/>
      <c r="N273" s="273"/>
      <c r="O273" s="273"/>
      <c r="P273" s="273"/>
      <c r="Q273" s="273"/>
      <c r="R273" s="273"/>
      <c r="S273" s="273"/>
      <c r="T273" s="274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75" t="s">
        <v>145</v>
      </c>
      <c r="AU273" s="275" t="s">
        <v>86</v>
      </c>
      <c r="AV273" s="15" t="s">
        <v>123</v>
      </c>
      <c r="AW273" s="15" t="s">
        <v>32</v>
      </c>
      <c r="AX273" s="15" t="s">
        <v>84</v>
      </c>
      <c r="AY273" s="275" t="s">
        <v>120</v>
      </c>
    </row>
    <row r="274" s="2" customFormat="1" ht="24.15" customHeight="1">
      <c r="A274" s="38"/>
      <c r="B274" s="39"/>
      <c r="C274" s="217" t="s">
        <v>439</v>
      </c>
      <c r="D274" s="217" t="s">
        <v>124</v>
      </c>
      <c r="E274" s="218" t="s">
        <v>440</v>
      </c>
      <c r="F274" s="219" t="s">
        <v>441</v>
      </c>
      <c r="G274" s="220" t="s">
        <v>229</v>
      </c>
      <c r="H274" s="221">
        <v>3406</v>
      </c>
      <c r="I274" s="222"/>
      <c r="J274" s="223">
        <f>ROUND(I274*H274,2)</f>
        <v>0</v>
      </c>
      <c r="K274" s="224"/>
      <c r="L274" s="44"/>
      <c r="M274" s="225" t="s">
        <v>1</v>
      </c>
      <c r="N274" s="226" t="s">
        <v>41</v>
      </c>
      <c r="O274" s="91"/>
      <c r="P274" s="227">
        <f>O274*H274</f>
        <v>0</v>
      </c>
      <c r="Q274" s="227">
        <v>0</v>
      </c>
      <c r="R274" s="227">
        <f>Q274*H274</f>
        <v>0</v>
      </c>
      <c r="S274" s="227">
        <v>0</v>
      </c>
      <c r="T274" s="228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9" t="s">
        <v>123</v>
      </c>
      <c r="AT274" s="229" t="s">
        <v>124</v>
      </c>
      <c r="AU274" s="229" t="s">
        <v>86</v>
      </c>
      <c r="AY274" s="17" t="s">
        <v>120</v>
      </c>
      <c r="BE274" s="230">
        <f>IF(N274="základní",J274,0)</f>
        <v>0</v>
      </c>
      <c r="BF274" s="230">
        <f>IF(N274="snížená",J274,0)</f>
        <v>0</v>
      </c>
      <c r="BG274" s="230">
        <f>IF(N274="zákl. přenesená",J274,0)</f>
        <v>0</v>
      </c>
      <c r="BH274" s="230">
        <f>IF(N274="sníž. přenesená",J274,0)</f>
        <v>0</v>
      </c>
      <c r="BI274" s="230">
        <f>IF(N274="nulová",J274,0)</f>
        <v>0</v>
      </c>
      <c r="BJ274" s="17" t="s">
        <v>84</v>
      </c>
      <c r="BK274" s="230">
        <f>ROUND(I274*H274,2)</f>
        <v>0</v>
      </c>
      <c r="BL274" s="17" t="s">
        <v>123</v>
      </c>
      <c r="BM274" s="229" t="s">
        <v>442</v>
      </c>
    </row>
    <row r="275" s="2" customFormat="1">
      <c r="A275" s="38"/>
      <c r="B275" s="39"/>
      <c r="C275" s="40"/>
      <c r="D275" s="249" t="s">
        <v>190</v>
      </c>
      <c r="E275" s="40"/>
      <c r="F275" s="250" t="s">
        <v>443</v>
      </c>
      <c r="G275" s="40"/>
      <c r="H275" s="40"/>
      <c r="I275" s="233"/>
      <c r="J275" s="40"/>
      <c r="K275" s="40"/>
      <c r="L275" s="44"/>
      <c r="M275" s="234"/>
      <c r="N275" s="235"/>
      <c r="O275" s="91"/>
      <c r="P275" s="91"/>
      <c r="Q275" s="91"/>
      <c r="R275" s="91"/>
      <c r="S275" s="91"/>
      <c r="T275" s="92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190</v>
      </c>
      <c r="AU275" s="17" t="s">
        <v>86</v>
      </c>
    </row>
    <row r="276" s="14" customFormat="1">
      <c r="A276" s="14"/>
      <c r="B276" s="255"/>
      <c r="C276" s="256"/>
      <c r="D276" s="231" t="s">
        <v>145</v>
      </c>
      <c r="E276" s="257" t="s">
        <v>1</v>
      </c>
      <c r="F276" s="258" t="s">
        <v>444</v>
      </c>
      <c r="G276" s="256"/>
      <c r="H276" s="257" t="s">
        <v>1</v>
      </c>
      <c r="I276" s="259"/>
      <c r="J276" s="256"/>
      <c r="K276" s="256"/>
      <c r="L276" s="260"/>
      <c r="M276" s="261"/>
      <c r="N276" s="262"/>
      <c r="O276" s="262"/>
      <c r="P276" s="262"/>
      <c r="Q276" s="262"/>
      <c r="R276" s="262"/>
      <c r="S276" s="262"/>
      <c r="T276" s="263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4" t="s">
        <v>145</v>
      </c>
      <c r="AU276" s="264" t="s">
        <v>86</v>
      </c>
      <c r="AV276" s="14" t="s">
        <v>84</v>
      </c>
      <c r="AW276" s="14" t="s">
        <v>32</v>
      </c>
      <c r="AX276" s="14" t="s">
        <v>76</v>
      </c>
      <c r="AY276" s="264" t="s">
        <v>120</v>
      </c>
    </row>
    <row r="277" s="13" customFormat="1">
      <c r="A277" s="13"/>
      <c r="B277" s="238"/>
      <c r="C277" s="239"/>
      <c r="D277" s="231" t="s">
        <v>145</v>
      </c>
      <c r="E277" s="240" t="s">
        <v>1</v>
      </c>
      <c r="F277" s="241" t="s">
        <v>434</v>
      </c>
      <c r="G277" s="239"/>
      <c r="H277" s="242">
        <v>785</v>
      </c>
      <c r="I277" s="243"/>
      <c r="J277" s="239"/>
      <c r="K277" s="239"/>
      <c r="L277" s="244"/>
      <c r="M277" s="245"/>
      <c r="N277" s="246"/>
      <c r="O277" s="246"/>
      <c r="P277" s="246"/>
      <c r="Q277" s="246"/>
      <c r="R277" s="246"/>
      <c r="S277" s="246"/>
      <c r="T277" s="247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8" t="s">
        <v>145</v>
      </c>
      <c r="AU277" s="248" t="s">
        <v>86</v>
      </c>
      <c r="AV277" s="13" t="s">
        <v>86</v>
      </c>
      <c r="AW277" s="13" t="s">
        <v>32</v>
      </c>
      <c r="AX277" s="13" t="s">
        <v>76</v>
      </c>
      <c r="AY277" s="248" t="s">
        <v>120</v>
      </c>
    </row>
    <row r="278" s="13" customFormat="1">
      <c r="A278" s="13"/>
      <c r="B278" s="238"/>
      <c r="C278" s="239"/>
      <c r="D278" s="231" t="s">
        <v>145</v>
      </c>
      <c r="E278" s="240" t="s">
        <v>1</v>
      </c>
      <c r="F278" s="241" t="s">
        <v>435</v>
      </c>
      <c r="G278" s="239"/>
      <c r="H278" s="242">
        <v>675</v>
      </c>
      <c r="I278" s="243"/>
      <c r="J278" s="239"/>
      <c r="K278" s="239"/>
      <c r="L278" s="244"/>
      <c r="M278" s="245"/>
      <c r="N278" s="246"/>
      <c r="O278" s="246"/>
      <c r="P278" s="246"/>
      <c r="Q278" s="246"/>
      <c r="R278" s="246"/>
      <c r="S278" s="246"/>
      <c r="T278" s="247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8" t="s">
        <v>145</v>
      </c>
      <c r="AU278" s="248" t="s">
        <v>86</v>
      </c>
      <c r="AV278" s="13" t="s">
        <v>86</v>
      </c>
      <c r="AW278" s="13" t="s">
        <v>32</v>
      </c>
      <c r="AX278" s="13" t="s">
        <v>76</v>
      </c>
      <c r="AY278" s="248" t="s">
        <v>120</v>
      </c>
    </row>
    <row r="279" s="13" customFormat="1">
      <c r="A279" s="13"/>
      <c r="B279" s="238"/>
      <c r="C279" s="239"/>
      <c r="D279" s="231" t="s">
        <v>145</v>
      </c>
      <c r="E279" s="240" t="s">
        <v>1</v>
      </c>
      <c r="F279" s="241" t="s">
        <v>436</v>
      </c>
      <c r="G279" s="239"/>
      <c r="H279" s="242">
        <v>1946</v>
      </c>
      <c r="I279" s="243"/>
      <c r="J279" s="239"/>
      <c r="K279" s="239"/>
      <c r="L279" s="244"/>
      <c r="M279" s="245"/>
      <c r="N279" s="246"/>
      <c r="O279" s="246"/>
      <c r="P279" s="246"/>
      <c r="Q279" s="246"/>
      <c r="R279" s="246"/>
      <c r="S279" s="246"/>
      <c r="T279" s="247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8" t="s">
        <v>145</v>
      </c>
      <c r="AU279" s="248" t="s">
        <v>86</v>
      </c>
      <c r="AV279" s="13" t="s">
        <v>86</v>
      </c>
      <c r="AW279" s="13" t="s">
        <v>32</v>
      </c>
      <c r="AX279" s="13" t="s">
        <v>76</v>
      </c>
      <c r="AY279" s="248" t="s">
        <v>120</v>
      </c>
    </row>
    <row r="280" s="15" customFormat="1">
      <c r="A280" s="15"/>
      <c r="B280" s="265"/>
      <c r="C280" s="266"/>
      <c r="D280" s="231" t="s">
        <v>145</v>
      </c>
      <c r="E280" s="267" t="s">
        <v>1</v>
      </c>
      <c r="F280" s="268" t="s">
        <v>254</v>
      </c>
      <c r="G280" s="266"/>
      <c r="H280" s="269">
        <v>3406</v>
      </c>
      <c r="I280" s="270"/>
      <c r="J280" s="266"/>
      <c r="K280" s="266"/>
      <c r="L280" s="271"/>
      <c r="M280" s="272"/>
      <c r="N280" s="273"/>
      <c r="O280" s="273"/>
      <c r="P280" s="273"/>
      <c r="Q280" s="273"/>
      <c r="R280" s="273"/>
      <c r="S280" s="273"/>
      <c r="T280" s="274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75" t="s">
        <v>145</v>
      </c>
      <c r="AU280" s="275" t="s">
        <v>86</v>
      </c>
      <c r="AV280" s="15" t="s">
        <v>123</v>
      </c>
      <c r="AW280" s="15" t="s">
        <v>32</v>
      </c>
      <c r="AX280" s="15" t="s">
        <v>84</v>
      </c>
      <c r="AY280" s="275" t="s">
        <v>120</v>
      </c>
    </row>
    <row r="281" s="2" customFormat="1" ht="24.15" customHeight="1">
      <c r="A281" s="38"/>
      <c r="B281" s="39"/>
      <c r="C281" s="217" t="s">
        <v>445</v>
      </c>
      <c r="D281" s="217" t="s">
        <v>124</v>
      </c>
      <c r="E281" s="218" t="s">
        <v>446</v>
      </c>
      <c r="F281" s="219" t="s">
        <v>447</v>
      </c>
      <c r="G281" s="220" t="s">
        <v>229</v>
      </c>
      <c r="H281" s="221">
        <v>2545</v>
      </c>
      <c r="I281" s="222"/>
      <c r="J281" s="223">
        <f>ROUND(I281*H281,2)</f>
        <v>0</v>
      </c>
      <c r="K281" s="224"/>
      <c r="L281" s="44"/>
      <c r="M281" s="225" t="s">
        <v>1</v>
      </c>
      <c r="N281" s="226" t="s">
        <v>41</v>
      </c>
      <c r="O281" s="91"/>
      <c r="P281" s="227">
        <f>O281*H281</f>
        <v>0</v>
      </c>
      <c r="Q281" s="227">
        <v>0</v>
      </c>
      <c r="R281" s="227">
        <f>Q281*H281</f>
        <v>0</v>
      </c>
      <c r="S281" s="227">
        <v>0</v>
      </c>
      <c r="T281" s="228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9" t="s">
        <v>123</v>
      </c>
      <c r="AT281" s="229" t="s">
        <v>124</v>
      </c>
      <c r="AU281" s="229" t="s">
        <v>86</v>
      </c>
      <c r="AY281" s="17" t="s">
        <v>120</v>
      </c>
      <c r="BE281" s="230">
        <f>IF(N281="základní",J281,0)</f>
        <v>0</v>
      </c>
      <c r="BF281" s="230">
        <f>IF(N281="snížená",J281,0)</f>
        <v>0</v>
      </c>
      <c r="BG281" s="230">
        <f>IF(N281="zákl. přenesená",J281,0)</f>
        <v>0</v>
      </c>
      <c r="BH281" s="230">
        <f>IF(N281="sníž. přenesená",J281,0)</f>
        <v>0</v>
      </c>
      <c r="BI281" s="230">
        <f>IF(N281="nulová",J281,0)</f>
        <v>0</v>
      </c>
      <c r="BJ281" s="17" t="s">
        <v>84</v>
      </c>
      <c r="BK281" s="230">
        <f>ROUND(I281*H281,2)</f>
        <v>0</v>
      </c>
      <c r="BL281" s="17" t="s">
        <v>123</v>
      </c>
      <c r="BM281" s="229" t="s">
        <v>448</v>
      </c>
    </row>
    <row r="282" s="2" customFormat="1">
      <c r="A282" s="38"/>
      <c r="B282" s="39"/>
      <c r="C282" s="40"/>
      <c r="D282" s="249" t="s">
        <v>190</v>
      </c>
      <c r="E282" s="40"/>
      <c r="F282" s="250" t="s">
        <v>449</v>
      </c>
      <c r="G282" s="40"/>
      <c r="H282" s="40"/>
      <c r="I282" s="233"/>
      <c r="J282" s="40"/>
      <c r="K282" s="40"/>
      <c r="L282" s="44"/>
      <c r="M282" s="234"/>
      <c r="N282" s="235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190</v>
      </c>
      <c r="AU282" s="17" t="s">
        <v>86</v>
      </c>
    </row>
    <row r="283" s="14" customFormat="1">
      <c r="A283" s="14"/>
      <c r="B283" s="255"/>
      <c r="C283" s="256"/>
      <c r="D283" s="231" t="s">
        <v>145</v>
      </c>
      <c r="E283" s="257" t="s">
        <v>1</v>
      </c>
      <c r="F283" s="258" t="s">
        <v>450</v>
      </c>
      <c r="G283" s="256"/>
      <c r="H283" s="257" t="s">
        <v>1</v>
      </c>
      <c r="I283" s="259"/>
      <c r="J283" s="256"/>
      <c r="K283" s="256"/>
      <c r="L283" s="260"/>
      <c r="M283" s="261"/>
      <c r="N283" s="262"/>
      <c r="O283" s="262"/>
      <c r="P283" s="262"/>
      <c r="Q283" s="262"/>
      <c r="R283" s="262"/>
      <c r="S283" s="262"/>
      <c r="T283" s="263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64" t="s">
        <v>145</v>
      </c>
      <c r="AU283" s="264" t="s">
        <v>86</v>
      </c>
      <c r="AV283" s="14" t="s">
        <v>84</v>
      </c>
      <c r="AW283" s="14" t="s">
        <v>32</v>
      </c>
      <c r="AX283" s="14" t="s">
        <v>76</v>
      </c>
      <c r="AY283" s="264" t="s">
        <v>120</v>
      </c>
    </row>
    <row r="284" s="13" customFormat="1">
      <c r="A284" s="13"/>
      <c r="B284" s="238"/>
      <c r="C284" s="239"/>
      <c r="D284" s="231" t="s">
        <v>145</v>
      </c>
      <c r="E284" s="240" t="s">
        <v>1</v>
      </c>
      <c r="F284" s="241" t="s">
        <v>437</v>
      </c>
      <c r="G284" s="239"/>
      <c r="H284" s="242">
        <v>1475</v>
      </c>
      <c r="I284" s="243"/>
      <c r="J284" s="239"/>
      <c r="K284" s="239"/>
      <c r="L284" s="244"/>
      <c r="M284" s="245"/>
      <c r="N284" s="246"/>
      <c r="O284" s="246"/>
      <c r="P284" s="246"/>
      <c r="Q284" s="246"/>
      <c r="R284" s="246"/>
      <c r="S284" s="246"/>
      <c r="T284" s="247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8" t="s">
        <v>145</v>
      </c>
      <c r="AU284" s="248" t="s">
        <v>86</v>
      </c>
      <c r="AV284" s="13" t="s">
        <v>86</v>
      </c>
      <c r="AW284" s="13" t="s">
        <v>32</v>
      </c>
      <c r="AX284" s="13" t="s">
        <v>76</v>
      </c>
      <c r="AY284" s="248" t="s">
        <v>120</v>
      </c>
    </row>
    <row r="285" s="13" customFormat="1">
      <c r="A285" s="13"/>
      <c r="B285" s="238"/>
      <c r="C285" s="239"/>
      <c r="D285" s="231" t="s">
        <v>145</v>
      </c>
      <c r="E285" s="240" t="s">
        <v>1</v>
      </c>
      <c r="F285" s="241" t="s">
        <v>438</v>
      </c>
      <c r="G285" s="239"/>
      <c r="H285" s="242">
        <v>1070</v>
      </c>
      <c r="I285" s="243"/>
      <c r="J285" s="239"/>
      <c r="K285" s="239"/>
      <c r="L285" s="244"/>
      <c r="M285" s="245"/>
      <c r="N285" s="246"/>
      <c r="O285" s="246"/>
      <c r="P285" s="246"/>
      <c r="Q285" s="246"/>
      <c r="R285" s="246"/>
      <c r="S285" s="246"/>
      <c r="T285" s="247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8" t="s">
        <v>145</v>
      </c>
      <c r="AU285" s="248" t="s">
        <v>86</v>
      </c>
      <c r="AV285" s="13" t="s">
        <v>86</v>
      </c>
      <c r="AW285" s="13" t="s">
        <v>32</v>
      </c>
      <c r="AX285" s="13" t="s">
        <v>76</v>
      </c>
      <c r="AY285" s="248" t="s">
        <v>120</v>
      </c>
    </row>
    <row r="286" s="15" customFormat="1">
      <c r="A286" s="15"/>
      <c r="B286" s="265"/>
      <c r="C286" s="266"/>
      <c r="D286" s="231" t="s">
        <v>145</v>
      </c>
      <c r="E286" s="267" t="s">
        <v>1</v>
      </c>
      <c r="F286" s="268" t="s">
        <v>254</v>
      </c>
      <c r="G286" s="266"/>
      <c r="H286" s="269">
        <v>2545</v>
      </c>
      <c r="I286" s="270"/>
      <c r="J286" s="266"/>
      <c r="K286" s="266"/>
      <c r="L286" s="271"/>
      <c r="M286" s="272"/>
      <c r="N286" s="273"/>
      <c r="O286" s="273"/>
      <c r="P286" s="273"/>
      <c r="Q286" s="273"/>
      <c r="R286" s="273"/>
      <c r="S286" s="273"/>
      <c r="T286" s="274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75" t="s">
        <v>145</v>
      </c>
      <c r="AU286" s="275" t="s">
        <v>86</v>
      </c>
      <c r="AV286" s="15" t="s">
        <v>123</v>
      </c>
      <c r="AW286" s="15" t="s">
        <v>32</v>
      </c>
      <c r="AX286" s="15" t="s">
        <v>84</v>
      </c>
      <c r="AY286" s="275" t="s">
        <v>120</v>
      </c>
    </row>
    <row r="287" s="2" customFormat="1" ht="24.15" customHeight="1">
      <c r="A287" s="38"/>
      <c r="B287" s="39"/>
      <c r="C287" s="217" t="s">
        <v>451</v>
      </c>
      <c r="D287" s="217" t="s">
        <v>124</v>
      </c>
      <c r="E287" s="218" t="s">
        <v>452</v>
      </c>
      <c r="F287" s="219" t="s">
        <v>453</v>
      </c>
      <c r="G287" s="220" t="s">
        <v>229</v>
      </c>
      <c r="H287" s="221">
        <v>60</v>
      </c>
      <c r="I287" s="222"/>
      <c r="J287" s="223">
        <f>ROUND(I287*H287,2)</f>
        <v>0</v>
      </c>
      <c r="K287" s="224"/>
      <c r="L287" s="44"/>
      <c r="M287" s="225" t="s">
        <v>1</v>
      </c>
      <c r="N287" s="226" t="s">
        <v>41</v>
      </c>
      <c r="O287" s="91"/>
      <c r="P287" s="227">
        <f>O287*H287</f>
        <v>0</v>
      </c>
      <c r="Q287" s="227">
        <v>0.089219999999999994</v>
      </c>
      <c r="R287" s="227">
        <f>Q287*H287</f>
        <v>5.3531999999999993</v>
      </c>
      <c r="S287" s="227">
        <v>0</v>
      </c>
      <c r="T287" s="228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9" t="s">
        <v>123</v>
      </c>
      <c r="AT287" s="229" t="s">
        <v>124</v>
      </c>
      <c r="AU287" s="229" t="s">
        <v>86</v>
      </c>
      <c r="AY287" s="17" t="s">
        <v>120</v>
      </c>
      <c r="BE287" s="230">
        <f>IF(N287="základní",J287,0)</f>
        <v>0</v>
      </c>
      <c r="BF287" s="230">
        <f>IF(N287="snížená",J287,0)</f>
        <v>0</v>
      </c>
      <c r="BG287" s="230">
        <f>IF(N287="zákl. přenesená",J287,0)</f>
        <v>0</v>
      </c>
      <c r="BH287" s="230">
        <f>IF(N287="sníž. přenesená",J287,0)</f>
        <v>0</v>
      </c>
      <c r="BI287" s="230">
        <f>IF(N287="nulová",J287,0)</f>
        <v>0</v>
      </c>
      <c r="BJ287" s="17" t="s">
        <v>84</v>
      </c>
      <c r="BK287" s="230">
        <f>ROUND(I287*H287,2)</f>
        <v>0</v>
      </c>
      <c r="BL287" s="17" t="s">
        <v>123</v>
      </c>
      <c r="BM287" s="229" t="s">
        <v>454</v>
      </c>
    </row>
    <row r="288" s="2" customFormat="1">
      <c r="A288" s="38"/>
      <c r="B288" s="39"/>
      <c r="C288" s="40"/>
      <c r="D288" s="249" t="s">
        <v>190</v>
      </c>
      <c r="E288" s="40"/>
      <c r="F288" s="250" t="s">
        <v>455</v>
      </c>
      <c r="G288" s="40"/>
      <c r="H288" s="40"/>
      <c r="I288" s="233"/>
      <c r="J288" s="40"/>
      <c r="K288" s="40"/>
      <c r="L288" s="44"/>
      <c r="M288" s="234"/>
      <c r="N288" s="235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190</v>
      </c>
      <c r="AU288" s="17" t="s">
        <v>86</v>
      </c>
    </row>
    <row r="289" s="13" customFormat="1">
      <c r="A289" s="13"/>
      <c r="B289" s="238"/>
      <c r="C289" s="239"/>
      <c r="D289" s="231" t="s">
        <v>145</v>
      </c>
      <c r="E289" s="240" t="s">
        <v>1</v>
      </c>
      <c r="F289" s="241" t="s">
        <v>456</v>
      </c>
      <c r="G289" s="239"/>
      <c r="H289" s="242">
        <v>60</v>
      </c>
      <c r="I289" s="243"/>
      <c r="J289" s="239"/>
      <c r="K289" s="239"/>
      <c r="L289" s="244"/>
      <c r="M289" s="245"/>
      <c r="N289" s="246"/>
      <c r="O289" s="246"/>
      <c r="P289" s="246"/>
      <c r="Q289" s="246"/>
      <c r="R289" s="246"/>
      <c r="S289" s="246"/>
      <c r="T289" s="247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8" t="s">
        <v>145</v>
      </c>
      <c r="AU289" s="248" t="s">
        <v>86</v>
      </c>
      <c r="AV289" s="13" t="s">
        <v>86</v>
      </c>
      <c r="AW289" s="13" t="s">
        <v>32</v>
      </c>
      <c r="AX289" s="13" t="s">
        <v>84</v>
      </c>
      <c r="AY289" s="248" t="s">
        <v>120</v>
      </c>
    </row>
    <row r="290" s="2" customFormat="1" ht="21.75" customHeight="1">
      <c r="A290" s="38"/>
      <c r="B290" s="39"/>
      <c r="C290" s="276" t="s">
        <v>457</v>
      </c>
      <c r="D290" s="276" t="s">
        <v>347</v>
      </c>
      <c r="E290" s="277" t="s">
        <v>458</v>
      </c>
      <c r="F290" s="278" t="s">
        <v>459</v>
      </c>
      <c r="G290" s="279" t="s">
        <v>229</v>
      </c>
      <c r="H290" s="280">
        <v>61.799999999999997</v>
      </c>
      <c r="I290" s="281"/>
      <c r="J290" s="282">
        <f>ROUND(I290*H290,2)</f>
        <v>0</v>
      </c>
      <c r="K290" s="283"/>
      <c r="L290" s="284"/>
      <c r="M290" s="285" t="s">
        <v>1</v>
      </c>
      <c r="N290" s="286" t="s">
        <v>41</v>
      </c>
      <c r="O290" s="91"/>
      <c r="P290" s="227">
        <f>O290*H290</f>
        <v>0</v>
      </c>
      <c r="Q290" s="227">
        <v>0.13100000000000001</v>
      </c>
      <c r="R290" s="227">
        <f>Q290*H290</f>
        <v>8.0958000000000006</v>
      </c>
      <c r="S290" s="227">
        <v>0</v>
      </c>
      <c r="T290" s="228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9" t="s">
        <v>163</v>
      </c>
      <c r="AT290" s="229" t="s">
        <v>347</v>
      </c>
      <c r="AU290" s="229" t="s">
        <v>86</v>
      </c>
      <c r="AY290" s="17" t="s">
        <v>120</v>
      </c>
      <c r="BE290" s="230">
        <f>IF(N290="základní",J290,0)</f>
        <v>0</v>
      </c>
      <c r="BF290" s="230">
        <f>IF(N290="snížená",J290,0)</f>
        <v>0</v>
      </c>
      <c r="BG290" s="230">
        <f>IF(N290="zákl. přenesená",J290,0)</f>
        <v>0</v>
      </c>
      <c r="BH290" s="230">
        <f>IF(N290="sníž. přenesená",J290,0)</f>
        <v>0</v>
      </c>
      <c r="BI290" s="230">
        <f>IF(N290="nulová",J290,0)</f>
        <v>0</v>
      </c>
      <c r="BJ290" s="17" t="s">
        <v>84</v>
      </c>
      <c r="BK290" s="230">
        <f>ROUND(I290*H290,2)</f>
        <v>0</v>
      </c>
      <c r="BL290" s="17" t="s">
        <v>123</v>
      </c>
      <c r="BM290" s="229" t="s">
        <v>460</v>
      </c>
    </row>
    <row r="291" s="13" customFormat="1">
      <c r="A291" s="13"/>
      <c r="B291" s="238"/>
      <c r="C291" s="239"/>
      <c r="D291" s="231" t="s">
        <v>145</v>
      </c>
      <c r="E291" s="240" t="s">
        <v>1</v>
      </c>
      <c r="F291" s="241" t="s">
        <v>461</v>
      </c>
      <c r="G291" s="239"/>
      <c r="H291" s="242">
        <v>60</v>
      </c>
      <c r="I291" s="243"/>
      <c r="J291" s="239"/>
      <c r="K291" s="239"/>
      <c r="L291" s="244"/>
      <c r="M291" s="245"/>
      <c r="N291" s="246"/>
      <c r="O291" s="246"/>
      <c r="P291" s="246"/>
      <c r="Q291" s="246"/>
      <c r="R291" s="246"/>
      <c r="S291" s="246"/>
      <c r="T291" s="247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8" t="s">
        <v>145</v>
      </c>
      <c r="AU291" s="248" t="s">
        <v>86</v>
      </c>
      <c r="AV291" s="13" t="s">
        <v>86</v>
      </c>
      <c r="AW291" s="13" t="s">
        <v>32</v>
      </c>
      <c r="AX291" s="13" t="s">
        <v>84</v>
      </c>
      <c r="AY291" s="248" t="s">
        <v>120</v>
      </c>
    </row>
    <row r="292" s="13" customFormat="1">
      <c r="A292" s="13"/>
      <c r="B292" s="238"/>
      <c r="C292" s="239"/>
      <c r="D292" s="231" t="s">
        <v>145</v>
      </c>
      <c r="E292" s="239"/>
      <c r="F292" s="241" t="s">
        <v>462</v>
      </c>
      <c r="G292" s="239"/>
      <c r="H292" s="242">
        <v>61.799999999999997</v>
      </c>
      <c r="I292" s="243"/>
      <c r="J292" s="239"/>
      <c r="K292" s="239"/>
      <c r="L292" s="244"/>
      <c r="M292" s="245"/>
      <c r="N292" s="246"/>
      <c r="O292" s="246"/>
      <c r="P292" s="246"/>
      <c r="Q292" s="246"/>
      <c r="R292" s="246"/>
      <c r="S292" s="246"/>
      <c r="T292" s="247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8" t="s">
        <v>145</v>
      </c>
      <c r="AU292" s="248" t="s">
        <v>86</v>
      </c>
      <c r="AV292" s="13" t="s">
        <v>86</v>
      </c>
      <c r="AW292" s="13" t="s">
        <v>4</v>
      </c>
      <c r="AX292" s="13" t="s">
        <v>84</v>
      </c>
      <c r="AY292" s="248" t="s">
        <v>120</v>
      </c>
    </row>
    <row r="293" s="2" customFormat="1" ht="24.15" customHeight="1">
      <c r="A293" s="38"/>
      <c r="B293" s="39"/>
      <c r="C293" s="217" t="s">
        <v>463</v>
      </c>
      <c r="D293" s="217" t="s">
        <v>124</v>
      </c>
      <c r="E293" s="218" t="s">
        <v>464</v>
      </c>
      <c r="F293" s="219" t="s">
        <v>465</v>
      </c>
      <c r="G293" s="220" t="s">
        <v>229</v>
      </c>
      <c r="H293" s="221">
        <v>455.19999999999999</v>
      </c>
      <c r="I293" s="222"/>
      <c r="J293" s="223">
        <f>ROUND(I293*H293,2)</f>
        <v>0</v>
      </c>
      <c r="K293" s="224"/>
      <c r="L293" s="44"/>
      <c r="M293" s="225" t="s">
        <v>1</v>
      </c>
      <c r="N293" s="226" t="s">
        <v>41</v>
      </c>
      <c r="O293" s="91"/>
      <c r="P293" s="227">
        <f>O293*H293</f>
        <v>0</v>
      </c>
      <c r="Q293" s="227">
        <v>0.11162</v>
      </c>
      <c r="R293" s="227">
        <f>Q293*H293</f>
        <v>50.809424</v>
      </c>
      <c r="S293" s="227">
        <v>0</v>
      </c>
      <c r="T293" s="228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9" t="s">
        <v>123</v>
      </c>
      <c r="AT293" s="229" t="s">
        <v>124</v>
      </c>
      <c r="AU293" s="229" t="s">
        <v>86</v>
      </c>
      <c r="AY293" s="17" t="s">
        <v>120</v>
      </c>
      <c r="BE293" s="230">
        <f>IF(N293="základní",J293,0)</f>
        <v>0</v>
      </c>
      <c r="BF293" s="230">
        <f>IF(N293="snížená",J293,0)</f>
        <v>0</v>
      </c>
      <c r="BG293" s="230">
        <f>IF(N293="zákl. přenesená",J293,0)</f>
        <v>0</v>
      </c>
      <c r="BH293" s="230">
        <f>IF(N293="sníž. přenesená",J293,0)</f>
        <v>0</v>
      </c>
      <c r="BI293" s="230">
        <f>IF(N293="nulová",J293,0)</f>
        <v>0</v>
      </c>
      <c r="BJ293" s="17" t="s">
        <v>84</v>
      </c>
      <c r="BK293" s="230">
        <f>ROUND(I293*H293,2)</f>
        <v>0</v>
      </c>
      <c r="BL293" s="17" t="s">
        <v>123</v>
      </c>
      <c r="BM293" s="229" t="s">
        <v>466</v>
      </c>
    </row>
    <row r="294" s="2" customFormat="1">
      <c r="A294" s="38"/>
      <c r="B294" s="39"/>
      <c r="C294" s="40"/>
      <c r="D294" s="249" t="s">
        <v>190</v>
      </c>
      <c r="E294" s="40"/>
      <c r="F294" s="250" t="s">
        <v>467</v>
      </c>
      <c r="G294" s="40"/>
      <c r="H294" s="40"/>
      <c r="I294" s="233"/>
      <c r="J294" s="40"/>
      <c r="K294" s="40"/>
      <c r="L294" s="44"/>
      <c r="M294" s="234"/>
      <c r="N294" s="235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190</v>
      </c>
      <c r="AU294" s="17" t="s">
        <v>86</v>
      </c>
    </row>
    <row r="295" s="13" customFormat="1">
      <c r="A295" s="13"/>
      <c r="B295" s="238"/>
      <c r="C295" s="239"/>
      <c r="D295" s="231" t="s">
        <v>145</v>
      </c>
      <c r="E295" s="240" t="s">
        <v>1</v>
      </c>
      <c r="F295" s="241" t="s">
        <v>468</v>
      </c>
      <c r="G295" s="239"/>
      <c r="H295" s="242">
        <v>359</v>
      </c>
      <c r="I295" s="243"/>
      <c r="J295" s="239"/>
      <c r="K295" s="239"/>
      <c r="L295" s="244"/>
      <c r="M295" s="245"/>
      <c r="N295" s="246"/>
      <c r="O295" s="246"/>
      <c r="P295" s="246"/>
      <c r="Q295" s="246"/>
      <c r="R295" s="246"/>
      <c r="S295" s="246"/>
      <c r="T295" s="247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8" t="s">
        <v>145</v>
      </c>
      <c r="AU295" s="248" t="s">
        <v>86</v>
      </c>
      <c r="AV295" s="13" t="s">
        <v>86</v>
      </c>
      <c r="AW295" s="13" t="s">
        <v>32</v>
      </c>
      <c r="AX295" s="13" t="s">
        <v>76</v>
      </c>
      <c r="AY295" s="248" t="s">
        <v>120</v>
      </c>
    </row>
    <row r="296" s="13" customFormat="1">
      <c r="A296" s="13"/>
      <c r="B296" s="238"/>
      <c r="C296" s="239"/>
      <c r="D296" s="231" t="s">
        <v>145</v>
      </c>
      <c r="E296" s="240" t="s">
        <v>1</v>
      </c>
      <c r="F296" s="241" t="s">
        <v>469</v>
      </c>
      <c r="G296" s="239"/>
      <c r="H296" s="242">
        <v>11.199999999999999</v>
      </c>
      <c r="I296" s="243"/>
      <c r="J296" s="239"/>
      <c r="K296" s="239"/>
      <c r="L296" s="244"/>
      <c r="M296" s="245"/>
      <c r="N296" s="246"/>
      <c r="O296" s="246"/>
      <c r="P296" s="246"/>
      <c r="Q296" s="246"/>
      <c r="R296" s="246"/>
      <c r="S296" s="246"/>
      <c r="T296" s="247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8" t="s">
        <v>145</v>
      </c>
      <c r="AU296" s="248" t="s">
        <v>86</v>
      </c>
      <c r="AV296" s="13" t="s">
        <v>86</v>
      </c>
      <c r="AW296" s="13" t="s">
        <v>32</v>
      </c>
      <c r="AX296" s="13" t="s">
        <v>76</v>
      </c>
      <c r="AY296" s="248" t="s">
        <v>120</v>
      </c>
    </row>
    <row r="297" s="13" customFormat="1">
      <c r="A297" s="13"/>
      <c r="B297" s="238"/>
      <c r="C297" s="239"/>
      <c r="D297" s="231" t="s">
        <v>145</v>
      </c>
      <c r="E297" s="240" t="s">
        <v>1</v>
      </c>
      <c r="F297" s="241" t="s">
        <v>470</v>
      </c>
      <c r="G297" s="239"/>
      <c r="H297" s="242">
        <v>4</v>
      </c>
      <c r="I297" s="243"/>
      <c r="J297" s="239"/>
      <c r="K297" s="239"/>
      <c r="L297" s="244"/>
      <c r="M297" s="245"/>
      <c r="N297" s="246"/>
      <c r="O297" s="246"/>
      <c r="P297" s="246"/>
      <c r="Q297" s="246"/>
      <c r="R297" s="246"/>
      <c r="S297" s="246"/>
      <c r="T297" s="247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8" t="s">
        <v>145</v>
      </c>
      <c r="AU297" s="248" t="s">
        <v>86</v>
      </c>
      <c r="AV297" s="13" t="s">
        <v>86</v>
      </c>
      <c r="AW297" s="13" t="s">
        <v>32</v>
      </c>
      <c r="AX297" s="13" t="s">
        <v>76</v>
      </c>
      <c r="AY297" s="248" t="s">
        <v>120</v>
      </c>
    </row>
    <row r="298" s="13" customFormat="1">
      <c r="A298" s="13"/>
      <c r="B298" s="238"/>
      <c r="C298" s="239"/>
      <c r="D298" s="231" t="s">
        <v>145</v>
      </c>
      <c r="E298" s="240" t="s">
        <v>1</v>
      </c>
      <c r="F298" s="241" t="s">
        <v>471</v>
      </c>
      <c r="G298" s="239"/>
      <c r="H298" s="242">
        <v>81</v>
      </c>
      <c r="I298" s="243"/>
      <c r="J298" s="239"/>
      <c r="K298" s="239"/>
      <c r="L298" s="244"/>
      <c r="M298" s="245"/>
      <c r="N298" s="246"/>
      <c r="O298" s="246"/>
      <c r="P298" s="246"/>
      <c r="Q298" s="246"/>
      <c r="R298" s="246"/>
      <c r="S298" s="246"/>
      <c r="T298" s="247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8" t="s">
        <v>145</v>
      </c>
      <c r="AU298" s="248" t="s">
        <v>86</v>
      </c>
      <c r="AV298" s="13" t="s">
        <v>86</v>
      </c>
      <c r="AW298" s="13" t="s">
        <v>32</v>
      </c>
      <c r="AX298" s="13" t="s">
        <v>76</v>
      </c>
      <c r="AY298" s="248" t="s">
        <v>120</v>
      </c>
    </row>
    <row r="299" s="15" customFormat="1">
      <c r="A299" s="15"/>
      <c r="B299" s="265"/>
      <c r="C299" s="266"/>
      <c r="D299" s="231" t="s">
        <v>145</v>
      </c>
      <c r="E299" s="267" t="s">
        <v>1</v>
      </c>
      <c r="F299" s="268" t="s">
        <v>254</v>
      </c>
      <c r="G299" s="266"/>
      <c r="H299" s="269">
        <v>455.19999999999999</v>
      </c>
      <c r="I299" s="270"/>
      <c r="J299" s="266"/>
      <c r="K299" s="266"/>
      <c r="L299" s="271"/>
      <c r="M299" s="272"/>
      <c r="N299" s="273"/>
      <c r="O299" s="273"/>
      <c r="P299" s="273"/>
      <c r="Q299" s="273"/>
      <c r="R299" s="273"/>
      <c r="S299" s="273"/>
      <c r="T299" s="274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75" t="s">
        <v>145</v>
      </c>
      <c r="AU299" s="275" t="s">
        <v>86</v>
      </c>
      <c r="AV299" s="15" t="s">
        <v>123</v>
      </c>
      <c r="AW299" s="15" t="s">
        <v>32</v>
      </c>
      <c r="AX299" s="15" t="s">
        <v>84</v>
      </c>
      <c r="AY299" s="275" t="s">
        <v>120</v>
      </c>
    </row>
    <row r="300" s="2" customFormat="1" ht="21.75" customHeight="1">
      <c r="A300" s="38"/>
      <c r="B300" s="39"/>
      <c r="C300" s="276" t="s">
        <v>472</v>
      </c>
      <c r="D300" s="276" t="s">
        <v>347</v>
      </c>
      <c r="E300" s="277" t="s">
        <v>473</v>
      </c>
      <c r="F300" s="278" t="s">
        <v>474</v>
      </c>
      <c r="G300" s="279" t="s">
        <v>229</v>
      </c>
      <c r="H300" s="280">
        <v>369.76999999999998</v>
      </c>
      <c r="I300" s="281"/>
      <c r="J300" s="282">
        <f>ROUND(I300*H300,2)</f>
        <v>0</v>
      </c>
      <c r="K300" s="283"/>
      <c r="L300" s="284"/>
      <c r="M300" s="285" t="s">
        <v>1</v>
      </c>
      <c r="N300" s="286" t="s">
        <v>41</v>
      </c>
      <c r="O300" s="91"/>
      <c r="P300" s="227">
        <f>O300*H300</f>
        <v>0</v>
      </c>
      <c r="Q300" s="227">
        <v>0.14999999999999999</v>
      </c>
      <c r="R300" s="227">
        <f>Q300*H300</f>
        <v>55.465499999999999</v>
      </c>
      <c r="S300" s="227">
        <v>0</v>
      </c>
      <c r="T300" s="228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9" t="s">
        <v>163</v>
      </c>
      <c r="AT300" s="229" t="s">
        <v>347</v>
      </c>
      <c r="AU300" s="229" t="s">
        <v>86</v>
      </c>
      <c r="AY300" s="17" t="s">
        <v>120</v>
      </c>
      <c r="BE300" s="230">
        <f>IF(N300="základní",J300,0)</f>
        <v>0</v>
      </c>
      <c r="BF300" s="230">
        <f>IF(N300="snížená",J300,0)</f>
        <v>0</v>
      </c>
      <c r="BG300" s="230">
        <f>IF(N300="zákl. přenesená",J300,0)</f>
        <v>0</v>
      </c>
      <c r="BH300" s="230">
        <f>IF(N300="sníž. přenesená",J300,0)</f>
        <v>0</v>
      </c>
      <c r="BI300" s="230">
        <f>IF(N300="nulová",J300,0)</f>
        <v>0</v>
      </c>
      <c r="BJ300" s="17" t="s">
        <v>84</v>
      </c>
      <c r="BK300" s="230">
        <f>ROUND(I300*H300,2)</f>
        <v>0</v>
      </c>
      <c r="BL300" s="17" t="s">
        <v>123</v>
      </c>
      <c r="BM300" s="229" t="s">
        <v>475</v>
      </c>
    </row>
    <row r="301" s="13" customFormat="1">
      <c r="A301" s="13"/>
      <c r="B301" s="238"/>
      <c r="C301" s="239"/>
      <c r="D301" s="231" t="s">
        <v>145</v>
      </c>
      <c r="E301" s="240" t="s">
        <v>1</v>
      </c>
      <c r="F301" s="241" t="s">
        <v>476</v>
      </c>
      <c r="G301" s="239"/>
      <c r="H301" s="242">
        <v>359</v>
      </c>
      <c r="I301" s="243"/>
      <c r="J301" s="239"/>
      <c r="K301" s="239"/>
      <c r="L301" s="244"/>
      <c r="M301" s="245"/>
      <c r="N301" s="246"/>
      <c r="O301" s="246"/>
      <c r="P301" s="246"/>
      <c r="Q301" s="246"/>
      <c r="R301" s="246"/>
      <c r="S301" s="246"/>
      <c r="T301" s="247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8" t="s">
        <v>145</v>
      </c>
      <c r="AU301" s="248" t="s">
        <v>86</v>
      </c>
      <c r="AV301" s="13" t="s">
        <v>86</v>
      </c>
      <c r="AW301" s="13" t="s">
        <v>32</v>
      </c>
      <c r="AX301" s="13" t="s">
        <v>84</v>
      </c>
      <c r="AY301" s="248" t="s">
        <v>120</v>
      </c>
    </row>
    <row r="302" s="13" customFormat="1">
      <c r="A302" s="13"/>
      <c r="B302" s="238"/>
      <c r="C302" s="239"/>
      <c r="D302" s="231" t="s">
        <v>145</v>
      </c>
      <c r="E302" s="239"/>
      <c r="F302" s="241" t="s">
        <v>477</v>
      </c>
      <c r="G302" s="239"/>
      <c r="H302" s="242">
        <v>369.76999999999998</v>
      </c>
      <c r="I302" s="243"/>
      <c r="J302" s="239"/>
      <c r="K302" s="239"/>
      <c r="L302" s="244"/>
      <c r="M302" s="245"/>
      <c r="N302" s="246"/>
      <c r="O302" s="246"/>
      <c r="P302" s="246"/>
      <c r="Q302" s="246"/>
      <c r="R302" s="246"/>
      <c r="S302" s="246"/>
      <c r="T302" s="247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8" t="s">
        <v>145</v>
      </c>
      <c r="AU302" s="248" t="s">
        <v>86</v>
      </c>
      <c r="AV302" s="13" t="s">
        <v>86</v>
      </c>
      <c r="AW302" s="13" t="s">
        <v>4</v>
      </c>
      <c r="AX302" s="13" t="s">
        <v>84</v>
      </c>
      <c r="AY302" s="248" t="s">
        <v>120</v>
      </c>
    </row>
    <row r="303" s="2" customFormat="1" ht="21.75" customHeight="1">
      <c r="A303" s="38"/>
      <c r="B303" s="39"/>
      <c r="C303" s="276" t="s">
        <v>478</v>
      </c>
      <c r="D303" s="276" t="s">
        <v>347</v>
      </c>
      <c r="E303" s="277" t="s">
        <v>479</v>
      </c>
      <c r="F303" s="278" t="s">
        <v>480</v>
      </c>
      <c r="G303" s="279" t="s">
        <v>229</v>
      </c>
      <c r="H303" s="280">
        <v>11.536</v>
      </c>
      <c r="I303" s="281"/>
      <c r="J303" s="282">
        <f>ROUND(I303*H303,2)</f>
        <v>0</v>
      </c>
      <c r="K303" s="283"/>
      <c r="L303" s="284"/>
      <c r="M303" s="285" t="s">
        <v>1</v>
      </c>
      <c r="N303" s="286" t="s">
        <v>41</v>
      </c>
      <c r="O303" s="91"/>
      <c r="P303" s="227">
        <f>O303*H303</f>
        <v>0</v>
      </c>
      <c r="Q303" s="227">
        <v>0.17599999999999999</v>
      </c>
      <c r="R303" s="227">
        <f>Q303*H303</f>
        <v>2.0303359999999997</v>
      </c>
      <c r="S303" s="227">
        <v>0</v>
      </c>
      <c r="T303" s="228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29" t="s">
        <v>163</v>
      </c>
      <c r="AT303" s="229" t="s">
        <v>347</v>
      </c>
      <c r="AU303" s="229" t="s">
        <v>86</v>
      </c>
      <c r="AY303" s="17" t="s">
        <v>120</v>
      </c>
      <c r="BE303" s="230">
        <f>IF(N303="základní",J303,0)</f>
        <v>0</v>
      </c>
      <c r="BF303" s="230">
        <f>IF(N303="snížená",J303,0)</f>
        <v>0</v>
      </c>
      <c r="BG303" s="230">
        <f>IF(N303="zákl. přenesená",J303,0)</f>
        <v>0</v>
      </c>
      <c r="BH303" s="230">
        <f>IF(N303="sníž. přenesená",J303,0)</f>
        <v>0</v>
      </c>
      <c r="BI303" s="230">
        <f>IF(N303="nulová",J303,0)</f>
        <v>0</v>
      </c>
      <c r="BJ303" s="17" t="s">
        <v>84</v>
      </c>
      <c r="BK303" s="230">
        <f>ROUND(I303*H303,2)</f>
        <v>0</v>
      </c>
      <c r="BL303" s="17" t="s">
        <v>123</v>
      </c>
      <c r="BM303" s="229" t="s">
        <v>481</v>
      </c>
    </row>
    <row r="304" s="13" customFormat="1">
      <c r="A304" s="13"/>
      <c r="B304" s="238"/>
      <c r="C304" s="239"/>
      <c r="D304" s="231" t="s">
        <v>145</v>
      </c>
      <c r="E304" s="240" t="s">
        <v>1</v>
      </c>
      <c r="F304" s="241" t="s">
        <v>469</v>
      </c>
      <c r="G304" s="239"/>
      <c r="H304" s="242">
        <v>11.199999999999999</v>
      </c>
      <c r="I304" s="243"/>
      <c r="J304" s="239"/>
      <c r="K304" s="239"/>
      <c r="L304" s="244"/>
      <c r="M304" s="245"/>
      <c r="N304" s="246"/>
      <c r="O304" s="246"/>
      <c r="P304" s="246"/>
      <c r="Q304" s="246"/>
      <c r="R304" s="246"/>
      <c r="S304" s="246"/>
      <c r="T304" s="247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8" t="s">
        <v>145</v>
      </c>
      <c r="AU304" s="248" t="s">
        <v>86</v>
      </c>
      <c r="AV304" s="13" t="s">
        <v>86</v>
      </c>
      <c r="AW304" s="13" t="s">
        <v>32</v>
      </c>
      <c r="AX304" s="13" t="s">
        <v>84</v>
      </c>
      <c r="AY304" s="248" t="s">
        <v>120</v>
      </c>
    </row>
    <row r="305" s="13" customFormat="1">
      <c r="A305" s="13"/>
      <c r="B305" s="238"/>
      <c r="C305" s="239"/>
      <c r="D305" s="231" t="s">
        <v>145</v>
      </c>
      <c r="E305" s="239"/>
      <c r="F305" s="241" t="s">
        <v>482</v>
      </c>
      <c r="G305" s="239"/>
      <c r="H305" s="242">
        <v>11.536</v>
      </c>
      <c r="I305" s="243"/>
      <c r="J305" s="239"/>
      <c r="K305" s="239"/>
      <c r="L305" s="244"/>
      <c r="M305" s="245"/>
      <c r="N305" s="246"/>
      <c r="O305" s="246"/>
      <c r="P305" s="246"/>
      <c r="Q305" s="246"/>
      <c r="R305" s="246"/>
      <c r="S305" s="246"/>
      <c r="T305" s="247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8" t="s">
        <v>145</v>
      </c>
      <c r="AU305" s="248" t="s">
        <v>86</v>
      </c>
      <c r="AV305" s="13" t="s">
        <v>86</v>
      </c>
      <c r="AW305" s="13" t="s">
        <v>4</v>
      </c>
      <c r="AX305" s="13" t="s">
        <v>84</v>
      </c>
      <c r="AY305" s="248" t="s">
        <v>120</v>
      </c>
    </row>
    <row r="306" s="2" customFormat="1" ht="21.75" customHeight="1">
      <c r="A306" s="38"/>
      <c r="B306" s="39"/>
      <c r="C306" s="276" t="s">
        <v>483</v>
      </c>
      <c r="D306" s="276" t="s">
        <v>347</v>
      </c>
      <c r="E306" s="277" t="s">
        <v>484</v>
      </c>
      <c r="F306" s="278" t="s">
        <v>485</v>
      </c>
      <c r="G306" s="279" t="s">
        <v>229</v>
      </c>
      <c r="H306" s="280">
        <v>83.430000000000007</v>
      </c>
      <c r="I306" s="281"/>
      <c r="J306" s="282">
        <f>ROUND(I306*H306,2)</f>
        <v>0</v>
      </c>
      <c r="K306" s="283"/>
      <c r="L306" s="284"/>
      <c r="M306" s="285" t="s">
        <v>1</v>
      </c>
      <c r="N306" s="286" t="s">
        <v>41</v>
      </c>
      <c r="O306" s="91"/>
      <c r="P306" s="227">
        <f>O306*H306</f>
        <v>0</v>
      </c>
      <c r="Q306" s="227">
        <v>0.17599999999999999</v>
      </c>
      <c r="R306" s="227">
        <f>Q306*H306</f>
        <v>14.683680000000001</v>
      </c>
      <c r="S306" s="227">
        <v>0</v>
      </c>
      <c r="T306" s="228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29" t="s">
        <v>163</v>
      </c>
      <c r="AT306" s="229" t="s">
        <v>347</v>
      </c>
      <c r="AU306" s="229" t="s">
        <v>86</v>
      </c>
      <c r="AY306" s="17" t="s">
        <v>120</v>
      </c>
      <c r="BE306" s="230">
        <f>IF(N306="základní",J306,0)</f>
        <v>0</v>
      </c>
      <c r="BF306" s="230">
        <f>IF(N306="snížená",J306,0)</f>
        <v>0</v>
      </c>
      <c r="BG306" s="230">
        <f>IF(N306="zákl. přenesená",J306,0)</f>
        <v>0</v>
      </c>
      <c r="BH306" s="230">
        <f>IF(N306="sníž. přenesená",J306,0)</f>
        <v>0</v>
      </c>
      <c r="BI306" s="230">
        <f>IF(N306="nulová",J306,0)</f>
        <v>0</v>
      </c>
      <c r="BJ306" s="17" t="s">
        <v>84</v>
      </c>
      <c r="BK306" s="230">
        <f>ROUND(I306*H306,2)</f>
        <v>0</v>
      </c>
      <c r="BL306" s="17" t="s">
        <v>123</v>
      </c>
      <c r="BM306" s="229" t="s">
        <v>486</v>
      </c>
    </row>
    <row r="307" s="13" customFormat="1">
      <c r="A307" s="13"/>
      <c r="B307" s="238"/>
      <c r="C307" s="239"/>
      <c r="D307" s="231" t="s">
        <v>145</v>
      </c>
      <c r="E307" s="240" t="s">
        <v>1</v>
      </c>
      <c r="F307" s="241" t="s">
        <v>471</v>
      </c>
      <c r="G307" s="239"/>
      <c r="H307" s="242">
        <v>81</v>
      </c>
      <c r="I307" s="243"/>
      <c r="J307" s="239"/>
      <c r="K307" s="239"/>
      <c r="L307" s="244"/>
      <c r="M307" s="245"/>
      <c r="N307" s="246"/>
      <c r="O307" s="246"/>
      <c r="P307" s="246"/>
      <c r="Q307" s="246"/>
      <c r="R307" s="246"/>
      <c r="S307" s="246"/>
      <c r="T307" s="247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8" t="s">
        <v>145</v>
      </c>
      <c r="AU307" s="248" t="s">
        <v>86</v>
      </c>
      <c r="AV307" s="13" t="s">
        <v>86</v>
      </c>
      <c r="AW307" s="13" t="s">
        <v>32</v>
      </c>
      <c r="AX307" s="13" t="s">
        <v>84</v>
      </c>
      <c r="AY307" s="248" t="s">
        <v>120</v>
      </c>
    </row>
    <row r="308" s="13" customFormat="1">
      <c r="A308" s="13"/>
      <c r="B308" s="238"/>
      <c r="C308" s="239"/>
      <c r="D308" s="231" t="s">
        <v>145</v>
      </c>
      <c r="E308" s="239"/>
      <c r="F308" s="241" t="s">
        <v>487</v>
      </c>
      <c r="G308" s="239"/>
      <c r="H308" s="242">
        <v>83.430000000000007</v>
      </c>
      <c r="I308" s="243"/>
      <c r="J308" s="239"/>
      <c r="K308" s="239"/>
      <c r="L308" s="244"/>
      <c r="M308" s="245"/>
      <c r="N308" s="246"/>
      <c r="O308" s="246"/>
      <c r="P308" s="246"/>
      <c r="Q308" s="246"/>
      <c r="R308" s="246"/>
      <c r="S308" s="246"/>
      <c r="T308" s="247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8" t="s">
        <v>145</v>
      </c>
      <c r="AU308" s="248" t="s">
        <v>86</v>
      </c>
      <c r="AV308" s="13" t="s">
        <v>86</v>
      </c>
      <c r="AW308" s="13" t="s">
        <v>4</v>
      </c>
      <c r="AX308" s="13" t="s">
        <v>84</v>
      </c>
      <c r="AY308" s="248" t="s">
        <v>120</v>
      </c>
    </row>
    <row r="309" s="2" customFormat="1" ht="24.15" customHeight="1">
      <c r="A309" s="38"/>
      <c r="B309" s="39"/>
      <c r="C309" s="276" t="s">
        <v>488</v>
      </c>
      <c r="D309" s="276" t="s">
        <v>347</v>
      </c>
      <c r="E309" s="277" t="s">
        <v>489</v>
      </c>
      <c r="F309" s="278" t="s">
        <v>490</v>
      </c>
      <c r="G309" s="279" t="s">
        <v>229</v>
      </c>
      <c r="H309" s="280">
        <v>4</v>
      </c>
      <c r="I309" s="281"/>
      <c r="J309" s="282">
        <f>ROUND(I309*H309,2)</f>
        <v>0</v>
      </c>
      <c r="K309" s="283"/>
      <c r="L309" s="284"/>
      <c r="M309" s="285" t="s">
        <v>1</v>
      </c>
      <c r="N309" s="286" t="s">
        <v>41</v>
      </c>
      <c r="O309" s="91"/>
      <c r="P309" s="227">
        <f>O309*H309</f>
        <v>0</v>
      </c>
      <c r="Q309" s="227">
        <v>0.17599999999999999</v>
      </c>
      <c r="R309" s="227">
        <f>Q309*H309</f>
        <v>0.70399999999999996</v>
      </c>
      <c r="S309" s="227">
        <v>0</v>
      </c>
      <c r="T309" s="228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29" t="s">
        <v>163</v>
      </c>
      <c r="AT309" s="229" t="s">
        <v>347</v>
      </c>
      <c r="AU309" s="229" t="s">
        <v>86</v>
      </c>
      <c r="AY309" s="17" t="s">
        <v>120</v>
      </c>
      <c r="BE309" s="230">
        <f>IF(N309="základní",J309,0)</f>
        <v>0</v>
      </c>
      <c r="BF309" s="230">
        <f>IF(N309="snížená",J309,0)</f>
        <v>0</v>
      </c>
      <c r="BG309" s="230">
        <f>IF(N309="zákl. přenesená",J309,0)</f>
        <v>0</v>
      </c>
      <c r="BH309" s="230">
        <f>IF(N309="sníž. přenesená",J309,0)</f>
        <v>0</v>
      </c>
      <c r="BI309" s="230">
        <f>IF(N309="nulová",J309,0)</f>
        <v>0</v>
      </c>
      <c r="BJ309" s="17" t="s">
        <v>84</v>
      </c>
      <c r="BK309" s="230">
        <f>ROUND(I309*H309,2)</f>
        <v>0</v>
      </c>
      <c r="BL309" s="17" t="s">
        <v>123</v>
      </c>
      <c r="BM309" s="229" t="s">
        <v>491</v>
      </c>
    </row>
    <row r="310" s="13" customFormat="1">
      <c r="A310" s="13"/>
      <c r="B310" s="238"/>
      <c r="C310" s="239"/>
      <c r="D310" s="231" t="s">
        <v>145</v>
      </c>
      <c r="E310" s="240" t="s">
        <v>1</v>
      </c>
      <c r="F310" s="241" t="s">
        <v>123</v>
      </c>
      <c r="G310" s="239"/>
      <c r="H310" s="242">
        <v>4</v>
      </c>
      <c r="I310" s="243"/>
      <c r="J310" s="239"/>
      <c r="K310" s="239"/>
      <c r="L310" s="244"/>
      <c r="M310" s="245"/>
      <c r="N310" s="246"/>
      <c r="O310" s="246"/>
      <c r="P310" s="246"/>
      <c r="Q310" s="246"/>
      <c r="R310" s="246"/>
      <c r="S310" s="246"/>
      <c r="T310" s="247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8" t="s">
        <v>145</v>
      </c>
      <c r="AU310" s="248" t="s">
        <v>86</v>
      </c>
      <c r="AV310" s="13" t="s">
        <v>86</v>
      </c>
      <c r="AW310" s="13" t="s">
        <v>32</v>
      </c>
      <c r="AX310" s="13" t="s">
        <v>84</v>
      </c>
      <c r="AY310" s="248" t="s">
        <v>120</v>
      </c>
    </row>
    <row r="311" s="2" customFormat="1" ht="21.75" customHeight="1">
      <c r="A311" s="38"/>
      <c r="B311" s="39"/>
      <c r="C311" s="217" t="s">
        <v>492</v>
      </c>
      <c r="D311" s="217" t="s">
        <v>124</v>
      </c>
      <c r="E311" s="218" t="s">
        <v>493</v>
      </c>
      <c r="F311" s="219" t="s">
        <v>494</v>
      </c>
      <c r="G311" s="220" t="s">
        <v>286</v>
      </c>
      <c r="H311" s="221">
        <v>1631</v>
      </c>
      <c r="I311" s="222"/>
      <c r="J311" s="223">
        <f>ROUND(I311*H311,2)</f>
        <v>0</v>
      </c>
      <c r="K311" s="224"/>
      <c r="L311" s="44"/>
      <c r="M311" s="225" t="s">
        <v>1</v>
      </c>
      <c r="N311" s="226" t="s">
        <v>41</v>
      </c>
      <c r="O311" s="91"/>
      <c r="P311" s="227">
        <f>O311*H311</f>
        <v>0</v>
      </c>
      <c r="Q311" s="227">
        <v>0.0035999999999999999</v>
      </c>
      <c r="R311" s="227">
        <f>Q311*H311</f>
        <v>5.8715999999999999</v>
      </c>
      <c r="S311" s="227">
        <v>0</v>
      </c>
      <c r="T311" s="228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9" t="s">
        <v>123</v>
      </c>
      <c r="AT311" s="229" t="s">
        <v>124</v>
      </c>
      <c r="AU311" s="229" t="s">
        <v>86</v>
      </c>
      <c r="AY311" s="17" t="s">
        <v>120</v>
      </c>
      <c r="BE311" s="230">
        <f>IF(N311="základní",J311,0)</f>
        <v>0</v>
      </c>
      <c r="BF311" s="230">
        <f>IF(N311="snížená",J311,0)</f>
        <v>0</v>
      </c>
      <c r="BG311" s="230">
        <f>IF(N311="zákl. přenesená",J311,0)</f>
        <v>0</v>
      </c>
      <c r="BH311" s="230">
        <f>IF(N311="sníž. přenesená",J311,0)</f>
        <v>0</v>
      </c>
      <c r="BI311" s="230">
        <f>IF(N311="nulová",J311,0)</f>
        <v>0</v>
      </c>
      <c r="BJ311" s="17" t="s">
        <v>84</v>
      </c>
      <c r="BK311" s="230">
        <f>ROUND(I311*H311,2)</f>
        <v>0</v>
      </c>
      <c r="BL311" s="17" t="s">
        <v>123</v>
      </c>
      <c r="BM311" s="229" t="s">
        <v>495</v>
      </c>
    </row>
    <row r="312" s="2" customFormat="1">
      <c r="A312" s="38"/>
      <c r="B312" s="39"/>
      <c r="C312" s="40"/>
      <c r="D312" s="249" t="s">
        <v>190</v>
      </c>
      <c r="E312" s="40"/>
      <c r="F312" s="250" t="s">
        <v>496</v>
      </c>
      <c r="G312" s="40"/>
      <c r="H312" s="40"/>
      <c r="I312" s="233"/>
      <c r="J312" s="40"/>
      <c r="K312" s="40"/>
      <c r="L312" s="44"/>
      <c r="M312" s="234"/>
      <c r="N312" s="235"/>
      <c r="O312" s="91"/>
      <c r="P312" s="91"/>
      <c r="Q312" s="91"/>
      <c r="R312" s="91"/>
      <c r="S312" s="91"/>
      <c r="T312" s="92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190</v>
      </c>
      <c r="AU312" s="17" t="s">
        <v>86</v>
      </c>
    </row>
    <row r="313" s="13" customFormat="1">
      <c r="A313" s="13"/>
      <c r="B313" s="238"/>
      <c r="C313" s="239"/>
      <c r="D313" s="231" t="s">
        <v>145</v>
      </c>
      <c r="E313" s="240" t="s">
        <v>1</v>
      </c>
      <c r="F313" s="241" t="s">
        <v>497</v>
      </c>
      <c r="G313" s="239"/>
      <c r="H313" s="242">
        <v>1631</v>
      </c>
      <c r="I313" s="243"/>
      <c r="J313" s="239"/>
      <c r="K313" s="239"/>
      <c r="L313" s="244"/>
      <c r="M313" s="245"/>
      <c r="N313" s="246"/>
      <c r="O313" s="246"/>
      <c r="P313" s="246"/>
      <c r="Q313" s="246"/>
      <c r="R313" s="246"/>
      <c r="S313" s="246"/>
      <c r="T313" s="247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8" t="s">
        <v>145</v>
      </c>
      <c r="AU313" s="248" t="s">
        <v>86</v>
      </c>
      <c r="AV313" s="13" t="s">
        <v>86</v>
      </c>
      <c r="AW313" s="13" t="s">
        <v>32</v>
      </c>
      <c r="AX313" s="13" t="s">
        <v>84</v>
      </c>
      <c r="AY313" s="248" t="s">
        <v>120</v>
      </c>
    </row>
    <row r="314" s="12" customFormat="1" ht="22.8" customHeight="1">
      <c r="A314" s="12"/>
      <c r="B314" s="203"/>
      <c r="C314" s="204"/>
      <c r="D314" s="205" t="s">
        <v>75</v>
      </c>
      <c r="E314" s="236" t="s">
        <v>163</v>
      </c>
      <c r="F314" s="236" t="s">
        <v>498</v>
      </c>
      <c r="G314" s="204"/>
      <c r="H314" s="204"/>
      <c r="I314" s="207"/>
      <c r="J314" s="237">
        <f>BK314</f>
        <v>0</v>
      </c>
      <c r="K314" s="204"/>
      <c r="L314" s="209"/>
      <c r="M314" s="210"/>
      <c r="N314" s="211"/>
      <c r="O314" s="211"/>
      <c r="P314" s="212">
        <f>SUM(P315:P364)</f>
        <v>0</v>
      </c>
      <c r="Q314" s="211"/>
      <c r="R314" s="212">
        <f>SUM(R315:R364)</f>
        <v>7.7667799999999989</v>
      </c>
      <c r="S314" s="211"/>
      <c r="T314" s="213">
        <f>SUM(T315:T364)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14" t="s">
        <v>84</v>
      </c>
      <c r="AT314" s="215" t="s">
        <v>75</v>
      </c>
      <c r="AU314" s="215" t="s">
        <v>84</v>
      </c>
      <c r="AY314" s="214" t="s">
        <v>120</v>
      </c>
      <c r="BK314" s="216">
        <f>SUM(BK315:BK364)</f>
        <v>0</v>
      </c>
    </row>
    <row r="315" s="2" customFormat="1" ht="16.5" customHeight="1">
      <c r="A315" s="38"/>
      <c r="B315" s="39"/>
      <c r="C315" s="217" t="s">
        <v>499</v>
      </c>
      <c r="D315" s="217" t="s">
        <v>124</v>
      </c>
      <c r="E315" s="218" t="s">
        <v>500</v>
      </c>
      <c r="F315" s="219" t="s">
        <v>501</v>
      </c>
      <c r="G315" s="220" t="s">
        <v>127</v>
      </c>
      <c r="H315" s="221">
        <v>2</v>
      </c>
      <c r="I315" s="222"/>
      <c r="J315" s="223">
        <f>ROUND(I315*H315,2)</f>
        <v>0</v>
      </c>
      <c r="K315" s="224"/>
      <c r="L315" s="44"/>
      <c r="M315" s="225" t="s">
        <v>1</v>
      </c>
      <c r="N315" s="226" t="s">
        <v>41</v>
      </c>
      <c r="O315" s="91"/>
      <c r="P315" s="227">
        <f>O315*H315</f>
        <v>0</v>
      </c>
      <c r="Q315" s="227">
        <v>0</v>
      </c>
      <c r="R315" s="227">
        <f>Q315*H315</f>
        <v>0</v>
      </c>
      <c r="S315" s="227">
        <v>0</v>
      </c>
      <c r="T315" s="228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29" t="s">
        <v>123</v>
      </c>
      <c r="AT315" s="229" t="s">
        <v>124</v>
      </c>
      <c r="AU315" s="229" t="s">
        <v>86</v>
      </c>
      <c r="AY315" s="17" t="s">
        <v>120</v>
      </c>
      <c r="BE315" s="230">
        <f>IF(N315="základní",J315,0)</f>
        <v>0</v>
      </c>
      <c r="BF315" s="230">
        <f>IF(N315="snížená",J315,0)</f>
        <v>0</v>
      </c>
      <c r="BG315" s="230">
        <f>IF(N315="zákl. přenesená",J315,0)</f>
        <v>0</v>
      </c>
      <c r="BH315" s="230">
        <f>IF(N315="sníž. přenesená",J315,0)</f>
        <v>0</v>
      </c>
      <c r="BI315" s="230">
        <f>IF(N315="nulová",J315,0)</f>
        <v>0</v>
      </c>
      <c r="BJ315" s="17" t="s">
        <v>84</v>
      </c>
      <c r="BK315" s="230">
        <f>ROUND(I315*H315,2)</f>
        <v>0</v>
      </c>
      <c r="BL315" s="17" t="s">
        <v>123</v>
      </c>
      <c r="BM315" s="229" t="s">
        <v>502</v>
      </c>
    </row>
    <row r="316" s="2" customFormat="1">
      <c r="A316" s="38"/>
      <c r="B316" s="39"/>
      <c r="C316" s="40"/>
      <c r="D316" s="231" t="s">
        <v>129</v>
      </c>
      <c r="E316" s="40"/>
      <c r="F316" s="232" t="s">
        <v>503</v>
      </c>
      <c r="G316" s="40"/>
      <c r="H316" s="40"/>
      <c r="I316" s="233"/>
      <c r="J316" s="40"/>
      <c r="K316" s="40"/>
      <c r="L316" s="44"/>
      <c r="M316" s="234"/>
      <c r="N316" s="235"/>
      <c r="O316" s="91"/>
      <c r="P316" s="91"/>
      <c r="Q316" s="91"/>
      <c r="R316" s="91"/>
      <c r="S316" s="91"/>
      <c r="T316" s="92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129</v>
      </c>
      <c r="AU316" s="17" t="s">
        <v>86</v>
      </c>
    </row>
    <row r="317" s="14" customFormat="1">
      <c r="A317" s="14"/>
      <c r="B317" s="255"/>
      <c r="C317" s="256"/>
      <c r="D317" s="231" t="s">
        <v>145</v>
      </c>
      <c r="E317" s="257" t="s">
        <v>1</v>
      </c>
      <c r="F317" s="258" t="s">
        <v>504</v>
      </c>
      <c r="G317" s="256"/>
      <c r="H317" s="257" t="s">
        <v>1</v>
      </c>
      <c r="I317" s="259"/>
      <c r="J317" s="256"/>
      <c r="K317" s="256"/>
      <c r="L317" s="260"/>
      <c r="M317" s="261"/>
      <c r="N317" s="262"/>
      <c r="O317" s="262"/>
      <c r="P317" s="262"/>
      <c r="Q317" s="262"/>
      <c r="R317" s="262"/>
      <c r="S317" s="262"/>
      <c r="T317" s="263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64" t="s">
        <v>145</v>
      </c>
      <c r="AU317" s="264" t="s">
        <v>86</v>
      </c>
      <c r="AV317" s="14" t="s">
        <v>84</v>
      </c>
      <c r="AW317" s="14" t="s">
        <v>32</v>
      </c>
      <c r="AX317" s="14" t="s">
        <v>76</v>
      </c>
      <c r="AY317" s="264" t="s">
        <v>120</v>
      </c>
    </row>
    <row r="318" s="13" customFormat="1">
      <c r="A318" s="13"/>
      <c r="B318" s="238"/>
      <c r="C318" s="239"/>
      <c r="D318" s="231" t="s">
        <v>145</v>
      </c>
      <c r="E318" s="240" t="s">
        <v>1</v>
      </c>
      <c r="F318" s="241" t="s">
        <v>505</v>
      </c>
      <c r="G318" s="239"/>
      <c r="H318" s="242">
        <v>2</v>
      </c>
      <c r="I318" s="243"/>
      <c r="J318" s="239"/>
      <c r="K318" s="239"/>
      <c r="L318" s="244"/>
      <c r="M318" s="245"/>
      <c r="N318" s="246"/>
      <c r="O318" s="246"/>
      <c r="P318" s="246"/>
      <c r="Q318" s="246"/>
      <c r="R318" s="246"/>
      <c r="S318" s="246"/>
      <c r="T318" s="247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8" t="s">
        <v>145</v>
      </c>
      <c r="AU318" s="248" t="s">
        <v>86</v>
      </c>
      <c r="AV318" s="13" t="s">
        <v>86</v>
      </c>
      <c r="AW318" s="13" t="s">
        <v>32</v>
      </c>
      <c r="AX318" s="13" t="s">
        <v>84</v>
      </c>
      <c r="AY318" s="248" t="s">
        <v>120</v>
      </c>
    </row>
    <row r="319" s="2" customFormat="1" ht="24.15" customHeight="1">
      <c r="A319" s="38"/>
      <c r="B319" s="39"/>
      <c r="C319" s="217" t="s">
        <v>506</v>
      </c>
      <c r="D319" s="217" t="s">
        <v>124</v>
      </c>
      <c r="E319" s="218" t="s">
        <v>507</v>
      </c>
      <c r="F319" s="219" t="s">
        <v>508</v>
      </c>
      <c r="G319" s="220" t="s">
        <v>286</v>
      </c>
      <c r="H319" s="221">
        <v>15</v>
      </c>
      <c r="I319" s="222"/>
      <c r="J319" s="223">
        <f>ROUND(I319*H319,2)</f>
        <v>0</v>
      </c>
      <c r="K319" s="224"/>
      <c r="L319" s="44"/>
      <c r="M319" s="225" t="s">
        <v>1</v>
      </c>
      <c r="N319" s="226" t="s">
        <v>41</v>
      </c>
      <c r="O319" s="91"/>
      <c r="P319" s="227">
        <f>O319*H319</f>
        <v>0</v>
      </c>
      <c r="Q319" s="227">
        <v>1.0000000000000001E-05</v>
      </c>
      <c r="R319" s="227">
        <f>Q319*H319</f>
        <v>0.00015000000000000001</v>
      </c>
      <c r="S319" s="227">
        <v>0</v>
      </c>
      <c r="T319" s="228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29" t="s">
        <v>123</v>
      </c>
      <c r="AT319" s="229" t="s">
        <v>124</v>
      </c>
      <c r="AU319" s="229" t="s">
        <v>86</v>
      </c>
      <c r="AY319" s="17" t="s">
        <v>120</v>
      </c>
      <c r="BE319" s="230">
        <f>IF(N319="základní",J319,0)</f>
        <v>0</v>
      </c>
      <c r="BF319" s="230">
        <f>IF(N319="snížená",J319,0)</f>
        <v>0</v>
      </c>
      <c r="BG319" s="230">
        <f>IF(N319="zákl. přenesená",J319,0)</f>
        <v>0</v>
      </c>
      <c r="BH319" s="230">
        <f>IF(N319="sníž. přenesená",J319,0)</f>
        <v>0</v>
      </c>
      <c r="BI319" s="230">
        <f>IF(N319="nulová",J319,0)</f>
        <v>0</v>
      </c>
      <c r="BJ319" s="17" t="s">
        <v>84</v>
      </c>
      <c r="BK319" s="230">
        <f>ROUND(I319*H319,2)</f>
        <v>0</v>
      </c>
      <c r="BL319" s="17" t="s">
        <v>123</v>
      </c>
      <c r="BM319" s="229" t="s">
        <v>509</v>
      </c>
    </row>
    <row r="320" s="2" customFormat="1">
      <c r="A320" s="38"/>
      <c r="B320" s="39"/>
      <c r="C320" s="40"/>
      <c r="D320" s="249" t="s">
        <v>190</v>
      </c>
      <c r="E320" s="40"/>
      <c r="F320" s="250" t="s">
        <v>510</v>
      </c>
      <c r="G320" s="40"/>
      <c r="H320" s="40"/>
      <c r="I320" s="233"/>
      <c r="J320" s="40"/>
      <c r="K320" s="40"/>
      <c r="L320" s="44"/>
      <c r="M320" s="234"/>
      <c r="N320" s="235"/>
      <c r="O320" s="91"/>
      <c r="P320" s="91"/>
      <c r="Q320" s="91"/>
      <c r="R320" s="91"/>
      <c r="S320" s="91"/>
      <c r="T320" s="92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190</v>
      </c>
      <c r="AU320" s="17" t="s">
        <v>86</v>
      </c>
    </row>
    <row r="321" s="13" customFormat="1">
      <c r="A321" s="13"/>
      <c r="B321" s="238"/>
      <c r="C321" s="239"/>
      <c r="D321" s="231" t="s">
        <v>145</v>
      </c>
      <c r="E321" s="240" t="s">
        <v>1</v>
      </c>
      <c r="F321" s="241" t="s">
        <v>511</v>
      </c>
      <c r="G321" s="239"/>
      <c r="H321" s="242">
        <v>15</v>
      </c>
      <c r="I321" s="243"/>
      <c r="J321" s="239"/>
      <c r="K321" s="239"/>
      <c r="L321" s="244"/>
      <c r="M321" s="245"/>
      <c r="N321" s="246"/>
      <c r="O321" s="246"/>
      <c r="P321" s="246"/>
      <c r="Q321" s="246"/>
      <c r="R321" s="246"/>
      <c r="S321" s="246"/>
      <c r="T321" s="247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8" t="s">
        <v>145</v>
      </c>
      <c r="AU321" s="248" t="s">
        <v>86</v>
      </c>
      <c r="AV321" s="13" t="s">
        <v>86</v>
      </c>
      <c r="AW321" s="13" t="s">
        <v>32</v>
      </c>
      <c r="AX321" s="13" t="s">
        <v>84</v>
      </c>
      <c r="AY321" s="248" t="s">
        <v>120</v>
      </c>
    </row>
    <row r="322" s="2" customFormat="1" ht="24.15" customHeight="1">
      <c r="A322" s="38"/>
      <c r="B322" s="39"/>
      <c r="C322" s="276" t="s">
        <v>512</v>
      </c>
      <c r="D322" s="276" t="s">
        <v>347</v>
      </c>
      <c r="E322" s="277" t="s">
        <v>513</v>
      </c>
      <c r="F322" s="278" t="s">
        <v>514</v>
      </c>
      <c r="G322" s="279" t="s">
        <v>286</v>
      </c>
      <c r="H322" s="280">
        <v>15.225</v>
      </c>
      <c r="I322" s="281"/>
      <c r="J322" s="282">
        <f>ROUND(I322*H322,2)</f>
        <v>0</v>
      </c>
      <c r="K322" s="283"/>
      <c r="L322" s="284"/>
      <c r="M322" s="285" t="s">
        <v>1</v>
      </c>
      <c r="N322" s="286" t="s">
        <v>41</v>
      </c>
      <c r="O322" s="91"/>
      <c r="P322" s="227">
        <f>O322*H322</f>
        <v>0</v>
      </c>
      <c r="Q322" s="227">
        <v>0.0035999999999999999</v>
      </c>
      <c r="R322" s="227">
        <f>Q322*H322</f>
        <v>0.054809999999999998</v>
      </c>
      <c r="S322" s="227">
        <v>0</v>
      </c>
      <c r="T322" s="228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29" t="s">
        <v>163</v>
      </c>
      <c r="AT322" s="229" t="s">
        <v>347</v>
      </c>
      <c r="AU322" s="229" t="s">
        <v>86</v>
      </c>
      <c r="AY322" s="17" t="s">
        <v>120</v>
      </c>
      <c r="BE322" s="230">
        <f>IF(N322="základní",J322,0)</f>
        <v>0</v>
      </c>
      <c r="BF322" s="230">
        <f>IF(N322="snížená",J322,0)</f>
        <v>0</v>
      </c>
      <c r="BG322" s="230">
        <f>IF(N322="zákl. přenesená",J322,0)</f>
        <v>0</v>
      </c>
      <c r="BH322" s="230">
        <f>IF(N322="sníž. přenesená",J322,0)</f>
        <v>0</v>
      </c>
      <c r="BI322" s="230">
        <f>IF(N322="nulová",J322,0)</f>
        <v>0</v>
      </c>
      <c r="BJ322" s="17" t="s">
        <v>84</v>
      </c>
      <c r="BK322" s="230">
        <f>ROUND(I322*H322,2)</f>
        <v>0</v>
      </c>
      <c r="BL322" s="17" t="s">
        <v>123</v>
      </c>
      <c r="BM322" s="229" t="s">
        <v>515</v>
      </c>
    </row>
    <row r="323" s="13" customFormat="1">
      <c r="A323" s="13"/>
      <c r="B323" s="238"/>
      <c r="C323" s="239"/>
      <c r="D323" s="231" t="s">
        <v>145</v>
      </c>
      <c r="E323" s="240" t="s">
        <v>1</v>
      </c>
      <c r="F323" s="241" t="s">
        <v>8</v>
      </c>
      <c r="G323" s="239"/>
      <c r="H323" s="242">
        <v>15</v>
      </c>
      <c r="I323" s="243"/>
      <c r="J323" s="239"/>
      <c r="K323" s="239"/>
      <c r="L323" s="244"/>
      <c r="M323" s="245"/>
      <c r="N323" s="246"/>
      <c r="O323" s="246"/>
      <c r="P323" s="246"/>
      <c r="Q323" s="246"/>
      <c r="R323" s="246"/>
      <c r="S323" s="246"/>
      <c r="T323" s="247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8" t="s">
        <v>145</v>
      </c>
      <c r="AU323" s="248" t="s">
        <v>86</v>
      </c>
      <c r="AV323" s="13" t="s">
        <v>86</v>
      </c>
      <c r="AW323" s="13" t="s">
        <v>32</v>
      </c>
      <c r="AX323" s="13" t="s">
        <v>84</v>
      </c>
      <c r="AY323" s="248" t="s">
        <v>120</v>
      </c>
    </row>
    <row r="324" s="13" customFormat="1">
      <c r="A324" s="13"/>
      <c r="B324" s="238"/>
      <c r="C324" s="239"/>
      <c r="D324" s="231" t="s">
        <v>145</v>
      </c>
      <c r="E324" s="239"/>
      <c r="F324" s="241" t="s">
        <v>516</v>
      </c>
      <c r="G324" s="239"/>
      <c r="H324" s="242">
        <v>15.225</v>
      </c>
      <c r="I324" s="243"/>
      <c r="J324" s="239"/>
      <c r="K324" s="239"/>
      <c r="L324" s="244"/>
      <c r="M324" s="245"/>
      <c r="N324" s="246"/>
      <c r="O324" s="246"/>
      <c r="P324" s="246"/>
      <c r="Q324" s="246"/>
      <c r="R324" s="246"/>
      <c r="S324" s="246"/>
      <c r="T324" s="247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8" t="s">
        <v>145</v>
      </c>
      <c r="AU324" s="248" t="s">
        <v>86</v>
      </c>
      <c r="AV324" s="13" t="s">
        <v>86</v>
      </c>
      <c r="AW324" s="13" t="s">
        <v>4</v>
      </c>
      <c r="AX324" s="13" t="s">
        <v>84</v>
      </c>
      <c r="AY324" s="248" t="s">
        <v>120</v>
      </c>
    </row>
    <row r="325" s="2" customFormat="1" ht="24.15" customHeight="1">
      <c r="A325" s="38"/>
      <c r="B325" s="39"/>
      <c r="C325" s="217" t="s">
        <v>517</v>
      </c>
      <c r="D325" s="217" t="s">
        <v>124</v>
      </c>
      <c r="E325" s="218" t="s">
        <v>518</v>
      </c>
      <c r="F325" s="219" t="s">
        <v>519</v>
      </c>
      <c r="G325" s="220" t="s">
        <v>143</v>
      </c>
      <c r="H325" s="221">
        <v>6</v>
      </c>
      <c r="I325" s="222"/>
      <c r="J325" s="223">
        <f>ROUND(I325*H325,2)</f>
        <v>0</v>
      </c>
      <c r="K325" s="224"/>
      <c r="L325" s="44"/>
      <c r="M325" s="225" t="s">
        <v>1</v>
      </c>
      <c r="N325" s="226" t="s">
        <v>41</v>
      </c>
      <c r="O325" s="91"/>
      <c r="P325" s="227">
        <f>O325*H325</f>
        <v>0</v>
      </c>
      <c r="Q325" s="227">
        <v>0</v>
      </c>
      <c r="R325" s="227">
        <f>Q325*H325</f>
        <v>0</v>
      </c>
      <c r="S325" s="227">
        <v>0</v>
      </c>
      <c r="T325" s="228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29" t="s">
        <v>123</v>
      </c>
      <c r="AT325" s="229" t="s">
        <v>124</v>
      </c>
      <c r="AU325" s="229" t="s">
        <v>86</v>
      </c>
      <c r="AY325" s="17" t="s">
        <v>120</v>
      </c>
      <c r="BE325" s="230">
        <f>IF(N325="základní",J325,0)</f>
        <v>0</v>
      </c>
      <c r="BF325" s="230">
        <f>IF(N325="snížená",J325,0)</f>
        <v>0</v>
      </c>
      <c r="BG325" s="230">
        <f>IF(N325="zákl. přenesená",J325,0)</f>
        <v>0</v>
      </c>
      <c r="BH325" s="230">
        <f>IF(N325="sníž. přenesená",J325,0)</f>
        <v>0</v>
      </c>
      <c r="BI325" s="230">
        <f>IF(N325="nulová",J325,0)</f>
        <v>0</v>
      </c>
      <c r="BJ325" s="17" t="s">
        <v>84</v>
      </c>
      <c r="BK325" s="230">
        <f>ROUND(I325*H325,2)</f>
        <v>0</v>
      </c>
      <c r="BL325" s="17" t="s">
        <v>123</v>
      </c>
      <c r="BM325" s="229" t="s">
        <v>520</v>
      </c>
    </row>
    <row r="326" s="2" customFormat="1">
      <c r="A326" s="38"/>
      <c r="B326" s="39"/>
      <c r="C326" s="40"/>
      <c r="D326" s="249" t="s">
        <v>190</v>
      </c>
      <c r="E326" s="40"/>
      <c r="F326" s="250" t="s">
        <v>521</v>
      </c>
      <c r="G326" s="40"/>
      <c r="H326" s="40"/>
      <c r="I326" s="233"/>
      <c r="J326" s="40"/>
      <c r="K326" s="40"/>
      <c r="L326" s="44"/>
      <c r="M326" s="234"/>
      <c r="N326" s="235"/>
      <c r="O326" s="91"/>
      <c r="P326" s="91"/>
      <c r="Q326" s="91"/>
      <c r="R326" s="91"/>
      <c r="S326" s="91"/>
      <c r="T326" s="92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190</v>
      </c>
      <c r="AU326" s="17" t="s">
        <v>86</v>
      </c>
    </row>
    <row r="327" s="13" customFormat="1">
      <c r="A327" s="13"/>
      <c r="B327" s="238"/>
      <c r="C327" s="239"/>
      <c r="D327" s="231" t="s">
        <v>145</v>
      </c>
      <c r="E327" s="240" t="s">
        <v>1</v>
      </c>
      <c r="F327" s="241" t="s">
        <v>155</v>
      </c>
      <c r="G327" s="239"/>
      <c r="H327" s="242">
        <v>6</v>
      </c>
      <c r="I327" s="243"/>
      <c r="J327" s="239"/>
      <c r="K327" s="239"/>
      <c r="L327" s="244"/>
      <c r="M327" s="245"/>
      <c r="N327" s="246"/>
      <c r="O327" s="246"/>
      <c r="P327" s="246"/>
      <c r="Q327" s="246"/>
      <c r="R327" s="246"/>
      <c r="S327" s="246"/>
      <c r="T327" s="247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8" t="s">
        <v>145</v>
      </c>
      <c r="AU327" s="248" t="s">
        <v>86</v>
      </c>
      <c r="AV327" s="13" t="s">
        <v>86</v>
      </c>
      <c r="AW327" s="13" t="s">
        <v>32</v>
      </c>
      <c r="AX327" s="13" t="s">
        <v>84</v>
      </c>
      <c r="AY327" s="248" t="s">
        <v>120</v>
      </c>
    </row>
    <row r="328" s="2" customFormat="1" ht="16.5" customHeight="1">
      <c r="A328" s="38"/>
      <c r="B328" s="39"/>
      <c r="C328" s="276" t="s">
        <v>522</v>
      </c>
      <c r="D328" s="276" t="s">
        <v>347</v>
      </c>
      <c r="E328" s="277" t="s">
        <v>523</v>
      </c>
      <c r="F328" s="278" t="s">
        <v>524</v>
      </c>
      <c r="G328" s="279" t="s">
        <v>143</v>
      </c>
      <c r="H328" s="280">
        <v>6</v>
      </c>
      <c r="I328" s="281"/>
      <c r="J328" s="282">
        <f>ROUND(I328*H328,2)</f>
        <v>0</v>
      </c>
      <c r="K328" s="283"/>
      <c r="L328" s="284"/>
      <c r="M328" s="285" t="s">
        <v>1</v>
      </c>
      <c r="N328" s="286" t="s">
        <v>41</v>
      </c>
      <c r="O328" s="91"/>
      <c r="P328" s="227">
        <f>O328*H328</f>
        <v>0</v>
      </c>
      <c r="Q328" s="227">
        <v>0.00087000000000000001</v>
      </c>
      <c r="R328" s="227">
        <f>Q328*H328</f>
        <v>0.0052199999999999998</v>
      </c>
      <c r="S328" s="227">
        <v>0</v>
      </c>
      <c r="T328" s="228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29" t="s">
        <v>163</v>
      </c>
      <c r="AT328" s="229" t="s">
        <v>347</v>
      </c>
      <c r="AU328" s="229" t="s">
        <v>86</v>
      </c>
      <c r="AY328" s="17" t="s">
        <v>120</v>
      </c>
      <c r="BE328" s="230">
        <f>IF(N328="základní",J328,0)</f>
        <v>0</v>
      </c>
      <c r="BF328" s="230">
        <f>IF(N328="snížená",J328,0)</f>
        <v>0</v>
      </c>
      <c r="BG328" s="230">
        <f>IF(N328="zákl. přenesená",J328,0)</f>
        <v>0</v>
      </c>
      <c r="BH328" s="230">
        <f>IF(N328="sníž. přenesená",J328,0)</f>
        <v>0</v>
      </c>
      <c r="BI328" s="230">
        <f>IF(N328="nulová",J328,0)</f>
        <v>0</v>
      </c>
      <c r="BJ328" s="17" t="s">
        <v>84</v>
      </c>
      <c r="BK328" s="230">
        <f>ROUND(I328*H328,2)</f>
        <v>0</v>
      </c>
      <c r="BL328" s="17" t="s">
        <v>123</v>
      </c>
      <c r="BM328" s="229" t="s">
        <v>525</v>
      </c>
    </row>
    <row r="329" s="2" customFormat="1" ht="24.15" customHeight="1">
      <c r="A329" s="38"/>
      <c r="B329" s="39"/>
      <c r="C329" s="217" t="s">
        <v>526</v>
      </c>
      <c r="D329" s="217" t="s">
        <v>124</v>
      </c>
      <c r="E329" s="218" t="s">
        <v>527</v>
      </c>
      <c r="F329" s="219" t="s">
        <v>528</v>
      </c>
      <c r="G329" s="220" t="s">
        <v>143</v>
      </c>
      <c r="H329" s="221">
        <v>3</v>
      </c>
      <c r="I329" s="222"/>
      <c r="J329" s="223">
        <f>ROUND(I329*H329,2)</f>
        <v>0</v>
      </c>
      <c r="K329" s="224"/>
      <c r="L329" s="44"/>
      <c r="M329" s="225" t="s">
        <v>1</v>
      </c>
      <c r="N329" s="226" t="s">
        <v>41</v>
      </c>
      <c r="O329" s="91"/>
      <c r="P329" s="227">
        <f>O329*H329</f>
        <v>0</v>
      </c>
      <c r="Q329" s="227">
        <v>0.12526000000000001</v>
      </c>
      <c r="R329" s="227">
        <f>Q329*H329</f>
        <v>0.37578</v>
      </c>
      <c r="S329" s="227">
        <v>0</v>
      </c>
      <c r="T329" s="228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29" t="s">
        <v>123</v>
      </c>
      <c r="AT329" s="229" t="s">
        <v>124</v>
      </c>
      <c r="AU329" s="229" t="s">
        <v>86</v>
      </c>
      <c r="AY329" s="17" t="s">
        <v>120</v>
      </c>
      <c r="BE329" s="230">
        <f>IF(N329="základní",J329,0)</f>
        <v>0</v>
      </c>
      <c r="BF329" s="230">
        <f>IF(N329="snížená",J329,0)</f>
        <v>0</v>
      </c>
      <c r="BG329" s="230">
        <f>IF(N329="zákl. přenesená",J329,0)</f>
        <v>0</v>
      </c>
      <c r="BH329" s="230">
        <f>IF(N329="sníž. přenesená",J329,0)</f>
        <v>0</v>
      </c>
      <c r="BI329" s="230">
        <f>IF(N329="nulová",J329,0)</f>
        <v>0</v>
      </c>
      <c r="BJ329" s="17" t="s">
        <v>84</v>
      </c>
      <c r="BK329" s="230">
        <f>ROUND(I329*H329,2)</f>
        <v>0</v>
      </c>
      <c r="BL329" s="17" t="s">
        <v>123</v>
      </c>
      <c r="BM329" s="229" t="s">
        <v>529</v>
      </c>
    </row>
    <row r="330" s="2" customFormat="1">
      <c r="A330" s="38"/>
      <c r="B330" s="39"/>
      <c r="C330" s="40"/>
      <c r="D330" s="249" t="s">
        <v>190</v>
      </c>
      <c r="E330" s="40"/>
      <c r="F330" s="250" t="s">
        <v>530</v>
      </c>
      <c r="G330" s="40"/>
      <c r="H330" s="40"/>
      <c r="I330" s="233"/>
      <c r="J330" s="40"/>
      <c r="K330" s="40"/>
      <c r="L330" s="44"/>
      <c r="M330" s="234"/>
      <c r="N330" s="235"/>
      <c r="O330" s="91"/>
      <c r="P330" s="91"/>
      <c r="Q330" s="91"/>
      <c r="R330" s="91"/>
      <c r="S330" s="91"/>
      <c r="T330" s="92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190</v>
      </c>
      <c r="AU330" s="17" t="s">
        <v>86</v>
      </c>
    </row>
    <row r="331" s="13" customFormat="1">
      <c r="A331" s="13"/>
      <c r="B331" s="238"/>
      <c r="C331" s="239"/>
      <c r="D331" s="231" t="s">
        <v>145</v>
      </c>
      <c r="E331" s="240" t="s">
        <v>1</v>
      </c>
      <c r="F331" s="241" t="s">
        <v>140</v>
      </c>
      <c r="G331" s="239"/>
      <c r="H331" s="242">
        <v>3</v>
      </c>
      <c r="I331" s="243"/>
      <c r="J331" s="239"/>
      <c r="K331" s="239"/>
      <c r="L331" s="244"/>
      <c r="M331" s="245"/>
      <c r="N331" s="246"/>
      <c r="O331" s="246"/>
      <c r="P331" s="246"/>
      <c r="Q331" s="246"/>
      <c r="R331" s="246"/>
      <c r="S331" s="246"/>
      <c r="T331" s="247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8" t="s">
        <v>145</v>
      </c>
      <c r="AU331" s="248" t="s">
        <v>86</v>
      </c>
      <c r="AV331" s="13" t="s">
        <v>86</v>
      </c>
      <c r="AW331" s="13" t="s">
        <v>32</v>
      </c>
      <c r="AX331" s="13" t="s">
        <v>84</v>
      </c>
      <c r="AY331" s="248" t="s">
        <v>120</v>
      </c>
    </row>
    <row r="332" s="2" customFormat="1" ht="24.15" customHeight="1">
      <c r="A332" s="38"/>
      <c r="B332" s="39"/>
      <c r="C332" s="276" t="s">
        <v>531</v>
      </c>
      <c r="D332" s="276" t="s">
        <v>347</v>
      </c>
      <c r="E332" s="277" t="s">
        <v>532</v>
      </c>
      <c r="F332" s="278" t="s">
        <v>533</v>
      </c>
      <c r="G332" s="279" t="s">
        <v>143</v>
      </c>
      <c r="H332" s="280">
        <v>3</v>
      </c>
      <c r="I332" s="281"/>
      <c r="J332" s="282">
        <f>ROUND(I332*H332,2)</f>
        <v>0</v>
      </c>
      <c r="K332" s="283"/>
      <c r="L332" s="284"/>
      <c r="M332" s="285" t="s">
        <v>1</v>
      </c>
      <c r="N332" s="286" t="s">
        <v>41</v>
      </c>
      <c r="O332" s="91"/>
      <c r="P332" s="227">
        <f>O332*H332</f>
        <v>0</v>
      </c>
      <c r="Q332" s="227">
        <v>0.040000000000000001</v>
      </c>
      <c r="R332" s="227">
        <f>Q332*H332</f>
        <v>0.12</v>
      </c>
      <c r="S332" s="227">
        <v>0</v>
      </c>
      <c r="T332" s="228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9" t="s">
        <v>163</v>
      </c>
      <c r="AT332" s="229" t="s">
        <v>347</v>
      </c>
      <c r="AU332" s="229" t="s">
        <v>86</v>
      </c>
      <c r="AY332" s="17" t="s">
        <v>120</v>
      </c>
      <c r="BE332" s="230">
        <f>IF(N332="základní",J332,0)</f>
        <v>0</v>
      </c>
      <c r="BF332" s="230">
        <f>IF(N332="snížená",J332,0)</f>
        <v>0</v>
      </c>
      <c r="BG332" s="230">
        <f>IF(N332="zákl. přenesená",J332,0)</f>
        <v>0</v>
      </c>
      <c r="BH332" s="230">
        <f>IF(N332="sníž. přenesená",J332,0)</f>
        <v>0</v>
      </c>
      <c r="BI332" s="230">
        <f>IF(N332="nulová",J332,0)</f>
        <v>0</v>
      </c>
      <c r="BJ332" s="17" t="s">
        <v>84</v>
      </c>
      <c r="BK332" s="230">
        <f>ROUND(I332*H332,2)</f>
        <v>0</v>
      </c>
      <c r="BL332" s="17" t="s">
        <v>123</v>
      </c>
      <c r="BM332" s="229" t="s">
        <v>534</v>
      </c>
    </row>
    <row r="333" s="13" customFormat="1">
      <c r="A333" s="13"/>
      <c r="B333" s="238"/>
      <c r="C333" s="239"/>
      <c r="D333" s="231" t="s">
        <v>145</v>
      </c>
      <c r="E333" s="240" t="s">
        <v>1</v>
      </c>
      <c r="F333" s="241" t="s">
        <v>140</v>
      </c>
      <c r="G333" s="239"/>
      <c r="H333" s="242">
        <v>3</v>
      </c>
      <c r="I333" s="243"/>
      <c r="J333" s="239"/>
      <c r="K333" s="239"/>
      <c r="L333" s="244"/>
      <c r="M333" s="245"/>
      <c r="N333" s="246"/>
      <c r="O333" s="246"/>
      <c r="P333" s="246"/>
      <c r="Q333" s="246"/>
      <c r="R333" s="246"/>
      <c r="S333" s="246"/>
      <c r="T333" s="247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8" t="s">
        <v>145</v>
      </c>
      <c r="AU333" s="248" t="s">
        <v>86</v>
      </c>
      <c r="AV333" s="13" t="s">
        <v>86</v>
      </c>
      <c r="AW333" s="13" t="s">
        <v>32</v>
      </c>
      <c r="AX333" s="13" t="s">
        <v>84</v>
      </c>
      <c r="AY333" s="248" t="s">
        <v>120</v>
      </c>
    </row>
    <row r="334" s="2" customFormat="1" ht="24.15" customHeight="1">
      <c r="A334" s="38"/>
      <c r="B334" s="39"/>
      <c r="C334" s="276" t="s">
        <v>535</v>
      </c>
      <c r="D334" s="276" t="s">
        <v>347</v>
      </c>
      <c r="E334" s="277" t="s">
        <v>536</v>
      </c>
      <c r="F334" s="278" t="s">
        <v>537</v>
      </c>
      <c r="G334" s="279" t="s">
        <v>143</v>
      </c>
      <c r="H334" s="280">
        <v>3</v>
      </c>
      <c r="I334" s="281"/>
      <c r="J334" s="282">
        <f>ROUND(I334*H334,2)</f>
        <v>0</v>
      </c>
      <c r="K334" s="283"/>
      <c r="L334" s="284"/>
      <c r="M334" s="285" t="s">
        <v>1</v>
      </c>
      <c r="N334" s="286" t="s">
        <v>41</v>
      </c>
      <c r="O334" s="91"/>
      <c r="P334" s="227">
        <f>O334*H334</f>
        <v>0</v>
      </c>
      <c r="Q334" s="227">
        <v>0.080000000000000002</v>
      </c>
      <c r="R334" s="227">
        <f>Q334*H334</f>
        <v>0.23999999999999999</v>
      </c>
      <c r="S334" s="227">
        <v>0</v>
      </c>
      <c r="T334" s="228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29" t="s">
        <v>163</v>
      </c>
      <c r="AT334" s="229" t="s">
        <v>347</v>
      </c>
      <c r="AU334" s="229" t="s">
        <v>86</v>
      </c>
      <c r="AY334" s="17" t="s">
        <v>120</v>
      </c>
      <c r="BE334" s="230">
        <f>IF(N334="základní",J334,0)</f>
        <v>0</v>
      </c>
      <c r="BF334" s="230">
        <f>IF(N334="snížená",J334,0)</f>
        <v>0</v>
      </c>
      <c r="BG334" s="230">
        <f>IF(N334="zákl. přenesená",J334,0)</f>
        <v>0</v>
      </c>
      <c r="BH334" s="230">
        <f>IF(N334="sníž. přenesená",J334,0)</f>
        <v>0</v>
      </c>
      <c r="BI334" s="230">
        <f>IF(N334="nulová",J334,0)</f>
        <v>0</v>
      </c>
      <c r="BJ334" s="17" t="s">
        <v>84</v>
      </c>
      <c r="BK334" s="230">
        <f>ROUND(I334*H334,2)</f>
        <v>0</v>
      </c>
      <c r="BL334" s="17" t="s">
        <v>123</v>
      </c>
      <c r="BM334" s="229" t="s">
        <v>538</v>
      </c>
    </row>
    <row r="335" s="13" customFormat="1">
      <c r="A335" s="13"/>
      <c r="B335" s="238"/>
      <c r="C335" s="239"/>
      <c r="D335" s="231" t="s">
        <v>145</v>
      </c>
      <c r="E335" s="240" t="s">
        <v>1</v>
      </c>
      <c r="F335" s="241" t="s">
        <v>140</v>
      </c>
      <c r="G335" s="239"/>
      <c r="H335" s="242">
        <v>3</v>
      </c>
      <c r="I335" s="243"/>
      <c r="J335" s="239"/>
      <c r="K335" s="239"/>
      <c r="L335" s="244"/>
      <c r="M335" s="245"/>
      <c r="N335" s="246"/>
      <c r="O335" s="246"/>
      <c r="P335" s="246"/>
      <c r="Q335" s="246"/>
      <c r="R335" s="246"/>
      <c r="S335" s="246"/>
      <c r="T335" s="247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8" t="s">
        <v>145</v>
      </c>
      <c r="AU335" s="248" t="s">
        <v>86</v>
      </c>
      <c r="AV335" s="13" t="s">
        <v>86</v>
      </c>
      <c r="AW335" s="13" t="s">
        <v>32</v>
      </c>
      <c r="AX335" s="13" t="s">
        <v>84</v>
      </c>
      <c r="AY335" s="248" t="s">
        <v>120</v>
      </c>
    </row>
    <row r="336" s="2" customFormat="1" ht="16.5" customHeight="1">
      <c r="A336" s="38"/>
      <c r="B336" s="39"/>
      <c r="C336" s="276" t="s">
        <v>203</v>
      </c>
      <c r="D336" s="276" t="s">
        <v>347</v>
      </c>
      <c r="E336" s="277" t="s">
        <v>539</v>
      </c>
      <c r="F336" s="278" t="s">
        <v>540</v>
      </c>
      <c r="G336" s="279" t="s">
        <v>143</v>
      </c>
      <c r="H336" s="280">
        <v>3</v>
      </c>
      <c r="I336" s="281"/>
      <c r="J336" s="282">
        <f>ROUND(I336*H336,2)</f>
        <v>0</v>
      </c>
      <c r="K336" s="283"/>
      <c r="L336" s="284"/>
      <c r="M336" s="285" t="s">
        <v>1</v>
      </c>
      <c r="N336" s="286" t="s">
        <v>41</v>
      </c>
      <c r="O336" s="91"/>
      <c r="P336" s="227">
        <f>O336*H336</f>
        <v>0</v>
      </c>
      <c r="Q336" s="227">
        <v>0.10299999999999999</v>
      </c>
      <c r="R336" s="227">
        <f>Q336*H336</f>
        <v>0.309</v>
      </c>
      <c r="S336" s="227">
        <v>0</v>
      </c>
      <c r="T336" s="228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29" t="s">
        <v>163</v>
      </c>
      <c r="AT336" s="229" t="s">
        <v>347</v>
      </c>
      <c r="AU336" s="229" t="s">
        <v>86</v>
      </c>
      <c r="AY336" s="17" t="s">
        <v>120</v>
      </c>
      <c r="BE336" s="230">
        <f>IF(N336="základní",J336,0)</f>
        <v>0</v>
      </c>
      <c r="BF336" s="230">
        <f>IF(N336="snížená",J336,0)</f>
        <v>0</v>
      </c>
      <c r="BG336" s="230">
        <f>IF(N336="zákl. přenesená",J336,0)</f>
        <v>0</v>
      </c>
      <c r="BH336" s="230">
        <f>IF(N336="sníž. přenesená",J336,0)</f>
        <v>0</v>
      </c>
      <c r="BI336" s="230">
        <f>IF(N336="nulová",J336,0)</f>
        <v>0</v>
      </c>
      <c r="BJ336" s="17" t="s">
        <v>84</v>
      </c>
      <c r="BK336" s="230">
        <f>ROUND(I336*H336,2)</f>
        <v>0</v>
      </c>
      <c r="BL336" s="17" t="s">
        <v>123</v>
      </c>
      <c r="BM336" s="229" t="s">
        <v>541</v>
      </c>
    </row>
    <row r="337" s="13" customFormat="1">
      <c r="A337" s="13"/>
      <c r="B337" s="238"/>
      <c r="C337" s="239"/>
      <c r="D337" s="231" t="s">
        <v>145</v>
      </c>
      <c r="E337" s="240" t="s">
        <v>1</v>
      </c>
      <c r="F337" s="241" t="s">
        <v>140</v>
      </c>
      <c r="G337" s="239"/>
      <c r="H337" s="242">
        <v>3</v>
      </c>
      <c r="I337" s="243"/>
      <c r="J337" s="239"/>
      <c r="K337" s="239"/>
      <c r="L337" s="244"/>
      <c r="M337" s="245"/>
      <c r="N337" s="246"/>
      <c r="O337" s="246"/>
      <c r="P337" s="246"/>
      <c r="Q337" s="246"/>
      <c r="R337" s="246"/>
      <c r="S337" s="246"/>
      <c r="T337" s="247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8" t="s">
        <v>145</v>
      </c>
      <c r="AU337" s="248" t="s">
        <v>86</v>
      </c>
      <c r="AV337" s="13" t="s">
        <v>86</v>
      </c>
      <c r="AW337" s="13" t="s">
        <v>32</v>
      </c>
      <c r="AX337" s="13" t="s">
        <v>84</v>
      </c>
      <c r="AY337" s="248" t="s">
        <v>120</v>
      </c>
    </row>
    <row r="338" s="2" customFormat="1" ht="24.15" customHeight="1">
      <c r="A338" s="38"/>
      <c r="B338" s="39"/>
      <c r="C338" s="276" t="s">
        <v>542</v>
      </c>
      <c r="D338" s="276" t="s">
        <v>347</v>
      </c>
      <c r="E338" s="277" t="s">
        <v>543</v>
      </c>
      <c r="F338" s="278" t="s">
        <v>544</v>
      </c>
      <c r="G338" s="279" t="s">
        <v>545</v>
      </c>
      <c r="H338" s="280">
        <v>3</v>
      </c>
      <c r="I338" s="281"/>
      <c r="J338" s="282">
        <f>ROUND(I338*H338,2)</f>
        <v>0</v>
      </c>
      <c r="K338" s="283"/>
      <c r="L338" s="284"/>
      <c r="M338" s="285" t="s">
        <v>1</v>
      </c>
      <c r="N338" s="286" t="s">
        <v>41</v>
      </c>
      <c r="O338" s="91"/>
      <c r="P338" s="227">
        <f>O338*H338</f>
        <v>0</v>
      </c>
      <c r="Q338" s="227">
        <v>0.071999999999999995</v>
      </c>
      <c r="R338" s="227">
        <f>Q338*H338</f>
        <v>0.21599999999999997</v>
      </c>
      <c r="S338" s="227">
        <v>0</v>
      </c>
      <c r="T338" s="228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29" t="s">
        <v>163</v>
      </c>
      <c r="AT338" s="229" t="s">
        <v>347</v>
      </c>
      <c r="AU338" s="229" t="s">
        <v>86</v>
      </c>
      <c r="AY338" s="17" t="s">
        <v>120</v>
      </c>
      <c r="BE338" s="230">
        <f>IF(N338="základní",J338,0)</f>
        <v>0</v>
      </c>
      <c r="BF338" s="230">
        <f>IF(N338="snížená",J338,0)</f>
        <v>0</v>
      </c>
      <c r="BG338" s="230">
        <f>IF(N338="zákl. přenesená",J338,0)</f>
        <v>0</v>
      </c>
      <c r="BH338" s="230">
        <f>IF(N338="sníž. přenesená",J338,0)</f>
        <v>0</v>
      </c>
      <c r="BI338" s="230">
        <f>IF(N338="nulová",J338,0)</f>
        <v>0</v>
      </c>
      <c r="BJ338" s="17" t="s">
        <v>84</v>
      </c>
      <c r="BK338" s="230">
        <f>ROUND(I338*H338,2)</f>
        <v>0</v>
      </c>
      <c r="BL338" s="17" t="s">
        <v>123</v>
      </c>
      <c r="BM338" s="229" t="s">
        <v>546</v>
      </c>
    </row>
    <row r="339" s="13" customFormat="1">
      <c r="A339" s="13"/>
      <c r="B339" s="238"/>
      <c r="C339" s="239"/>
      <c r="D339" s="231" t="s">
        <v>145</v>
      </c>
      <c r="E339" s="240" t="s">
        <v>1</v>
      </c>
      <c r="F339" s="241" t="s">
        <v>140</v>
      </c>
      <c r="G339" s="239"/>
      <c r="H339" s="242">
        <v>3</v>
      </c>
      <c r="I339" s="243"/>
      <c r="J339" s="239"/>
      <c r="K339" s="239"/>
      <c r="L339" s="244"/>
      <c r="M339" s="245"/>
      <c r="N339" s="246"/>
      <c r="O339" s="246"/>
      <c r="P339" s="246"/>
      <c r="Q339" s="246"/>
      <c r="R339" s="246"/>
      <c r="S339" s="246"/>
      <c r="T339" s="247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8" t="s">
        <v>145</v>
      </c>
      <c r="AU339" s="248" t="s">
        <v>86</v>
      </c>
      <c r="AV339" s="13" t="s">
        <v>86</v>
      </c>
      <c r="AW339" s="13" t="s">
        <v>32</v>
      </c>
      <c r="AX339" s="13" t="s">
        <v>84</v>
      </c>
      <c r="AY339" s="248" t="s">
        <v>120</v>
      </c>
    </row>
    <row r="340" s="2" customFormat="1" ht="21.75" customHeight="1">
      <c r="A340" s="38"/>
      <c r="B340" s="39"/>
      <c r="C340" s="276" t="s">
        <v>547</v>
      </c>
      <c r="D340" s="276" t="s">
        <v>347</v>
      </c>
      <c r="E340" s="277" t="s">
        <v>548</v>
      </c>
      <c r="F340" s="278" t="s">
        <v>549</v>
      </c>
      <c r="G340" s="279" t="s">
        <v>143</v>
      </c>
      <c r="H340" s="280">
        <v>3</v>
      </c>
      <c r="I340" s="281"/>
      <c r="J340" s="282">
        <f>ROUND(I340*H340,2)</f>
        <v>0</v>
      </c>
      <c r="K340" s="283"/>
      <c r="L340" s="284"/>
      <c r="M340" s="285" t="s">
        <v>1</v>
      </c>
      <c r="N340" s="286" t="s">
        <v>41</v>
      </c>
      <c r="O340" s="91"/>
      <c r="P340" s="227">
        <f>O340*H340</f>
        <v>0</v>
      </c>
      <c r="Q340" s="227">
        <v>0.111</v>
      </c>
      <c r="R340" s="227">
        <f>Q340*H340</f>
        <v>0.33300000000000002</v>
      </c>
      <c r="S340" s="227">
        <v>0</v>
      </c>
      <c r="T340" s="228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29" t="s">
        <v>163</v>
      </c>
      <c r="AT340" s="229" t="s">
        <v>347</v>
      </c>
      <c r="AU340" s="229" t="s">
        <v>86</v>
      </c>
      <c r="AY340" s="17" t="s">
        <v>120</v>
      </c>
      <c r="BE340" s="230">
        <f>IF(N340="základní",J340,0)</f>
        <v>0</v>
      </c>
      <c r="BF340" s="230">
        <f>IF(N340="snížená",J340,0)</f>
        <v>0</v>
      </c>
      <c r="BG340" s="230">
        <f>IF(N340="zákl. přenesená",J340,0)</f>
        <v>0</v>
      </c>
      <c r="BH340" s="230">
        <f>IF(N340="sníž. přenesená",J340,0)</f>
        <v>0</v>
      </c>
      <c r="BI340" s="230">
        <f>IF(N340="nulová",J340,0)</f>
        <v>0</v>
      </c>
      <c r="BJ340" s="17" t="s">
        <v>84</v>
      </c>
      <c r="BK340" s="230">
        <f>ROUND(I340*H340,2)</f>
        <v>0</v>
      </c>
      <c r="BL340" s="17" t="s">
        <v>123</v>
      </c>
      <c r="BM340" s="229" t="s">
        <v>550</v>
      </c>
    </row>
    <row r="341" s="13" customFormat="1">
      <c r="A341" s="13"/>
      <c r="B341" s="238"/>
      <c r="C341" s="239"/>
      <c r="D341" s="231" t="s">
        <v>145</v>
      </c>
      <c r="E341" s="240" t="s">
        <v>1</v>
      </c>
      <c r="F341" s="241" t="s">
        <v>140</v>
      </c>
      <c r="G341" s="239"/>
      <c r="H341" s="242">
        <v>3</v>
      </c>
      <c r="I341" s="243"/>
      <c r="J341" s="239"/>
      <c r="K341" s="239"/>
      <c r="L341" s="244"/>
      <c r="M341" s="245"/>
      <c r="N341" s="246"/>
      <c r="O341" s="246"/>
      <c r="P341" s="246"/>
      <c r="Q341" s="246"/>
      <c r="R341" s="246"/>
      <c r="S341" s="246"/>
      <c r="T341" s="247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8" t="s">
        <v>145</v>
      </c>
      <c r="AU341" s="248" t="s">
        <v>86</v>
      </c>
      <c r="AV341" s="13" t="s">
        <v>86</v>
      </c>
      <c r="AW341" s="13" t="s">
        <v>32</v>
      </c>
      <c r="AX341" s="13" t="s">
        <v>84</v>
      </c>
      <c r="AY341" s="248" t="s">
        <v>120</v>
      </c>
    </row>
    <row r="342" s="2" customFormat="1" ht="24.15" customHeight="1">
      <c r="A342" s="38"/>
      <c r="B342" s="39"/>
      <c r="C342" s="276" t="s">
        <v>551</v>
      </c>
      <c r="D342" s="276" t="s">
        <v>347</v>
      </c>
      <c r="E342" s="277" t="s">
        <v>552</v>
      </c>
      <c r="F342" s="278" t="s">
        <v>553</v>
      </c>
      <c r="G342" s="279" t="s">
        <v>143</v>
      </c>
      <c r="H342" s="280">
        <v>3</v>
      </c>
      <c r="I342" s="281"/>
      <c r="J342" s="282">
        <f>ROUND(I342*H342,2)</f>
        <v>0</v>
      </c>
      <c r="K342" s="283"/>
      <c r="L342" s="284"/>
      <c r="M342" s="285" t="s">
        <v>1</v>
      </c>
      <c r="N342" s="286" t="s">
        <v>41</v>
      </c>
      <c r="O342" s="91"/>
      <c r="P342" s="227">
        <f>O342*H342</f>
        <v>0</v>
      </c>
      <c r="Q342" s="227">
        <v>0.027</v>
      </c>
      <c r="R342" s="227">
        <f>Q342*H342</f>
        <v>0.081000000000000003</v>
      </c>
      <c r="S342" s="227">
        <v>0</v>
      </c>
      <c r="T342" s="228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29" t="s">
        <v>163</v>
      </c>
      <c r="AT342" s="229" t="s">
        <v>347</v>
      </c>
      <c r="AU342" s="229" t="s">
        <v>86</v>
      </c>
      <c r="AY342" s="17" t="s">
        <v>120</v>
      </c>
      <c r="BE342" s="230">
        <f>IF(N342="základní",J342,0)</f>
        <v>0</v>
      </c>
      <c r="BF342" s="230">
        <f>IF(N342="snížená",J342,0)</f>
        <v>0</v>
      </c>
      <c r="BG342" s="230">
        <f>IF(N342="zákl. přenesená",J342,0)</f>
        <v>0</v>
      </c>
      <c r="BH342" s="230">
        <f>IF(N342="sníž. přenesená",J342,0)</f>
        <v>0</v>
      </c>
      <c r="BI342" s="230">
        <f>IF(N342="nulová",J342,0)</f>
        <v>0</v>
      </c>
      <c r="BJ342" s="17" t="s">
        <v>84</v>
      </c>
      <c r="BK342" s="230">
        <f>ROUND(I342*H342,2)</f>
        <v>0</v>
      </c>
      <c r="BL342" s="17" t="s">
        <v>123</v>
      </c>
      <c r="BM342" s="229" t="s">
        <v>554</v>
      </c>
    </row>
    <row r="343" s="13" customFormat="1">
      <c r="A343" s="13"/>
      <c r="B343" s="238"/>
      <c r="C343" s="239"/>
      <c r="D343" s="231" t="s">
        <v>145</v>
      </c>
      <c r="E343" s="240" t="s">
        <v>1</v>
      </c>
      <c r="F343" s="241" t="s">
        <v>140</v>
      </c>
      <c r="G343" s="239"/>
      <c r="H343" s="242">
        <v>3</v>
      </c>
      <c r="I343" s="243"/>
      <c r="J343" s="239"/>
      <c r="K343" s="239"/>
      <c r="L343" s="244"/>
      <c r="M343" s="245"/>
      <c r="N343" s="246"/>
      <c r="O343" s="246"/>
      <c r="P343" s="246"/>
      <c r="Q343" s="246"/>
      <c r="R343" s="246"/>
      <c r="S343" s="246"/>
      <c r="T343" s="247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8" t="s">
        <v>145</v>
      </c>
      <c r="AU343" s="248" t="s">
        <v>86</v>
      </c>
      <c r="AV343" s="13" t="s">
        <v>86</v>
      </c>
      <c r="AW343" s="13" t="s">
        <v>32</v>
      </c>
      <c r="AX343" s="13" t="s">
        <v>84</v>
      </c>
      <c r="AY343" s="248" t="s">
        <v>120</v>
      </c>
    </row>
    <row r="344" s="2" customFormat="1" ht="24.15" customHeight="1">
      <c r="A344" s="38"/>
      <c r="B344" s="39"/>
      <c r="C344" s="217" t="s">
        <v>555</v>
      </c>
      <c r="D344" s="217" t="s">
        <v>124</v>
      </c>
      <c r="E344" s="218" t="s">
        <v>556</v>
      </c>
      <c r="F344" s="219" t="s">
        <v>557</v>
      </c>
      <c r="G344" s="220" t="s">
        <v>143</v>
      </c>
      <c r="H344" s="221">
        <v>3</v>
      </c>
      <c r="I344" s="222"/>
      <c r="J344" s="223">
        <f>ROUND(I344*H344,2)</f>
        <v>0</v>
      </c>
      <c r="K344" s="224"/>
      <c r="L344" s="44"/>
      <c r="M344" s="225" t="s">
        <v>1</v>
      </c>
      <c r="N344" s="226" t="s">
        <v>41</v>
      </c>
      <c r="O344" s="91"/>
      <c r="P344" s="227">
        <f>O344*H344</f>
        <v>0</v>
      </c>
      <c r="Q344" s="227">
        <v>0.21734000000000001</v>
      </c>
      <c r="R344" s="227">
        <f>Q344*H344</f>
        <v>0.65202000000000004</v>
      </c>
      <c r="S344" s="227">
        <v>0</v>
      </c>
      <c r="T344" s="228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29" t="s">
        <v>123</v>
      </c>
      <c r="AT344" s="229" t="s">
        <v>124</v>
      </c>
      <c r="AU344" s="229" t="s">
        <v>86</v>
      </c>
      <c r="AY344" s="17" t="s">
        <v>120</v>
      </c>
      <c r="BE344" s="230">
        <f>IF(N344="základní",J344,0)</f>
        <v>0</v>
      </c>
      <c r="BF344" s="230">
        <f>IF(N344="snížená",J344,0)</f>
        <v>0</v>
      </c>
      <c r="BG344" s="230">
        <f>IF(N344="zákl. přenesená",J344,0)</f>
        <v>0</v>
      </c>
      <c r="BH344" s="230">
        <f>IF(N344="sníž. přenesená",J344,0)</f>
        <v>0</v>
      </c>
      <c r="BI344" s="230">
        <f>IF(N344="nulová",J344,0)</f>
        <v>0</v>
      </c>
      <c r="BJ344" s="17" t="s">
        <v>84</v>
      </c>
      <c r="BK344" s="230">
        <f>ROUND(I344*H344,2)</f>
        <v>0</v>
      </c>
      <c r="BL344" s="17" t="s">
        <v>123</v>
      </c>
      <c r="BM344" s="229" t="s">
        <v>558</v>
      </c>
    </row>
    <row r="345" s="2" customFormat="1">
      <c r="A345" s="38"/>
      <c r="B345" s="39"/>
      <c r="C345" s="40"/>
      <c r="D345" s="249" t="s">
        <v>190</v>
      </c>
      <c r="E345" s="40"/>
      <c r="F345" s="250" t="s">
        <v>559</v>
      </c>
      <c r="G345" s="40"/>
      <c r="H345" s="40"/>
      <c r="I345" s="233"/>
      <c r="J345" s="40"/>
      <c r="K345" s="40"/>
      <c r="L345" s="44"/>
      <c r="M345" s="234"/>
      <c r="N345" s="235"/>
      <c r="O345" s="91"/>
      <c r="P345" s="91"/>
      <c r="Q345" s="91"/>
      <c r="R345" s="91"/>
      <c r="S345" s="91"/>
      <c r="T345" s="92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190</v>
      </c>
      <c r="AU345" s="17" t="s">
        <v>86</v>
      </c>
    </row>
    <row r="346" s="13" customFormat="1">
      <c r="A346" s="13"/>
      <c r="B346" s="238"/>
      <c r="C346" s="239"/>
      <c r="D346" s="231" t="s">
        <v>145</v>
      </c>
      <c r="E346" s="240" t="s">
        <v>1</v>
      </c>
      <c r="F346" s="241" t="s">
        <v>560</v>
      </c>
      <c r="G346" s="239"/>
      <c r="H346" s="242">
        <v>3</v>
      </c>
      <c r="I346" s="243"/>
      <c r="J346" s="239"/>
      <c r="K346" s="239"/>
      <c r="L346" s="244"/>
      <c r="M346" s="245"/>
      <c r="N346" s="246"/>
      <c r="O346" s="246"/>
      <c r="P346" s="246"/>
      <c r="Q346" s="246"/>
      <c r="R346" s="246"/>
      <c r="S346" s="246"/>
      <c r="T346" s="247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8" t="s">
        <v>145</v>
      </c>
      <c r="AU346" s="248" t="s">
        <v>86</v>
      </c>
      <c r="AV346" s="13" t="s">
        <v>86</v>
      </c>
      <c r="AW346" s="13" t="s">
        <v>32</v>
      </c>
      <c r="AX346" s="13" t="s">
        <v>84</v>
      </c>
      <c r="AY346" s="248" t="s">
        <v>120</v>
      </c>
    </row>
    <row r="347" s="2" customFormat="1" ht="24.15" customHeight="1">
      <c r="A347" s="38"/>
      <c r="B347" s="39"/>
      <c r="C347" s="276" t="s">
        <v>561</v>
      </c>
      <c r="D347" s="276" t="s">
        <v>347</v>
      </c>
      <c r="E347" s="277" t="s">
        <v>562</v>
      </c>
      <c r="F347" s="278" t="s">
        <v>563</v>
      </c>
      <c r="G347" s="279" t="s">
        <v>143</v>
      </c>
      <c r="H347" s="280">
        <v>3</v>
      </c>
      <c r="I347" s="281"/>
      <c r="J347" s="282">
        <f>ROUND(I347*H347,2)</f>
        <v>0</v>
      </c>
      <c r="K347" s="283"/>
      <c r="L347" s="284"/>
      <c r="M347" s="285" t="s">
        <v>1</v>
      </c>
      <c r="N347" s="286" t="s">
        <v>41</v>
      </c>
      <c r="O347" s="91"/>
      <c r="P347" s="227">
        <f>O347*H347</f>
        <v>0</v>
      </c>
      <c r="Q347" s="227">
        <v>0.156</v>
      </c>
      <c r="R347" s="227">
        <f>Q347*H347</f>
        <v>0.46799999999999997</v>
      </c>
      <c r="S347" s="227">
        <v>0</v>
      </c>
      <c r="T347" s="228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29" t="s">
        <v>163</v>
      </c>
      <c r="AT347" s="229" t="s">
        <v>347</v>
      </c>
      <c r="AU347" s="229" t="s">
        <v>86</v>
      </c>
      <c r="AY347" s="17" t="s">
        <v>120</v>
      </c>
      <c r="BE347" s="230">
        <f>IF(N347="základní",J347,0)</f>
        <v>0</v>
      </c>
      <c r="BF347" s="230">
        <f>IF(N347="snížená",J347,0)</f>
        <v>0</v>
      </c>
      <c r="BG347" s="230">
        <f>IF(N347="zákl. přenesená",J347,0)</f>
        <v>0</v>
      </c>
      <c r="BH347" s="230">
        <f>IF(N347="sníž. přenesená",J347,0)</f>
        <v>0</v>
      </c>
      <c r="BI347" s="230">
        <f>IF(N347="nulová",J347,0)</f>
        <v>0</v>
      </c>
      <c r="BJ347" s="17" t="s">
        <v>84</v>
      </c>
      <c r="BK347" s="230">
        <f>ROUND(I347*H347,2)</f>
        <v>0</v>
      </c>
      <c r="BL347" s="17" t="s">
        <v>123</v>
      </c>
      <c r="BM347" s="229" t="s">
        <v>564</v>
      </c>
    </row>
    <row r="348" s="2" customFormat="1" ht="24.15" customHeight="1">
      <c r="A348" s="38"/>
      <c r="B348" s="39"/>
      <c r="C348" s="217" t="s">
        <v>565</v>
      </c>
      <c r="D348" s="217" t="s">
        <v>124</v>
      </c>
      <c r="E348" s="218" t="s">
        <v>566</v>
      </c>
      <c r="F348" s="219" t="s">
        <v>567</v>
      </c>
      <c r="G348" s="220" t="s">
        <v>143</v>
      </c>
      <c r="H348" s="221">
        <v>10</v>
      </c>
      <c r="I348" s="222"/>
      <c r="J348" s="223">
        <f>ROUND(I348*H348,2)</f>
        <v>0</v>
      </c>
      <c r="K348" s="224"/>
      <c r="L348" s="44"/>
      <c r="M348" s="225" t="s">
        <v>1</v>
      </c>
      <c r="N348" s="226" t="s">
        <v>41</v>
      </c>
      <c r="O348" s="91"/>
      <c r="P348" s="227">
        <f>O348*H348</f>
        <v>0</v>
      </c>
      <c r="Q348" s="227">
        <v>0.21734000000000001</v>
      </c>
      <c r="R348" s="227">
        <f>Q348*H348</f>
        <v>2.1734</v>
      </c>
      <c r="S348" s="227">
        <v>0</v>
      </c>
      <c r="T348" s="228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29" t="s">
        <v>123</v>
      </c>
      <c r="AT348" s="229" t="s">
        <v>124</v>
      </c>
      <c r="AU348" s="229" t="s">
        <v>86</v>
      </c>
      <c r="AY348" s="17" t="s">
        <v>120</v>
      </c>
      <c r="BE348" s="230">
        <f>IF(N348="základní",J348,0)</f>
        <v>0</v>
      </c>
      <c r="BF348" s="230">
        <f>IF(N348="snížená",J348,0)</f>
        <v>0</v>
      </c>
      <c r="BG348" s="230">
        <f>IF(N348="zákl. přenesená",J348,0)</f>
        <v>0</v>
      </c>
      <c r="BH348" s="230">
        <f>IF(N348="sníž. přenesená",J348,0)</f>
        <v>0</v>
      </c>
      <c r="BI348" s="230">
        <f>IF(N348="nulová",J348,0)</f>
        <v>0</v>
      </c>
      <c r="BJ348" s="17" t="s">
        <v>84</v>
      </c>
      <c r="BK348" s="230">
        <f>ROUND(I348*H348,2)</f>
        <v>0</v>
      </c>
      <c r="BL348" s="17" t="s">
        <v>123</v>
      </c>
      <c r="BM348" s="229" t="s">
        <v>568</v>
      </c>
    </row>
    <row r="349" s="2" customFormat="1">
      <c r="A349" s="38"/>
      <c r="B349" s="39"/>
      <c r="C349" s="40"/>
      <c r="D349" s="249" t="s">
        <v>190</v>
      </c>
      <c r="E349" s="40"/>
      <c r="F349" s="250" t="s">
        <v>569</v>
      </c>
      <c r="G349" s="40"/>
      <c r="H349" s="40"/>
      <c r="I349" s="233"/>
      <c r="J349" s="40"/>
      <c r="K349" s="40"/>
      <c r="L349" s="44"/>
      <c r="M349" s="234"/>
      <c r="N349" s="235"/>
      <c r="O349" s="91"/>
      <c r="P349" s="91"/>
      <c r="Q349" s="91"/>
      <c r="R349" s="91"/>
      <c r="S349" s="91"/>
      <c r="T349" s="92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7" t="s">
        <v>190</v>
      </c>
      <c r="AU349" s="17" t="s">
        <v>86</v>
      </c>
    </row>
    <row r="350" s="13" customFormat="1">
      <c r="A350" s="13"/>
      <c r="B350" s="238"/>
      <c r="C350" s="239"/>
      <c r="D350" s="231" t="s">
        <v>145</v>
      </c>
      <c r="E350" s="240" t="s">
        <v>1</v>
      </c>
      <c r="F350" s="241" t="s">
        <v>570</v>
      </c>
      <c r="G350" s="239"/>
      <c r="H350" s="242">
        <v>10</v>
      </c>
      <c r="I350" s="243"/>
      <c r="J350" s="239"/>
      <c r="K350" s="239"/>
      <c r="L350" s="244"/>
      <c r="M350" s="245"/>
      <c r="N350" s="246"/>
      <c r="O350" s="246"/>
      <c r="P350" s="246"/>
      <c r="Q350" s="246"/>
      <c r="R350" s="246"/>
      <c r="S350" s="246"/>
      <c r="T350" s="247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8" t="s">
        <v>145</v>
      </c>
      <c r="AU350" s="248" t="s">
        <v>86</v>
      </c>
      <c r="AV350" s="13" t="s">
        <v>86</v>
      </c>
      <c r="AW350" s="13" t="s">
        <v>32</v>
      </c>
      <c r="AX350" s="13" t="s">
        <v>84</v>
      </c>
      <c r="AY350" s="248" t="s">
        <v>120</v>
      </c>
    </row>
    <row r="351" s="2" customFormat="1" ht="16.5" customHeight="1">
      <c r="A351" s="38"/>
      <c r="B351" s="39"/>
      <c r="C351" s="276" t="s">
        <v>571</v>
      </c>
      <c r="D351" s="276" t="s">
        <v>347</v>
      </c>
      <c r="E351" s="277" t="s">
        <v>572</v>
      </c>
      <c r="F351" s="278" t="s">
        <v>573</v>
      </c>
      <c r="G351" s="279" t="s">
        <v>143</v>
      </c>
      <c r="H351" s="280">
        <v>10</v>
      </c>
      <c r="I351" s="281"/>
      <c r="J351" s="282">
        <f>ROUND(I351*H351,2)</f>
        <v>0</v>
      </c>
      <c r="K351" s="283"/>
      <c r="L351" s="284"/>
      <c r="M351" s="285" t="s">
        <v>1</v>
      </c>
      <c r="N351" s="286" t="s">
        <v>41</v>
      </c>
      <c r="O351" s="91"/>
      <c r="P351" s="227">
        <f>O351*H351</f>
        <v>0</v>
      </c>
      <c r="Q351" s="227">
        <v>0.058000000000000003</v>
      </c>
      <c r="R351" s="227">
        <f>Q351*H351</f>
        <v>0.58000000000000007</v>
      </c>
      <c r="S351" s="227">
        <v>0</v>
      </c>
      <c r="T351" s="228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29" t="s">
        <v>163</v>
      </c>
      <c r="AT351" s="229" t="s">
        <v>347</v>
      </c>
      <c r="AU351" s="229" t="s">
        <v>86</v>
      </c>
      <c r="AY351" s="17" t="s">
        <v>120</v>
      </c>
      <c r="BE351" s="230">
        <f>IF(N351="základní",J351,0)</f>
        <v>0</v>
      </c>
      <c r="BF351" s="230">
        <f>IF(N351="snížená",J351,0)</f>
        <v>0</v>
      </c>
      <c r="BG351" s="230">
        <f>IF(N351="zákl. přenesená",J351,0)</f>
        <v>0</v>
      </c>
      <c r="BH351" s="230">
        <f>IF(N351="sníž. přenesená",J351,0)</f>
        <v>0</v>
      </c>
      <c r="BI351" s="230">
        <f>IF(N351="nulová",J351,0)</f>
        <v>0</v>
      </c>
      <c r="BJ351" s="17" t="s">
        <v>84</v>
      </c>
      <c r="BK351" s="230">
        <f>ROUND(I351*H351,2)</f>
        <v>0</v>
      </c>
      <c r="BL351" s="17" t="s">
        <v>123</v>
      </c>
      <c r="BM351" s="229" t="s">
        <v>574</v>
      </c>
    </row>
    <row r="352" s="13" customFormat="1">
      <c r="A352" s="13"/>
      <c r="B352" s="238"/>
      <c r="C352" s="239"/>
      <c r="D352" s="231" t="s">
        <v>145</v>
      </c>
      <c r="E352" s="240" t="s">
        <v>1</v>
      </c>
      <c r="F352" s="241" t="s">
        <v>173</v>
      </c>
      <c r="G352" s="239"/>
      <c r="H352" s="242">
        <v>10</v>
      </c>
      <c r="I352" s="243"/>
      <c r="J352" s="239"/>
      <c r="K352" s="239"/>
      <c r="L352" s="244"/>
      <c r="M352" s="245"/>
      <c r="N352" s="246"/>
      <c r="O352" s="246"/>
      <c r="P352" s="246"/>
      <c r="Q352" s="246"/>
      <c r="R352" s="246"/>
      <c r="S352" s="246"/>
      <c r="T352" s="247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8" t="s">
        <v>145</v>
      </c>
      <c r="AU352" s="248" t="s">
        <v>86</v>
      </c>
      <c r="AV352" s="13" t="s">
        <v>86</v>
      </c>
      <c r="AW352" s="13" t="s">
        <v>32</v>
      </c>
      <c r="AX352" s="13" t="s">
        <v>84</v>
      </c>
      <c r="AY352" s="248" t="s">
        <v>120</v>
      </c>
    </row>
    <row r="353" s="2" customFormat="1" ht="24.15" customHeight="1">
      <c r="A353" s="38"/>
      <c r="B353" s="39"/>
      <c r="C353" s="276" t="s">
        <v>575</v>
      </c>
      <c r="D353" s="276" t="s">
        <v>347</v>
      </c>
      <c r="E353" s="277" t="s">
        <v>576</v>
      </c>
      <c r="F353" s="278" t="s">
        <v>577</v>
      </c>
      <c r="G353" s="279" t="s">
        <v>143</v>
      </c>
      <c r="H353" s="280">
        <v>10</v>
      </c>
      <c r="I353" s="281"/>
      <c r="J353" s="282">
        <f>ROUND(I353*H353,2)</f>
        <v>0</v>
      </c>
      <c r="K353" s="283"/>
      <c r="L353" s="284"/>
      <c r="M353" s="285" t="s">
        <v>1</v>
      </c>
      <c r="N353" s="286" t="s">
        <v>41</v>
      </c>
      <c r="O353" s="91"/>
      <c r="P353" s="227">
        <f>O353*H353</f>
        <v>0</v>
      </c>
      <c r="Q353" s="227">
        <v>0.0040000000000000001</v>
      </c>
      <c r="R353" s="227">
        <f>Q353*H353</f>
        <v>0.040000000000000001</v>
      </c>
      <c r="S353" s="227">
        <v>0</v>
      </c>
      <c r="T353" s="228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29" t="s">
        <v>163</v>
      </c>
      <c r="AT353" s="229" t="s">
        <v>347</v>
      </c>
      <c r="AU353" s="229" t="s">
        <v>86</v>
      </c>
      <c r="AY353" s="17" t="s">
        <v>120</v>
      </c>
      <c r="BE353" s="230">
        <f>IF(N353="základní",J353,0)</f>
        <v>0</v>
      </c>
      <c r="BF353" s="230">
        <f>IF(N353="snížená",J353,0)</f>
        <v>0</v>
      </c>
      <c r="BG353" s="230">
        <f>IF(N353="zákl. přenesená",J353,0)</f>
        <v>0</v>
      </c>
      <c r="BH353" s="230">
        <f>IF(N353="sníž. přenesená",J353,0)</f>
        <v>0</v>
      </c>
      <c r="BI353" s="230">
        <f>IF(N353="nulová",J353,0)</f>
        <v>0</v>
      </c>
      <c r="BJ353" s="17" t="s">
        <v>84</v>
      </c>
      <c r="BK353" s="230">
        <f>ROUND(I353*H353,2)</f>
        <v>0</v>
      </c>
      <c r="BL353" s="17" t="s">
        <v>123</v>
      </c>
      <c r="BM353" s="229" t="s">
        <v>578</v>
      </c>
    </row>
    <row r="354" s="2" customFormat="1" ht="24.15" customHeight="1">
      <c r="A354" s="38"/>
      <c r="B354" s="39"/>
      <c r="C354" s="217" t="s">
        <v>579</v>
      </c>
      <c r="D354" s="217" t="s">
        <v>124</v>
      </c>
      <c r="E354" s="218" t="s">
        <v>580</v>
      </c>
      <c r="F354" s="219" t="s">
        <v>581</v>
      </c>
      <c r="G354" s="220" t="s">
        <v>143</v>
      </c>
      <c r="H354" s="221">
        <v>5</v>
      </c>
      <c r="I354" s="222"/>
      <c r="J354" s="223">
        <f>ROUND(I354*H354,2)</f>
        <v>0</v>
      </c>
      <c r="K354" s="224"/>
      <c r="L354" s="44"/>
      <c r="M354" s="225" t="s">
        <v>1</v>
      </c>
      <c r="N354" s="226" t="s">
        <v>41</v>
      </c>
      <c r="O354" s="91"/>
      <c r="P354" s="227">
        <f>O354*H354</f>
        <v>0</v>
      </c>
      <c r="Q354" s="227">
        <v>0.42368</v>
      </c>
      <c r="R354" s="227">
        <f>Q354*H354</f>
        <v>2.1183999999999998</v>
      </c>
      <c r="S354" s="227">
        <v>0</v>
      </c>
      <c r="T354" s="228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29" t="s">
        <v>123</v>
      </c>
      <c r="AT354" s="229" t="s">
        <v>124</v>
      </c>
      <c r="AU354" s="229" t="s">
        <v>86</v>
      </c>
      <c r="AY354" s="17" t="s">
        <v>120</v>
      </c>
      <c r="BE354" s="230">
        <f>IF(N354="základní",J354,0)</f>
        <v>0</v>
      </c>
      <c r="BF354" s="230">
        <f>IF(N354="snížená",J354,0)</f>
        <v>0</v>
      </c>
      <c r="BG354" s="230">
        <f>IF(N354="zákl. přenesená",J354,0)</f>
        <v>0</v>
      </c>
      <c r="BH354" s="230">
        <f>IF(N354="sníž. přenesená",J354,0)</f>
        <v>0</v>
      </c>
      <c r="BI354" s="230">
        <f>IF(N354="nulová",J354,0)</f>
        <v>0</v>
      </c>
      <c r="BJ354" s="17" t="s">
        <v>84</v>
      </c>
      <c r="BK354" s="230">
        <f>ROUND(I354*H354,2)</f>
        <v>0</v>
      </c>
      <c r="BL354" s="17" t="s">
        <v>123</v>
      </c>
      <c r="BM354" s="229" t="s">
        <v>582</v>
      </c>
    </row>
    <row r="355" s="2" customFormat="1">
      <c r="A355" s="38"/>
      <c r="B355" s="39"/>
      <c r="C355" s="40"/>
      <c r="D355" s="249" t="s">
        <v>190</v>
      </c>
      <c r="E355" s="40"/>
      <c r="F355" s="250" t="s">
        <v>583</v>
      </c>
      <c r="G355" s="40"/>
      <c r="H355" s="40"/>
      <c r="I355" s="233"/>
      <c r="J355" s="40"/>
      <c r="K355" s="40"/>
      <c r="L355" s="44"/>
      <c r="M355" s="234"/>
      <c r="N355" s="235"/>
      <c r="O355" s="91"/>
      <c r="P355" s="91"/>
      <c r="Q355" s="91"/>
      <c r="R355" s="91"/>
      <c r="S355" s="91"/>
      <c r="T355" s="92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190</v>
      </c>
      <c r="AU355" s="17" t="s">
        <v>86</v>
      </c>
    </row>
    <row r="356" s="13" customFormat="1">
      <c r="A356" s="13"/>
      <c r="B356" s="238"/>
      <c r="C356" s="239"/>
      <c r="D356" s="231" t="s">
        <v>145</v>
      </c>
      <c r="E356" s="240" t="s">
        <v>1</v>
      </c>
      <c r="F356" s="241" t="s">
        <v>584</v>
      </c>
      <c r="G356" s="239"/>
      <c r="H356" s="242">
        <v>5</v>
      </c>
      <c r="I356" s="243"/>
      <c r="J356" s="239"/>
      <c r="K356" s="239"/>
      <c r="L356" s="244"/>
      <c r="M356" s="245"/>
      <c r="N356" s="246"/>
      <c r="O356" s="246"/>
      <c r="P356" s="246"/>
      <c r="Q356" s="246"/>
      <c r="R356" s="246"/>
      <c r="S356" s="246"/>
      <c r="T356" s="247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8" t="s">
        <v>145</v>
      </c>
      <c r="AU356" s="248" t="s">
        <v>86</v>
      </c>
      <c r="AV356" s="13" t="s">
        <v>86</v>
      </c>
      <c r="AW356" s="13" t="s">
        <v>32</v>
      </c>
      <c r="AX356" s="13" t="s">
        <v>84</v>
      </c>
      <c r="AY356" s="248" t="s">
        <v>120</v>
      </c>
    </row>
    <row r="357" s="2" customFormat="1" ht="24.15" customHeight="1">
      <c r="A357" s="38"/>
      <c r="B357" s="39"/>
      <c r="C357" s="217" t="s">
        <v>585</v>
      </c>
      <c r="D357" s="217" t="s">
        <v>124</v>
      </c>
      <c r="E357" s="218" t="s">
        <v>586</v>
      </c>
      <c r="F357" s="219" t="s">
        <v>587</v>
      </c>
      <c r="G357" s="220" t="s">
        <v>299</v>
      </c>
      <c r="H357" s="221">
        <v>0.42299999999999999</v>
      </c>
      <c r="I357" s="222"/>
      <c r="J357" s="223">
        <f>ROUND(I357*H357,2)</f>
        <v>0</v>
      </c>
      <c r="K357" s="224"/>
      <c r="L357" s="44"/>
      <c r="M357" s="225" t="s">
        <v>1</v>
      </c>
      <c r="N357" s="226" t="s">
        <v>41</v>
      </c>
      <c r="O357" s="91"/>
      <c r="P357" s="227">
        <f>O357*H357</f>
        <v>0</v>
      </c>
      <c r="Q357" s="227">
        <v>0</v>
      </c>
      <c r="R357" s="227">
        <f>Q357*H357</f>
        <v>0</v>
      </c>
      <c r="S357" s="227">
        <v>0</v>
      </c>
      <c r="T357" s="228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29" t="s">
        <v>123</v>
      </c>
      <c r="AT357" s="229" t="s">
        <v>124</v>
      </c>
      <c r="AU357" s="229" t="s">
        <v>86</v>
      </c>
      <c r="AY357" s="17" t="s">
        <v>120</v>
      </c>
      <c r="BE357" s="230">
        <f>IF(N357="základní",J357,0)</f>
        <v>0</v>
      </c>
      <c r="BF357" s="230">
        <f>IF(N357="snížená",J357,0)</f>
        <v>0</v>
      </c>
      <c r="BG357" s="230">
        <f>IF(N357="zákl. přenesená",J357,0)</f>
        <v>0</v>
      </c>
      <c r="BH357" s="230">
        <f>IF(N357="sníž. přenesená",J357,0)</f>
        <v>0</v>
      </c>
      <c r="BI357" s="230">
        <f>IF(N357="nulová",J357,0)</f>
        <v>0</v>
      </c>
      <c r="BJ357" s="17" t="s">
        <v>84</v>
      </c>
      <c r="BK357" s="230">
        <f>ROUND(I357*H357,2)</f>
        <v>0</v>
      </c>
      <c r="BL357" s="17" t="s">
        <v>123</v>
      </c>
      <c r="BM357" s="229" t="s">
        <v>588</v>
      </c>
    </row>
    <row r="358" s="2" customFormat="1">
      <c r="A358" s="38"/>
      <c r="B358" s="39"/>
      <c r="C358" s="40"/>
      <c r="D358" s="249" t="s">
        <v>190</v>
      </c>
      <c r="E358" s="40"/>
      <c r="F358" s="250" t="s">
        <v>589</v>
      </c>
      <c r="G358" s="40"/>
      <c r="H358" s="40"/>
      <c r="I358" s="233"/>
      <c r="J358" s="40"/>
      <c r="K358" s="40"/>
      <c r="L358" s="44"/>
      <c r="M358" s="234"/>
      <c r="N358" s="235"/>
      <c r="O358" s="91"/>
      <c r="P358" s="91"/>
      <c r="Q358" s="91"/>
      <c r="R358" s="91"/>
      <c r="S358" s="91"/>
      <c r="T358" s="92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190</v>
      </c>
      <c r="AU358" s="17" t="s">
        <v>86</v>
      </c>
    </row>
    <row r="359" s="13" customFormat="1">
      <c r="A359" s="13"/>
      <c r="B359" s="238"/>
      <c r="C359" s="239"/>
      <c r="D359" s="231" t="s">
        <v>145</v>
      </c>
      <c r="E359" s="240" t="s">
        <v>1</v>
      </c>
      <c r="F359" s="241" t="s">
        <v>590</v>
      </c>
      <c r="G359" s="239"/>
      <c r="H359" s="242">
        <v>0.42299999999999999</v>
      </c>
      <c r="I359" s="243"/>
      <c r="J359" s="239"/>
      <c r="K359" s="239"/>
      <c r="L359" s="244"/>
      <c r="M359" s="245"/>
      <c r="N359" s="246"/>
      <c r="O359" s="246"/>
      <c r="P359" s="246"/>
      <c r="Q359" s="246"/>
      <c r="R359" s="246"/>
      <c r="S359" s="246"/>
      <c r="T359" s="247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8" t="s">
        <v>145</v>
      </c>
      <c r="AU359" s="248" t="s">
        <v>86</v>
      </c>
      <c r="AV359" s="13" t="s">
        <v>86</v>
      </c>
      <c r="AW359" s="13" t="s">
        <v>32</v>
      </c>
      <c r="AX359" s="13" t="s">
        <v>76</v>
      </c>
      <c r="AY359" s="248" t="s">
        <v>120</v>
      </c>
    </row>
    <row r="360" s="15" customFormat="1">
      <c r="A360" s="15"/>
      <c r="B360" s="265"/>
      <c r="C360" s="266"/>
      <c r="D360" s="231" t="s">
        <v>145</v>
      </c>
      <c r="E360" s="267" t="s">
        <v>1</v>
      </c>
      <c r="F360" s="268" t="s">
        <v>254</v>
      </c>
      <c r="G360" s="266"/>
      <c r="H360" s="269">
        <v>0.42299999999999999</v>
      </c>
      <c r="I360" s="270"/>
      <c r="J360" s="266"/>
      <c r="K360" s="266"/>
      <c r="L360" s="271"/>
      <c r="M360" s="272"/>
      <c r="N360" s="273"/>
      <c r="O360" s="273"/>
      <c r="P360" s="273"/>
      <c r="Q360" s="273"/>
      <c r="R360" s="273"/>
      <c r="S360" s="273"/>
      <c r="T360" s="274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75" t="s">
        <v>145</v>
      </c>
      <c r="AU360" s="275" t="s">
        <v>86</v>
      </c>
      <c r="AV360" s="15" t="s">
        <v>123</v>
      </c>
      <c r="AW360" s="15" t="s">
        <v>32</v>
      </c>
      <c r="AX360" s="15" t="s">
        <v>84</v>
      </c>
      <c r="AY360" s="275" t="s">
        <v>120</v>
      </c>
    </row>
    <row r="361" s="2" customFormat="1" ht="16.5" customHeight="1">
      <c r="A361" s="38"/>
      <c r="B361" s="39"/>
      <c r="C361" s="217" t="s">
        <v>591</v>
      </c>
      <c r="D361" s="217" t="s">
        <v>124</v>
      </c>
      <c r="E361" s="218" t="s">
        <v>592</v>
      </c>
      <c r="F361" s="219" t="s">
        <v>593</v>
      </c>
      <c r="G361" s="220" t="s">
        <v>545</v>
      </c>
      <c r="H361" s="221">
        <v>10</v>
      </c>
      <c r="I361" s="222"/>
      <c r="J361" s="223">
        <f>ROUND(I361*H361,2)</f>
        <v>0</v>
      </c>
      <c r="K361" s="224"/>
      <c r="L361" s="44"/>
      <c r="M361" s="225" t="s">
        <v>1</v>
      </c>
      <c r="N361" s="226" t="s">
        <v>41</v>
      </c>
      <c r="O361" s="91"/>
      <c r="P361" s="227">
        <f>O361*H361</f>
        <v>0</v>
      </c>
      <c r="Q361" s="227">
        <v>0</v>
      </c>
      <c r="R361" s="227">
        <f>Q361*H361</f>
        <v>0</v>
      </c>
      <c r="S361" s="227">
        <v>0</v>
      </c>
      <c r="T361" s="228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29" t="s">
        <v>123</v>
      </c>
      <c r="AT361" s="229" t="s">
        <v>124</v>
      </c>
      <c r="AU361" s="229" t="s">
        <v>86</v>
      </c>
      <c r="AY361" s="17" t="s">
        <v>120</v>
      </c>
      <c r="BE361" s="230">
        <f>IF(N361="základní",J361,0)</f>
        <v>0</v>
      </c>
      <c r="BF361" s="230">
        <f>IF(N361="snížená",J361,0)</f>
        <v>0</v>
      </c>
      <c r="BG361" s="230">
        <f>IF(N361="zákl. přenesená",J361,0)</f>
        <v>0</v>
      </c>
      <c r="BH361" s="230">
        <f>IF(N361="sníž. přenesená",J361,0)</f>
        <v>0</v>
      </c>
      <c r="BI361" s="230">
        <f>IF(N361="nulová",J361,0)</f>
        <v>0</v>
      </c>
      <c r="BJ361" s="17" t="s">
        <v>84</v>
      </c>
      <c r="BK361" s="230">
        <f>ROUND(I361*H361,2)</f>
        <v>0</v>
      </c>
      <c r="BL361" s="17" t="s">
        <v>123</v>
      </c>
      <c r="BM361" s="229" t="s">
        <v>594</v>
      </c>
    </row>
    <row r="362" s="2" customFormat="1">
      <c r="A362" s="38"/>
      <c r="B362" s="39"/>
      <c r="C362" s="40"/>
      <c r="D362" s="231" t="s">
        <v>129</v>
      </c>
      <c r="E362" s="40"/>
      <c r="F362" s="232" t="s">
        <v>595</v>
      </c>
      <c r="G362" s="40"/>
      <c r="H362" s="40"/>
      <c r="I362" s="233"/>
      <c r="J362" s="40"/>
      <c r="K362" s="40"/>
      <c r="L362" s="44"/>
      <c r="M362" s="234"/>
      <c r="N362" s="235"/>
      <c r="O362" s="91"/>
      <c r="P362" s="91"/>
      <c r="Q362" s="91"/>
      <c r="R362" s="91"/>
      <c r="S362" s="91"/>
      <c r="T362" s="92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7" t="s">
        <v>129</v>
      </c>
      <c r="AU362" s="17" t="s">
        <v>86</v>
      </c>
    </row>
    <row r="363" s="13" customFormat="1">
      <c r="A363" s="13"/>
      <c r="B363" s="238"/>
      <c r="C363" s="239"/>
      <c r="D363" s="231" t="s">
        <v>145</v>
      </c>
      <c r="E363" s="240" t="s">
        <v>1</v>
      </c>
      <c r="F363" s="241" t="s">
        <v>596</v>
      </c>
      <c r="G363" s="239"/>
      <c r="H363" s="242">
        <v>10</v>
      </c>
      <c r="I363" s="243"/>
      <c r="J363" s="239"/>
      <c r="K363" s="239"/>
      <c r="L363" s="244"/>
      <c r="M363" s="245"/>
      <c r="N363" s="246"/>
      <c r="O363" s="246"/>
      <c r="P363" s="246"/>
      <c r="Q363" s="246"/>
      <c r="R363" s="246"/>
      <c r="S363" s="246"/>
      <c r="T363" s="247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8" t="s">
        <v>145</v>
      </c>
      <c r="AU363" s="248" t="s">
        <v>86</v>
      </c>
      <c r="AV363" s="13" t="s">
        <v>86</v>
      </c>
      <c r="AW363" s="13" t="s">
        <v>32</v>
      </c>
      <c r="AX363" s="13" t="s">
        <v>76</v>
      </c>
      <c r="AY363" s="248" t="s">
        <v>120</v>
      </c>
    </row>
    <row r="364" s="15" customFormat="1">
      <c r="A364" s="15"/>
      <c r="B364" s="265"/>
      <c r="C364" s="266"/>
      <c r="D364" s="231" t="s">
        <v>145</v>
      </c>
      <c r="E364" s="267" t="s">
        <v>1</v>
      </c>
      <c r="F364" s="268" t="s">
        <v>254</v>
      </c>
      <c r="G364" s="266"/>
      <c r="H364" s="269">
        <v>10</v>
      </c>
      <c r="I364" s="270"/>
      <c r="J364" s="266"/>
      <c r="K364" s="266"/>
      <c r="L364" s="271"/>
      <c r="M364" s="272"/>
      <c r="N364" s="273"/>
      <c r="O364" s="273"/>
      <c r="P364" s="273"/>
      <c r="Q364" s="273"/>
      <c r="R364" s="273"/>
      <c r="S364" s="273"/>
      <c r="T364" s="274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75" t="s">
        <v>145</v>
      </c>
      <c r="AU364" s="275" t="s">
        <v>86</v>
      </c>
      <c r="AV364" s="15" t="s">
        <v>123</v>
      </c>
      <c r="AW364" s="15" t="s">
        <v>32</v>
      </c>
      <c r="AX364" s="15" t="s">
        <v>84</v>
      </c>
      <c r="AY364" s="275" t="s">
        <v>120</v>
      </c>
    </row>
    <row r="365" s="12" customFormat="1" ht="22.8" customHeight="1">
      <c r="A365" s="12"/>
      <c r="B365" s="203"/>
      <c r="C365" s="204"/>
      <c r="D365" s="205" t="s">
        <v>75</v>
      </c>
      <c r="E365" s="236" t="s">
        <v>169</v>
      </c>
      <c r="F365" s="236" t="s">
        <v>597</v>
      </c>
      <c r="G365" s="204"/>
      <c r="H365" s="204"/>
      <c r="I365" s="207"/>
      <c r="J365" s="237">
        <f>BK365</f>
        <v>0</v>
      </c>
      <c r="K365" s="204"/>
      <c r="L365" s="209"/>
      <c r="M365" s="210"/>
      <c r="N365" s="211"/>
      <c r="O365" s="211"/>
      <c r="P365" s="212">
        <f>SUM(P366:P438)</f>
        <v>0</v>
      </c>
      <c r="Q365" s="211"/>
      <c r="R365" s="212">
        <f>SUM(R366:R438)</f>
        <v>422.15123800000003</v>
      </c>
      <c r="S365" s="211"/>
      <c r="T365" s="213">
        <f>SUM(T366:T438)</f>
        <v>0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214" t="s">
        <v>84</v>
      </c>
      <c r="AT365" s="215" t="s">
        <v>75</v>
      </c>
      <c r="AU365" s="215" t="s">
        <v>84</v>
      </c>
      <c r="AY365" s="214" t="s">
        <v>120</v>
      </c>
      <c r="BK365" s="216">
        <f>SUM(BK366:BK438)</f>
        <v>0</v>
      </c>
    </row>
    <row r="366" s="2" customFormat="1" ht="24.15" customHeight="1">
      <c r="A366" s="38"/>
      <c r="B366" s="39"/>
      <c r="C366" s="217" t="s">
        <v>598</v>
      </c>
      <c r="D366" s="217" t="s">
        <v>124</v>
      </c>
      <c r="E366" s="218" t="s">
        <v>599</v>
      </c>
      <c r="F366" s="219" t="s">
        <v>600</v>
      </c>
      <c r="G366" s="220" t="s">
        <v>143</v>
      </c>
      <c r="H366" s="221">
        <v>8</v>
      </c>
      <c r="I366" s="222"/>
      <c r="J366" s="223">
        <f>ROUND(I366*H366,2)</f>
        <v>0</v>
      </c>
      <c r="K366" s="224"/>
      <c r="L366" s="44"/>
      <c r="M366" s="225" t="s">
        <v>1</v>
      </c>
      <c r="N366" s="226" t="s">
        <v>41</v>
      </c>
      <c r="O366" s="91"/>
      <c r="P366" s="227">
        <f>O366*H366</f>
        <v>0</v>
      </c>
      <c r="Q366" s="227">
        <v>0.00069999999999999999</v>
      </c>
      <c r="R366" s="227">
        <f>Q366*H366</f>
        <v>0.0055999999999999999</v>
      </c>
      <c r="S366" s="227">
        <v>0</v>
      </c>
      <c r="T366" s="228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29" t="s">
        <v>123</v>
      </c>
      <c r="AT366" s="229" t="s">
        <v>124</v>
      </c>
      <c r="AU366" s="229" t="s">
        <v>86</v>
      </c>
      <c r="AY366" s="17" t="s">
        <v>120</v>
      </c>
      <c r="BE366" s="230">
        <f>IF(N366="základní",J366,0)</f>
        <v>0</v>
      </c>
      <c r="BF366" s="230">
        <f>IF(N366="snížená",J366,0)</f>
        <v>0</v>
      </c>
      <c r="BG366" s="230">
        <f>IF(N366="zákl. přenesená",J366,0)</f>
        <v>0</v>
      </c>
      <c r="BH366" s="230">
        <f>IF(N366="sníž. přenesená",J366,0)</f>
        <v>0</v>
      </c>
      <c r="BI366" s="230">
        <f>IF(N366="nulová",J366,0)</f>
        <v>0</v>
      </c>
      <c r="BJ366" s="17" t="s">
        <v>84</v>
      </c>
      <c r="BK366" s="230">
        <f>ROUND(I366*H366,2)</f>
        <v>0</v>
      </c>
      <c r="BL366" s="17" t="s">
        <v>123</v>
      </c>
      <c r="BM366" s="229" t="s">
        <v>601</v>
      </c>
    </row>
    <row r="367" s="2" customFormat="1">
      <c r="A367" s="38"/>
      <c r="B367" s="39"/>
      <c r="C367" s="40"/>
      <c r="D367" s="249" t="s">
        <v>190</v>
      </c>
      <c r="E367" s="40"/>
      <c r="F367" s="250" t="s">
        <v>602</v>
      </c>
      <c r="G367" s="40"/>
      <c r="H367" s="40"/>
      <c r="I367" s="233"/>
      <c r="J367" s="40"/>
      <c r="K367" s="40"/>
      <c r="L367" s="44"/>
      <c r="M367" s="234"/>
      <c r="N367" s="235"/>
      <c r="O367" s="91"/>
      <c r="P367" s="91"/>
      <c r="Q367" s="91"/>
      <c r="R367" s="91"/>
      <c r="S367" s="91"/>
      <c r="T367" s="92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190</v>
      </c>
      <c r="AU367" s="17" t="s">
        <v>86</v>
      </c>
    </row>
    <row r="368" s="14" customFormat="1">
      <c r="A368" s="14"/>
      <c r="B368" s="255"/>
      <c r="C368" s="256"/>
      <c r="D368" s="231" t="s">
        <v>145</v>
      </c>
      <c r="E368" s="257" t="s">
        <v>1</v>
      </c>
      <c r="F368" s="258" t="s">
        <v>603</v>
      </c>
      <c r="G368" s="256"/>
      <c r="H368" s="257" t="s">
        <v>1</v>
      </c>
      <c r="I368" s="259"/>
      <c r="J368" s="256"/>
      <c r="K368" s="256"/>
      <c r="L368" s="260"/>
      <c r="M368" s="261"/>
      <c r="N368" s="262"/>
      <c r="O368" s="262"/>
      <c r="P368" s="262"/>
      <c r="Q368" s="262"/>
      <c r="R368" s="262"/>
      <c r="S368" s="262"/>
      <c r="T368" s="263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64" t="s">
        <v>145</v>
      </c>
      <c r="AU368" s="264" t="s">
        <v>86</v>
      </c>
      <c r="AV368" s="14" t="s">
        <v>84</v>
      </c>
      <c r="AW368" s="14" t="s">
        <v>32</v>
      </c>
      <c r="AX368" s="14" t="s">
        <v>76</v>
      </c>
      <c r="AY368" s="264" t="s">
        <v>120</v>
      </c>
    </row>
    <row r="369" s="13" customFormat="1">
      <c r="A369" s="13"/>
      <c r="B369" s="238"/>
      <c r="C369" s="239"/>
      <c r="D369" s="231" t="s">
        <v>145</v>
      </c>
      <c r="E369" s="240" t="s">
        <v>1</v>
      </c>
      <c r="F369" s="241" t="s">
        <v>604</v>
      </c>
      <c r="G369" s="239"/>
      <c r="H369" s="242">
        <v>5</v>
      </c>
      <c r="I369" s="243"/>
      <c r="J369" s="239"/>
      <c r="K369" s="239"/>
      <c r="L369" s="244"/>
      <c r="M369" s="245"/>
      <c r="N369" s="246"/>
      <c r="O369" s="246"/>
      <c r="P369" s="246"/>
      <c r="Q369" s="246"/>
      <c r="R369" s="246"/>
      <c r="S369" s="246"/>
      <c r="T369" s="247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8" t="s">
        <v>145</v>
      </c>
      <c r="AU369" s="248" t="s">
        <v>86</v>
      </c>
      <c r="AV369" s="13" t="s">
        <v>86</v>
      </c>
      <c r="AW369" s="13" t="s">
        <v>32</v>
      </c>
      <c r="AX369" s="13" t="s">
        <v>76</v>
      </c>
      <c r="AY369" s="248" t="s">
        <v>120</v>
      </c>
    </row>
    <row r="370" s="13" customFormat="1">
      <c r="A370" s="13"/>
      <c r="B370" s="238"/>
      <c r="C370" s="239"/>
      <c r="D370" s="231" t="s">
        <v>145</v>
      </c>
      <c r="E370" s="240" t="s">
        <v>1</v>
      </c>
      <c r="F370" s="241" t="s">
        <v>605</v>
      </c>
      <c r="G370" s="239"/>
      <c r="H370" s="242">
        <v>3</v>
      </c>
      <c r="I370" s="243"/>
      <c r="J370" s="239"/>
      <c r="K370" s="239"/>
      <c r="L370" s="244"/>
      <c r="M370" s="245"/>
      <c r="N370" s="246"/>
      <c r="O370" s="246"/>
      <c r="P370" s="246"/>
      <c r="Q370" s="246"/>
      <c r="R370" s="246"/>
      <c r="S370" s="246"/>
      <c r="T370" s="247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8" t="s">
        <v>145</v>
      </c>
      <c r="AU370" s="248" t="s">
        <v>86</v>
      </c>
      <c r="AV370" s="13" t="s">
        <v>86</v>
      </c>
      <c r="AW370" s="13" t="s">
        <v>32</v>
      </c>
      <c r="AX370" s="13" t="s">
        <v>76</v>
      </c>
      <c r="AY370" s="248" t="s">
        <v>120</v>
      </c>
    </row>
    <row r="371" s="15" customFormat="1">
      <c r="A371" s="15"/>
      <c r="B371" s="265"/>
      <c r="C371" s="266"/>
      <c r="D371" s="231" t="s">
        <v>145</v>
      </c>
      <c r="E371" s="267" t="s">
        <v>1</v>
      </c>
      <c r="F371" s="268" t="s">
        <v>254</v>
      </c>
      <c r="G371" s="266"/>
      <c r="H371" s="269">
        <v>8</v>
      </c>
      <c r="I371" s="270"/>
      <c r="J371" s="266"/>
      <c r="K371" s="266"/>
      <c r="L371" s="271"/>
      <c r="M371" s="272"/>
      <c r="N371" s="273"/>
      <c r="O371" s="273"/>
      <c r="P371" s="273"/>
      <c r="Q371" s="273"/>
      <c r="R371" s="273"/>
      <c r="S371" s="273"/>
      <c r="T371" s="274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75" t="s">
        <v>145</v>
      </c>
      <c r="AU371" s="275" t="s">
        <v>86</v>
      </c>
      <c r="AV371" s="15" t="s">
        <v>123</v>
      </c>
      <c r="AW371" s="15" t="s">
        <v>32</v>
      </c>
      <c r="AX371" s="15" t="s">
        <v>84</v>
      </c>
      <c r="AY371" s="275" t="s">
        <v>120</v>
      </c>
    </row>
    <row r="372" s="2" customFormat="1" ht="16.5" customHeight="1">
      <c r="A372" s="38"/>
      <c r="B372" s="39"/>
      <c r="C372" s="276" t="s">
        <v>606</v>
      </c>
      <c r="D372" s="276" t="s">
        <v>347</v>
      </c>
      <c r="E372" s="277" t="s">
        <v>607</v>
      </c>
      <c r="F372" s="278" t="s">
        <v>608</v>
      </c>
      <c r="G372" s="279" t="s">
        <v>143</v>
      </c>
      <c r="H372" s="280">
        <v>3</v>
      </c>
      <c r="I372" s="281"/>
      <c r="J372" s="282">
        <f>ROUND(I372*H372,2)</f>
        <v>0</v>
      </c>
      <c r="K372" s="283"/>
      <c r="L372" s="284"/>
      <c r="M372" s="285" t="s">
        <v>1</v>
      </c>
      <c r="N372" s="286" t="s">
        <v>41</v>
      </c>
      <c r="O372" s="91"/>
      <c r="P372" s="227">
        <f>O372*H372</f>
        <v>0</v>
      </c>
      <c r="Q372" s="227">
        <v>0.0050000000000000001</v>
      </c>
      <c r="R372" s="227">
        <f>Q372*H372</f>
        <v>0.014999999999999999</v>
      </c>
      <c r="S372" s="227">
        <v>0</v>
      </c>
      <c r="T372" s="228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29" t="s">
        <v>163</v>
      </c>
      <c r="AT372" s="229" t="s">
        <v>347</v>
      </c>
      <c r="AU372" s="229" t="s">
        <v>86</v>
      </c>
      <c r="AY372" s="17" t="s">
        <v>120</v>
      </c>
      <c r="BE372" s="230">
        <f>IF(N372="základní",J372,0)</f>
        <v>0</v>
      </c>
      <c r="BF372" s="230">
        <f>IF(N372="snížená",J372,0)</f>
        <v>0</v>
      </c>
      <c r="BG372" s="230">
        <f>IF(N372="zákl. přenesená",J372,0)</f>
        <v>0</v>
      </c>
      <c r="BH372" s="230">
        <f>IF(N372="sníž. přenesená",J372,0)</f>
        <v>0</v>
      </c>
      <c r="BI372" s="230">
        <f>IF(N372="nulová",J372,0)</f>
        <v>0</v>
      </c>
      <c r="BJ372" s="17" t="s">
        <v>84</v>
      </c>
      <c r="BK372" s="230">
        <f>ROUND(I372*H372,2)</f>
        <v>0</v>
      </c>
      <c r="BL372" s="17" t="s">
        <v>123</v>
      </c>
      <c r="BM372" s="229" t="s">
        <v>609</v>
      </c>
    </row>
    <row r="373" s="13" customFormat="1">
      <c r="A373" s="13"/>
      <c r="B373" s="238"/>
      <c r="C373" s="239"/>
      <c r="D373" s="231" t="s">
        <v>145</v>
      </c>
      <c r="E373" s="240" t="s">
        <v>1</v>
      </c>
      <c r="F373" s="241" t="s">
        <v>140</v>
      </c>
      <c r="G373" s="239"/>
      <c r="H373" s="242">
        <v>3</v>
      </c>
      <c r="I373" s="243"/>
      <c r="J373" s="239"/>
      <c r="K373" s="239"/>
      <c r="L373" s="244"/>
      <c r="M373" s="245"/>
      <c r="N373" s="246"/>
      <c r="O373" s="246"/>
      <c r="P373" s="246"/>
      <c r="Q373" s="246"/>
      <c r="R373" s="246"/>
      <c r="S373" s="246"/>
      <c r="T373" s="247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8" t="s">
        <v>145</v>
      </c>
      <c r="AU373" s="248" t="s">
        <v>86</v>
      </c>
      <c r="AV373" s="13" t="s">
        <v>86</v>
      </c>
      <c r="AW373" s="13" t="s">
        <v>32</v>
      </c>
      <c r="AX373" s="13" t="s">
        <v>84</v>
      </c>
      <c r="AY373" s="248" t="s">
        <v>120</v>
      </c>
    </row>
    <row r="374" s="2" customFormat="1" ht="24.15" customHeight="1">
      <c r="A374" s="38"/>
      <c r="B374" s="39"/>
      <c r="C374" s="276" t="s">
        <v>610</v>
      </c>
      <c r="D374" s="276" t="s">
        <v>347</v>
      </c>
      <c r="E374" s="277" t="s">
        <v>611</v>
      </c>
      <c r="F374" s="278" t="s">
        <v>612</v>
      </c>
      <c r="G374" s="279" t="s">
        <v>143</v>
      </c>
      <c r="H374" s="280">
        <v>5</v>
      </c>
      <c r="I374" s="281"/>
      <c r="J374" s="282">
        <f>ROUND(I374*H374,2)</f>
        <v>0</v>
      </c>
      <c r="K374" s="283"/>
      <c r="L374" s="284"/>
      <c r="M374" s="285" t="s">
        <v>1</v>
      </c>
      <c r="N374" s="286" t="s">
        <v>41</v>
      </c>
      <c r="O374" s="91"/>
      <c r="P374" s="227">
        <f>O374*H374</f>
        <v>0</v>
      </c>
      <c r="Q374" s="227">
        <v>0.0035000000000000001</v>
      </c>
      <c r="R374" s="227">
        <f>Q374*H374</f>
        <v>0.017500000000000002</v>
      </c>
      <c r="S374" s="227">
        <v>0</v>
      </c>
      <c r="T374" s="228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29" t="s">
        <v>163</v>
      </c>
      <c r="AT374" s="229" t="s">
        <v>347</v>
      </c>
      <c r="AU374" s="229" t="s">
        <v>86</v>
      </c>
      <c r="AY374" s="17" t="s">
        <v>120</v>
      </c>
      <c r="BE374" s="230">
        <f>IF(N374="základní",J374,0)</f>
        <v>0</v>
      </c>
      <c r="BF374" s="230">
        <f>IF(N374="snížená",J374,0)</f>
        <v>0</v>
      </c>
      <c r="BG374" s="230">
        <f>IF(N374="zákl. přenesená",J374,0)</f>
        <v>0</v>
      </c>
      <c r="BH374" s="230">
        <f>IF(N374="sníž. přenesená",J374,0)</f>
        <v>0</v>
      </c>
      <c r="BI374" s="230">
        <f>IF(N374="nulová",J374,0)</f>
        <v>0</v>
      </c>
      <c r="BJ374" s="17" t="s">
        <v>84</v>
      </c>
      <c r="BK374" s="230">
        <f>ROUND(I374*H374,2)</f>
        <v>0</v>
      </c>
      <c r="BL374" s="17" t="s">
        <v>123</v>
      </c>
      <c r="BM374" s="229" t="s">
        <v>613</v>
      </c>
    </row>
    <row r="375" s="13" customFormat="1">
      <c r="A375" s="13"/>
      <c r="B375" s="238"/>
      <c r="C375" s="239"/>
      <c r="D375" s="231" t="s">
        <v>145</v>
      </c>
      <c r="E375" s="240" t="s">
        <v>1</v>
      </c>
      <c r="F375" s="241" t="s">
        <v>614</v>
      </c>
      <c r="G375" s="239"/>
      <c r="H375" s="242">
        <v>5</v>
      </c>
      <c r="I375" s="243"/>
      <c r="J375" s="239"/>
      <c r="K375" s="239"/>
      <c r="L375" s="244"/>
      <c r="M375" s="245"/>
      <c r="N375" s="246"/>
      <c r="O375" s="246"/>
      <c r="P375" s="246"/>
      <c r="Q375" s="246"/>
      <c r="R375" s="246"/>
      <c r="S375" s="246"/>
      <c r="T375" s="247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8" t="s">
        <v>145</v>
      </c>
      <c r="AU375" s="248" t="s">
        <v>86</v>
      </c>
      <c r="AV375" s="13" t="s">
        <v>86</v>
      </c>
      <c r="AW375" s="13" t="s">
        <v>32</v>
      </c>
      <c r="AX375" s="13" t="s">
        <v>84</v>
      </c>
      <c r="AY375" s="248" t="s">
        <v>120</v>
      </c>
    </row>
    <row r="376" s="2" customFormat="1" ht="24.15" customHeight="1">
      <c r="A376" s="38"/>
      <c r="B376" s="39"/>
      <c r="C376" s="217" t="s">
        <v>615</v>
      </c>
      <c r="D376" s="217" t="s">
        <v>124</v>
      </c>
      <c r="E376" s="218" t="s">
        <v>616</v>
      </c>
      <c r="F376" s="219" t="s">
        <v>617</v>
      </c>
      <c r="G376" s="220" t="s">
        <v>143</v>
      </c>
      <c r="H376" s="221">
        <v>3</v>
      </c>
      <c r="I376" s="222"/>
      <c r="J376" s="223">
        <f>ROUND(I376*H376,2)</f>
        <v>0</v>
      </c>
      <c r="K376" s="224"/>
      <c r="L376" s="44"/>
      <c r="M376" s="225" t="s">
        <v>1</v>
      </c>
      <c r="N376" s="226" t="s">
        <v>41</v>
      </c>
      <c r="O376" s="91"/>
      <c r="P376" s="227">
        <f>O376*H376</f>
        <v>0</v>
      </c>
      <c r="Q376" s="227">
        <v>0.10940999999999999</v>
      </c>
      <c r="R376" s="227">
        <f>Q376*H376</f>
        <v>0.32822999999999997</v>
      </c>
      <c r="S376" s="227">
        <v>0</v>
      </c>
      <c r="T376" s="228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29" t="s">
        <v>123</v>
      </c>
      <c r="AT376" s="229" t="s">
        <v>124</v>
      </c>
      <c r="AU376" s="229" t="s">
        <v>86</v>
      </c>
      <c r="AY376" s="17" t="s">
        <v>120</v>
      </c>
      <c r="BE376" s="230">
        <f>IF(N376="základní",J376,0)</f>
        <v>0</v>
      </c>
      <c r="BF376" s="230">
        <f>IF(N376="snížená",J376,0)</f>
        <v>0</v>
      </c>
      <c r="BG376" s="230">
        <f>IF(N376="zákl. přenesená",J376,0)</f>
        <v>0</v>
      </c>
      <c r="BH376" s="230">
        <f>IF(N376="sníž. přenesená",J376,0)</f>
        <v>0</v>
      </c>
      <c r="BI376" s="230">
        <f>IF(N376="nulová",J376,0)</f>
        <v>0</v>
      </c>
      <c r="BJ376" s="17" t="s">
        <v>84</v>
      </c>
      <c r="BK376" s="230">
        <f>ROUND(I376*H376,2)</f>
        <v>0</v>
      </c>
      <c r="BL376" s="17" t="s">
        <v>123</v>
      </c>
      <c r="BM376" s="229" t="s">
        <v>618</v>
      </c>
    </row>
    <row r="377" s="2" customFormat="1">
      <c r="A377" s="38"/>
      <c r="B377" s="39"/>
      <c r="C377" s="40"/>
      <c r="D377" s="249" t="s">
        <v>190</v>
      </c>
      <c r="E377" s="40"/>
      <c r="F377" s="250" t="s">
        <v>619</v>
      </c>
      <c r="G377" s="40"/>
      <c r="H377" s="40"/>
      <c r="I377" s="233"/>
      <c r="J377" s="40"/>
      <c r="K377" s="40"/>
      <c r="L377" s="44"/>
      <c r="M377" s="234"/>
      <c r="N377" s="235"/>
      <c r="O377" s="91"/>
      <c r="P377" s="91"/>
      <c r="Q377" s="91"/>
      <c r="R377" s="91"/>
      <c r="S377" s="91"/>
      <c r="T377" s="92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T377" s="17" t="s">
        <v>190</v>
      </c>
      <c r="AU377" s="17" t="s">
        <v>86</v>
      </c>
    </row>
    <row r="378" s="14" customFormat="1">
      <c r="A378" s="14"/>
      <c r="B378" s="255"/>
      <c r="C378" s="256"/>
      <c r="D378" s="231" t="s">
        <v>145</v>
      </c>
      <c r="E378" s="257" t="s">
        <v>1</v>
      </c>
      <c r="F378" s="258" t="s">
        <v>603</v>
      </c>
      <c r="G378" s="256"/>
      <c r="H378" s="257" t="s">
        <v>1</v>
      </c>
      <c r="I378" s="259"/>
      <c r="J378" s="256"/>
      <c r="K378" s="256"/>
      <c r="L378" s="260"/>
      <c r="M378" s="261"/>
      <c r="N378" s="262"/>
      <c r="O378" s="262"/>
      <c r="P378" s="262"/>
      <c r="Q378" s="262"/>
      <c r="R378" s="262"/>
      <c r="S378" s="262"/>
      <c r="T378" s="263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64" t="s">
        <v>145</v>
      </c>
      <c r="AU378" s="264" t="s">
        <v>86</v>
      </c>
      <c r="AV378" s="14" t="s">
        <v>84</v>
      </c>
      <c r="AW378" s="14" t="s">
        <v>32</v>
      </c>
      <c r="AX378" s="14" t="s">
        <v>76</v>
      </c>
      <c r="AY378" s="264" t="s">
        <v>120</v>
      </c>
    </row>
    <row r="379" s="13" customFormat="1">
      <c r="A379" s="13"/>
      <c r="B379" s="238"/>
      <c r="C379" s="239"/>
      <c r="D379" s="231" t="s">
        <v>145</v>
      </c>
      <c r="E379" s="240" t="s">
        <v>1</v>
      </c>
      <c r="F379" s="241" t="s">
        <v>620</v>
      </c>
      <c r="G379" s="239"/>
      <c r="H379" s="242">
        <v>3</v>
      </c>
      <c r="I379" s="243"/>
      <c r="J379" s="239"/>
      <c r="K379" s="239"/>
      <c r="L379" s="244"/>
      <c r="M379" s="245"/>
      <c r="N379" s="246"/>
      <c r="O379" s="246"/>
      <c r="P379" s="246"/>
      <c r="Q379" s="246"/>
      <c r="R379" s="246"/>
      <c r="S379" s="246"/>
      <c r="T379" s="247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8" t="s">
        <v>145</v>
      </c>
      <c r="AU379" s="248" t="s">
        <v>86</v>
      </c>
      <c r="AV379" s="13" t="s">
        <v>86</v>
      </c>
      <c r="AW379" s="13" t="s">
        <v>32</v>
      </c>
      <c r="AX379" s="13" t="s">
        <v>84</v>
      </c>
      <c r="AY379" s="248" t="s">
        <v>120</v>
      </c>
    </row>
    <row r="380" s="2" customFormat="1" ht="21.75" customHeight="1">
      <c r="A380" s="38"/>
      <c r="B380" s="39"/>
      <c r="C380" s="276" t="s">
        <v>621</v>
      </c>
      <c r="D380" s="276" t="s">
        <v>347</v>
      </c>
      <c r="E380" s="277" t="s">
        <v>622</v>
      </c>
      <c r="F380" s="278" t="s">
        <v>623</v>
      </c>
      <c r="G380" s="279" t="s">
        <v>143</v>
      </c>
      <c r="H380" s="280">
        <v>3</v>
      </c>
      <c r="I380" s="281"/>
      <c r="J380" s="282">
        <f>ROUND(I380*H380,2)</f>
        <v>0</v>
      </c>
      <c r="K380" s="283"/>
      <c r="L380" s="284"/>
      <c r="M380" s="285" t="s">
        <v>1</v>
      </c>
      <c r="N380" s="286" t="s">
        <v>41</v>
      </c>
      <c r="O380" s="91"/>
      <c r="P380" s="227">
        <f>O380*H380</f>
        <v>0</v>
      </c>
      <c r="Q380" s="227">
        <v>0.0064999999999999997</v>
      </c>
      <c r="R380" s="227">
        <f>Q380*H380</f>
        <v>0.0195</v>
      </c>
      <c r="S380" s="227">
        <v>0</v>
      </c>
      <c r="T380" s="228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29" t="s">
        <v>163</v>
      </c>
      <c r="AT380" s="229" t="s">
        <v>347</v>
      </c>
      <c r="AU380" s="229" t="s">
        <v>86</v>
      </c>
      <c r="AY380" s="17" t="s">
        <v>120</v>
      </c>
      <c r="BE380" s="230">
        <f>IF(N380="základní",J380,0)</f>
        <v>0</v>
      </c>
      <c r="BF380" s="230">
        <f>IF(N380="snížená",J380,0)</f>
        <v>0</v>
      </c>
      <c r="BG380" s="230">
        <f>IF(N380="zákl. přenesená",J380,0)</f>
        <v>0</v>
      </c>
      <c r="BH380" s="230">
        <f>IF(N380="sníž. přenesená",J380,0)</f>
        <v>0</v>
      </c>
      <c r="BI380" s="230">
        <f>IF(N380="nulová",J380,0)</f>
        <v>0</v>
      </c>
      <c r="BJ380" s="17" t="s">
        <v>84</v>
      </c>
      <c r="BK380" s="230">
        <f>ROUND(I380*H380,2)</f>
        <v>0</v>
      </c>
      <c r="BL380" s="17" t="s">
        <v>123</v>
      </c>
      <c r="BM380" s="229" t="s">
        <v>624</v>
      </c>
    </row>
    <row r="381" s="2" customFormat="1" ht="16.5" customHeight="1">
      <c r="A381" s="38"/>
      <c r="B381" s="39"/>
      <c r="C381" s="276" t="s">
        <v>625</v>
      </c>
      <c r="D381" s="276" t="s">
        <v>347</v>
      </c>
      <c r="E381" s="277" t="s">
        <v>626</v>
      </c>
      <c r="F381" s="278" t="s">
        <v>627</v>
      </c>
      <c r="G381" s="279" t="s">
        <v>143</v>
      </c>
      <c r="H381" s="280">
        <v>3</v>
      </c>
      <c r="I381" s="281"/>
      <c r="J381" s="282">
        <f>ROUND(I381*H381,2)</f>
        <v>0</v>
      </c>
      <c r="K381" s="283"/>
      <c r="L381" s="284"/>
      <c r="M381" s="285" t="s">
        <v>1</v>
      </c>
      <c r="N381" s="286" t="s">
        <v>41</v>
      </c>
      <c r="O381" s="91"/>
      <c r="P381" s="227">
        <f>O381*H381</f>
        <v>0</v>
      </c>
      <c r="Q381" s="227">
        <v>0.0033</v>
      </c>
      <c r="R381" s="227">
        <f>Q381*H381</f>
        <v>0.0098999999999999991</v>
      </c>
      <c r="S381" s="227">
        <v>0</v>
      </c>
      <c r="T381" s="228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29" t="s">
        <v>163</v>
      </c>
      <c r="AT381" s="229" t="s">
        <v>347</v>
      </c>
      <c r="AU381" s="229" t="s">
        <v>86</v>
      </c>
      <c r="AY381" s="17" t="s">
        <v>120</v>
      </c>
      <c r="BE381" s="230">
        <f>IF(N381="základní",J381,0)</f>
        <v>0</v>
      </c>
      <c r="BF381" s="230">
        <f>IF(N381="snížená",J381,0)</f>
        <v>0</v>
      </c>
      <c r="BG381" s="230">
        <f>IF(N381="zákl. přenesená",J381,0)</f>
        <v>0</v>
      </c>
      <c r="BH381" s="230">
        <f>IF(N381="sníž. přenesená",J381,0)</f>
        <v>0</v>
      </c>
      <c r="BI381" s="230">
        <f>IF(N381="nulová",J381,0)</f>
        <v>0</v>
      </c>
      <c r="BJ381" s="17" t="s">
        <v>84</v>
      </c>
      <c r="BK381" s="230">
        <f>ROUND(I381*H381,2)</f>
        <v>0</v>
      </c>
      <c r="BL381" s="17" t="s">
        <v>123</v>
      </c>
      <c r="BM381" s="229" t="s">
        <v>628</v>
      </c>
    </row>
    <row r="382" s="2" customFormat="1" ht="16.5" customHeight="1">
      <c r="A382" s="38"/>
      <c r="B382" s="39"/>
      <c r="C382" s="276" t="s">
        <v>629</v>
      </c>
      <c r="D382" s="276" t="s">
        <v>347</v>
      </c>
      <c r="E382" s="277" t="s">
        <v>630</v>
      </c>
      <c r="F382" s="278" t="s">
        <v>631</v>
      </c>
      <c r="G382" s="279" t="s">
        <v>143</v>
      </c>
      <c r="H382" s="280">
        <v>3</v>
      </c>
      <c r="I382" s="281"/>
      <c r="J382" s="282">
        <f>ROUND(I382*H382,2)</f>
        <v>0</v>
      </c>
      <c r="K382" s="283"/>
      <c r="L382" s="284"/>
      <c r="M382" s="285" t="s">
        <v>1</v>
      </c>
      <c r="N382" s="286" t="s">
        <v>41</v>
      </c>
      <c r="O382" s="91"/>
      <c r="P382" s="227">
        <f>O382*H382</f>
        <v>0</v>
      </c>
      <c r="Q382" s="227">
        <v>0.00040000000000000002</v>
      </c>
      <c r="R382" s="227">
        <f>Q382*H382</f>
        <v>0.0012000000000000001</v>
      </c>
      <c r="S382" s="227">
        <v>0</v>
      </c>
      <c r="T382" s="228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29" t="s">
        <v>163</v>
      </c>
      <c r="AT382" s="229" t="s">
        <v>347</v>
      </c>
      <c r="AU382" s="229" t="s">
        <v>86</v>
      </c>
      <c r="AY382" s="17" t="s">
        <v>120</v>
      </c>
      <c r="BE382" s="230">
        <f>IF(N382="základní",J382,0)</f>
        <v>0</v>
      </c>
      <c r="BF382" s="230">
        <f>IF(N382="snížená",J382,0)</f>
        <v>0</v>
      </c>
      <c r="BG382" s="230">
        <f>IF(N382="zákl. přenesená",J382,0)</f>
        <v>0</v>
      </c>
      <c r="BH382" s="230">
        <f>IF(N382="sníž. přenesená",J382,0)</f>
        <v>0</v>
      </c>
      <c r="BI382" s="230">
        <f>IF(N382="nulová",J382,0)</f>
        <v>0</v>
      </c>
      <c r="BJ382" s="17" t="s">
        <v>84</v>
      </c>
      <c r="BK382" s="230">
        <f>ROUND(I382*H382,2)</f>
        <v>0</v>
      </c>
      <c r="BL382" s="17" t="s">
        <v>123</v>
      </c>
      <c r="BM382" s="229" t="s">
        <v>632</v>
      </c>
    </row>
    <row r="383" s="2" customFormat="1" ht="16.5" customHeight="1">
      <c r="A383" s="38"/>
      <c r="B383" s="39"/>
      <c r="C383" s="276" t="s">
        <v>633</v>
      </c>
      <c r="D383" s="276" t="s">
        <v>347</v>
      </c>
      <c r="E383" s="277" t="s">
        <v>634</v>
      </c>
      <c r="F383" s="278" t="s">
        <v>635</v>
      </c>
      <c r="G383" s="279" t="s">
        <v>143</v>
      </c>
      <c r="H383" s="280">
        <v>3</v>
      </c>
      <c r="I383" s="281"/>
      <c r="J383" s="282">
        <f>ROUND(I383*H383,2)</f>
        <v>0</v>
      </c>
      <c r="K383" s="283"/>
      <c r="L383" s="284"/>
      <c r="M383" s="285" t="s">
        <v>1</v>
      </c>
      <c r="N383" s="286" t="s">
        <v>41</v>
      </c>
      <c r="O383" s="91"/>
      <c r="P383" s="227">
        <f>O383*H383</f>
        <v>0</v>
      </c>
      <c r="Q383" s="227">
        <v>0.00014999999999999999</v>
      </c>
      <c r="R383" s="227">
        <f>Q383*H383</f>
        <v>0.00044999999999999999</v>
      </c>
      <c r="S383" s="227">
        <v>0</v>
      </c>
      <c r="T383" s="228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29" t="s">
        <v>163</v>
      </c>
      <c r="AT383" s="229" t="s">
        <v>347</v>
      </c>
      <c r="AU383" s="229" t="s">
        <v>86</v>
      </c>
      <c r="AY383" s="17" t="s">
        <v>120</v>
      </c>
      <c r="BE383" s="230">
        <f>IF(N383="základní",J383,0)</f>
        <v>0</v>
      </c>
      <c r="BF383" s="230">
        <f>IF(N383="snížená",J383,0)</f>
        <v>0</v>
      </c>
      <c r="BG383" s="230">
        <f>IF(N383="zákl. přenesená",J383,0)</f>
        <v>0</v>
      </c>
      <c r="BH383" s="230">
        <f>IF(N383="sníž. přenesená",J383,0)</f>
        <v>0</v>
      </c>
      <c r="BI383" s="230">
        <f>IF(N383="nulová",J383,0)</f>
        <v>0</v>
      </c>
      <c r="BJ383" s="17" t="s">
        <v>84</v>
      </c>
      <c r="BK383" s="230">
        <f>ROUND(I383*H383,2)</f>
        <v>0</v>
      </c>
      <c r="BL383" s="17" t="s">
        <v>123</v>
      </c>
      <c r="BM383" s="229" t="s">
        <v>636</v>
      </c>
    </row>
    <row r="384" s="2" customFormat="1" ht="24.15" customHeight="1">
      <c r="A384" s="38"/>
      <c r="B384" s="39"/>
      <c r="C384" s="217" t="s">
        <v>315</v>
      </c>
      <c r="D384" s="217" t="s">
        <v>124</v>
      </c>
      <c r="E384" s="218" t="s">
        <v>637</v>
      </c>
      <c r="F384" s="219" t="s">
        <v>638</v>
      </c>
      <c r="G384" s="220" t="s">
        <v>286</v>
      </c>
      <c r="H384" s="221">
        <v>649</v>
      </c>
      <c r="I384" s="222"/>
      <c r="J384" s="223">
        <f>ROUND(I384*H384,2)</f>
        <v>0</v>
      </c>
      <c r="K384" s="224"/>
      <c r="L384" s="44"/>
      <c r="M384" s="225" t="s">
        <v>1</v>
      </c>
      <c r="N384" s="226" t="s">
        <v>41</v>
      </c>
      <c r="O384" s="91"/>
      <c r="P384" s="227">
        <f>O384*H384</f>
        <v>0</v>
      </c>
      <c r="Q384" s="227">
        <v>8.0000000000000007E-05</v>
      </c>
      <c r="R384" s="227">
        <f>Q384*H384</f>
        <v>0.051920000000000001</v>
      </c>
      <c r="S384" s="227">
        <v>0</v>
      </c>
      <c r="T384" s="228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29" t="s">
        <v>123</v>
      </c>
      <c r="AT384" s="229" t="s">
        <v>124</v>
      </c>
      <c r="AU384" s="229" t="s">
        <v>86</v>
      </c>
      <c r="AY384" s="17" t="s">
        <v>120</v>
      </c>
      <c r="BE384" s="230">
        <f>IF(N384="základní",J384,0)</f>
        <v>0</v>
      </c>
      <c r="BF384" s="230">
        <f>IF(N384="snížená",J384,0)</f>
        <v>0</v>
      </c>
      <c r="BG384" s="230">
        <f>IF(N384="zákl. přenesená",J384,0)</f>
        <v>0</v>
      </c>
      <c r="BH384" s="230">
        <f>IF(N384="sníž. přenesená",J384,0)</f>
        <v>0</v>
      </c>
      <c r="BI384" s="230">
        <f>IF(N384="nulová",J384,0)</f>
        <v>0</v>
      </c>
      <c r="BJ384" s="17" t="s">
        <v>84</v>
      </c>
      <c r="BK384" s="230">
        <f>ROUND(I384*H384,2)</f>
        <v>0</v>
      </c>
      <c r="BL384" s="17" t="s">
        <v>123</v>
      </c>
      <c r="BM384" s="229" t="s">
        <v>639</v>
      </c>
    </row>
    <row r="385" s="2" customFormat="1">
      <c r="A385" s="38"/>
      <c r="B385" s="39"/>
      <c r="C385" s="40"/>
      <c r="D385" s="249" t="s">
        <v>190</v>
      </c>
      <c r="E385" s="40"/>
      <c r="F385" s="250" t="s">
        <v>640</v>
      </c>
      <c r="G385" s="40"/>
      <c r="H385" s="40"/>
      <c r="I385" s="233"/>
      <c r="J385" s="40"/>
      <c r="K385" s="40"/>
      <c r="L385" s="44"/>
      <c r="M385" s="234"/>
      <c r="N385" s="235"/>
      <c r="O385" s="91"/>
      <c r="P385" s="91"/>
      <c r="Q385" s="91"/>
      <c r="R385" s="91"/>
      <c r="S385" s="91"/>
      <c r="T385" s="92"/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T385" s="17" t="s">
        <v>190</v>
      </c>
      <c r="AU385" s="17" t="s">
        <v>86</v>
      </c>
    </row>
    <row r="386" s="13" customFormat="1">
      <c r="A386" s="13"/>
      <c r="B386" s="238"/>
      <c r="C386" s="239"/>
      <c r="D386" s="231" t="s">
        <v>145</v>
      </c>
      <c r="E386" s="240" t="s">
        <v>1</v>
      </c>
      <c r="F386" s="241" t="s">
        <v>641</v>
      </c>
      <c r="G386" s="239"/>
      <c r="H386" s="242">
        <v>80</v>
      </c>
      <c r="I386" s="243"/>
      <c r="J386" s="239"/>
      <c r="K386" s="239"/>
      <c r="L386" s="244"/>
      <c r="M386" s="245"/>
      <c r="N386" s="246"/>
      <c r="O386" s="246"/>
      <c r="P386" s="246"/>
      <c r="Q386" s="246"/>
      <c r="R386" s="246"/>
      <c r="S386" s="246"/>
      <c r="T386" s="247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8" t="s">
        <v>145</v>
      </c>
      <c r="AU386" s="248" t="s">
        <v>86</v>
      </c>
      <c r="AV386" s="13" t="s">
        <v>86</v>
      </c>
      <c r="AW386" s="13" t="s">
        <v>32</v>
      </c>
      <c r="AX386" s="13" t="s">
        <v>76</v>
      </c>
      <c r="AY386" s="248" t="s">
        <v>120</v>
      </c>
    </row>
    <row r="387" s="13" customFormat="1">
      <c r="A387" s="13"/>
      <c r="B387" s="238"/>
      <c r="C387" s="239"/>
      <c r="D387" s="231" t="s">
        <v>145</v>
      </c>
      <c r="E387" s="240" t="s">
        <v>1</v>
      </c>
      <c r="F387" s="241" t="s">
        <v>642</v>
      </c>
      <c r="G387" s="239"/>
      <c r="H387" s="242">
        <v>569</v>
      </c>
      <c r="I387" s="243"/>
      <c r="J387" s="239"/>
      <c r="K387" s="239"/>
      <c r="L387" s="244"/>
      <c r="M387" s="245"/>
      <c r="N387" s="246"/>
      <c r="O387" s="246"/>
      <c r="P387" s="246"/>
      <c r="Q387" s="246"/>
      <c r="R387" s="246"/>
      <c r="S387" s="246"/>
      <c r="T387" s="247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8" t="s">
        <v>145</v>
      </c>
      <c r="AU387" s="248" t="s">
        <v>86</v>
      </c>
      <c r="AV387" s="13" t="s">
        <v>86</v>
      </c>
      <c r="AW387" s="13" t="s">
        <v>32</v>
      </c>
      <c r="AX387" s="13" t="s">
        <v>76</v>
      </c>
      <c r="AY387" s="248" t="s">
        <v>120</v>
      </c>
    </row>
    <row r="388" s="15" customFormat="1">
      <c r="A388" s="15"/>
      <c r="B388" s="265"/>
      <c r="C388" s="266"/>
      <c r="D388" s="231" t="s">
        <v>145</v>
      </c>
      <c r="E388" s="267" t="s">
        <v>1</v>
      </c>
      <c r="F388" s="268" t="s">
        <v>254</v>
      </c>
      <c r="G388" s="266"/>
      <c r="H388" s="269">
        <v>649</v>
      </c>
      <c r="I388" s="270"/>
      <c r="J388" s="266"/>
      <c r="K388" s="266"/>
      <c r="L388" s="271"/>
      <c r="M388" s="272"/>
      <c r="N388" s="273"/>
      <c r="O388" s="273"/>
      <c r="P388" s="273"/>
      <c r="Q388" s="273"/>
      <c r="R388" s="273"/>
      <c r="S388" s="273"/>
      <c r="T388" s="274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75" t="s">
        <v>145</v>
      </c>
      <c r="AU388" s="275" t="s">
        <v>86</v>
      </c>
      <c r="AV388" s="15" t="s">
        <v>123</v>
      </c>
      <c r="AW388" s="15" t="s">
        <v>32</v>
      </c>
      <c r="AX388" s="15" t="s">
        <v>84</v>
      </c>
      <c r="AY388" s="275" t="s">
        <v>120</v>
      </c>
    </row>
    <row r="389" s="2" customFormat="1" ht="24.15" customHeight="1">
      <c r="A389" s="38"/>
      <c r="B389" s="39"/>
      <c r="C389" s="217" t="s">
        <v>643</v>
      </c>
      <c r="D389" s="217" t="s">
        <v>124</v>
      </c>
      <c r="E389" s="218" t="s">
        <v>644</v>
      </c>
      <c r="F389" s="219" t="s">
        <v>645</v>
      </c>
      <c r="G389" s="220" t="s">
        <v>286</v>
      </c>
      <c r="H389" s="221">
        <v>123</v>
      </c>
      <c r="I389" s="222"/>
      <c r="J389" s="223">
        <f>ROUND(I389*H389,2)</f>
        <v>0</v>
      </c>
      <c r="K389" s="224"/>
      <c r="L389" s="44"/>
      <c r="M389" s="225" t="s">
        <v>1</v>
      </c>
      <c r="N389" s="226" t="s">
        <v>41</v>
      </c>
      <c r="O389" s="91"/>
      <c r="P389" s="227">
        <f>O389*H389</f>
        <v>0</v>
      </c>
      <c r="Q389" s="227">
        <v>8.0000000000000007E-05</v>
      </c>
      <c r="R389" s="227">
        <f>Q389*H389</f>
        <v>0.0098400000000000015</v>
      </c>
      <c r="S389" s="227">
        <v>0</v>
      </c>
      <c r="T389" s="228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29" t="s">
        <v>123</v>
      </c>
      <c r="AT389" s="229" t="s">
        <v>124</v>
      </c>
      <c r="AU389" s="229" t="s">
        <v>86</v>
      </c>
      <c r="AY389" s="17" t="s">
        <v>120</v>
      </c>
      <c r="BE389" s="230">
        <f>IF(N389="základní",J389,0)</f>
        <v>0</v>
      </c>
      <c r="BF389" s="230">
        <f>IF(N389="snížená",J389,0)</f>
        <v>0</v>
      </c>
      <c r="BG389" s="230">
        <f>IF(N389="zákl. přenesená",J389,0)</f>
        <v>0</v>
      </c>
      <c r="BH389" s="230">
        <f>IF(N389="sníž. přenesená",J389,0)</f>
        <v>0</v>
      </c>
      <c r="BI389" s="230">
        <f>IF(N389="nulová",J389,0)</f>
        <v>0</v>
      </c>
      <c r="BJ389" s="17" t="s">
        <v>84</v>
      </c>
      <c r="BK389" s="230">
        <f>ROUND(I389*H389,2)</f>
        <v>0</v>
      </c>
      <c r="BL389" s="17" t="s">
        <v>123</v>
      </c>
      <c r="BM389" s="229" t="s">
        <v>646</v>
      </c>
    </row>
    <row r="390" s="2" customFormat="1">
      <c r="A390" s="38"/>
      <c r="B390" s="39"/>
      <c r="C390" s="40"/>
      <c r="D390" s="249" t="s">
        <v>190</v>
      </c>
      <c r="E390" s="40"/>
      <c r="F390" s="250" t="s">
        <v>647</v>
      </c>
      <c r="G390" s="40"/>
      <c r="H390" s="40"/>
      <c r="I390" s="233"/>
      <c r="J390" s="40"/>
      <c r="K390" s="40"/>
      <c r="L390" s="44"/>
      <c r="M390" s="234"/>
      <c r="N390" s="235"/>
      <c r="O390" s="91"/>
      <c r="P390" s="91"/>
      <c r="Q390" s="91"/>
      <c r="R390" s="91"/>
      <c r="S390" s="91"/>
      <c r="T390" s="92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T390" s="17" t="s">
        <v>190</v>
      </c>
      <c r="AU390" s="17" t="s">
        <v>86</v>
      </c>
    </row>
    <row r="391" s="13" customFormat="1">
      <c r="A391" s="13"/>
      <c r="B391" s="238"/>
      <c r="C391" s="239"/>
      <c r="D391" s="231" t="s">
        <v>145</v>
      </c>
      <c r="E391" s="240" t="s">
        <v>1</v>
      </c>
      <c r="F391" s="241" t="s">
        <v>648</v>
      </c>
      <c r="G391" s="239"/>
      <c r="H391" s="242">
        <v>123</v>
      </c>
      <c r="I391" s="243"/>
      <c r="J391" s="239"/>
      <c r="K391" s="239"/>
      <c r="L391" s="244"/>
      <c r="M391" s="245"/>
      <c r="N391" s="246"/>
      <c r="O391" s="246"/>
      <c r="P391" s="246"/>
      <c r="Q391" s="246"/>
      <c r="R391" s="246"/>
      <c r="S391" s="246"/>
      <c r="T391" s="247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8" t="s">
        <v>145</v>
      </c>
      <c r="AU391" s="248" t="s">
        <v>86</v>
      </c>
      <c r="AV391" s="13" t="s">
        <v>86</v>
      </c>
      <c r="AW391" s="13" t="s">
        <v>32</v>
      </c>
      <c r="AX391" s="13" t="s">
        <v>84</v>
      </c>
      <c r="AY391" s="248" t="s">
        <v>120</v>
      </c>
    </row>
    <row r="392" s="2" customFormat="1" ht="24.15" customHeight="1">
      <c r="A392" s="38"/>
      <c r="B392" s="39"/>
      <c r="C392" s="217" t="s">
        <v>649</v>
      </c>
      <c r="D392" s="217" t="s">
        <v>124</v>
      </c>
      <c r="E392" s="218" t="s">
        <v>650</v>
      </c>
      <c r="F392" s="219" t="s">
        <v>651</v>
      </c>
      <c r="G392" s="220" t="s">
        <v>286</v>
      </c>
      <c r="H392" s="221">
        <v>413</v>
      </c>
      <c r="I392" s="222"/>
      <c r="J392" s="223">
        <f>ROUND(I392*H392,2)</f>
        <v>0</v>
      </c>
      <c r="K392" s="224"/>
      <c r="L392" s="44"/>
      <c r="M392" s="225" t="s">
        <v>1</v>
      </c>
      <c r="N392" s="226" t="s">
        <v>41</v>
      </c>
      <c r="O392" s="91"/>
      <c r="P392" s="227">
        <f>O392*H392</f>
        <v>0</v>
      </c>
      <c r="Q392" s="227">
        <v>3.0000000000000001E-05</v>
      </c>
      <c r="R392" s="227">
        <f>Q392*H392</f>
        <v>0.01239</v>
      </c>
      <c r="S392" s="227">
        <v>0</v>
      </c>
      <c r="T392" s="228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29" t="s">
        <v>123</v>
      </c>
      <c r="AT392" s="229" t="s">
        <v>124</v>
      </c>
      <c r="AU392" s="229" t="s">
        <v>86</v>
      </c>
      <c r="AY392" s="17" t="s">
        <v>120</v>
      </c>
      <c r="BE392" s="230">
        <f>IF(N392="základní",J392,0)</f>
        <v>0</v>
      </c>
      <c r="BF392" s="230">
        <f>IF(N392="snížená",J392,0)</f>
        <v>0</v>
      </c>
      <c r="BG392" s="230">
        <f>IF(N392="zákl. přenesená",J392,0)</f>
        <v>0</v>
      </c>
      <c r="BH392" s="230">
        <f>IF(N392="sníž. přenesená",J392,0)</f>
        <v>0</v>
      </c>
      <c r="BI392" s="230">
        <f>IF(N392="nulová",J392,0)</f>
        <v>0</v>
      </c>
      <c r="BJ392" s="17" t="s">
        <v>84</v>
      </c>
      <c r="BK392" s="230">
        <f>ROUND(I392*H392,2)</f>
        <v>0</v>
      </c>
      <c r="BL392" s="17" t="s">
        <v>123</v>
      </c>
      <c r="BM392" s="229" t="s">
        <v>652</v>
      </c>
    </row>
    <row r="393" s="2" customFormat="1">
      <c r="A393" s="38"/>
      <c r="B393" s="39"/>
      <c r="C393" s="40"/>
      <c r="D393" s="249" t="s">
        <v>190</v>
      </c>
      <c r="E393" s="40"/>
      <c r="F393" s="250" t="s">
        <v>653</v>
      </c>
      <c r="G393" s="40"/>
      <c r="H393" s="40"/>
      <c r="I393" s="233"/>
      <c r="J393" s="40"/>
      <c r="K393" s="40"/>
      <c r="L393" s="44"/>
      <c r="M393" s="234"/>
      <c r="N393" s="235"/>
      <c r="O393" s="91"/>
      <c r="P393" s="91"/>
      <c r="Q393" s="91"/>
      <c r="R393" s="91"/>
      <c r="S393" s="91"/>
      <c r="T393" s="92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T393" s="17" t="s">
        <v>190</v>
      </c>
      <c r="AU393" s="17" t="s">
        <v>86</v>
      </c>
    </row>
    <row r="394" s="13" customFormat="1">
      <c r="A394" s="13"/>
      <c r="B394" s="238"/>
      <c r="C394" s="239"/>
      <c r="D394" s="231" t="s">
        <v>145</v>
      </c>
      <c r="E394" s="240" t="s">
        <v>1</v>
      </c>
      <c r="F394" s="241" t="s">
        <v>654</v>
      </c>
      <c r="G394" s="239"/>
      <c r="H394" s="242">
        <v>276</v>
      </c>
      <c r="I394" s="243"/>
      <c r="J394" s="239"/>
      <c r="K394" s="239"/>
      <c r="L394" s="244"/>
      <c r="M394" s="245"/>
      <c r="N394" s="246"/>
      <c r="O394" s="246"/>
      <c r="P394" s="246"/>
      <c r="Q394" s="246"/>
      <c r="R394" s="246"/>
      <c r="S394" s="246"/>
      <c r="T394" s="247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8" t="s">
        <v>145</v>
      </c>
      <c r="AU394" s="248" t="s">
        <v>86</v>
      </c>
      <c r="AV394" s="13" t="s">
        <v>86</v>
      </c>
      <c r="AW394" s="13" t="s">
        <v>32</v>
      </c>
      <c r="AX394" s="13" t="s">
        <v>76</v>
      </c>
      <c r="AY394" s="248" t="s">
        <v>120</v>
      </c>
    </row>
    <row r="395" s="13" customFormat="1">
      <c r="A395" s="13"/>
      <c r="B395" s="238"/>
      <c r="C395" s="239"/>
      <c r="D395" s="231" t="s">
        <v>145</v>
      </c>
      <c r="E395" s="240" t="s">
        <v>1</v>
      </c>
      <c r="F395" s="241" t="s">
        <v>655</v>
      </c>
      <c r="G395" s="239"/>
      <c r="H395" s="242">
        <v>137</v>
      </c>
      <c r="I395" s="243"/>
      <c r="J395" s="239"/>
      <c r="K395" s="239"/>
      <c r="L395" s="244"/>
      <c r="M395" s="245"/>
      <c r="N395" s="246"/>
      <c r="O395" s="246"/>
      <c r="P395" s="246"/>
      <c r="Q395" s="246"/>
      <c r="R395" s="246"/>
      <c r="S395" s="246"/>
      <c r="T395" s="247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8" t="s">
        <v>145</v>
      </c>
      <c r="AU395" s="248" t="s">
        <v>86</v>
      </c>
      <c r="AV395" s="13" t="s">
        <v>86</v>
      </c>
      <c r="AW395" s="13" t="s">
        <v>32</v>
      </c>
      <c r="AX395" s="13" t="s">
        <v>76</v>
      </c>
      <c r="AY395" s="248" t="s">
        <v>120</v>
      </c>
    </row>
    <row r="396" s="15" customFormat="1">
      <c r="A396" s="15"/>
      <c r="B396" s="265"/>
      <c r="C396" s="266"/>
      <c r="D396" s="231" t="s">
        <v>145</v>
      </c>
      <c r="E396" s="267" t="s">
        <v>1</v>
      </c>
      <c r="F396" s="268" t="s">
        <v>254</v>
      </c>
      <c r="G396" s="266"/>
      <c r="H396" s="269">
        <v>413</v>
      </c>
      <c r="I396" s="270"/>
      <c r="J396" s="266"/>
      <c r="K396" s="266"/>
      <c r="L396" s="271"/>
      <c r="M396" s="272"/>
      <c r="N396" s="273"/>
      <c r="O396" s="273"/>
      <c r="P396" s="273"/>
      <c r="Q396" s="273"/>
      <c r="R396" s="273"/>
      <c r="S396" s="273"/>
      <c r="T396" s="274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75" t="s">
        <v>145</v>
      </c>
      <c r="AU396" s="275" t="s">
        <v>86</v>
      </c>
      <c r="AV396" s="15" t="s">
        <v>123</v>
      </c>
      <c r="AW396" s="15" t="s">
        <v>32</v>
      </c>
      <c r="AX396" s="15" t="s">
        <v>84</v>
      </c>
      <c r="AY396" s="275" t="s">
        <v>120</v>
      </c>
    </row>
    <row r="397" s="2" customFormat="1" ht="24.15" customHeight="1">
      <c r="A397" s="38"/>
      <c r="B397" s="39"/>
      <c r="C397" s="217" t="s">
        <v>656</v>
      </c>
      <c r="D397" s="217" t="s">
        <v>124</v>
      </c>
      <c r="E397" s="218" t="s">
        <v>657</v>
      </c>
      <c r="F397" s="219" t="s">
        <v>658</v>
      </c>
      <c r="G397" s="220" t="s">
        <v>229</v>
      </c>
      <c r="H397" s="221">
        <v>4.5</v>
      </c>
      <c r="I397" s="222"/>
      <c r="J397" s="223">
        <f>ROUND(I397*H397,2)</f>
        <v>0</v>
      </c>
      <c r="K397" s="224"/>
      <c r="L397" s="44"/>
      <c r="M397" s="225" t="s">
        <v>1</v>
      </c>
      <c r="N397" s="226" t="s">
        <v>41</v>
      </c>
      <c r="O397" s="91"/>
      <c r="P397" s="227">
        <f>O397*H397</f>
        <v>0</v>
      </c>
      <c r="Q397" s="227">
        <v>0.00059999999999999995</v>
      </c>
      <c r="R397" s="227">
        <f>Q397*H397</f>
        <v>0.0026999999999999997</v>
      </c>
      <c r="S397" s="227">
        <v>0</v>
      </c>
      <c r="T397" s="228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29" t="s">
        <v>123</v>
      </c>
      <c r="AT397" s="229" t="s">
        <v>124</v>
      </c>
      <c r="AU397" s="229" t="s">
        <v>86</v>
      </c>
      <c r="AY397" s="17" t="s">
        <v>120</v>
      </c>
      <c r="BE397" s="230">
        <f>IF(N397="základní",J397,0)</f>
        <v>0</v>
      </c>
      <c r="BF397" s="230">
        <f>IF(N397="snížená",J397,0)</f>
        <v>0</v>
      </c>
      <c r="BG397" s="230">
        <f>IF(N397="zákl. přenesená",J397,0)</f>
        <v>0</v>
      </c>
      <c r="BH397" s="230">
        <f>IF(N397="sníž. přenesená",J397,0)</f>
        <v>0</v>
      </c>
      <c r="BI397" s="230">
        <f>IF(N397="nulová",J397,0)</f>
        <v>0</v>
      </c>
      <c r="BJ397" s="17" t="s">
        <v>84</v>
      </c>
      <c r="BK397" s="230">
        <f>ROUND(I397*H397,2)</f>
        <v>0</v>
      </c>
      <c r="BL397" s="17" t="s">
        <v>123</v>
      </c>
      <c r="BM397" s="229" t="s">
        <v>659</v>
      </c>
    </row>
    <row r="398" s="2" customFormat="1">
      <c r="A398" s="38"/>
      <c r="B398" s="39"/>
      <c r="C398" s="40"/>
      <c r="D398" s="249" t="s">
        <v>190</v>
      </c>
      <c r="E398" s="40"/>
      <c r="F398" s="250" t="s">
        <v>660</v>
      </c>
      <c r="G398" s="40"/>
      <c r="H398" s="40"/>
      <c r="I398" s="233"/>
      <c r="J398" s="40"/>
      <c r="K398" s="40"/>
      <c r="L398" s="44"/>
      <c r="M398" s="234"/>
      <c r="N398" s="235"/>
      <c r="O398" s="91"/>
      <c r="P398" s="91"/>
      <c r="Q398" s="91"/>
      <c r="R398" s="91"/>
      <c r="S398" s="91"/>
      <c r="T398" s="92"/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T398" s="17" t="s">
        <v>190</v>
      </c>
      <c r="AU398" s="17" t="s">
        <v>86</v>
      </c>
    </row>
    <row r="399" s="13" customFormat="1">
      <c r="A399" s="13"/>
      <c r="B399" s="238"/>
      <c r="C399" s="239"/>
      <c r="D399" s="231" t="s">
        <v>145</v>
      </c>
      <c r="E399" s="240" t="s">
        <v>1</v>
      </c>
      <c r="F399" s="241" t="s">
        <v>661</v>
      </c>
      <c r="G399" s="239"/>
      <c r="H399" s="242">
        <v>4.5</v>
      </c>
      <c r="I399" s="243"/>
      <c r="J399" s="239"/>
      <c r="K399" s="239"/>
      <c r="L399" s="244"/>
      <c r="M399" s="245"/>
      <c r="N399" s="246"/>
      <c r="O399" s="246"/>
      <c r="P399" s="246"/>
      <c r="Q399" s="246"/>
      <c r="R399" s="246"/>
      <c r="S399" s="246"/>
      <c r="T399" s="247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8" t="s">
        <v>145</v>
      </c>
      <c r="AU399" s="248" t="s">
        <v>86</v>
      </c>
      <c r="AV399" s="13" t="s">
        <v>86</v>
      </c>
      <c r="AW399" s="13" t="s">
        <v>32</v>
      </c>
      <c r="AX399" s="13" t="s">
        <v>84</v>
      </c>
      <c r="AY399" s="248" t="s">
        <v>120</v>
      </c>
    </row>
    <row r="400" s="2" customFormat="1" ht="24.15" customHeight="1">
      <c r="A400" s="38"/>
      <c r="B400" s="39"/>
      <c r="C400" s="217" t="s">
        <v>662</v>
      </c>
      <c r="D400" s="217" t="s">
        <v>124</v>
      </c>
      <c r="E400" s="218" t="s">
        <v>663</v>
      </c>
      <c r="F400" s="219" t="s">
        <v>664</v>
      </c>
      <c r="G400" s="220" t="s">
        <v>229</v>
      </c>
      <c r="H400" s="221">
        <v>35.549999999999997</v>
      </c>
      <c r="I400" s="222"/>
      <c r="J400" s="223">
        <f>ROUND(I400*H400,2)</f>
        <v>0</v>
      </c>
      <c r="K400" s="224"/>
      <c r="L400" s="44"/>
      <c r="M400" s="225" t="s">
        <v>1</v>
      </c>
      <c r="N400" s="226" t="s">
        <v>41</v>
      </c>
      <c r="O400" s="91"/>
      <c r="P400" s="227">
        <f>O400*H400</f>
        <v>0</v>
      </c>
      <c r="Q400" s="227">
        <v>0.0016000000000000001</v>
      </c>
      <c r="R400" s="227">
        <f>Q400*H400</f>
        <v>0.05688</v>
      </c>
      <c r="S400" s="227">
        <v>0</v>
      </c>
      <c r="T400" s="228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29" t="s">
        <v>123</v>
      </c>
      <c r="AT400" s="229" t="s">
        <v>124</v>
      </c>
      <c r="AU400" s="229" t="s">
        <v>86</v>
      </c>
      <c r="AY400" s="17" t="s">
        <v>120</v>
      </c>
      <c r="BE400" s="230">
        <f>IF(N400="základní",J400,0)</f>
        <v>0</v>
      </c>
      <c r="BF400" s="230">
        <f>IF(N400="snížená",J400,0)</f>
        <v>0</v>
      </c>
      <c r="BG400" s="230">
        <f>IF(N400="zákl. přenesená",J400,0)</f>
        <v>0</v>
      </c>
      <c r="BH400" s="230">
        <f>IF(N400="sníž. přenesená",J400,0)</f>
        <v>0</v>
      </c>
      <c r="BI400" s="230">
        <f>IF(N400="nulová",J400,0)</f>
        <v>0</v>
      </c>
      <c r="BJ400" s="17" t="s">
        <v>84</v>
      </c>
      <c r="BK400" s="230">
        <f>ROUND(I400*H400,2)</f>
        <v>0</v>
      </c>
      <c r="BL400" s="17" t="s">
        <v>123</v>
      </c>
      <c r="BM400" s="229" t="s">
        <v>665</v>
      </c>
    </row>
    <row r="401" s="2" customFormat="1">
      <c r="A401" s="38"/>
      <c r="B401" s="39"/>
      <c r="C401" s="40"/>
      <c r="D401" s="249" t="s">
        <v>190</v>
      </c>
      <c r="E401" s="40"/>
      <c r="F401" s="250" t="s">
        <v>666</v>
      </c>
      <c r="G401" s="40"/>
      <c r="H401" s="40"/>
      <c r="I401" s="233"/>
      <c r="J401" s="40"/>
      <c r="K401" s="40"/>
      <c r="L401" s="44"/>
      <c r="M401" s="234"/>
      <c r="N401" s="235"/>
      <c r="O401" s="91"/>
      <c r="P401" s="91"/>
      <c r="Q401" s="91"/>
      <c r="R401" s="91"/>
      <c r="S401" s="91"/>
      <c r="T401" s="92"/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T401" s="17" t="s">
        <v>190</v>
      </c>
      <c r="AU401" s="17" t="s">
        <v>86</v>
      </c>
    </row>
    <row r="402" s="13" customFormat="1">
      <c r="A402" s="13"/>
      <c r="B402" s="238"/>
      <c r="C402" s="239"/>
      <c r="D402" s="231" t="s">
        <v>145</v>
      </c>
      <c r="E402" s="240" t="s">
        <v>1</v>
      </c>
      <c r="F402" s="241" t="s">
        <v>667</v>
      </c>
      <c r="G402" s="239"/>
      <c r="H402" s="242">
        <v>10.75</v>
      </c>
      <c r="I402" s="243"/>
      <c r="J402" s="239"/>
      <c r="K402" s="239"/>
      <c r="L402" s="244"/>
      <c r="M402" s="245"/>
      <c r="N402" s="246"/>
      <c r="O402" s="246"/>
      <c r="P402" s="246"/>
      <c r="Q402" s="246"/>
      <c r="R402" s="246"/>
      <c r="S402" s="246"/>
      <c r="T402" s="247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8" t="s">
        <v>145</v>
      </c>
      <c r="AU402" s="248" t="s">
        <v>86</v>
      </c>
      <c r="AV402" s="13" t="s">
        <v>86</v>
      </c>
      <c r="AW402" s="13" t="s">
        <v>32</v>
      </c>
      <c r="AX402" s="13" t="s">
        <v>76</v>
      </c>
      <c r="AY402" s="248" t="s">
        <v>120</v>
      </c>
    </row>
    <row r="403" s="13" customFormat="1">
      <c r="A403" s="13"/>
      <c r="B403" s="238"/>
      <c r="C403" s="239"/>
      <c r="D403" s="231" t="s">
        <v>145</v>
      </c>
      <c r="E403" s="240" t="s">
        <v>1</v>
      </c>
      <c r="F403" s="241" t="s">
        <v>668</v>
      </c>
      <c r="G403" s="239"/>
      <c r="H403" s="242">
        <v>24.800000000000001</v>
      </c>
      <c r="I403" s="243"/>
      <c r="J403" s="239"/>
      <c r="K403" s="239"/>
      <c r="L403" s="244"/>
      <c r="M403" s="245"/>
      <c r="N403" s="246"/>
      <c r="O403" s="246"/>
      <c r="P403" s="246"/>
      <c r="Q403" s="246"/>
      <c r="R403" s="246"/>
      <c r="S403" s="246"/>
      <c r="T403" s="247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8" t="s">
        <v>145</v>
      </c>
      <c r="AU403" s="248" t="s">
        <v>86</v>
      </c>
      <c r="AV403" s="13" t="s">
        <v>86</v>
      </c>
      <c r="AW403" s="13" t="s">
        <v>32</v>
      </c>
      <c r="AX403" s="13" t="s">
        <v>76</v>
      </c>
      <c r="AY403" s="248" t="s">
        <v>120</v>
      </c>
    </row>
    <row r="404" s="15" customFormat="1">
      <c r="A404" s="15"/>
      <c r="B404" s="265"/>
      <c r="C404" s="266"/>
      <c r="D404" s="231" t="s">
        <v>145</v>
      </c>
      <c r="E404" s="267" t="s">
        <v>1</v>
      </c>
      <c r="F404" s="268" t="s">
        <v>254</v>
      </c>
      <c r="G404" s="266"/>
      <c r="H404" s="269">
        <v>35.549999999999997</v>
      </c>
      <c r="I404" s="270"/>
      <c r="J404" s="266"/>
      <c r="K404" s="266"/>
      <c r="L404" s="271"/>
      <c r="M404" s="272"/>
      <c r="N404" s="273"/>
      <c r="O404" s="273"/>
      <c r="P404" s="273"/>
      <c r="Q404" s="273"/>
      <c r="R404" s="273"/>
      <c r="S404" s="273"/>
      <c r="T404" s="274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75" t="s">
        <v>145</v>
      </c>
      <c r="AU404" s="275" t="s">
        <v>86</v>
      </c>
      <c r="AV404" s="15" t="s">
        <v>123</v>
      </c>
      <c r="AW404" s="15" t="s">
        <v>32</v>
      </c>
      <c r="AX404" s="15" t="s">
        <v>84</v>
      </c>
      <c r="AY404" s="275" t="s">
        <v>120</v>
      </c>
    </row>
    <row r="405" s="2" customFormat="1" ht="33" customHeight="1">
      <c r="A405" s="38"/>
      <c r="B405" s="39"/>
      <c r="C405" s="217" t="s">
        <v>669</v>
      </c>
      <c r="D405" s="217" t="s">
        <v>124</v>
      </c>
      <c r="E405" s="218" t="s">
        <v>670</v>
      </c>
      <c r="F405" s="219" t="s">
        <v>671</v>
      </c>
      <c r="G405" s="220" t="s">
        <v>286</v>
      </c>
      <c r="H405" s="221">
        <v>50</v>
      </c>
      <c r="I405" s="222"/>
      <c r="J405" s="223">
        <f>ROUND(I405*H405,2)</f>
        <v>0</v>
      </c>
      <c r="K405" s="224"/>
      <c r="L405" s="44"/>
      <c r="M405" s="225" t="s">
        <v>1</v>
      </c>
      <c r="N405" s="226" t="s">
        <v>41</v>
      </c>
      <c r="O405" s="91"/>
      <c r="P405" s="227">
        <f>O405*H405</f>
        <v>0</v>
      </c>
      <c r="Q405" s="227">
        <v>0.080879999999999994</v>
      </c>
      <c r="R405" s="227">
        <f>Q405*H405</f>
        <v>4.0439999999999996</v>
      </c>
      <c r="S405" s="227">
        <v>0</v>
      </c>
      <c r="T405" s="228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29" t="s">
        <v>123</v>
      </c>
      <c r="AT405" s="229" t="s">
        <v>124</v>
      </c>
      <c r="AU405" s="229" t="s">
        <v>86</v>
      </c>
      <c r="AY405" s="17" t="s">
        <v>120</v>
      </c>
      <c r="BE405" s="230">
        <f>IF(N405="základní",J405,0)</f>
        <v>0</v>
      </c>
      <c r="BF405" s="230">
        <f>IF(N405="snížená",J405,0)</f>
        <v>0</v>
      </c>
      <c r="BG405" s="230">
        <f>IF(N405="zákl. přenesená",J405,0)</f>
        <v>0</v>
      </c>
      <c r="BH405" s="230">
        <f>IF(N405="sníž. přenesená",J405,0)</f>
        <v>0</v>
      </c>
      <c r="BI405" s="230">
        <f>IF(N405="nulová",J405,0)</f>
        <v>0</v>
      </c>
      <c r="BJ405" s="17" t="s">
        <v>84</v>
      </c>
      <c r="BK405" s="230">
        <f>ROUND(I405*H405,2)</f>
        <v>0</v>
      </c>
      <c r="BL405" s="17" t="s">
        <v>123</v>
      </c>
      <c r="BM405" s="229" t="s">
        <v>672</v>
      </c>
    </row>
    <row r="406" s="2" customFormat="1">
      <c r="A406" s="38"/>
      <c r="B406" s="39"/>
      <c r="C406" s="40"/>
      <c r="D406" s="249" t="s">
        <v>190</v>
      </c>
      <c r="E406" s="40"/>
      <c r="F406" s="250" t="s">
        <v>673</v>
      </c>
      <c r="G406" s="40"/>
      <c r="H406" s="40"/>
      <c r="I406" s="233"/>
      <c r="J406" s="40"/>
      <c r="K406" s="40"/>
      <c r="L406" s="44"/>
      <c r="M406" s="234"/>
      <c r="N406" s="235"/>
      <c r="O406" s="91"/>
      <c r="P406" s="91"/>
      <c r="Q406" s="91"/>
      <c r="R406" s="91"/>
      <c r="S406" s="91"/>
      <c r="T406" s="92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T406" s="17" t="s">
        <v>190</v>
      </c>
      <c r="AU406" s="17" t="s">
        <v>86</v>
      </c>
    </row>
    <row r="407" s="13" customFormat="1">
      <c r="A407" s="13"/>
      <c r="B407" s="238"/>
      <c r="C407" s="239"/>
      <c r="D407" s="231" t="s">
        <v>145</v>
      </c>
      <c r="E407" s="240" t="s">
        <v>1</v>
      </c>
      <c r="F407" s="241" t="s">
        <v>674</v>
      </c>
      <c r="G407" s="239"/>
      <c r="H407" s="242">
        <v>50</v>
      </c>
      <c r="I407" s="243"/>
      <c r="J407" s="239"/>
      <c r="K407" s="239"/>
      <c r="L407" s="244"/>
      <c r="M407" s="245"/>
      <c r="N407" s="246"/>
      <c r="O407" s="246"/>
      <c r="P407" s="246"/>
      <c r="Q407" s="246"/>
      <c r="R407" s="246"/>
      <c r="S407" s="246"/>
      <c r="T407" s="247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8" t="s">
        <v>145</v>
      </c>
      <c r="AU407" s="248" t="s">
        <v>86</v>
      </c>
      <c r="AV407" s="13" t="s">
        <v>86</v>
      </c>
      <c r="AW407" s="13" t="s">
        <v>32</v>
      </c>
      <c r="AX407" s="13" t="s">
        <v>84</v>
      </c>
      <c r="AY407" s="248" t="s">
        <v>120</v>
      </c>
    </row>
    <row r="408" s="2" customFormat="1" ht="16.5" customHeight="1">
      <c r="A408" s="38"/>
      <c r="B408" s="39"/>
      <c r="C408" s="276" t="s">
        <v>675</v>
      </c>
      <c r="D408" s="276" t="s">
        <v>347</v>
      </c>
      <c r="E408" s="277" t="s">
        <v>676</v>
      </c>
      <c r="F408" s="278" t="s">
        <v>677</v>
      </c>
      <c r="G408" s="279" t="s">
        <v>143</v>
      </c>
      <c r="H408" s="280">
        <v>100</v>
      </c>
      <c r="I408" s="281"/>
      <c r="J408" s="282">
        <f>ROUND(I408*H408,2)</f>
        <v>0</v>
      </c>
      <c r="K408" s="283"/>
      <c r="L408" s="284"/>
      <c r="M408" s="285" t="s">
        <v>1</v>
      </c>
      <c r="N408" s="286" t="s">
        <v>41</v>
      </c>
      <c r="O408" s="91"/>
      <c r="P408" s="227">
        <f>O408*H408</f>
        <v>0</v>
      </c>
      <c r="Q408" s="227">
        <v>0.023</v>
      </c>
      <c r="R408" s="227">
        <f>Q408*H408</f>
        <v>2.2999999999999998</v>
      </c>
      <c r="S408" s="227">
        <v>0</v>
      </c>
      <c r="T408" s="228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29" t="s">
        <v>163</v>
      </c>
      <c r="AT408" s="229" t="s">
        <v>347</v>
      </c>
      <c r="AU408" s="229" t="s">
        <v>86</v>
      </c>
      <c r="AY408" s="17" t="s">
        <v>120</v>
      </c>
      <c r="BE408" s="230">
        <f>IF(N408="základní",J408,0)</f>
        <v>0</v>
      </c>
      <c r="BF408" s="230">
        <f>IF(N408="snížená",J408,0)</f>
        <v>0</v>
      </c>
      <c r="BG408" s="230">
        <f>IF(N408="zákl. přenesená",J408,0)</f>
        <v>0</v>
      </c>
      <c r="BH408" s="230">
        <f>IF(N408="sníž. přenesená",J408,0)</f>
        <v>0</v>
      </c>
      <c r="BI408" s="230">
        <f>IF(N408="nulová",J408,0)</f>
        <v>0</v>
      </c>
      <c r="BJ408" s="17" t="s">
        <v>84</v>
      </c>
      <c r="BK408" s="230">
        <f>ROUND(I408*H408,2)</f>
        <v>0</v>
      </c>
      <c r="BL408" s="17" t="s">
        <v>123</v>
      </c>
      <c r="BM408" s="229" t="s">
        <v>678</v>
      </c>
    </row>
    <row r="409" s="13" customFormat="1">
      <c r="A409" s="13"/>
      <c r="B409" s="238"/>
      <c r="C409" s="239"/>
      <c r="D409" s="231" t="s">
        <v>145</v>
      </c>
      <c r="E409" s="239"/>
      <c r="F409" s="241" t="s">
        <v>679</v>
      </c>
      <c r="G409" s="239"/>
      <c r="H409" s="242">
        <v>100</v>
      </c>
      <c r="I409" s="243"/>
      <c r="J409" s="239"/>
      <c r="K409" s="239"/>
      <c r="L409" s="244"/>
      <c r="M409" s="245"/>
      <c r="N409" s="246"/>
      <c r="O409" s="246"/>
      <c r="P409" s="246"/>
      <c r="Q409" s="246"/>
      <c r="R409" s="246"/>
      <c r="S409" s="246"/>
      <c r="T409" s="247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8" t="s">
        <v>145</v>
      </c>
      <c r="AU409" s="248" t="s">
        <v>86</v>
      </c>
      <c r="AV409" s="13" t="s">
        <v>86</v>
      </c>
      <c r="AW409" s="13" t="s">
        <v>4</v>
      </c>
      <c r="AX409" s="13" t="s">
        <v>84</v>
      </c>
      <c r="AY409" s="248" t="s">
        <v>120</v>
      </c>
    </row>
    <row r="410" s="2" customFormat="1" ht="16.5" customHeight="1">
      <c r="A410" s="38"/>
      <c r="B410" s="39"/>
      <c r="C410" s="217" t="s">
        <v>680</v>
      </c>
      <c r="D410" s="217" t="s">
        <v>124</v>
      </c>
      <c r="E410" s="218" t="s">
        <v>681</v>
      </c>
      <c r="F410" s="219" t="s">
        <v>682</v>
      </c>
      <c r="G410" s="220" t="s">
        <v>286</v>
      </c>
      <c r="H410" s="221">
        <v>1155</v>
      </c>
      <c r="I410" s="222"/>
      <c r="J410" s="223">
        <f>ROUND(I410*H410,2)</f>
        <v>0</v>
      </c>
      <c r="K410" s="224"/>
      <c r="L410" s="44"/>
      <c r="M410" s="225" t="s">
        <v>1</v>
      </c>
      <c r="N410" s="226" t="s">
        <v>41</v>
      </c>
      <c r="O410" s="91"/>
      <c r="P410" s="227">
        <f>O410*H410</f>
        <v>0</v>
      </c>
      <c r="Q410" s="227">
        <v>0</v>
      </c>
      <c r="R410" s="227">
        <f>Q410*H410</f>
        <v>0</v>
      </c>
      <c r="S410" s="227">
        <v>0</v>
      </c>
      <c r="T410" s="228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29" t="s">
        <v>123</v>
      </c>
      <c r="AT410" s="229" t="s">
        <v>124</v>
      </c>
      <c r="AU410" s="229" t="s">
        <v>86</v>
      </c>
      <c r="AY410" s="17" t="s">
        <v>120</v>
      </c>
      <c r="BE410" s="230">
        <f>IF(N410="základní",J410,0)</f>
        <v>0</v>
      </c>
      <c r="BF410" s="230">
        <f>IF(N410="snížená",J410,0)</f>
        <v>0</v>
      </c>
      <c r="BG410" s="230">
        <f>IF(N410="zákl. přenesená",J410,0)</f>
        <v>0</v>
      </c>
      <c r="BH410" s="230">
        <f>IF(N410="sníž. přenesená",J410,0)</f>
        <v>0</v>
      </c>
      <c r="BI410" s="230">
        <f>IF(N410="nulová",J410,0)</f>
        <v>0</v>
      </c>
      <c r="BJ410" s="17" t="s">
        <v>84</v>
      </c>
      <c r="BK410" s="230">
        <f>ROUND(I410*H410,2)</f>
        <v>0</v>
      </c>
      <c r="BL410" s="17" t="s">
        <v>123</v>
      </c>
      <c r="BM410" s="229" t="s">
        <v>683</v>
      </c>
    </row>
    <row r="411" s="2" customFormat="1">
      <c r="A411" s="38"/>
      <c r="B411" s="39"/>
      <c r="C411" s="40"/>
      <c r="D411" s="249" t="s">
        <v>190</v>
      </c>
      <c r="E411" s="40"/>
      <c r="F411" s="250" t="s">
        <v>684</v>
      </c>
      <c r="G411" s="40"/>
      <c r="H411" s="40"/>
      <c r="I411" s="233"/>
      <c r="J411" s="40"/>
      <c r="K411" s="40"/>
      <c r="L411" s="44"/>
      <c r="M411" s="234"/>
      <c r="N411" s="235"/>
      <c r="O411" s="91"/>
      <c r="P411" s="91"/>
      <c r="Q411" s="91"/>
      <c r="R411" s="91"/>
      <c r="S411" s="91"/>
      <c r="T411" s="92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T411" s="17" t="s">
        <v>190</v>
      </c>
      <c r="AU411" s="17" t="s">
        <v>86</v>
      </c>
    </row>
    <row r="412" s="13" customFormat="1">
      <c r="A412" s="13"/>
      <c r="B412" s="238"/>
      <c r="C412" s="239"/>
      <c r="D412" s="231" t="s">
        <v>145</v>
      </c>
      <c r="E412" s="240" t="s">
        <v>1</v>
      </c>
      <c r="F412" s="241" t="s">
        <v>685</v>
      </c>
      <c r="G412" s="239"/>
      <c r="H412" s="242">
        <v>1155</v>
      </c>
      <c r="I412" s="243"/>
      <c r="J412" s="239"/>
      <c r="K412" s="239"/>
      <c r="L412" s="244"/>
      <c r="M412" s="245"/>
      <c r="N412" s="246"/>
      <c r="O412" s="246"/>
      <c r="P412" s="246"/>
      <c r="Q412" s="246"/>
      <c r="R412" s="246"/>
      <c r="S412" s="246"/>
      <c r="T412" s="247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8" t="s">
        <v>145</v>
      </c>
      <c r="AU412" s="248" t="s">
        <v>86</v>
      </c>
      <c r="AV412" s="13" t="s">
        <v>86</v>
      </c>
      <c r="AW412" s="13" t="s">
        <v>32</v>
      </c>
      <c r="AX412" s="13" t="s">
        <v>84</v>
      </c>
      <c r="AY412" s="248" t="s">
        <v>120</v>
      </c>
    </row>
    <row r="413" s="2" customFormat="1" ht="33" customHeight="1">
      <c r="A413" s="38"/>
      <c r="B413" s="39"/>
      <c r="C413" s="217" t="s">
        <v>686</v>
      </c>
      <c r="D413" s="217" t="s">
        <v>124</v>
      </c>
      <c r="E413" s="218" t="s">
        <v>687</v>
      </c>
      <c r="F413" s="219" t="s">
        <v>688</v>
      </c>
      <c r="G413" s="220" t="s">
        <v>286</v>
      </c>
      <c r="H413" s="221">
        <v>588</v>
      </c>
      <c r="I413" s="222"/>
      <c r="J413" s="223">
        <f>ROUND(I413*H413,2)</f>
        <v>0</v>
      </c>
      <c r="K413" s="224"/>
      <c r="L413" s="44"/>
      <c r="M413" s="225" t="s">
        <v>1</v>
      </c>
      <c r="N413" s="226" t="s">
        <v>41</v>
      </c>
      <c r="O413" s="91"/>
      <c r="P413" s="227">
        <f>O413*H413</f>
        <v>0</v>
      </c>
      <c r="Q413" s="227">
        <v>0.15540000000000001</v>
      </c>
      <c r="R413" s="227">
        <f>Q413*H413</f>
        <v>91.375200000000007</v>
      </c>
      <c r="S413" s="227">
        <v>0</v>
      </c>
      <c r="T413" s="228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29" t="s">
        <v>123</v>
      </c>
      <c r="AT413" s="229" t="s">
        <v>124</v>
      </c>
      <c r="AU413" s="229" t="s">
        <v>86</v>
      </c>
      <c r="AY413" s="17" t="s">
        <v>120</v>
      </c>
      <c r="BE413" s="230">
        <f>IF(N413="základní",J413,0)</f>
        <v>0</v>
      </c>
      <c r="BF413" s="230">
        <f>IF(N413="snížená",J413,0)</f>
        <v>0</v>
      </c>
      <c r="BG413" s="230">
        <f>IF(N413="zákl. přenesená",J413,0)</f>
        <v>0</v>
      </c>
      <c r="BH413" s="230">
        <f>IF(N413="sníž. přenesená",J413,0)</f>
        <v>0</v>
      </c>
      <c r="BI413" s="230">
        <f>IF(N413="nulová",J413,0)</f>
        <v>0</v>
      </c>
      <c r="BJ413" s="17" t="s">
        <v>84</v>
      </c>
      <c r="BK413" s="230">
        <f>ROUND(I413*H413,2)</f>
        <v>0</v>
      </c>
      <c r="BL413" s="17" t="s">
        <v>123</v>
      </c>
      <c r="BM413" s="229" t="s">
        <v>689</v>
      </c>
    </row>
    <row r="414" s="2" customFormat="1">
      <c r="A414" s="38"/>
      <c r="B414" s="39"/>
      <c r="C414" s="40"/>
      <c r="D414" s="249" t="s">
        <v>190</v>
      </c>
      <c r="E414" s="40"/>
      <c r="F414" s="250" t="s">
        <v>690</v>
      </c>
      <c r="G414" s="40"/>
      <c r="H414" s="40"/>
      <c r="I414" s="233"/>
      <c r="J414" s="40"/>
      <c r="K414" s="40"/>
      <c r="L414" s="44"/>
      <c r="M414" s="234"/>
      <c r="N414" s="235"/>
      <c r="O414" s="91"/>
      <c r="P414" s="91"/>
      <c r="Q414" s="91"/>
      <c r="R414" s="91"/>
      <c r="S414" s="91"/>
      <c r="T414" s="92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T414" s="17" t="s">
        <v>190</v>
      </c>
      <c r="AU414" s="17" t="s">
        <v>86</v>
      </c>
    </row>
    <row r="415" s="13" customFormat="1">
      <c r="A415" s="13"/>
      <c r="B415" s="238"/>
      <c r="C415" s="239"/>
      <c r="D415" s="231" t="s">
        <v>145</v>
      </c>
      <c r="E415" s="240" t="s">
        <v>1</v>
      </c>
      <c r="F415" s="241" t="s">
        <v>691</v>
      </c>
      <c r="G415" s="239"/>
      <c r="H415" s="242">
        <v>588</v>
      </c>
      <c r="I415" s="243"/>
      <c r="J415" s="239"/>
      <c r="K415" s="239"/>
      <c r="L415" s="244"/>
      <c r="M415" s="245"/>
      <c r="N415" s="246"/>
      <c r="O415" s="246"/>
      <c r="P415" s="246"/>
      <c r="Q415" s="246"/>
      <c r="R415" s="246"/>
      <c r="S415" s="246"/>
      <c r="T415" s="247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8" t="s">
        <v>145</v>
      </c>
      <c r="AU415" s="248" t="s">
        <v>86</v>
      </c>
      <c r="AV415" s="13" t="s">
        <v>86</v>
      </c>
      <c r="AW415" s="13" t="s">
        <v>32</v>
      </c>
      <c r="AX415" s="13" t="s">
        <v>84</v>
      </c>
      <c r="AY415" s="248" t="s">
        <v>120</v>
      </c>
    </row>
    <row r="416" s="2" customFormat="1" ht="16.5" customHeight="1">
      <c r="A416" s="38"/>
      <c r="B416" s="39"/>
      <c r="C416" s="276" t="s">
        <v>692</v>
      </c>
      <c r="D416" s="276" t="s">
        <v>347</v>
      </c>
      <c r="E416" s="277" t="s">
        <v>693</v>
      </c>
      <c r="F416" s="278" t="s">
        <v>694</v>
      </c>
      <c r="G416" s="279" t="s">
        <v>286</v>
      </c>
      <c r="H416" s="280">
        <v>351.89999999999998</v>
      </c>
      <c r="I416" s="281"/>
      <c r="J416" s="282">
        <f>ROUND(I416*H416,2)</f>
        <v>0</v>
      </c>
      <c r="K416" s="283"/>
      <c r="L416" s="284"/>
      <c r="M416" s="285" t="s">
        <v>1</v>
      </c>
      <c r="N416" s="286" t="s">
        <v>41</v>
      </c>
      <c r="O416" s="91"/>
      <c r="P416" s="227">
        <f>O416*H416</f>
        <v>0</v>
      </c>
      <c r="Q416" s="227">
        <v>0.080000000000000002</v>
      </c>
      <c r="R416" s="227">
        <f>Q416*H416</f>
        <v>28.151999999999997</v>
      </c>
      <c r="S416" s="227">
        <v>0</v>
      </c>
      <c r="T416" s="228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29" t="s">
        <v>163</v>
      </c>
      <c r="AT416" s="229" t="s">
        <v>347</v>
      </c>
      <c r="AU416" s="229" t="s">
        <v>86</v>
      </c>
      <c r="AY416" s="17" t="s">
        <v>120</v>
      </c>
      <c r="BE416" s="230">
        <f>IF(N416="základní",J416,0)</f>
        <v>0</v>
      </c>
      <c r="BF416" s="230">
        <f>IF(N416="snížená",J416,0)</f>
        <v>0</v>
      </c>
      <c r="BG416" s="230">
        <f>IF(N416="zákl. přenesená",J416,0)</f>
        <v>0</v>
      </c>
      <c r="BH416" s="230">
        <f>IF(N416="sníž. přenesená",J416,0)</f>
        <v>0</v>
      </c>
      <c r="BI416" s="230">
        <f>IF(N416="nulová",J416,0)</f>
        <v>0</v>
      </c>
      <c r="BJ416" s="17" t="s">
        <v>84</v>
      </c>
      <c r="BK416" s="230">
        <f>ROUND(I416*H416,2)</f>
        <v>0</v>
      </c>
      <c r="BL416" s="17" t="s">
        <v>123</v>
      </c>
      <c r="BM416" s="229" t="s">
        <v>695</v>
      </c>
    </row>
    <row r="417" s="13" customFormat="1">
      <c r="A417" s="13"/>
      <c r="B417" s="238"/>
      <c r="C417" s="239"/>
      <c r="D417" s="231" t="s">
        <v>145</v>
      </c>
      <c r="E417" s="240" t="s">
        <v>1</v>
      </c>
      <c r="F417" s="241" t="s">
        <v>696</v>
      </c>
      <c r="G417" s="239"/>
      <c r="H417" s="242">
        <v>100</v>
      </c>
      <c r="I417" s="243"/>
      <c r="J417" s="239"/>
      <c r="K417" s="239"/>
      <c r="L417" s="244"/>
      <c r="M417" s="245"/>
      <c r="N417" s="246"/>
      <c r="O417" s="246"/>
      <c r="P417" s="246"/>
      <c r="Q417" s="246"/>
      <c r="R417" s="246"/>
      <c r="S417" s="246"/>
      <c r="T417" s="247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8" t="s">
        <v>145</v>
      </c>
      <c r="AU417" s="248" t="s">
        <v>86</v>
      </c>
      <c r="AV417" s="13" t="s">
        <v>86</v>
      </c>
      <c r="AW417" s="13" t="s">
        <v>32</v>
      </c>
      <c r="AX417" s="13" t="s">
        <v>76</v>
      </c>
      <c r="AY417" s="248" t="s">
        <v>120</v>
      </c>
    </row>
    <row r="418" s="13" customFormat="1">
      <c r="A418" s="13"/>
      <c r="B418" s="238"/>
      <c r="C418" s="239"/>
      <c r="D418" s="231" t="s">
        <v>145</v>
      </c>
      <c r="E418" s="240" t="s">
        <v>1</v>
      </c>
      <c r="F418" s="241" t="s">
        <v>697</v>
      </c>
      <c r="G418" s="239"/>
      <c r="H418" s="242">
        <v>245</v>
      </c>
      <c r="I418" s="243"/>
      <c r="J418" s="239"/>
      <c r="K418" s="239"/>
      <c r="L418" s="244"/>
      <c r="M418" s="245"/>
      <c r="N418" s="246"/>
      <c r="O418" s="246"/>
      <c r="P418" s="246"/>
      <c r="Q418" s="246"/>
      <c r="R418" s="246"/>
      <c r="S418" s="246"/>
      <c r="T418" s="247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8" t="s">
        <v>145</v>
      </c>
      <c r="AU418" s="248" t="s">
        <v>86</v>
      </c>
      <c r="AV418" s="13" t="s">
        <v>86</v>
      </c>
      <c r="AW418" s="13" t="s">
        <v>32</v>
      </c>
      <c r="AX418" s="13" t="s">
        <v>76</v>
      </c>
      <c r="AY418" s="248" t="s">
        <v>120</v>
      </c>
    </row>
    <row r="419" s="15" customFormat="1">
      <c r="A419" s="15"/>
      <c r="B419" s="265"/>
      <c r="C419" s="266"/>
      <c r="D419" s="231" t="s">
        <v>145</v>
      </c>
      <c r="E419" s="267" t="s">
        <v>1</v>
      </c>
      <c r="F419" s="268" t="s">
        <v>254</v>
      </c>
      <c r="G419" s="266"/>
      <c r="H419" s="269">
        <v>345</v>
      </c>
      <c r="I419" s="270"/>
      <c r="J419" s="266"/>
      <c r="K419" s="266"/>
      <c r="L419" s="271"/>
      <c r="M419" s="272"/>
      <c r="N419" s="273"/>
      <c r="O419" s="273"/>
      <c r="P419" s="273"/>
      <c r="Q419" s="273"/>
      <c r="R419" s="273"/>
      <c r="S419" s="273"/>
      <c r="T419" s="274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75" t="s">
        <v>145</v>
      </c>
      <c r="AU419" s="275" t="s">
        <v>86</v>
      </c>
      <c r="AV419" s="15" t="s">
        <v>123</v>
      </c>
      <c r="AW419" s="15" t="s">
        <v>32</v>
      </c>
      <c r="AX419" s="15" t="s">
        <v>84</v>
      </c>
      <c r="AY419" s="275" t="s">
        <v>120</v>
      </c>
    </row>
    <row r="420" s="13" customFormat="1">
      <c r="A420" s="13"/>
      <c r="B420" s="238"/>
      <c r="C420" s="239"/>
      <c r="D420" s="231" t="s">
        <v>145</v>
      </c>
      <c r="E420" s="239"/>
      <c r="F420" s="241" t="s">
        <v>698</v>
      </c>
      <c r="G420" s="239"/>
      <c r="H420" s="242">
        <v>351.89999999999998</v>
      </c>
      <c r="I420" s="243"/>
      <c r="J420" s="239"/>
      <c r="K420" s="239"/>
      <c r="L420" s="244"/>
      <c r="M420" s="245"/>
      <c r="N420" s="246"/>
      <c r="O420" s="246"/>
      <c r="P420" s="246"/>
      <c r="Q420" s="246"/>
      <c r="R420" s="246"/>
      <c r="S420" s="246"/>
      <c r="T420" s="247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8" t="s">
        <v>145</v>
      </c>
      <c r="AU420" s="248" t="s">
        <v>86</v>
      </c>
      <c r="AV420" s="13" t="s">
        <v>86</v>
      </c>
      <c r="AW420" s="13" t="s">
        <v>4</v>
      </c>
      <c r="AX420" s="13" t="s">
        <v>84</v>
      </c>
      <c r="AY420" s="248" t="s">
        <v>120</v>
      </c>
    </row>
    <row r="421" s="2" customFormat="1" ht="24.15" customHeight="1">
      <c r="A421" s="38"/>
      <c r="B421" s="39"/>
      <c r="C421" s="276" t="s">
        <v>699</v>
      </c>
      <c r="D421" s="276" t="s">
        <v>347</v>
      </c>
      <c r="E421" s="277" t="s">
        <v>700</v>
      </c>
      <c r="F421" s="278" t="s">
        <v>701</v>
      </c>
      <c r="G421" s="279" t="s">
        <v>286</v>
      </c>
      <c r="H421" s="280">
        <v>235.62000000000001</v>
      </c>
      <c r="I421" s="281"/>
      <c r="J421" s="282">
        <f>ROUND(I421*H421,2)</f>
        <v>0</v>
      </c>
      <c r="K421" s="283"/>
      <c r="L421" s="284"/>
      <c r="M421" s="285" t="s">
        <v>1</v>
      </c>
      <c r="N421" s="286" t="s">
        <v>41</v>
      </c>
      <c r="O421" s="91"/>
      <c r="P421" s="227">
        <f>O421*H421</f>
        <v>0</v>
      </c>
      <c r="Q421" s="227">
        <v>0.048300000000000003</v>
      </c>
      <c r="R421" s="227">
        <f>Q421*H421</f>
        <v>11.380446000000001</v>
      </c>
      <c r="S421" s="227">
        <v>0</v>
      </c>
      <c r="T421" s="228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29" t="s">
        <v>163</v>
      </c>
      <c r="AT421" s="229" t="s">
        <v>347</v>
      </c>
      <c r="AU421" s="229" t="s">
        <v>86</v>
      </c>
      <c r="AY421" s="17" t="s">
        <v>120</v>
      </c>
      <c r="BE421" s="230">
        <f>IF(N421="základní",J421,0)</f>
        <v>0</v>
      </c>
      <c r="BF421" s="230">
        <f>IF(N421="snížená",J421,0)</f>
        <v>0</v>
      </c>
      <c r="BG421" s="230">
        <f>IF(N421="zákl. přenesená",J421,0)</f>
        <v>0</v>
      </c>
      <c r="BH421" s="230">
        <f>IF(N421="sníž. přenesená",J421,0)</f>
        <v>0</v>
      </c>
      <c r="BI421" s="230">
        <f>IF(N421="nulová",J421,0)</f>
        <v>0</v>
      </c>
      <c r="BJ421" s="17" t="s">
        <v>84</v>
      </c>
      <c r="BK421" s="230">
        <f>ROUND(I421*H421,2)</f>
        <v>0</v>
      </c>
      <c r="BL421" s="17" t="s">
        <v>123</v>
      </c>
      <c r="BM421" s="229" t="s">
        <v>702</v>
      </c>
    </row>
    <row r="422" s="13" customFormat="1">
      <c r="A422" s="13"/>
      <c r="B422" s="238"/>
      <c r="C422" s="239"/>
      <c r="D422" s="231" t="s">
        <v>145</v>
      </c>
      <c r="E422" s="240" t="s">
        <v>1</v>
      </c>
      <c r="F422" s="241" t="s">
        <v>703</v>
      </c>
      <c r="G422" s="239"/>
      <c r="H422" s="242">
        <v>231</v>
      </c>
      <c r="I422" s="243"/>
      <c r="J422" s="239"/>
      <c r="K422" s="239"/>
      <c r="L422" s="244"/>
      <c r="M422" s="245"/>
      <c r="N422" s="246"/>
      <c r="O422" s="246"/>
      <c r="P422" s="246"/>
      <c r="Q422" s="246"/>
      <c r="R422" s="246"/>
      <c r="S422" s="246"/>
      <c r="T422" s="247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8" t="s">
        <v>145</v>
      </c>
      <c r="AU422" s="248" t="s">
        <v>86</v>
      </c>
      <c r="AV422" s="13" t="s">
        <v>86</v>
      </c>
      <c r="AW422" s="13" t="s">
        <v>32</v>
      </c>
      <c r="AX422" s="13" t="s">
        <v>84</v>
      </c>
      <c r="AY422" s="248" t="s">
        <v>120</v>
      </c>
    </row>
    <row r="423" s="13" customFormat="1">
      <c r="A423" s="13"/>
      <c r="B423" s="238"/>
      <c r="C423" s="239"/>
      <c r="D423" s="231" t="s">
        <v>145</v>
      </c>
      <c r="E423" s="239"/>
      <c r="F423" s="241" t="s">
        <v>704</v>
      </c>
      <c r="G423" s="239"/>
      <c r="H423" s="242">
        <v>235.62000000000001</v>
      </c>
      <c r="I423" s="243"/>
      <c r="J423" s="239"/>
      <c r="K423" s="239"/>
      <c r="L423" s="244"/>
      <c r="M423" s="245"/>
      <c r="N423" s="246"/>
      <c r="O423" s="246"/>
      <c r="P423" s="246"/>
      <c r="Q423" s="246"/>
      <c r="R423" s="246"/>
      <c r="S423" s="246"/>
      <c r="T423" s="247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8" t="s">
        <v>145</v>
      </c>
      <c r="AU423" s="248" t="s">
        <v>86</v>
      </c>
      <c r="AV423" s="13" t="s">
        <v>86</v>
      </c>
      <c r="AW423" s="13" t="s">
        <v>4</v>
      </c>
      <c r="AX423" s="13" t="s">
        <v>84</v>
      </c>
      <c r="AY423" s="248" t="s">
        <v>120</v>
      </c>
    </row>
    <row r="424" s="2" customFormat="1" ht="24.15" customHeight="1">
      <c r="A424" s="38"/>
      <c r="B424" s="39"/>
      <c r="C424" s="276" t="s">
        <v>705</v>
      </c>
      <c r="D424" s="276" t="s">
        <v>347</v>
      </c>
      <c r="E424" s="277" t="s">
        <v>706</v>
      </c>
      <c r="F424" s="278" t="s">
        <v>707</v>
      </c>
      <c r="G424" s="279" t="s">
        <v>286</v>
      </c>
      <c r="H424" s="280">
        <v>12</v>
      </c>
      <c r="I424" s="281"/>
      <c r="J424" s="282">
        <f>ROUND(I424*H424,2)</f>
        <v>0</v>
      </c>
      <c r="K424" s="283"/>
      <c r="L424" s="284"/>
      <c r="M424" s="285" t="s">
        <v>1</v>
      </c>
      <c r="N424" s="286" t="s">
        <v>41</v>
      </c>
      <c r="O424" s="91"/>
      <c r="P424" s="227">
        <f>O424*H424</f>
        <v>0</v>
      </c>
      <c r="Q424" s="227">
        <v>0.065670000000000006</v>
      </c>
      <c r="R424" s="227">
        <f>Q424*H424</f>
        <v>0.78804000000000007</v>
      </c>
      <c r="S424" s="227">
        <v>0</v>
      </c>
      <c r="T424" s="228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29" t="s">
        <v>163</v>
      </c>
      <c r="AT424" s="229" t="s">
        <v>347</v>
      </c>
      <c r="AU424" s="229" t="s">
        <v>86</v>
      </c>
      <c r="AY424" s="17" t="s">
        <v>120</v>
      </c>
      <c r="BE424" s="230">
        <f>IF(N424="základní",J424,0)</f>
        <v>0</v>
      </c>
      <c r="BF424" s="230">
        <f>IF(N424="snížená",J424,0)</f>
        <v>0</v>
      </c>
      <c r="BG424" s="230">
        <f>IF(N424="zákl. přenesená",J424,0)</f>
        <v>0</v>
      </c>
      <c r="BH424" s="230">
        <f>IF(N424="sníž. přenesená",J424,0)</f>
        <v>0</v>
      </c>
      <c r="BI424" s="230">
        <f>IF(N424="nulová",J424,0)</f>
        <v>0</v>
      </c>
      <c r="BJ424" s="17" t="s">
        <v>84</v>
      </c>
      <c r="BK424" s="230">
        <f>ROUND(I424*H424,2)</f>
        <v>0</v>
      </c>
      <c r="BL424" s="17" t="s">
        <v>123</v>
      </c>
      <c r="BM424" s="229" t="s">
        <v>708</v>
      </c>
    </row>
    <row r="425" s="13" customFormat="1">
      <c r="A425" s="13"/>
      <c r="B425" s="238"/>
      <c r="C425" s="239"/>
      <c r="D425" s="231" t="s">
        <v>145</v>
      </c>
      <c r="E425" s="240" t="s">
        <v>1</v>
      </c>
      <c r="F425" s="241" t="s">
        <v>185</v>
      </c>
      <c r="G425" s="239"/>
      <c r="H425" s="242">
        <v>12</v>
      </c>
      <c r="I425" s="243"/>
      <c r="J425" s="239"/>
      <c r="K425" s="239"/>
      <c r="L425" s="244"/>
      <c r="M425" s="245"/>
      <c r="N425" s="246"/>
      <c r="O425" s="246"/>
      <c r="P425" s="246"/>
      <c r="Q425" s="246"/>
      <c r="R425" s="246"/>
      <c r="S425" s="246"/>
      <c r="T425" s="247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8" t="s">
        <v>145</v>
      </c>
      <c r="AU425" s="248" t="s">
        <v>86</v>
      </c>
      <c r="AV425" s="13" t="s">
        <v>86</v>
      </c>
      <c r="AW425" s="13" t="s">
        <v>32</v>
      </c>
      <c r="AX425" s="13" t="s">
        <v>84</v>
      </c>
      <c r="AY425" s="248" t="s">
        <v>120</v>
      </c>
    </row>
    <row r="426" s="2" customFormat="1" ht="24.15" customHeight="1">
      <c r="A426" s="38"/>
      <c r="B426" s="39"/>
      <c r="C426" s="217" t="s">
        <v>709</v>
      </c>
      <c r="D426" s="217" t="s">
        <v>124</v>
      </c>
      <c r="E426" s="218" t="s">
        <v>710</v>
      </c>
      <c r="F426" s="219" t="s">
        <v>711</v>
      </c>
      <c r="G426" s="220" t="s">
        <v>299</v>
      </c>
      <c r="H426" s="221">
        <v>94.299999999999997</v>
      </c>
      <c r="I426" s="222"/>
      <c r="J426" s="223">
        <f>ROUND(I426*H426,2)</f>
        <v>0</v>
      </c>
      <c r="K426" s="224"/>
      <c r="L426" s="44"/>
      <c r="M426" s="225" t="s">
        <v>1</v>
      </c>
      <c r="N426" s="226" t="s">
        <v>41</v>
      </c>
      <c r="O426" s="91"/>
      <c r="P426" s="227">
        <f>O426*H426</f>
        <v>0</v>
      </c>
      <c r="Q426" s="227">
        <v>2.2563399999999998</v>
      </c>
      <c r="R426" s="227">
        <f>Q426*H426</f>
        <v>212.77286199999998</v>
      </c>
      <c r="S426" s="227">
        <v>0</v>
      </c>
      <c r="T426" s="228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29" t="s">
        <v>123</v>
      </c>
      <c r="AT426" s="229" t="s">
        <v>124</v>
      </c>
      <c r="AU426" s="229" t="s">
        <v>86</v>
      </c>
      <c r="AY426" s="17" t="s">
        <v>120</v>
      </c>
      <c r="BE426" s="230">
        <f>IF(N426="základní",J426,0)</f>
        <v>0</v>
      </c>
      <c r="BF426" s="230">
        <f>IF(N426="snížená",J426,0)</f>
        <v>0</v>
      </c>
      <c r="BG426" s="230">
        <f>IF(N426="zákl. přenesená",J426,0)</f>
        <v>0</v>
      </c>
      <c r="BH426" s="230">
        <f>IF(N426="sníž. přenesená",J426,0)</f>
        <v>0</v>
      </c>
      <c r="BI426" s="230">
        <f>IF(N426="nulová",J426,0)</f>
        <v>0</v>
      </c>
      <c r="BJ426" s="17" t="s">
        <v>84</v>
      </c>
      <c r="BK426" s="230">
        <f>ROUND(I426*H426,2)</f>
        <v>0</v>
      </c>
      <c r="BL426" s="17" t="s">
        <v>123</v>
      </c>
      <c r="BM426" s="229" t="s">
        <v>712</v>
      </c>
    </row>
    <row r="427" s="2" customFormat="1">
      <c r="A427" s="38"/>
      <c r="B427" s="39"/>
      <c r="C427" s="40"/>
      <c r="D427" s="249" t="s">
        <v>190</v>
      </c>
      <c r="E427" s="40"/>
      <c r="F427" s="250" t="s">
        <v>713</v>
      </c>
      <c r="G427" s="40"/>
      <c r="H427" s="40"/>
      <c r="I427" s="233"/>
      <c r="J427" s="40"/>
      <c r="K427" s="40"/>
      <c r="L427" s="44"/>
      <c r="M427" s="234"/>
      <c r="N427" s="235"/>
      <c r="O427" s="91"/>
      <c r="P427" s="91"/>
      <c r="Q427" s="91"/>
      <c r="R427" s="91"/>
      <c r="S427" s="91"/>
      <c r="T427" s="92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T427" s="17" t="s">
        <v>190</v>
      </c>
      <c r="AU427" s="17" t="s">
        <v>86</v>
      </c>
    </row>
    <row r="428" s="13" customFormat="1">
      <c r="A428" s="13"/>
      <c r="B428" s="238"/>
      <c r="C428" s="239"/>
      <c r="D428" s="231" t="s">
        <v>145</v>
      </c>
      <c r="E428" s="240" t="s">
        <v>1</v>
      </c>
      <c r="F428" s="241" t="s">
        <v>714</v>
      </c>
      <c r="G428" s="239"/>
      <c r="H428" s="242">
        <v>58.799999999999997</v>
      </c>
      <c r="I428" s="243"/>
      <c r="J428" s="239"/>
      <c r="K428" s="239"/>
      <c r="L428" s="244"/>
      <c r="M428" s="245"/>
      <c r="N428" s="246"/>
      <c r="O428" s="246"/>
      <c r="P428" s="246"/>
      <c r="Q428" s="246"/>
      <c r="R428" s="246"/>
      <c r="S428" s="246"/>
      <c r="T428" s="247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8" t="s">
        <v>145</v>
      </c>
      <c r="AU428" s="248" t="s">
        <v>86</v>
      </c>
      <c r="AV428" s="13" t="s">
        <v>86</v>
      </c>
      <c r="AW428" s="13" t="s">
        <v>32</v>
      </c>
      <c r="AX428" s="13" t="s">
        <v>76</v>
      </c>
      <c r="AY428" s="248" t="s">
        <v>120</v>
      </c>
    </row>
    <row r="429" s="13" customFormat="1">
      <c r="A429" s="13"/>
      <c r="B429" s="238"/>
      <c r="C429" s="239"/>
      <c r="D429" s="231" t="s">
        <v>145</v>
      </c>
      <c r="E429" s="240" t="s">
        <v>1</v>
      </c>
      <c r="F429" s="241" t="s">
        <v>715</v>
      </c>
      <c r="G429" s="239"/>
      <c r="H429" s="242">
        <v>30.5</v>
      </c>
      <c r="I429" s="243"/>
      <c r="J429" s="239"/>
      <c r="K429" s="239"/>
      <c r="L429" s="244"/>
      <c r="M429" s="245"/>
      <c r="N429" s="246"/>
      <c r="O429" s="246"/>
      <c r="P429" s="246"/>
      <c r="Q429" s="246"/>
      <c r="R429" s="246"/>
      <c r="S429" s="246"/>
      <c r="T429" s="247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8" t="s">
        <v>145</v>
      </c>
      <c r="AU429" s="248" t="s">
        <v>86</v>
      </c>
      <c r="AV429" s="13" t="s">
        <v>86</v>
      </c>
      <c r="AW429" s="13" t="s">
        <v>32</v>
      </c>
      <c r="AX429" s="13" t="s">
        <v>76</v>
      </c>
      <c r="AY429" s="248" t="s">
        <v>120</v>
      </c>
    </row>
    <row r="430" s="13" customFormat="1">
      <c r="A430" s="13"/>
      <c r="B430" s="238"/>
      <c r="C430" s="239"/>
      <c r="D430" s="231" t="s">
        <v>145</v>
      </c>
      <c r="E430" s="240" t="s">
        <v>1</v>
      </c>
      <c r="F430" s="241" t="s">
        <v>716</v>
      </c>
      <c r="G430" s="239"/>
      <c r="H430" s="242">
        <v>5</v>
      </c>
      <c r="I430" s="243"/>
      <c r="J430" s="239"/>
      <c r="K430" s="239"/>
      <c r="L430" s="244"/>
      <c r="M430" s="245"/>
      <c r="N430" s="246"/>
      <c r="O430" s="246"/>
      <c r="P430" s="246"/>
      <c r="Q430" s="246"/>
      <c r="R430" s="246"/>
      <c r="S430" s="246"/>
      <c r="T430" s="247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8" t="s">
        <v>145</v>
      </c>
      <c r="AU430" s="248" t="s">
        <v>86</v>
      </c>
      <c r="AV430" s="13" t="s">
        <v>86</v>
      </c>
      <c r="AW430" s="13" t="s">
        <v>32</v>
      </c>
      <c r="AX430" s="13" t="s">
        <v>76</v>
      </c>
      <c r="AY430" s="248" t="s">
        <v>120</v>
      </c>
    </row>
    <row r="431" s="15" customFormat="1">
      <c r="A431" s="15"/>
      <c r="B431" s="265"/>
      <c r="C431" s="266"/>
      <c r="D431" s="231" t="s">
        <v>145</v>
      </c>
      <c r="E431" s="267" t="s">
        <v>1</v>
      </c>
      <c r="F431" s="268" t="s">
        <v>254</v>
      </c>
      <c r="G431" s="266"/>
      <c r="H431" s="269">
        <v>94.299999999999997</v>
      </c>
      <c r="I431" s="270"/>
      <c r="J431" s="266"/>
      <c r="K431" s="266"/>
      <c r="L431" s="271"/>
      <c r="M431" s="272"/>
      <c r="N431" s="273"/>
      <c r="O431" s="273"/>
      <c r="P431" s="273"/>
      <c r="Q431" s="273"/>
      <c r="R431" s="273"/>
      <c r="S431" s="273"/>
      <c r="T431" s="274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75" t="s">
        <v>145</v>
      </c>
      <c r="AU431" s="275" t="s">
        <v>86</v>
      </c>
      <c r="AV431" s="15" t="s">
        <v>123</v>
      </c>
      <c r="AW431" s="15" t="s">
        <v>32</v>
      </c>
      <c r="AX431" s="15" t="s">
        <v>84</v>
      </c>
      <c r="AY431" s="275" t="s">
        <v>120</v>
      </c>
    </row>
    <row r="432" s="2" customFormat="1" ht="16.5" customHeight="1">
      <c r="A432" s="38"/>
      <c r="B432" s="39"/>
      <c r="C432" s="217" t="s">
        <v>717</v>
      </c>
      <c r="D432" s="217" t="s">
        <v>124</v>
      </c>
      <c r="E432" s="218" t="s">
        <v>718</v>
      </c>
      <c r="F432" s="219" t="s">
        <v>719</v>
      </c>
      <c r="G432" s="220" t="s">
        <v>286</v>
      </c>
      <c r="H432" s="221">
        <v>1631</v>
      </c>
      <c r="I432" s="222"/>
      <c r="J432" s="223">
        <f>ROUND(I432*H432,2)</f>
        <v>0</v>
      </c>
      <c r="K432" s="224"/>
      <c r="L432" s="44"/>
      <c r="M432" s="225" t="s">
        <v>1</v>
      </c>
      <c r="N432" s="226" t="s">
        <v>41</v>
      </c>
      <c r="O432" s="91"/>
      <c r="P432" s="227">
        <f>O432*H432</f>
        <v>0</v>
      </c>
      <c r="Q432" s="227">
        <v>0</v>
      </c>
      <c r="R432" s="227">
        <f>Q432*H432</f>
        <v>0</v>
      </c>
      <c r="S432" s="227">
        <v>0</v>
      </c>
      <c r="T432" s="228">
        <f>S432*H432</f>
        <v>0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229" t="s">
        <v>123</v>
      </c>
      <c r="AT432" s="229" t="s">
        <v>124</v>
      </c>
      <c r="AU432" s="229" t="s">
        <v>86</v>
      </c>
      <c r="AY432" s="17" t="s">
        <v>120</v>
      </c>
      <c r="BE432" s="230">
        <f>IF(N432="základní",J432,0)</f>
        <v>0</v>
      </c>
      <c r="BF432" s="230">
        <f>IF(N432="snížená",J432,0)</f>
        <v>0</v>
      </c>
      <c r="BG432" s="230">
        <f>IF(N432="zákl. přenesená",J432,0)</f>
        <v>0</v>
      </c>
      <c r="BH432" s="230">
        <f>IF(N432="sníž. přenesená",J432,0)</f>
        <v>0</v>
      </c>
      <c r="BI432" s="230">
        <f>IF(N432="nulová",J432,0)</f>
        <v>0</v>
      </c>
      <c r="BJ432" s="17" t="s">
        <v>84</v>
      </c>
      <c r="BK432" s="230">
        <f>ROUND(I432*H432,2)</f>
        <v>0</v>
      </c>
      <c r="BL432" s="17" t="s">
        <v>123</v>
      </c>
      <c r="BM432" s="229" t="s">
        <v>720</v>
      </c>
    </row>
    <row r="433" s="2" customFormat="1">
      <c r="A433" s="38"/>
      <c r="B433" s="39"/>
      <c r="C433" s="40"/>
      <c r="D433" s="249" t="s">
        <v>190</v>
      </c>
      <c r="E433" s="40"/>
      <c r="F433" s="250" t="s">
        <v>721</v>
      </c>
      <c r="G433" s="40"/>
      <c r="H433" s="40"/>
      <c r="I433" s="233"/>
      <c r="J433" s="40"/>
      <c r="K433" s="40"/>
      <c r="L433" s="44"/>
      <c r="M433" s="234"/>
      <c r="N433" s="235"/>
      <c r="O433" s="91"/>
      <c r="P433" s="91"/>
      <c r="Q433" s="91"/>
      <c r="R433" s="91"/>
      <c r="S433" s="91"/>
      <c r="T433" s="92"/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T433" s="17" t="s">
        <v>190</v>
      </c>
      <c r="AU433" s="17" t="s">
        <v>86</v>
      </c>
    </row>
    <row r="434" s="13" customFormat="1">
      <c r="A434" s="13"/>
      <c r="B434" s="238"/>
      <c r="C434" s="239"/>
      <c r="D434" s="231" t="s">
        <v>145</v>
      </c>
      <c r="E434" s="240" t="s">
        <v>1</v>
      </c>
      <c r="F434" s="241" t="s">
        <v>497</v>
      </c>
      <c r="G434" s="239"/>
      <c r="H434" s="242">
        <v>1631</v>
      </c>
      <c r="I434" s="243"/>
      <c r="J434" s="239"/>
      <c r="K434" s="239"/>
      <c r="L434" s="244"/>
      <c r="M434" s="245"/>
      <c r="N434" s="246"/>
      <c r="O434" s="246"/>
      <c r="P434" s="246"/>
      <c r="Q434" s="246"/>
      <c r="R434" s="246"/>
      <c r="S434" s="246"/>
      <c r="T434" s="247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8" t="s">
        <v>145</v>
      </c>
      <c r="AU434" s="248" t="s">
        <v>86</v>
      </c>
      <c r="AV434" s="13" t="s">
        <v>86</v>
      </c>
      <c r="AW434" s="13" t="s">
        <v>32</v>
      </c>
      <c r="AX434" s="13" t="s">
        <v>84</v>
      </c>
      <c r="AY434" s="248" t="s">
        <v>120</v>
      </c>
    </row>
    <row r="435" s="2" customFormat="1" ht="24.15" customHeight="1">
      <c r="A435" s="38"/>
      <c r="B435" s="39"/>
      <c r="C435" s="217" t="s">
        <v>722</v>
      </c>
      <c r="D435" s="217" t="s">
        <v>124</v>
      </c>
      <c r="E435" s="218" t="s">
        <v>723</v>
      </c>
      <c r="F435" s="219" t="s">
        <v>724</v>
      </c>
      <c r="G435" s="220" t="s">
        <v>286</v>
      </c>
      <c r="H435" s="221">
        <v>122</v>
      </c>
      <c r="I435" s="222"/>
      <c r="J435" s="223">
        <f>ROUND(I435*H435,2)</f>
        <v>0</v>
      </c>
      <c r="K435" s="224"/>
      <c r="L435" s="44"/>
      <c r="M435" s="225" t="s">
        <v>1</v>
      </c>
      <c r="N435" s="226" t="s">
        <v>41</v>
      </c>
      <c r="O435" s="91"/>
      <c r="P435" s="227">
        <f>O435*H435</f>
        <v>0</v>
      </c>
      <c r="Q435" s="227">
        <v>0.43819000000000002</v>
      </c>
      <c r="R435" s="227">
        <f>Q435*H435</f>
        <v>53.459180000000003</v>
      </c>
      <c r="S435" s="227">
        <v>0</v>
      </c>
      <c r="T435" s="228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29" t="s">
        <v>123</v>
      </c>
      <c r="AT435" s="229" t="s">
        <v>124</v>
      </c>
      <c r="AU435" s="229" t="s">
        <v>86</v>
      </c>
      <c r="AY435" s="17" t="s">
        <v>120</v>
      </c>
      <c r="BE435" s="230">
        <f>IF(N435="základní",J435,0)</f>
        <v>0</v>
      </c>
      <c r="BF435" s="230">
        <f>IF(N435="snížená",J435,0)</f>
        <v>0</v>
      </c>
      <c r="BG435" s="230">
        <f>IF(N435="zákl. přenesená",J435,0)</f>
        <v>0</v>
      </c>
      <c r="BH435" s="230">
        <f>IF(N435="sníž. přenesená",J435,0)</f>
        <v>0</v>
      </c>
      <c r="BI435" s="230">
        <f>IF(N435="nulová",J435,0)</f>
        <v>0</v>
      </c>
      <c r="BJ435" s="17" t="s">
        <v>84</v>
      </c>
      <c r="BK435" s="230">
        <f>ROUND(I435*H435,2)</f>
        <v>0</v>
      </c>
      <c r="BL435" s="17" t="s">
        <v>123</v>
      </c>
      <c r="BM435" s="229" t="s">
        <v>725</v>
      </c>
    </row>
    <row r="436" s="2" customFormat="1">
      <c r="A436" s="38"/>
      <c r="B436" s="39"/>
      <c r="C436" s="40"/>
      <c r="D436" s="249" t="s">
        <v>190</v>
      </c>
      <c r="E436" s="40"/>
      <c r="F436" s="250" t="s">
        <v>726</v>
      </c>
      <c r="G436" s="40"/>
      <c r="H436" s="40"/>
      <c r="I436" s="233"/>
      <c r="J436" s="40"/>
      <c r="K436" s="40"/>
      <c r="L436" s="44"/>
      <c r="M436" s="234"/>
      <c r="N436" s="235"/>
      <c r="O436" s="91"/>
      <c r="P436" s="91"/>
      <c r="Q436" s="91"/>
      <c r="R436" s="91"/>
      <c r="S436" s="91"/>
      <c r="T436" s="92"/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T436" s="17" t="s">
        <v>190</v>
      </c>
      <c r="AU436" s="17" t="s">
        <v>86</v>
      </c>
    </row>
    <row r="437" s="2" customFormat="1" ht="24.15" customHeight="1">
      <c r="A437" s="38"/>
      <c r="B437" s="39"/>
      <c r="C437" s="276" t="s">
        <v>727</v>
      </c>
      <c r="D437" s="276" t="s">
        <v>347</v>
      </c>
      <c r="E437" s="277" t="s">
        <v>728</v>
      </c>
      <c r="F437" s="278" t="s">
        <v>729</v>
      </c>
      <c r="G437" s="279" t="s">
        <v>143</v>
      </c>
      <c r="H437" s="280">
        <v>122</v>
      </c>
      <c r="I437" s="281"/>
      <c r="J437" s="282">
        <f>ROUND(I437*H437,2)</f>
        <v>0</v>
      </c>
      <c r="K437" s="283"/>
      <c r="L437" s="284"/>
      <c r="M437" s="285" t="s">
        <v>1</v>
      </c>
      <c r="N437" s="286" t="s">
        <v>41</v>
      </c>
      <c r="O437" s="91"/>
      <c r="P437" s="227">
        <f>O437*H437</f>
        <v>0</v>
      </c>
      <c r="Q437" s="227">
        <v>0.14219999999999999</v>
      </c>
      <c r="R437" s="227">
        <f>Q437*H437</f>
        <v>17.348399999999998</v>
      </c>
      <c r="S437" s="227">
        <v>0</v>
      </c>
      <c r="T437" s="228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29" t="s">
        <v>163</v>
      </c>
      <c r="AT437" s="229" t="s">
        <v>347</v>
      </c>
      <c r="AU437" s="229" t="s">
        <v>86</v>
      </c>
      <c r="AY437" s="17" t="s">
        <v>120</v>
      </c>
      <c r="BE437" s="230">
        <f>IF(N437="základní",J437,0)</f>
        <v>0</v>
      </c>
      <c r="BF437" s="230">
        <f>IF(N437="snížená",J437,0)</f>
        <v>0</v>
      </c>
      <c r="BG437" s="230">
        <f>IF(N437="zákl. přenesená",J437,0)</f>
        <v>0</v>
      </c>
      <c r="BH437" s="230">
        <f>IF(N437="sníž. přenesená",J437,0)</f>
        <v>0</v>
      </c>
      <c r="BI437" s="230">
        <f>IF(N437="nulová",J437,0)</f>
        <v>0</v>
      </c>
      <c r="BJ437" s="17" t="s">
        <v>84</v>
      </c>
      <c r="BK437" s="230">
        <f>ROUND(I437*H437,2)</f>
        <v>0</v>
      </c>
      <c r="BL437" s="17" t="s">
        <v>123</v>
      </c>
      <c r="BM437" s="229" t="s">
        <v>730</v>
      </c>
    </row>
    <row r="438" s="13" customFormat="1">
      <c r="A438" s="13"/>
      <c r="B438" s="238"/>
      <c r="C438" s="239"/>
      <c r="D438" s="231" t="s">
        <v>145</v>
      </c>
      <c r="E438" s="240" t="s">
        <v>1</v>
      </c>
      <c r="F438" s="241" t="s">
        <v>731</v>
      </c>
      <c r="G438" s="239"/>
      <c r="H438" s="242">
        <v>122</v>
      </c>
      <c r="I438" s="243"/>
      <c r="J438" s="239"/>
      <c r="K438" s="239"/>
      <c r="L438" s="244"/>
      <c r="M438" s="245"/>
      <c r="N438" s="246"/>
      <c r="O438" s="246"/>
      <c r="P438" s="246"/>
      <c r="Q438" s="246"/>
      <c r="R438" s="246"/>
      <c r="S438" s="246"/>
      <c r="T438" s="247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8" t="s">
        <v>145</v>
      </c>
      <c r="AU438" s="248" t="s">
        <v>86</v>
      </c>
      <c r="AV438" s="13" t="s">
        <v>86</v>
      </c>
      <c r="AW438" s="13" t="s">
        <v>32</v>
      </c>
      <c r="AX438" s="13" t="s">
        <v>84</v>
      </c>
      <c r="AY438" s="248" t="s">
        <v>120</v>
      </c>
    </row>
    <row r="439" s="12" customFormat="1" ht="22.8" customHeight="1">
      <c r="A439" s="12"/>
      <c r="B439" s="203"/>
      <c r="C439" s="204"/>
      <c r="D439" s="205" t="s">
        <v>75</v>
      </c>
      <c r="E439" s="236" t="s">
        <v>732</v>
      </c>
      <c r="F439" s="236" t="s">
        <v>733</v>
      </c>
      <c r="G439" s="204"/>
      <c r="H439" s="204"/>
      <c r="I439" s="207"/>
      <c r="J439" s="237">
        <f>BK439</f>
        <v>0</v>
      </c>
      <c r="K439" s="204"/>
      <c r="L439" s="209"/>
      <c r="M439" s="210"/>
      <c r="N439" s="211"/>
      <c r="O439" s="211"/>
      <c r="P439" s="212">
        <f>SUM(P440:P481)</f>
        <v>0</v>
      </c>
      <c r="Q439" s="211"/>
      <c r="R439" s="212">
        <f>SUM(R440:R481)</f>
        <v>0</v>
      </c>
      <c r="S439" s="211"/>
      <c r="T439" s="213">
        <f>SUM(T440:T481)</f>
        <v>0</v>
      </c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R439" s="214" t="s">
        <v>84</v>
      </c>
      <c r="AT439" s="215" t="s">
        <v>75</v>
      </c>
      <c r="AU439" s="215" t="s">
        <v>84</v>
      </c>
      <c r="AY439" s="214" t="s">
        <v>120</v>
      </c>
      <c r="BK439" s="216">
        <f>SUM(BK440:BK481)</f>
        <v>0</v>
      </c>
    </row>
    <row r="440" s="2" customFormat="1" ht="21.75" customHeight="1">
      <c r="A440" s="38"/>
      <c r="B440" s="39"/>
      <c r="C440" s="217" t="s">
        <v>734</v>
      </c>
      <c r="D440" s="217" t="s">
        <v>124</v>
      </c>
      <c r="E440" s="218" t="s">
        <v>735</v>
      </c>
      <c r="F440" s="219" t="s">
        <v>736</v>
      </c>
      <c r="G440" s="220" t="s">
        <v>330</v>
      </c>
      <c r="H440" s="221">
        <v>1471.654</v>
      </c>
      <c r="I440" s="222"/>
      <c r="J440" s="223">
        <f>ROUND(I440*H440,2)</f>
        <v>0</v>
      </c>
      <c r="K440" s="224"/>
      <c r="L440" s="44"/>
      <c r="M440" s="225" t="s">
        <v>1</v>
      </c>
      <c r="N440" s="226" t="s">
        <v>41</v>
      </c>
      <c r="O440" s="91"/>
      <c r="P440" s="227">
        <f>O440*H440</f>
        <v>0</v>
      </c>
      <c r="Q440" s="227">
        <v>0</v>
      </c>
      <c r="R440" s="227">
        <f>Q440*H440</f>
        <v>0</v>
      </c>
      <c r="S440" s="227">
        <v>0</v>
      </c>
      <c r="T440" s="228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29" t="s">
        <v>123</v>
      </c>
      <c r="AT440" s="229" t="s">
        <v>124</v>
      </c>
      <c r="AU440" s="229" t="s">
        <v>86</v>
      </c>
      <c r="AY440" s="17" t="s">
        <v>120</v>
      </c>
      <c r="BE440" s="230">
        <f>IF(N440="základní",J440,0)</f>
        <v>0</v>
      </c>
      <c r="BF440" s="230">
        <f>IF(N440="snížená",J440,0)</f>
        <v>0</v>
      </c>
      <c r="BG440" s="230">
        <f>IF(N440="zákl. přenesená",J440,0)</f>
        <v>0</v>
      </c>
      <c r="BH440" s="230">
        <f>IF(N440="sníž. přenesená",J440,0)</f>
        <v>0</v>
      </c>
      <c r="BI440" s="230">
        <f>IF(N440="nulová",J440,0)</f>
        <v>0</v>
      </c>
      <c r="BJ440" s="17" t="s">
        <v>84</v>
      </c>
      <c r="BK440" s="230">
        <f>ROUND(I440*H440,2)</f>
        <v>0</v>
      </c>
      <c r="BL440" s="17" t="s">
        <v>123</v>
      </c>
      <c r="BM440" s="229" t="s">
        <v>737</v>
      </c>
    </row>
    <row r="441" s="2" customFormat="1">
      <c r="A441" s="38"/>
      <c r="B441" s="39"/>
      <c r="C441" s="40"/>
      <c r="D441" s="249" t="s">
        <v>190</v>
      </c>
      <c r="E441" s="40"/>
      <c r="F441" s="250" t="s">
        <v>738</v>
      </c>
      <c r="G441" s="40"/>
      <c r="H441" s="40"/>
      <c r="I441" s="233"/>
      <c r="J441" s="40"/>
      <c r="K441" s="40"/>
      <c r="L441" s="44"/>
      <c r="M441" s="234"/>
      <c r="N441" s="235"/>
      <c r="O441" s="91"/>
      <c r="P441" s="91"/>
      <c r="Q441" s="91"/>
      <c r="R441" s="91"/>
      <c r="S441" s="91"/>
      <c r="T441" s="92"/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T441" s="17" t="s">
        <v>190</v>
      </c>
      <c r="AU441" s="17" t="s">
        <v>86</v>
      </c>
    </row>
    <row r="442" s="13" customFormat="1">
      <c r="A442" s="13"/>
      <c r="B442" s="238"/>
      <c r="C442" s="239"/>
      <c r="D442" s="231" t="s">
        <v>145</v>
      </c>
      <c r="E442" s="240" t="s">
        <v>1</v>
      </c>
      <c r="F442" s="241" t="s">
        <v>739</v>
      </c>
      <c r="G442" s="239"/>
      <c r="H442" s="242">
        <v>259.60000000000002</v>
      </c>
      <c r="I442" s="243"/>
      <c r="J442" s="239"/>
      <c r="K442" s="239"/>
      <c r="L442" s="244"/>
      <c r="M442" s="245"/>
      <c r="N442" s="246"/>
      <c r="O442" s="246"/>
      <c r="P442" s="246"/>
      <c r="Q442" s="246"/>
      <c r="R442" s="246"/>
      <c r="S442" s="246"/>
      <c r="T442" s="247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8" t="s">
        <v>145</v>
      </c>
      <c r="AU442" s="248" t="s">
        <v>86</v>
      </c>
      <c r="AV442" s="13" t="s">
        <v>86</v>
      </c>
      <c r="AW442" s="13" t="s">
        <v>32</v>
      </c>
      <c r="AX442" s="13" t="s">
        <v>76</v>
      </c>
      <c r="AY442" s="248" t="s">
        <v>120</v>
      </c>
    </row>
    <row r="443" s="13" customFormat="1">
      <c r="A443" s="13"/>
      <c r="B443" s="238"/>
      <c r="C443" s="239"/>
      <c r="D443" s="231" t="s">
        <v>145</v>
      </c>
      <c r="E443" s="240" t="s">
        <v>1</v>
      </c>
      <c r="F443" s="241" t="s">
        <v>740</v>
      </c>
      <c r="G443" s="239"/>
      <c r="H443" s="242">
        <v>860.84400000000005</v>
      </c>
      <c r="I443" s="243"/>
      <c r="J443" s="239"/>
      <c r="K443" s="239"/>
      <c r="L443" s="244"/>
      <c r="M443" s="245"/>
      <c r="N443" s="246"/>
      <c r="O443" s="246"/>
      <c r="P443" s="246"/>
      <c r="Q443" s="246"/>
      <c r="R443" s="246"/>
      <c r="S443" s="246"/>
      <c r="T443" s="247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8" t="s">
        <v>145</v>
      </c>
      <c r="AU443" s="248" t="s">
        <v>86</v>
      </c>
      <c r="AV443" s="13" t="s">
        <v>86</v>
      </c>
      <c r="AW443" s="13" t="s">
        <v>32</v>
      </c>
      <c r="AX443" s="13" t="s">
        <v>76</v>
      </c>
      <c r="AY443" s="248" t="s">
        <v>120</v>
      </c>
    </row>
    <row r="444" s="13" customFormat="1">
      <c r="A444" s="13"/>
      <c r="B444" s="238"/>
      <c r="C444" s="239"/>
      <c r="D444" s="231" t="s">
        <v>145</v>
      </c>
      <c r="E444" s="240" t="s">
        <v>1</v>
      </c>
      <c r="F444" s="241" t="s">
        <v>741</v>
      </c>
      <c r="G444" s="239"/>
      <c r="H444" s="242">
        <v>351.20999999999998</v>
      </c>
      <c r="I444" s="243"/>
      <c r="J444" s="239"/>
      <c r="K444" s="239"/>
      <c r="L444" s="244"/>
      <c r="M444" s="245"/>
      <c r="N444" s="246"/>
      <c r="O444" s="246"/>
      <c r="P444" s="246"/>
      <c r="Q444" s="246"/>
      <c r="R444" s="246"/>
      <c r="S444" s="246"/>
      <c r="T444" s="247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8" t="s">
        <v>145</v>
      </c>
      <c r="AU444" s="248" t="s">
        <v>86</v>
      </c>
      <c r="AV444" s="13" t="s">
        <v>86</v>
      </c>
      <c r="AW444" s="13" t="s">
        <v>32</v>
      </c>
      <c r="AX444" s="13" t="s">
        <v>76</v>
      </c>
      <c r="AY444" s="248" t="s">
        <v>120</v>
      </c>
    </row>
    <row r="445" s="15" customFormat="1">
      <c r="A445" s="15"/>
      <c r="B445" s="265"/>
      <c r="C445" s="266"/>
      <c r="D445" s="231" t="s">
        <v>145</v>
      </c>
      <c r="E445" s="267" t="s">
        <v>213</v>
      </c>
      <c r="F445" s="268" t="s">
        <v>254</v>
      </c>
      <c r="G445" s="266"/>
      <c r="H445" s="269">
        <v>1471.654</v>
      </c>
      <c r="I445" s="270"/>
      <c r="J445" s="266"/>
      <c r="K445" s="266"/>
      <c r="L445" s="271"/>
      <c r="M445" s="272"/>
      <c r="N445" s="273"/>
      <c r="O445" s="273"/>
      <c r="P445" s="273"/>
      <c r="Q445" s="273"/>
      <c r="R445" s="273"/>
      <c r="S445" s="273"/>
      <c r="T445" s="274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75" t="s">
        <v>145</v>
      </c>
      <c r="AU445" s="275" t="s">
        <v>86</v>
      </c>
      <c r="AV445" s="15" t="s">
        <v>123</v>
      </c>
      <c r="AW445" s="15" t="s">
        <v>32</v>
      </c>
      <c r="AX445" s="15" t="s">
        <v>84</v>
      </c>
      <c r="AY445" s="275" t="s">
        <v>120</v>
      </c>
    </row>
    <row r="446" s="2" customFormat="1" ht="24.15" customHeight="1">
      <c r="A446" s="38"/>
      <c r="B446" s="39"/>
      <c r="C446" s="217" t="s">
        <v>742</v>
      </c>
      <c r="D446" s="217" t="s">
        <v>124</v>
      </c>
      <c r="E446" s="218" t="s">
        <v>743</v>
      </c>
      <c r="F446" s="219" t="s">
        <v>744</v>
      </c>
      <c r="G446" s="220" t="s">
        <v>330</v>
      </c>
      <c r="H446" s="221">
        <v>13244.886</v>
      </c>
      <c r="I446" s="222"/>
      <c r="J446" s="223">
        <f>ROUND(I446*H446,2)</f>
        <v>0</v>
      </c>
      <c r="K446" s="224"/>
      <c r="L446" s="44"/>
      <c r="M446" s="225" t="s">
        <v>1</v>
      </c>
      <c r="N446" s="226" t="s">
        <v>41</v>
      </c>
      <c r="O446" s="91"/>
      <c r="P446" s="227">
        <f>O446*H446</f>
        <v>0</v>
      </c>
      <c r="Q446" s="227">
        <v>0</v>
      </c>
      <c r="R446" s="227">
        <f>Q446*H446</f>
        <v>0</v>
      </c>
      <c r="S446" s="227">
        <v>0</v>
      </c>
      <c r="T446" s="228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29" t="s">
        <v>123</v>
      </c>
      <c r="AT446" s="229" t="s">
        <v>124</v>
      </c>
      <c r="AU446" s="229" t="s">
        <v>86</v>
      </c>
      <c r="AY446" s="17" t="s">
        <v>120</v>
      </c>
      <c r="BE446" s="230">
        <f>IF(N446="základní",J446,0)</f>
        <v>0</v>
      </c>
      <c r="BF446" s="230">
        <f>IF(N446="snížená",J446,0)</f>
        <v>0</v>
      </c>
      <c r="BG446" s="230">
        <f>IF(N446="zákl. přenesená",J446,0)</f>
        <v>0</v>
      </c>
      <c r="BH446" s="230">
        <f>IF(N446="sníž. přenesená",J446,0)</f>
        <v>0</v>
      </c>
      <c r="BI446" s="230">
        <f>IF(N446="nulová",J446,0)</f>
        <v>0</v>
      </c>
      <c r="BJ446" s="17" t="s">
        <v>84</v>
      </c>
      <c r="BK446" s="230">
        <f>ROUND(I446*H446,2)</f>
        <v>0</v>
      </c>
      <c r="BL446" s="17" t="s">
        <v>123</v>
      </c>
      <c r="BM446" s="229" t="s">
        <v>745</v>
      </c>
    </row>
    <row r="447" s="2" customFormat="1">
      <c r="A447" s="38"/>
      <c r="B447" s="39"/>
      <c r="C447" s="40"/>
      <c r="D447" s="249" t="s">
        <v>190</v>
      </c>
      <c r="E447" s="40"/>
      <c r="F447" s="250" t="s">
        <v>746</v>
      </c>
      <c r="G447" s="40"/>
      <c r="H447" s="40"/>
      <c r="I447" s="233"/>
      <c r="J447" s="40"/>
      <c r="K447" s="40"/>
      <c r="L447" s="44"/>
      <c r="M447" s="234"/>
      <c r="N447" s="235"/>
      <c r="O447" s="91"/>
      <c r="P447" s="91"/>
      <c r="Q447" s="91"/>
      <c r="R447" s="91"/>
      <c r="S447" s="91"/>
      <c r="T447" s="92"/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T447" s="17" t="s">
        <v>190</v>
      </c>
      <c r="AU447" s="17" t="s">
        <v>86</v>
      </c>
    </row>
    <row r="448" s="14" customFormat="1">
      <c r="A448" s="14"/>
      <c r="B448" s="255"/>
      <c r="C448" s="256"/>
      <c r="D448" s="231" t="s">
        <v>145</v>
      </c>
      <c r="E448" s="257" t="s">
        <v>1</v>
      </c>
      <c r="F448" s="258" t="s">
        <v>747</v>
      </c>
      <c r="G448" s="256"/>
      <c r="H448" s="257" t="s">
        <v>1</v>
      </c>
      <c r="I448" s="259"/>
      <c r="J448" s="256"/>
      <c r="K448" s="256"/>
      <c r="L448" s="260"/>
      <c r="M448" s="261"/>
      <c r="N448" s="262"/>
      <c r="O448" s="262"/>
      <c r="P448" s="262"/>
      <c r="Q448" s="262"/>
      <c r="R448" s="262"/>
      <c r="S448" s="262"/>
      <c r="T448" s="263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64" t="s">
        <v>145</v>
      </c>
      <c r="AU448" s="264" t="s">
        <v>86</v>
      </c>
      <c r="AV448" s="14" t="s">
        <v>84</v>
      </c>
      <c r="AW448" s="14" t="s">
        <v>32</v>
      </c>
      <c r="AX448" s="14" t="s">
        <v>76</v>
      </c>
      <c r="AY448" s="264" t="s">
        <v>120</v>
      </c>
    </row>
    <row r="449" s="13" customFormat="1">
      <c r="A449" s="13"/>
      <c r="B449" s="238"/>
      <c r="C449" s="239"/>
      <c r="D449" s="231" t="s">
        <v>145</v>
      </c>
      <c r="E449" s="240" t="s">
        <v>1</v>
      </c>
      <c r="F449" s="241" t="s">
        <v>748</v>
      </c>
      <c r="G449" s="239"/>
      <c r="H449" s="242">
        <v>13244.886</v>
      </c>
      <c r="I449" s="243"/>
      <c r="J449" s="239"/>
      <c r="K449" s="239"/>
      <c r="L449" s="244"/>
      <c r="M449" s="245"/>
      <c r="N449" s="246"/>
      <c r="O449" s="246"/>
      <c r="P449" s="246"/>
      <c r="Q449" s="246"/>
      <c r="R449" s="246"/>
      <c r="S449" s="246"/>
      <c r="T449" s="247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8" t="s">
        <v>145</v>
      </c>
      <c r="AU449" s="248" t="s">
        <v>86</v>
      </c>
      <c r="AV449" s="13" t="s">
        <v>86</v>
      </c>
      <c r="AW449" s="13" t="s">
        <v>32</v>
      </c>
      <c r="AX449" s="13" t="s">
        <v>84</v>
      </c>
      <c r="AY449" s="248" t="s">
        <v>120</v>
      </c>
    </row>
    <row r="450" s="2" customFormat="1" ht="21.75" customHeight="1">
      <c r="A450" s="38"/>
      <c r="B450" s="39"/>
      <c r="C450" s="217" t="s">
        <v>749</v>
      </c>
      <c r="D450" s="217" t="s">
        <v>124</v>
      </c>
      <c r="E450" s="218" t="s">
        <v>750</v>
      </c>
      <c r="F450" s="219" t="s">
        <v>751</v>
      </c>
      <c r="G450" s="220" t="s">
        <v>330</v>
      </c>
      <c r="H450" s="221">
        <v>177.99700000000001</v>
      </c>
      <c r="I450" s="222"/>
      <c r="J450" s="223">
        <f>ROUND(I450*H450,2)</f>
        <v>0</v>
      </c>
      <c r="K450" s="224"/>
      <c r="L450" s="44"/>
      <c r="M450" s="225" t="s">
        <v>1</v>
      </c>
      <c r="N450" s="226" t="s">
        <v>41</v>
      </c>
      <c r="O450" s="91"/>
      <c r="P450" s="227">
        <f>O450*H450</f>
        <v>0</v>
      </c>
      <c r="Q450" s="227">
        <v>0</v>
      </c>
      <c r="R450" s="227">
        <f>Q450*H450</f>
        <v>0</v>
      </c>
      <c r="S450" s="227">
        <v>0</v>
      </c>
      <c r="T450" s="228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29" t="s">
        <v>123</v>
      </c>
      <c r="AT450" s="229" t="s">
        <v>124</v>
      </c>
      <c r="AU450" s="229" t="s">
        <v>86</v>
      </c>
      <c r="AY450" s="17" t="s">
        <v>120</v>
      </c>
      <c r="BE450" s="230">
        <f>IF(N450="základní",J450,0)</f>
        <v>0</v>
      </c>
      <c r="BF450" s="230">
        <f>IF(N450="snížená",J450,0)</f>
        <v>0</v>
      </c>
      <c r="BG450" s="230">
        <f>IF(N450="zákl. přenesená",J450,0)</f>
        <v>0</v>
      </c>
      <c r="BH450" s="230">
        <f>IF(N450="sníž. přenesená",J450,0)</f>
        <v>0</v>
      </c>
      <c r="BI450" s="230">
        <f>IF(N450="nulová",J450,0)</f>
        <v>0</v>
      </c>
      <c r="BJ450" s="17" t="s">
        <v>84</v>
      </c>
      <c r="BK450" s="230">
        <f>ROUND(I450*H450,2)</f>
        <v>0</v>
      </c>
      <c r="BL450" s="17" t="s">
        <v>123</v>
      </c>
      <c r="BM450" s="229" t="s">
        <v>752</v>
      </c>
    </row>
    <row r="451" s="2" customFormat="1">
      <c r="A451" s="38"/>
      <c r="B451" s="39"/>
      <c r="C451" s="40"/>
      <c r="D451" s="249" t="s">
        <v>190</v>
      </c>
      <c r="E451" s="40"/>
      <c r="F451" s="250" t="s">
        <v>753</v>
      </c>
      <c r="G451" s="40"/>
      <c r="H451" s="40"/>
      <c r="I451" s="233"/>
      <c r="J451" s="40"/>
      <c r="K451" s="40"/>
      <c r="L451" s="44"/>
      <c r="M451" s="234"/>
      <c r="N451" s="235"/>
      <c r="O451" s="91"/>
      <c r="P451" s="91"/>
      <c r="Q451" s="91"/>
      <c r="R451" s="91"/>
      <c r="S451" s="91"/>
      <c r="T451" s="92"/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T451" s="17" t="s">
        <v>190</v>
      </c>
      <c r="AU451" s="17" t="s">
        <v>86</v>
      </c>
    </row>
    <row r="452" s="13" customFormat="1">
      <c r="A452" s="13"/>
      <c r="B452" s="238"/>
      <c r="C452" s="239"/>
      <c r="D452" s="231" t="s">
        <v>145</v>
      </c>
      <c r="E452" s="240" t="s">
        <v>1</v>
      </c>
      <c r="F452" s="241" t="s">
        <v>754</v>
      </c>
      <c r="G452" s="239"/>
      <c r="H452" s="242">
        <v>52.200000000000003</v>
      </c>
      <c r="I452" s="243"/>
      <c r="J452" s="239"/>
      <c r="K452" s="239"/>
      <c r="L452" s="244"/>
      <c r="M452" s="245"/>
      <c r="N452" s="246"/>
      <c r="O452" s="246"/>
      <c r="P452" s="246"/>
      <c r="Q452" s="246"/>
      <c r="R452" s="246"/>
      <c r="S452" s="246"/>
      <c r="T452" s="247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8" t="s">
        <v>145</v>
      </c>
      <c r="AU452" s="248" t="s">
        <v>86</v>
      </c>
      <c r="AV452" s="13" t="s">
        <v>86</v>
      </c>
      <c r="AW452" s="13" t="s">
        <v>32</v>
      </c>
      <c r="AX452" s="13" t="s">
        <v>76</v>
      </c>
      <c r="AY452" s="248" t="s">
        <v>120</v>
      </c>
    </row>
    <row r="453" s="13" customFormat="1">
      <c r="A453" s="13"/>
      <c r="B453" s="238"/>
      <c r="C453" s="239"/>
      <c r="D453" s="231" t="s">
        <v>145</v>
      </c>
      <c r="E453" s="240" t="s">
        <v>1</v>
      </c>
      <c r="F453" s="241" t="s">
        <v>755</v>
      </c>
      <c r="G453" s="239"/>
      <c r="H453" s="242">
        <v>0.71999999999999997</v>
      </c>
      <c r="I453" s="243"/>
      <c r="J453" s="239"/>
      <c r="K453" s="239"/>
      <c r="L453" s="244"/>
      <c r="M453" s="245"/>
      <c r="N453" s="246"/>
      <c r="O453" s="246"/>
      <c r="P453" s="246"/>
      <c r="Q453" s="246"/>
      <c r="R453" s="246"/>
      <c r="S453" s="246"/>
      <c r="T453" s="247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8" t="s">
        <v>145</v>
      </c>
      <c r="AU453" s="248" t="s">
        <v>86</v>
      </c>
      <c r="AV453" s="13" t="s">
        <v>86</v>
      </c>
      <c r="AW453" s="13" t="s">
        <v>32</v>
      </c>
      <c r="AX453" s="13" t="s">
        <v>76</v>
      </c>
      <c r="AY453" s="248" t="s">
        <v>120</v>
      </c>
    </row>
    <row r="454" s="13" customFormat="1">
      <c r="A454" s="13"/>
      <c r="B454" s="238"/>
      <c r="C454" s="239"/>
      <c r="D454" s="231" t="s">
        <v>145</v>
      </c>
      <c r="E454" s="240" t="s">
        <v>1</v>
      </c>
      <c r="F454" s="241" t="s">
        <v>756</v>
      </c>
      <c r="G454" s="239"/>
      <c r="H454" s="242">
        <v>119.577</v>
      </c>
      <c r="I454" s="243"/>
      <c r="J454" s="239"/>
      <c r="K454" s="239"/>
      <c r="L454" s="244"/>
      <c r="M454" s="245"/>
      <c r="N454" s="246"/>
      <c r="O454" s="246"/>
      <c r="P454" s="246"/>
      <c r="Q454" s="246"/>
      <c r="R454" s="246"/>
      <c r="S454" s="246"/>
      <c r="T454" s="247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8" t="s">
        <v>145</v>
      </c>
      <c r="AU454" s="248" t="s">
        <v>86</v>
      </c>
      <c r="AV454" s="13" t="s">
        <v>86</v>
      </c>
      <c r="AW454" s="13" t="s">
        <v>32</v>
      </c>
      <c r="AX454" s="13" t="s">
        <v>76</v>
      </c>
      <c r="AY454" s="248" t="s">
        <v>120</v>
      </c>
    </row>
    <row r="455" s="13" customFormat="1">
      <c r="A455" s="13"/>
      <c r="B455" s="238"/>
      <c r="C455" s="239"/>
      <c r="D455" s="231" t="s">
        <v>145</v>
      </c>
      <c r="E455" s="240" t="s">
        <v>1</v>
      </c>
      <c r="F455" s="241" t="s">
        <v>757</v>
      </c>
      <c r="G455" s="239"/>
      <c r="H455" s="242">
        <v>2.5</v>
      </c>
      <c r="I455" s="243"/>
      <c r="J455" s="239"/>
      <c r="K455" s="239"/>
      <c r="L455" s="244"/>
      <c r="M455" s="245"/>
      <c r="N455" s="246"/>
      <c r="O455" s="246"/>
      <c r="P455" s="246"/>
      <c r="Q455" s="246"/>
      <c r="R455" s="246"/>
      <c r="S455" s="246"/>
      <c r="T455" s="247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8" t="s">
        <v>145</v>
      </c>
      <c r="AU455" s="248" t="s">
        <v>86</v>
      </c>
      <c r="AV455" s="13" t="s">
        <v>86</v>
      </c>
      <c r="AW455" s="13" t="s">
        <v>32</v>
      </c>
      <c r="AX455" s="13" t="s">
        <v>76</v>
      </c>
      <c r="AY455" s="248" t="s">
        <v>120</v>
      </c>
    </row>
    <row r="456" s="13" customFormat="1">
      <c r="A456" s="13"/>
      <c r="B456" s="238"/>
      <c r="C456" s="239"/>
      <c r="D456" s="231" t="s">
        <v>145</v>
      </c>
      <c r="E456" s="240" t="s">
        <v>1</v>
      </c>
      <c r="F456" s="241" t="s">
        <v>758</v>
      </c>
      <c r="G456" s="239"/>
      <c r="H456" s="242">
        <v>3</v>
      </c>
      <c r="I456" s="243"/>
      <c r="J456" s="239"/>
      <c r="K456" s="239"/>
      <c r="L456" s="244"/>
      <c r="M456" s="245"/>
      <c r="N456" s="246"/>
      <c r="O456" s="246"/>
      <c r="P456" s="246"/>
      <c r="Q456" s="246"/>
      <c r="R456" s="246"/>
      <c r="S456" s="246"/>
      <c r="T456" s="247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8" t="s">
        <v>145</v>
      </c>
      <c r="AU456" s="248" t="s">
        <v>86</v>
      </c>
      <c r="AV456" s="13" t="s">
        <v>86</v>
      </c>
      <c r="AW456" s="13" t="s">
        <v>32</v>
      </c>
      <c r="AX456" s="13" t="s">
        <v>76</v>
      </c>
      <c r="AY456" s="248" t="s">
        <v>120</v>
      </c>
    </row>
    <row r="457" s="15" customFormat="1">
      <c r="A457" s="15"/>
      <c r="B457" s="265"/>
      <c r="C457" s="266"/>
      <c r="D457" s="231" t="s">
        <v>145</v>
      </c>
      <c r="E457" s="267" t="s">
        <v>192</v>
      </c>
      <c r="F457" s="268" t="s">
        <v>254</v>
      </c>
      <c r="G457" s="266"/>
      <c r="H457" s="269">
        <v>177.99700000000001</v>
      </c>
      <c r="I457" s="270"/>
      <c r="J457" s="266"/>
      <c r="K457" s="266"/>
      <c r="L457" s="271"/>
      <c r="M457" s="272"/>
      <c r="N457" s="273"/>
      <c r="O457" s="273"/>
      <c r="P457" s="273"/>
      <c r="Q457" s="273"/>
      <c r="R457" s="273"/>
      <c r="S457" s="273"/>
      <c r="T457" s="274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75" t="s">
        <v>145</v>
      </c>
      <c r="AU457" s="275" t="s">
        <v>86</v>
      </c>
      <c r="AV457" s="15" t="s">
        <v>123</v>
      </c>
      <c r="AW457" s="15" t="s">
        <v>32</v>
      </c>
      <c r="AX457" s="15" t="s">
        <v>84</v>
      </c>
      <c r="AY457" s="275" t="s">
        <v>120</v>
      </c>
    </row>
    <row r="458" s="2" customFormat="1" ht="24.15" customHeight="1">
      <c r="A458" s="38"/>
      <c r="B458" s="39"/>
      <c r="C458" s="217" t="s">
        <v>759</v>
      </c>
      <c r="D458" s="217" t="s">
        <v>124</v>
      </c>
      <c r="E458" s="218" t="s">
        <v>760</v>
      </c>
      <c r="F458" s="219" t="s">
        <v>761</v>
      </c>
      <c r="G458" s="220" t="s">
        <v>330</v>
      </c>
      <c r="H458" s="221">
        <v>1601.973</v>
      </c>
      <c r="I458" s="222"/>
      <c r="J458" s="223">
        <f>ROUND(I458*H458,2)</f>
        <v>0</v>
      </c>
      <c r="K458" s="224"/>
      <c r="L458" s="44"/>
      <c r="M458" s="225" t="s">
        <v>1</v>
      </c>
      <c r="N458" s="226" t="s">
        <v>41</v>
      </c>
      <c r="O458" s="91"/>
      <c r="P458" s="227">
        <f>O458*H458</f>
        <v>0</v>
      </c>
      <c r="Q458" s="227">
        <v>0</v>
      </c>
      <c r="R458" s="227">
        <f>Q458*H458</f>
        <v>0</v>
      </c>
      <c r="S458" s="227">
        <v>0</v>
      </c>
      <c r="T458" s="228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29" t="s">
        <v>123</v>
      </c>
      <c r="AT458" s="229" t="s">
        <v>124</v>
      </c>
      <c r="AU458" s="229" t="s">
        <v>86</v>
      </c>
      <c r="AY458" s="17" t="s">
        <v>120</v>
      </c>
      <c r="BE458" s="230">
        <f>IF(N458="základní",J458,0)</f>
        <v>0</v>
      </c>
      <c r="BF458" s="230">
        <f>IF(N458="snížená",J458,0)</f>
        <v>0</v>
      </c>
      <c r="BG458" s="230">
        <f>IF(N458="zákl. přenesená",J458,0)</f>
        <v>0</v>
      </c>
      <c r="BH458" s="230">
        <f>IF(N458="sníž. přenesená",J458,0)</f>
        <v>0</v>
      </c>
      <c r="BI458" s="230">
        <f>IF(N458="nulová",J458,0)</f>
        <v>0</v>
      </c>
      <c r="BJ458" s="17" t="s">
        <v>84</v>
      </c>
      <c r="BK458" s="230">
        <f>ROUND(I458*H458,2)</f>
        <v>0</v>
      </c>
      <c r="BL458" s="17" t="s">
        <v>123</v>
      </c>
      <c r="BM458" s="229" t="s">
        <v>762</v>
      </c>
    </row>
    <row r="459" s="2" customFormat="1">
      <c r="A459" s="38"/>
      <c r="B459" s="39"/>
      <c r="C459" s="40"/>
      <c r="D459" s="249" t="s">
        <v>190</v>
      </c>
      <c r="E459" s="40"/>
      <c r="F459" s="250" t="s">
        <v>763</v>
      </c>
      <c r="G459" s="40"/>
      <c r="H459" s="40"/>
      <c r="I459" s="233"/>
      <c r="J459" s="40"/>
      <c r="K459" s="40"/>
      <c r="L459" s="44"/>
      <c r="M459" s="234"/>
      <c r="N459" s="235"/>
      <c r="O459" s="91"/>
      <c r="P459" s="91"/>
      <c r="Q459" s="91"/>
      <c r="R459" s="91"/>
      <c r="S459" s="91"/>
      <c r="T459" s="92"/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T459" s="17" t="s">
        <v>190</v>
      </c>
      <c r="AU459" s="17" t="s">
        <v>86</v>
      </c>
    </row>
    <row r="460" s="14" customFormat="1">
      <c r="A460" s="14"/>
      <c r="B460" s="255"/>
      <c r="C460" s="256"/>
      <c r="D460" s="231" t="s">
        <v>145</v>
      </c>
      <c r="E460" s="257" t="s">
        <v>1</v>
      </c>
      <c r="F460" s="258" t="s">
        <v>747</v>
      </c>
      <c r="G460" s="256"/>
      <c r="H460" s="257" t="s">
        <v>1</v>
      </c>
      <c r="I460" s="259"/>
      <c r="J460" s="256"/>
      <c r="K460" s="256"/>
      <c r="L460" s="260"/>
      <c r="M460" s="261"/>
      <c r="N460" s="262"/>
      <c r="O460" s="262"/>
      <c r="P460" s="262"/>
      <c r="Q460" s="262"/>
      <c r="R460" s="262"/>
      <c r="S460" s="262"/>
      <c r="T460" s="263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64" t="s">
        <v>145</v>
      </c>
      <c r="AU460" s="264" t="s">
        <v>86</v>
      </c>
      <c r="AV460" s="14" t="s">
        <v>84</v>
      </c>
      <c r="AW460" s="14" t="s">
        <v>32</v>
      </c>
      <c r="AX460" s="14" t="s">
        <v>76</v>
      </c>
      <c r="AY460" s="264" t="s">
        <v>120</v>
      </c>
    </row>
    <row r="461" s="13" customFormat="1">
      <c r="A461" s="13"/>
      <c r="B461" s="238"/>
      <c r="C461" s="239"/>
      <c r="D461" s="231" t="s">
        <v>145</v>
      </c>
      <c r="E461" s="240" t="s">
        <v>1</v>
      </c>
      <c r="F461" s="241" t="s">
        <v>764</v>
      </c>
      <c r="G461" s="239"/>
      <c r="H461" s="242">
        <v>1601.973</v>
      </c>
      <c r="I461" s="243"/>
      <c r="J461" s="239"/>
      <c r="K461" s="239"/>
      <c r="L461" s="244"/>
      <c r="M461" s="245"/>
      <c r="N461" s="246"/>
      <c r="O461" s="246"/>
      <c r="P461" s="246"/>
      <c r="Q461" s="246"/>
      <c r="R461" s="246"/>
      <c r="S461" s="246"/>
      <c r="T461" s="247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8" t="s">
        <v>145</v>
      </c>
      <c r="AU461" s="248" t="s">
        <v>86</v>
      </c>
      <c r="AV461" s="13" t="s">
        <v>86</v>
      </c>
      <c r="AW461" s="13" t="s">
        <v>32</v>
      </c>
      <c r="AX461" s="13" t="s">
        <v>84</v>
      </c>
      <c r="AY461" s="248" t="s">
        <v>120</v>
      </c>
    </row>
    <row r="462" s="2" customFormat="1" ht="24.15" customHeight="1">
      <c r="A462" s="38"/>
      <c r="B462" s="39"/>
      <c r="C462" s="217" t="s">
        <v>765</v>
      </c>
      <c r="D462" s="217" t="s">
        <v>124</v>
      </c>
      <c r="E462" s="218" t="s">
        <v>766</v>
      </c>
      <c r="F462" s="219" t="s">
        <v>767</v>
      </c>
      <c r="G462" s="220" t="s">
        <v>330</v>
      </c>
      <c r="H462" s="221">
        <v>1649.6510000000001</v>
      </c>
      <c r="I462" s="222"/>
      <c r="J462" s="223">
        <f>ROUND(I462*H462,2)</f>
        <v>0</v>
      </c>
      <c r="K462" s="224"/>
      <c r="L462" s="44"/>
      <c r="M462" s="225" t="s">
        <v>1</v>
      </c>
      <c r="N462" s="226" t="s">
        <v>41</v>
      </c>
      <c r="O462" s="91"/>
      <c r="P462" s="227">
        <f>O462*H462</f>
        <v>0</v>
      </c>
      <c r="Q462" s="227">
        <v>0</v>
      </c>
      <c r="R462" s="227">
        <f>Q462*H462</f>
        <v>0</v>
      </c>
      <c r="S462" s="227">
        <v>0</v>
      </c>
      <c r="T462" s="228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29" t="s">
        <v>123</v>
      </c>
      <c r="AT462" s="229" t="s">
        <v>124</v>
      </c>
      <c r="AU462" s="229" t="s">
        <v>86</v>
      </c>
      <c r="AY462" s="17" t="s">
        <v>120</v>
      </c>
      <c r="BE462" s="230">
        <f>IF(N462="základní",J462,0)</f>
        <v>0</v>
      </c>
      <c r="BF462" s="230">
        <f>IF(N462="snížená",J462,0)</f>
        <v>0</v>
      </c>
      <c r="BG462" s="230">
        <f>IF(N462="zákl. přenesená",J462,0)</f>
        <v>0</v>
      </c>
      <c r="BH462" s="230">
        <f>IF(N462="sníž. přenesená",J462,0)</f>
        <v>0</v>
      </c>
      <c r="BI462" s="230">
        <f>IF(N462="nulová",J462,0)</f>
        <v>0</v>
      </c>
      <c r="BJ462" s="17" t="s">
        <v>84</v>
      </c>
      <c r="BK462" s="230">
        <f>ROUND(I462*H462,2)</f>
        <v>0</v>
      </c>
      <c r="BL462" s="17" t="s">
        <v>123</v>
      </c>
      <c r="BM462" s="229" t="s">
        <v>768</v>
      </c>
    </row>
    <row r="463" s="2" customFormat="1">
      <c r="A463" s="38"/>
      <c r="B463" s="39"/>
      <c r="C463" s="40"/>
      <c r="D463" s="249" t="s">
        <v>190</v>
      </c>
      <c r="E463" s="40"/>
      <c r="F463" s="250" t="s">
        <v>769</v>
      </c>
      <c r="G463" s="40"/>
      <c r="H463" s="40"/>
      <c r="I463" s="233"/>
      <c r="J463" s="40"/>
      <c r="K463" s="40"/>
      <c r="L463" s="44"/>
      <c r="M463" s="234"/>
      <c r="N463" s="235"/>
      <c r="O463" s="91"/>
      <c r="P463" s="91"/>
      <c r="Q463" s="91"/>
      <c r="R463" s="91"/>
      <c r="S463" s="91"/>
      <c r="T463" s="92"/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T463" s="17" t="s">
        <v>190</v>
      </c>
      <c r="AU463" s="17" t="s">
        <v>86</v>
      </c>
    </row>
    <row r="464" s="13" customFormat="1">
      <c r="A464" s="13"/>
      <c r="B464" s="238"/>
      <c r="C464" s="239"/>
      <c r="D464" s="231" t="s">
        <v>145</v>
      </c>
      <c r="E464" s="240" t="s">
        <v>1</v>
      </c>
      <c r="F464" s="241" t="s">
        <v>770</v>
      </c>
      <c r="G464" s="239"/>
      <c r="H464" s="242">
        <v>1649.6510000000001</v>
      </c>
      <c r="I464" s="243"/>
      <c r="J464" s="239"/>
      <c r="K464" s="239"/>
      <c r="L464" s="244"/>
      <c r="M464" s="245"/>
      <c r="N464" s="246"/>
      <c r="O464" s="246"/>
      <c r="P464" s="246"/>
      <c r="Q464" s="246"/>
      <c r="R464" s="246"/>
      <c r="S464" s="246"/>
      <c r="T464" s="247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8" t="s">
        <v>145</v>
      </c>
      <c r="AU464" s="248" t="s">
        <v>86</v>
      </c>
      <c r="AV464" s="13" t="s">
        <v>86</v>
      </c>
      <c r="AW464" s="13" t="s">
        <v>32</v>
      </c>
      <c r="AX464" s="13" t="s">
        <v>84</v>
      </c>
      <c r="AY464" s="248" t="s">
        <v>120</v>
      </c>
    </row>
    <row r="465" s="2" customFormat="1" ht="33" customHeight="1">
      <c r="A465" s="38"/>
      <c r="B465" s="39"/>
      <c r="C465" s="217" t="s">
        <v>771</v>
      </c>
      <c r="D465" s="217" t="s">
        <v>124</v>
      </c>
      <c r="E465" s="218" t="s">
        <v>772</v>
      </c>
      <c r="F465" s="219" t="s">
        <v>773</v>
      </c>
      <c r="G465" s="220" t="s">
        <v>330</v>
      </c>
      <c r="H465" s="221">
        <v>58.32</v>
      </c>
      <c r="I465" s="222"/>
      <c r="J465" s="223">
        <f>ROUND(I465*H465,2)</f>
        <v>0</v>
      </c>
      <c r="K465" s="224"/>
      <c r="L465" s="44"/>
      <c r="M465" s="225" t="s">
        <v>1</v>
      </c>
      <c r="N465" s="226" t="s">
        <v>41</v>
      </c>
      <c r="O465" s="91"/>
      <c r="P465" s="227">
        <f>O465*H465</f>
        <v>0</v>
      </c>
      <c r="Q465" s="227">
        <v>0</v>
      </c>
      <c r="R465" s="227">
        <f>Q465*H465</f>
        <v>0</v>
      </c>
      <c r="S465" s="227">
        <v>0</v>
      </c>
      <c r="T465" s="228">
        <f>S465*H465</f>
        <v>0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29" t="s">
        <v>123</v>
      </c>
      <c r="AT465" s="229" t="s">
        <v>124</v>
      </c>
      <c r="AU465" s="229" t="s">
        <v>86</v>
      </c>
      <c r="AY465" s="17" t="s">
        <v>120</v>
      </c>
      <c r="BE465" s="230">
        <f>IF(N465="základní",J465,0)</f>
        <v>0</v>
      </c>
      <c r="BF465" s="230">
        <f>IF(N465="snížená",J465,0)</f>
        <v>0</v>
      </c>
      <c r="BG465" s="230">
        <f>IF(N465="zákl. přenesená",J465,0)</f>
        <v>0</v>
      </c>
      <c r="BH465" s="230">
        <f>IF(N465="sníž. přenesená",J465,0)</f>
        <v>0</v>
      </c>
      <c r="BI465" s="230">
        <f>IF(N465="nulová",J465,0)</f>
        <v>0</v>
      </c>
      <c r="BJ465" s="17" t="s">
        <v>84</v>
      </c>
      <c r="BK465" s="230">
        <f>ROUND(I465*H465,2)</f>
        <v>0</v>
      </c>
      <c r="BL465" s="17" t="s">
        <v>123</v>
      </c>
      <c r="BM465" s="229" t="s">
        <v>774</v>
      </c>
    </row>
    <row r="466" s="2" customFormat="1">
      <c r="A466" s="38"/>
      <c r="B466" s="39"/>
      <c r="C466" s="40"/>
      <c r="D466" s="249" t="s">
        <v>190</v>
      </c>
      <c r="E466" s="40"/>
      <c r="F466" s="250" t="s">
        <v>775</v>
      </c>
      <c r="G466" s="40"/>
      <c r="H466" s="40"/>
      <c r="I466" s="233"/>
      <c r="J466" s="40"/>
      <c r="K466" s="40"/>
      <c r="L466" s="44"/>
      <c r="M466" s="234"/>
      <c r="N466" s="235"/>
      <c r="O466" s="91"/>
      <c r="P466" s="91"/>
      <c r="Q466" s="91"/>
      <c r="R466" s="91"/>
      <c r="S466" s="91"/>
      <c r="T466" s="92"/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T466" s="17" t="s">
        <v>190</v>
      </c>
      <c r="AU466" s="17" t="s">
        <v>86</v>
      </c>
    </row>
    <row r="467" s="13" customFormat="1">
      <c r="A467" s="13"/>
      <c r="B467" s="238"/>
      <c r="C467" s="239"/>
      <c r="D467" s="231" t="s">
        <v>145</v>
      </c>
      <c r="E467" s="240" t="s">
        <v>1</v>
      </c>
      <c r="F467" s="241" t="s">
        <v>754</v>
      </c>
      <c r="G467" s="239"/>
      <c r="H467" s="242">
        <v>52.200000000000003</v>
      </c>
      <c r="I467" s="243"/>
      <c r="J467" s="239"/>
      <c r="K467" s="239"/>
      <c r="L467" s="244"/>
      <c r="M467" s="245"/>
      <c r="N467" s="246"/>
      <c r="O467" s="246"/>
      <c r="P467" s="246"/>
      <c r="Q467" s="246"/>
      <c r="R467" s="246"/>
      <c r="S467" s="246"/>
      <c r="T467" s="247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8" t="s">
        <v>145</v>
      </c>
      <c r="AU467" s="248" t="s">
        <v>86</v>
      </c>
      <c r="AV467" s="13" t="s">
        <v>86</v>
      </c>
      <c r="AW467" s="13" t="s">
        <v>32</v>
      </c>
      <c r="AX467" s="13" t="s">
        <v>76</v>
      </c>
      <c r="AY467" s="248" t="s">
        <v>120</v>
      </c>
    </row>
    <row r="468" s="13" customFormat="1">
      <c r="A468" s="13"/>
      <c r="B468" s="238"/>
      <c r="C468" s="239"/>
      <c r="D468" s="231" t="s">
        <v>145</v>
      </c>
      <c r="E468" s="240" t="s">
        <v>1</v>
      </c>
      <c r="F468" s="241" t="s">
        <v>755</v>
      </c>
      <c r="G468" s="239"/>
      <c r="H468" s="242">
        <v>0.71999999999999997</v>
      </c>
      <c r="I468" s="243"/>
      <c r="J468" s="239"/>
      <c r="K468" s="239"/>
      <c r="L468" s="244"/>
      <c r="M468" s="245"/>
      <c r="N468" s="246"/>
      <c r="O468" s="246"/>
      <c r="P468" s="246"/>
      <c r="Q468" s="246"/>
      <c r="R468" s="246"/>
      <c r="S468" s="246"/>
      <c r="T468" s="247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8" t="s">
        <v>145</v>
      </c>
      <c r="AU468" s="248" t="s">
        <v>86</v>
      </c>
      <c r="AV468" s="13" t="s">
        <v>86</v>
      </c>
      <c r="AW468" s="13" t="s">
        <v>32</v>
      </c>
      <c r="AX468" s="13" t="s">
        <v>76</v>
      </c>
      <c r="AY468" s="248" t="s">
        <v>120</v>
      </c>
    </row>
    <row r="469" s="13" customFormat="1">
      <c r="A469" s="13"/>
      <c r="B469" s="238"/>
      <c r="C469" s="239"/>
      <c r="D469" s="231" t="s">
        <v>145</v>
      </c>
      <c r="E469" s="240" t="s">
        <v>1</v>
      </c>
      <c r="F469" s="241" t="s">
        <v>776</v>
      </c>
      <c r="G469" s="239"/>
      <c r="H469" s="242">
        <v>2.3999999999999999</v>
      </c>
      <c r="I469" s="243"/>
      <c r="J469" s="239"/>
      <c r="K469" s="239"/>
      <c r="L469" s="244"/>
      <c r="M469" s="245"/>
      <c r="N469" s="246"/>
      <c r="O469" s="246"/>
      <c r="P469" s="246"/>
      <c r="Q469" s="246"/>
      <c r="R469" s="246"/>
      <c r="S469" s="246"/>
      <c r="T469" s="247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8" t="s">
        <v>145</v>
      </c>
      <c r="AU469" s="248" t="s">
        <v>86</v>
      </c>
      <c r="AV469" s="13" t="s">
        <v>86</v>
      </c>
      <c r="AW469" s="13" t="s">
        <v>32</v>
      </c>
      <c r="AX469" s="13" t="s">
        <v>76</v>
      </c>
      <c r="AY469" s="248" t="s">
        <v>120</v>
      </c>
    </row>
    <row r="470" s="13" customFormat="1">
      <c r="A470" s="13"/>
      <c r="B470" s="238"/>
      <c r="C470" s="239"/>
      <c r="D470" s="231" t="s">
        <v>145</v>
      </c>
      <c r="E470" s="240" t="s">
        <v>1</v>
      </c>
      <c r="F470" s="241" t="s">
        <v>758</v>
      </c>
      <c r="G470" s="239"/>
      <c r="H470" s="242">
        <v>3</v>
      </c>
      <c r="I470" s="243"/>
      <c r="J470" s="239"/>
      <c r="K470" s="239"/>
      <c r="L470" s="244"/>
      <c r="M470" s="245"/>
      <c r="N470" s="246"/>
      <c r="O470" s="246"/>
      <c r="P470" s="246"/>
      <c r="Q470" s="246"/>
      <c r="R470" s="246"/>
      <c r="S470" s="246"/>
      <c r="T470" s="247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8" t="s">
        <v>145</v>
      </c>
      <c r="AU470" s="248" t="s">
        <v>86</v>
      </c>
      <c r="AV470" s="13" t="s">
        <v>86</v>
      </c>
      <c r="AW470" s="13" t="s">
        <v>32</v>
      </c>
      <c r="AX470" s="13" t="s">
        <v>76</v>
      </c>
      <c r="AY470" s="248" t="s">
        <v>120</v>
      </c>
    </row>
    <row r="471" s="15" customFormat="1">
      <c r="A471" s="15"/>
      <c r="B471" s="265"/>
      <c r="C471" s="266"/>
      <c r="D471" s="231" t="s">
        <v>145</v>
      </c>
      <c r="E471" s="267" t="s">
        <v>1</v>
      </c>
      <c r="F471" s="268" t="s">
        <v>254</v>
      </c>
      <c r="G471" s="266"/>
      <c r="H471" s="269">
        <v>58.32</v>
      </c>
      <c r="I471" s="270"/>
      <c r="J471" s="266"/>
      <c r="K471" s="266"/>
      <c r="L471" s="271"/>
      <c r="M471" s="272"/>
      <c r="N471" s="273"/>
      <c r="O471" s="273"/>
      <c r="P471" s="273"/>
      <c r="Q471" s="273"/>
      <c r="R471" s="273"/>
      <c r="S471" s="273"/>
      <c r="T471" s="274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275" t="s">
        <v>145</v>
      </c>
      <c r="AU471" s="275" t="s">
        <v>86</v>
      </c>
      <c r="AV471" s="15" t="s">
        <v>123</v>
      </c>
      <c r="AW471" s="15" t="s">
        <v>32</v>
      </c>
      <c r="AX471" s="15" t="s">
        <v>84</v>
      </c>
      <c r="AY471" s="275" t="s">
        <v>120</v>
      </c>
    </row>
    <row r="472" s="2" customFormat="1" ht="33" customHeight="1">
      <c r="A472" s="38"/>
      <c r="B472" s="39"/>
      <c r="C472" s="217" t="s">
        <v>777</v>
      </c>
      <c r="D472" s="217" t="s">
        <v>124</v>
      </c>
      <c r="E472" s="218" t="s">
        <v>778</v>
      </c>
      <c r="F472" s="219" t="s">
        <v>779</v>
      </c>
      <c r="G472" s="220" t="s">
        <v>330</v>
      </c>
      <c r="H472" s="221">
        <v>1331.6310000000001</v>
      </c>
      <c r="I472" s="222"/>
      <c r="J472" s="223">
        <f>ROUND(I472*H472,2)</f>
        <v>0</v>
      </c>
      <c r="K472" s="224"/>
      <c r="L472" s="44"/>
      <c r="M472" s="225" t="s">
        <v>1</v>
      </c>
      <c r="N472" s="226" t="s">
        <v>41</v>
      </c>
      <c r="O472" s="91"/>
      <c r="P472" s="227">
        <f>O472*H472</f>
        <v>0</v>
      </c>
      <c r="Q472" s="227">
        <v>0</v>
      </c>
      <c r="R472" s="227">
        <f>Q472*H472</f>
        <v>0</v>
      </c>
      <c r="S472" s="227">
        <v>0</v>
      </c>
      <c r="T472" s="228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29" t="s">
        <v>123</v>
      </c>
      <c r="AT472" s="229" t="s">
        <v>124</v>
      </c>
      <c r="AU472" s="229" t="s">
        <v>86</v>
      </c>
      <c r="AY472" s="17" t="s">
        <v>120</v>
      </c>
      <c r="BE472" s="230">
        <f>IF(N472="základní",J472,0)</f>
        <v>0</v>
      </c>
      <c r="BF472" s="230">
        <f>IF(N472="snížená",J472,0)</f>
        <v>0</v>
      </c>
      <c r="BG472" s="230">
        <f>IF(N472="zákl. přenesená",J472,0)</f>
        <v>0</v>
      </c>
      <c r="BH472" s="230">
        <f>IF(N472="sníž. přenesená",J472,0)</f>
        <v>0</v>
      </c>
      <c r="BI472" s="230">
        <f>IF(N472="nulová",J472,0)</f>
        <v>0</v>
      </c>
      <c r="BJ472" s="17" t="s">
        <v>84</v>
      </c>
      <c r="BK472" s="230">
        <f>ROUND(I472*H472,2)</f>
        <v>0</v>
      </c>
      <c r="BL472" s="17" t="s">
        <v>123</v>
      </c>
      <c r="BM472" s="229" t="s">
        <v>780</v>
      </c>
    </row>
    <row r="473" s="2" customFormat="1">
      <c r="A473" s="38"/>
      <c r="B473" s="39"/>
      <c r="C473" s="40"/>
      <c r="D473" s="249" t="s">
        <v>190</v>
      </c>
      <c r="E473" s="40"/>
      <c r="F473" s="250" t="s">
        <v>781</v>
      </c>
      <c r="G473" s="40"/>
      <c r="H473" s="40"/>
      <c r="I473" s="233"/>
      <c r="J473" s="40"/>
      <c r="K473" s="40"/>
      <c r="L473" s="44"/>
      <c r="M473" s="234"/>
      <c r="N473" s="235"/>
      <c r="O473" s="91"/>
      <c r="P473" s="91"/>
      <c r="Q473" s="91"/>
      <c r="R473" s="91"/>
      <c r="S473" s="91"/>
      <c r="T473" s="92"/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T473" s="17" t="s">
        <v>190</v>
      </c>
      <c r="AU473" s="17" t="s">
        <v>86</v>
      </c>
    </row>
    <row r="474" s="13" customFormat="1">
      <c r="A474" s="13"/>
      <c r="B474" s="238"/>
      <c r="C474" s="239"/>
      <c r="D474" s="231" t="s">
        <v>145</v>
      </c>
      <c r="E474" s="240" t="s">
        <v>1</v>
      </c>
      <c r="F474" s="241" t="s">
        <v>740</v>
      </c>
      <c r="G474" s="239"/>
      <c r="H474" s="242">
        <v>860.84400000000005</v>
      </c>
      <c r="I474" s="243"/>
      <c r="J474" s="239"/>
      <c r="K474" s="239"/>
      <c r="L474" s="244"/>
      <c r="M474" s="245"/>
      <c r="N474" s="246"/>
      <c r="O474" s="246"/>
      <c r="P474" s="246"/>
      <c r="Q474" s="246"/>
      <c r="R474" s="246"/>
      <c r="S474" s="246"/>
      <c r="T474" s="247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8" t="s">
        <v>145</v>
      </c>
      <c r="AU474" s="248" t="s">
        <v>86</v>
      </c>
      <c r="AV474" s="13" t="s">
        <v>86</v>
      </c>
      <c r="AW474" s="13" t="s">
        <v>32</v>
      </c>
      <c r="AX474" s="13" t="s">
        <v>76</v>
      </c>
      <c r="AY474" s="248" t="s">
        <v>120</v>
      </c>
    </row>
    <row r="475" s="13" customFormat="1">
      <c r="A475" s="13"/>
      <c r="B475" s="238"/>
      <c r="C475" s="239"/>
      <c r="D475" s="231" t="s">
        <v>145</v>
      </c>
      <c r="E475" s="240" t="s">
        <v>1</v>
      </c>
      <c r="F475" s="241" t="s">
        <v>741</v>
      </c>
      <c r="G475" s="239"/>
      <c r="H475" s="242">
        <v>351.20999999999998</v>
      </c>
      <c r="I475" s="243"/>
      <c r="J475" s="239"/>
      <c r="K475" s="239"/>
      <c r="L475" s="244"/>
      <c r="M475" s="245"/>
      <c r="N475" s="246"/>
      <c r="O475" s="246"/>
      <c r="P475" s="246"/>
      <c r="Q475" s="246"/>
      <c r="R475" s="246"/>
      <c r="S475" s="246"/>
      <c r="T475" s="247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8" t="s">
        <v>145</v>
      </c>
      <c r="AU475" s="248" t="s">
        <v>86</v>
      </c>
      <c r="AV475" s="13" t="s">
        <v>86</v>
      </c>
      <c r="AW475" s="13" t="s">
        <v>32</v>
      </c>
      <c r="AX475" s="13" t="s">
        <v>76</v>
      </c>
      <c r="AY475" s="248" t="s">
        <v>120</v>
      </c>
    </row>
    <row r="476" s="13" customFormat="1">
      <c r="A476" s="13"/>
      <c r="B476" s="238"/>
      <c r="C476" s="239"/>
      <c r="D476" s="231" t="s">
        <v>145</v>
      </c>
      <c r="E476" s="240" t="s">
        <v>1</v>
      </c>
      <c r="F476" s="241" t="s">
        <v>756</v>
      </c>
      <c r="G476" s="239"/>
      <c r="H476" s="242">
        <v>119.577</v>
      </c>
      <c r="I476" s="243"/>
      <c r="J476" s="239"/>
      <c r="K476" s="239"/>
      <c r="L476" s="244"/>
      <c r="M476" s="245"/>
      <c r="N476" s="246"/>
      <c r="O476" s="246"/>
      <c r="P476" s="246"/>
      <c r="Q476" s="246"/>
      <c r="R476" s="246"/>
      <c r="S476" s="246"/>
      <c r="T476" s="247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8" t="s">
        <v>145</v>
      </c>
      <c r="AU476" s="248" t="s">
        <v>86</v>
      </c>
      <c r="AV476" s="13" t="s">
        <v>86</v>
      </c>
      <c r="AW476" s="13" t="s">
        <v>32</v>
      </c>
      <c r="AX476" s="13" t="s">
        <v>76</v>
      </c>
      <c r="AY476" s="248" t="s">
        <v>120</v>
      </c>
    </row>
    <row r="477" s="15" customFormat="1">
      <c r="A477" s="15"/>
      <c r="B477" s="265"/>
      <c r="C477" s="266"/>
      <c r="D477" s="231" t="s">
        <v>145</v>
      </c>
      <c r="E477" s="267" t="s">
        <v>1</v>
      </c>
      <c r="F477" s="268" t="s">
        <v>254</v>
      </c>
      <c r="G477" s="266"/>
      <c r="H477" s="269">
        <v>1331.6310000000001</v>
      </c>
      <c r="I477" s="270"/>
      <c r="J477" s="266"/>
      <c r="K477" s="266"/>
      <c r="L477" s="271"/>
      <c r="M477" s="272"/>
      <c r="N477" s="273"/>
      <c r="O477" s="273"/>
      <c r="P477" s="273"/>
      <c r="Q477" s="273"/>
      <c r="R477" s="273"/>
      <c r="S477" s="273"/>
      <c r="T477" s="274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T477" s="275" t="s">
        <v>145</v>
      </c>
      <c r="AU477" s="275" t="s">
        <v>86</v>
      </c>
      <c r="AV477" s="15" t="s">
        <v>123</v>
      </c>
      <c r="AW477" s="15" t="s">
        <v>32</v>
      </c>
      <c r="AX477" s="15" t="s">
        <v>84</v>
      </c>
      <c r="AY477" s="275" t="s">
        <v>120</v>
      </c>
    </row>
    <row r="478" s="2" customFormat="1" ht="24.15" customHeight="1">
      <c r="A478" s="38"/>
      <c r="B478" s="39"/>
      <c r="C478" s="217" t="s">
        <v>782</v>
      </c>
      <c r="D478" s="217" t="s">
        <v>124</v>
      </c>
      <c r="E478" s="218" t="s">
        <v>783</v>
      </c>
      <c r="F478" s="219" t="s">
        <v>784</v>
      </c>
      <c r="G478" s="220" t="s">
        <v>330</v>
      </c>
      <c r="H478" s="221">
        <v>259.60000000000002</v>
      </c>
      <c r="I478" s="222"/>
      <c r="J478" s="223">
        <f>ROUND(I478*H478,2)</f>
        <v>0</v>
      </c>
      <c r="K478" s="224"/>
      <c r="L478" s="44"/>
      <c r="M478" s="225" t="s">
        <v>1</v>
      </c>
      <c r="N478" s="226" t="s">
        <v>41</v>
      </c>
      <c r="O478" s="91"/>
      <c r="P478" s="227">
        <f>O478*H478</f>
        <v>0</v>
      </c>
      <c r="Q478" s="227">
        <v>0</v>
      </c>
      <c r="R478" s="227">
        <f>Q478*H478</f>
        <v>0</v>
      </c>
      <c r="S478" s="227">
        <v>0</v>
      </c>
      <c r="T478" s="228">
        <f>S478*H478</f>
        <v>0</v>
      </c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R478" s="229" t="s">
        <v>123</v>
      </c>
      <c r="AT478" s="229" t="s">
        <v>124</v>
      </c>
      <c r="AU478" s="229" t="s">
        <v>86</v>
      </c>
      <c r="AY478" s="17" t="s">
        <v>120</v>
      </c>
      <c r="BE478" s="230">
        <f>IF(N478="základní",J478,0)</f>
        <v>0</v>
      </c>
      <c r="BF478" s="230">
        <f>IF(N478="snížená",J478,0)</f>
        <v>0</v>
      </c>
      <c r="BG478" s="230">
        <f>IF(N478="zákl. přenesená",J478,0)</f>
        <v>0</v>
      </c>
      <c r="BH478" s="230">
        <f>IF(N478="sníž. přenesená",J478,0)</f>
        <v>0</v>
      </c>
      <c r="BI478" s="230">
        <f>IF(N478="nulová",J478,0)</f>
        <v>0</v>
      </c>
      <c r="BJ478" s="17" t="s">
        <v>84</v>
      </c>
      <c r="BK478" s="230">
        <f>ROUND(I478*H478,2)</f>
        <v>0</v>
      </c>
      <c r="BL478" s="17" t="s">
        <v>123</v>
      </c>
      <c r="BM478" s="229" t="s">
        <v>785</v>
      </c>
    </row>
    <row r="479" s="2" customFormat="1">
      <c r="A479" s="38"/>
      <c r="B479" s="39"/>
      <c r="C479" s="40"/>
      <c r="D479" s="249" t="s">
        <v>190</v>
      </c>
      <c r="E479" s="40"/>
      <c r="F479" s="250" t="s">
        <v>786</v>
      </c>
      <c r="G479" s="40"/>
      <c r="H479" s="40"/>
      <c r="I479" s="233"/>
      <c r="J479" s="40"/>
      <c r="K479" s="40"/>
      <c r="L479" s="44"/>
      <c r="M479" s="234"/>
      <c r="N479" s="235"/>
      <c r="O479" s="91"/>
      <c r="P479" s="91"/>
      <c r="Q479" s="91"/>
      <c r="R479" s="91"/>
      <c r="S479" s="91"/>
      <c r="T479" s="92"/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T479" s="17" t="s">
        <v>190</v>
      </c>
      <c r="AU479" s="17" t="s">
        <v>86</v>
      </c>
    </row>
    <row r="480" s="13" customFormat="1">
      <c r="A480" s="13"/>
      <c r="B480" s="238"/>
      <c r="C480" s="239"/>
      <c r="D480" s="231" t="s">
        <v>145</v>
      </c>
      <c r="E480" s="240" t="s">
        <v>1</v>
      </c>
      <c r="F480" s="241" t="s">
        <v>739</v>
      </c>
      <c r="G480" s="239"/>
      <c r="H480" s="242">
        <v>259.60000000000002</v>
      </c>
      <c r="I480" s="243"/>
      <c r="J480" s="239"/>
      <c r="K480" s="239"/>
      <c r="L480" s="244"/>
      <c r="M480" s="245"/>
      <c r="N480" s="246"/>
      <c r="O480" s="246"/>
      <c r="P480" s="246"/>
      <c r="Q480" s="246"/>
      <c r="R480" s="246"/>
      <c r="S480" s="246"/>
      <c r="T480" s="247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8" t="s">
        <v>145</v>
      </c>
      <c r="AU480" s="248" t="s">
        <v>86</v>
      </c>
      <c r="AV480" s="13" t="s">
        <v>86</v>
      </c>
      <c r="AW480" s="13" t="s">
        <v>32</v>
      </c>
      <c r="AX480" s="13" t="s">
        <v>76</v>
      </c>
      <c r="AY480" s="248" t="s">
        <v>120</v>
      </c>
    </row>
    <row r="481" s="15" customFormat="1">
      <c r="A481" s="15"/>
      <c r="B481" s="265"/>
      <c r="C481" s="266"/>
      <c r="D481" s="231" t="s">
        <v>145</v>
      </c>
      <c r="E481" s="267" t="s">
        <v>1</v>
      </c>
      <c r="F481" s="268" t="s">
        <v>254</v>
      </c>
      <c r="G481" s="266"/>
      <c r="H481" s="269">
        <v>259.60000000000002</v>
      </c>
      <c r="I481" s="270"/>
      <c r="J481" s="266"/>
      <c r="K481" s="266"/>
      <c r="L481" s="271"/>
      <c r="M481" s="272"/>
      <c r="N481" s="273"/>
      <c r="O481" s="273"/>
      <c r="P481" s="273"/>
      <c r="Q481" s="273"/>
      <c r="R481" s="273"/>
      <c r="S481" s="273"/>
      <c r="T481" s="274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T481" s="275" t="s">
        <v>145</v>
      </c>
      <c r="AU481" s="275" t="s">
        <v>86</v>
      </c>
      <c r="AV481" s="15" t="s">
        <v>123</v>
      </c>
      <c r="AW481" s="15" t="s">
        <v>32</v>
      </c>
      <c r="AX481" s="15" t="s">
        <v>84</v>
      </c>
      <c r="AY481" s="275" t="s">
        <v>120</v>
      </c>
    </row>
    <row r="482" s="12" customFormat="1" ht="22.8" customHeight="1">
      <c r="A482" s="12"/>
      <c r="B482" s="203"/>
      <c r="C482" s="204"/>
      <c r="D482" s="205" t="s">
        <v>75</v>
      </c>
      <c r="E482" s="236" t="s">
        <v>787</v>
      </c>
      <c r="F482" s="236" t="s">
        <v>788</v>
      </c>
      <c r="G482" s="204"/>
      <c r="H482" s="204"/>
      <c r="I482" s="207"/>
      <c r="J482" s="237">
        <f>BK482</f>
        <v>0</v>
      </c>
      <c r="K482" s="204"/>
      <c r="L482" s="209"/>
      <c r="M482" s="210"/>
      <c r="N482" s="211"/>
      <c r="O482" s="211"/>
      <c r="P482" s="212">
        <f>SUM(P483:P484)</f>
        <v>0</v>
      </c>
      <c r="Q482" s="211"/>
      <c r="R482" s="212">
        <f>SUM(R483:R484)</f>
        <v>0</v>
      </c>
      <c r="S482" s="211"/>
      <c r="T482" s="213">
        <f>SUM(T483:T484)</f>
        <v>0</v>
      </c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R482" s="214" t="s">
        <v>84</v>
      </c>
      <c r="AT482" s="215" t="s">
        <v>75</v>
      </c>
      <c r="AU482" s="215" t="s">
        <v>84</v>
      </c>
      <c r="AY482" s="214" t="s">
        <v>120</v>
      </c>
      <c r="BK482" s="216">
        <f>SUM(BK483:BK484)</f>
        <v>0</v>
      </c>
    </row>
    <row r="483" s="2" customFormat="1" ht="33" customHeight="1">
      <c r="A483" s="38"/>
      <c r="B483" s="39"/>
      <c r="C483" s="217" t="s">
        <v>789</v>
      </c>
      <c r="D483" s="217" t="s">
        <v>124</v>
      </c>
      <c r="E483" s="218" t="s">
        <v>790</v>
      </c>
      <c r="F483" s="219" t="s">
        <v>791</v>
      </c>
      <c r="G483" s="220" t="s">
        <v>330</v>
      </c>
      <c r="H483" s="221">
        <v>1238.769</v>
      </c>
      <c r="I483" s="222"/>
      <c r="J483" s="223">
        <f>ROUND(I483*H483,2)</f>
        <v>0</v>
      </c>
      <c r="K483" s="224"/>
      <c r="L483" s="44"/>
      <c r="M483" s="225" t="s">
        <v>1</v>
      </c>
      <c r="N483" s="226" t="s">
        <v>41</v>
      </c>
      <c r="O483" s="91"/>
      <c r="P483" s="227">
        <f>O483*H483</f>
        <v>0</v>
      </c>
      <c r="Q483" s="227">
        <v>0</v>
      </c>
      <c r="R483" s="227">
        <f>Q483*H483</f>
        <v>0</v>
      </c>
      <c r="S483" s="227">
        <v>0</v>
      </c>
      <c r="T483" s="228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229" t="s">
        <v>123</v>
      </c>
      <c r="AT483" s="229" t="s">
        <v>124</v>
      </c>
      <c r="AU483" s="229" t="s">
        <v>86</v>
      </c>
      <c r="AY483" s="17" t="s">
        <v>120</v>
      </c>
      <c r="BE483" s="230">
        <f>IF(N483="základní",J483,0)</f>
        <v>0</v>
      </c>
      <c r="BF483" s="230">
        <f>IF(N483="snížená",J483,0)</f>
        <v>0</v>
      </c>
      <c r="BG483" s="230">
        <f>IF(N483="zákl. přenesená",J483,0)</f>
        <v>0</v>
      </c>
      <c r="BH483" s="230">
        <f>IF(N483="sníž. přenesená",J483,0)</f>
        <v>0</v>
      </c>
      <c r="BI483" s="230">
        <f>IF(N483="nulová",J483,0)</f>
        <v>0</v>
      </c>
      <c r="BJ483" s="17" t="s">
        <v>84</v>
      </c>
      <c r="BK483" s="230">
        <f>ROUND(I483*H483,2)</f>
        <v>0</v>
      </c>
      <c r="BL483" s="17" t="s">
        <v>123</v>
      </c>
      <c r="BM483" s="229" t="s">
        <v>792</v>
      </c>
    </row>
    <row r="484" s="2" customFormat="1">
      <c r="A484" s="38"/>
      <c r="B484" s="39"/>
      <c r="C484" s="40"/>
      <c r="D484" s="249" t="s">
        <v>190</v>
      </c>
      <c r="E484" s="40"/>
      <c r="F484" s="250" t="s">
        <v>793</v>
      </c>
      <c r="G484" s="40"/>
      <c r="H484" s="40"/>
      <c r="I484" s="233"/>
      <c r="J484" s="40"/>
      <c r="K484" s="40"/>
      <c r="L484" s="44"/>
      <c r="M484" s="287"/>
      <c r="N484" s="288"/>
      <c r="O484" s="289"/>
      <c r="P484" s="289"/>
      <c r="Q484" s="289"/>
      <c r="R484" s="289"/>
      <c r="S484" s="289"/>
      <c r="T484" s="290"/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T484" s="17" t="s">
        <v>190</v>
      </c>
      <c r="AU484" s="17" t="s">
        <v>86</v>
      </c>
    </row>
    <row r="485" s="2" customFormat="1" ht="6.96" customHeight="1">
      <c r="A485" s="38"/>
      <c r="B485" s="66"/>
      <c r="C485" s="67"/>
      <c r="D485" s="67"/>
      <c r="E485" s="67"/>
      <c r="F485" s="67"/>
      <c r="G485" s="67"/>
      <c r="H485" s="67"/>
      <c r="I485" s="67"/>
      <c r="J485" s="67"/>
      <c r="K485" s="67"/>
      <c r="L485" s="44"/>
      <c r="M485" s="38"/>
      <c r="O485" s="38"/>
      <c r="P485" s="38"/>
      <c r="Q485" s="38"/>
      <c r="R485" s="38"/>
      <c r="S485" s="38"/>
      <c r="T485" s="38"/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</row>
  </sheetData>
  <sheetProtection sheet="1" autoFilter="0" formatColumns="0" formatRows="0" objects="1" scenarios="1" spinCount="100000" saltValue="GX0ubpkhDUFSIJijXJCQS3/PCEt7YXV0y5VN389/3WUV7Yl8gHHmpsvhZxJqJ9c7VlAFpAjg1fIuLukm+C9FWQ==" hashValue="yduPeo/4ffMoTIPMEr4pvdrXMc5hunLcNCOBA7qirt8GqqH7YkSR4jTyR0/U50/C9m7rkOpRQIIxY0Sg+6joRg==" algorithmName="SHA-512" password="CC35"/>
  <autoFilter ref="C123:K484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hyperlinks>
    <hyperlink ref="F128" r:id="rId1" display="https://podminky.urs.cz/item/CS_URS_2022_01/111211101"/>
    <hyperlink ref="F131" r:id="rId2" display="https://podminky.urs.cz/item/CS_URS_2022_01/113106023"/>
    <hyperlink ref="F134" r:id="rId3" display="https://podminky.urs.cz/item/CS_URS_2022_01/113107130"/>
    <hyperlink ref="F137" r:id="rId4" display="https://podminky.urs.cz/item/CS_URS_2023_01/113107142"/>
    <hyperlink ref="F147" r:id="rId5" display="https://podminky.urs.cz/item/CS_URS_2022_01/113107163"/>
    <hyperlink ref="F154" r:id="rId6" display="https://podminky.urs.cz/item/CS_URS_2022_01/113107242"/>
    <hyperlink ref="F158" r:id="rId7" display="https://podminky.urs.cz/item/CS_URS_2023_01/113154322"/>
    <hyperlink ref="F168" r:id="rId8" display="https://podminky.urs.cz/item/CS_URS_2023_01/113154324"/>
    <hyperlink ref="F174" r:id="rId9" display="https://podminky.urs.cz/item/CS_URS_2023_01/113201111"/>
    <hyperlink ref="F177" r:id="rId10" display="https://podminky.urs.cz/item/CS_URS_2022_01/113202111"/>
    <hyperlink ref="F183" r:id="rId11" display="https://podminky.urs.cz/item/CS_URS_2022_01/122151104"/>
    <hyperlink ref="F188" r:id="rId12" display="https://podminky.urs.cz/item/CS_URS_2022_01/132212121"/>
    <hyperlink ref="F193" r:id="rId13" display="https://podminky.urs.cz/item/CS_URS_2022_01/162301501"/>
    <hyperlink ref="F196" r:id="rId14" display="https://podminky.urs.cz/item/CS_URS_2022_01/162751117"/>
    <hyperlink ref="F201" r:id="rId15" display="https://podminky.urs.cz/item/CS_URS_2022_01/167151101"/>
    <hyperlink ref="F204" r:id="rId16" display="https://podminky.urs.cz/item/CS_URS_2022_01/171201231"/>
    <hyperlink ref="F207" r:id="rId17" display="https://podminky.urs.cz/item/CS_URS_2022_01/171251201"/>
    <hyperlink ref="F216" r:id="rId18" display="https://podminky.urs.cz/item/CS_URS_2022_01/175151101"/>
    <hyperlink ref="F222" r:id="rId19" display="https://podminky.urs.cz/item/CS_URS_2022_01/181911102"/>
    <hyperlink ref="F236" r:id="rId20" display="https://podminky.urs.cz/item/CS_URS_2022_01/564710003"/>
    <hyperlink ref="F241" r:id="rId21" display="https://podminky.urs.cz/item/CS_URS_2022_01/564720101"/>
    <hyperlink ref="F253" r:id="rId22" display="https://podminky.urs.cz/item/CS_URS_2023_01/565155101"/>
    <hyperlink ref="F258" r:id="rId23" display="https://podminky.urs.cz/item/CS_URS_2022_01/569903311"/>
    <hyperlink ref="F261" r:id="rId24" display="https://podminky.urs.cz/item/CS_URS_2022_01/573211108"/>
    <hyperlink ref="F275" r:id="rId25" display="https://podminky.urs.cz/item/CS_URS_2023_01/577135132"/>
    <hyperlink ref="F282" r:id="rId26" display="https://podminky.urs.cz/item/CS_URS_2022_01/577155132"/>
    <hyperlink ref="F288" r:id="rId27" display="https://podminky.urs.cz/item/CS_URS_2022_01/596211110"/>
    <hyperlink ref="F294" r:id="rId28" display="https://podminky.urs.cz/item/CS_URS_2023_01/596212213"/>
    <hyperlink ref="F312" r:id="rId29" display="https://podminky.urs.cz/item/CS_URS_2022_01/599141111"/>
    <hyperlink ref="F320" r:id="rId30" display="https://podminky.urs.cz/item/CS_URS_2022_01/871310320"/>
    <hyperlink ref="F326" r:id="rId31" display="https://podminky.urs.cz/item/CS_URS_2022_01/877310310"/>
    <hyperlink ref="F330" r:id="rId32" display="https://podminky.urs.cz/item/CS_URS_2022_01/895941341"/>
    <hyperlink ref="F345" r:id="rId33" display="https://podminky.urs.cz/item/CS_URS_2022_01/899104112"/>
    <hyperlink ref="F349" r:id="rId34" display="https://podminky.urs.cz/item/CS_URS_2022_01/899204112"/>
    <hyperlink ref="F355" r:id="rId35" display="https://podminky.urs.cz/item/CS_URS_2022_01/899231111"/>
    <hyperlink ref="F358" r:id="rId36" display="https://podminky.urs.cz/item/CS_URS_2022_01/899623171"/>
    <hyperlink ref="F367" r:id="rId37" display="https://podminky.urs.cz/item/CS_URS_2022_01/914111111"/>
    <hyperlink ref="F377" r:id="rId38" display="https://podminky.urs.cz/item/CS_URS_2022_01/914511111"/>
    <hyperlink ref="F385" r:id="rId39" display="https://podminky.urs.cz/item/CS_URS_2022_01/915111111"/>
    <hyperlink ref="F390" r:id="rId40" display="https://podminky.urs.cz/item/CS_URS_2022_01/915111115"/>
    <hyperlink ref="F393" r:id="rId41" display="https://podminky.urs.cz/item/CS_URS_2022_01/915111121"/>
    <hyperlink ref="F398" r:id="rId42" display="https://podminky.urs.cz/item/CS_URS_2022_01/915131111"/>
    <hyperlink ref="F401" r:id="rId43" display="https://podminky.urs.cz/item/CS_URS_2023_01/915231111"/>
    <hyperlink ref="F406" r:id="rId44" display="https://podminky.urs.cz/item/CS_URS_2023_01/915491211"/>
    <hyperlink ref="F411" r:id="rId45" display="https://podminky.urs.cz/item/CS_URS_2022_01/915611111"/>
    <hyperlink ref="F414" r:id="rId46" display="https://podminky.urs.cz/item/CS_URS_2022_01/916131213"/>
    <hyperlink ref="F427" r:id="rId47" display="https://podminky.urs.cz/item/CS_URS_2022_01/916991121"/>
    <hyperlink ref="F433" r:id="rId48" display="https://podminky.urs.cz/item/CS_URS_2022_01/919735111"/>
    <hyperlink ref="F436" r:id="rId49" display="https://podminky.urs.cz/item/CS_URS_2023_01/935113212"/>
    <hyperlink ref="F441" r:id="rId50" display="https://podminky.urs.cz/item/CS_URS_2022_01/997221551"/>
    <hyperlink ref="F447" r:id="rId51" display="https://podminky.urs.cz/item/CS_URS_2022_01/997221559"/>
    <hyperlink ref="F451" r:id="rId52" display="https://podminky.urs.cz/item/CS_URS_2022_01/997221561"/>
    <hyperlink ref="F459" r:id="rId53" display="https://podminky.urs.cz/item/CS_URS_2022_01/997221569"/>
    <hyperlink ref="F463" r:id="rId54" display="https://podminky.urs.cz/item/CS_URS_2022_01/997221611"/>
    <hyperlink ref="F466" r:id="rId55" display="https://podminky.urs.cz/item/CS_URS_2022_01/997221615"/>
    <hyperlink ref="F473" r:id="rId56" display="https://podminky.urs.cz/item/CS_URS_2022_01/997221645"/>
    <hyperlink ref="F479" r:id="rId57" display="https://podminky.urs.cz/item/CS_URS_2022_01/997221655"/>
    <hyperlink ref="F484" r:id="rId58" display="https://podminky.urs.cz/item/CS_URS_2022_01/99822519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6"/>
      <c r="C3" s="137"/>
      <c r="D3" s="137"/>
      <c r="E3" s="137"/>
      <c r="F3" s="137"/>
      <c r="G3" s="137"/>
      <c r="H3" s="20"/>
    </row>
    <row r="4" s="1" customFormat="1" ht="24.96" customHeight="1">
      <c r="B4" s="20"/>
      <c r="C4" s="138" t="s">
        <v>794</v>
      </c>
      <c r="H4" s="20"/>
    </row>
    <row r="5" s="1" customFormat="1" ht="12" customHeight="1">
      <c r="B5" s="20"/>
      <c r="C5" s="291" t="s">
        <v>13</v>
      </c>
      <c r="D5" s="147" t="s">
        <v>14</v>
      </c>
      <c r="E5" s="1"/>
      <c r="F5" s="1"/>
      <c r="H5" s="20"/>
    </row>
    <row r="6" s="1" customFormat="1" ht="36.96" customHeight="1">
      <c r="B6" s="20"/>
      <c r="C6" s="292" t="s">
        <v>16</v>
      </c>
      <c r="D6" s="293" t="s">
        <v>17</v>
      </c>
      <c r="E6" s="1"/>
      <c r="F6" s="1"/>
      <c r="H6" s="20"/>
    </row>
    <row r="7" s="1" customFormat="1" ht="16.5" customHeight="1">
      <c r="B7" s="20"/>
      <c r="C7" s="140" t="s">
        <v>22</v>
      </c>
      <c r="D7" s="144" t="str">
        <f>'Rekapitulace stavby'!AN8</f>
        <v>10. 8. 2023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91"/>
      <c r="B9" s="294"/>
      <c r="C9" s="295" t="s">
        <v>57</v>
      </c>
      <c r="D9" s="296" t="s">
        <v>58</v>
      </c>
      <c r="E9" s="296" t="s">
        <v>107</v>
      </c>
      <c r="F9" s="297" t="s">
        <v>795</v>
      </c>
      <c r="G9" s="191"/>
      <c r="H9" s="294"/>
    </row>
    <row r="10" s="2" customFormat="1" ht="26.4" customHeight="1">
      <c r="A10" s="38"/>
      <c r="B10" s="44"/>
      <c r="C10" s="298" t="s">
        <v>796</v>
      </c>
      <c r="D10" s="298" t="s">
        <v>88</v>
      </c>
      <c r="E10" s="38"/>
      <c r="F10" s="38"/>
      <c r="G10" s="38"/>
      <c r="H10" s="44"/>
    </row>
    <row r="11" s="2" customFormat="1" ht="16.8" customHeight="1">
      <c r="A11" s="38"/>
      <c r="B11" s="44"/>
      <c r="C11" s="299" t="s">
        <v>404</v>
      </c>
      <c r="D11" s="300" t="s">
        <v>404</v>
      </c>
      <c r="E11" s="301" t="s">
        <v>1</v>
      </c>
      <c r="F11" s="302">
        <v>71.069999999999993</v>
      </c>
      <c r="G11" s="38"/>
      <c r="H11" s="44"/>
    </row>
    <row r="12" s="2" customFormat="1" ht="16.8" customHeight="1">
      <c r="A12" s="38"/>
      <c r="B12" s="44"/>
      <c r="C12" s="303" t="s">
        <v>404</v>
      </c>
      <c r="D12" s="303" t="s">
        <v>405</v>
      </c>
      <c r="E12" s="17" t="s">
        <v>1</v>
      </c>
      <c r="F12" s="304">
        <v>71.069999999999993</v>
      </c>
      <c r="G12" s="38"/>
      <c r="H12" s="44"/>
    </row>
    <row r="13" s="2" customFormat="1" ht="16.8" customHeight="1">
      <c r="A13" s="38"/>
      <c r="B13" s="44"/>
      <c r="C13" s="299" t="s">
        <v>797</v>
      </c>
      <c r="D13" s="300" t="s">
        <v>1</v>
      </c>
      <c r="E13" s="301" t="s">
        <v>1</v>
      </c>
      <c r="F13" s="302">
        <v>8.4749999999999996</v>
      </c>
      <c r="G13" s="38"/>
      <c r="H13" s="44"/>
    </row>
    <row r="14" s="2" customFormat="1" ht="16.8" customHeight="1">
      <c r="A14" s="38"/>
      <c r="B14" s="44"/>
      <c r="C14" s="303" t="s">
        <v>797</v>
      </c>
      <c r="D14" s="303" t="s">
        <v>798</v>
      </c>
      <c r="E14" s="17" t="s">
        <v>1</v>
      </c>
      <c r="F14" s="304">
        <v>8.4749999999999996</v>
      </c>
      <c r="G14" s="38"/>
      <c r="H14" s="44"/>
    </row>
    <row r="15" s="2" customFormat="1" ht="16.8" customHeight="1">
      <c r="A15" s="38"/>
      <c r="B15" s="44"/>
      <c r="C15" s="299" t="s">
        <v>799</v>
      </c>
      <c r="D15" s="300" t="s">
        <v>1</v>
      </c>
      <c r="E15" s="301" t="s">
        <v>1</v>
      </c>
      <c r="F15" s="302">
        <v>26</v>
      </c>
      <c r="G15" s="38"/>
      <c r="H15" s="44"/>
    </row>
    <row r="16" s="2" customFormat="1" ht="16.8" customHeight="1">
      <c r="A16" s="38"/>
      <c r="B16" s="44"/>
      <c r="C16" s="303" t="s">
        <v>799</v>
      </c>
      <c r="D16" s="303" t="s">
        <v>800</v>
      </c>
      <c r="E16" s="17" t="s">
        <v>1</v>
      </c>
      <c r="F16" s="304">
        <v>26</v>
      </c>
      <c r="G16" s="38"/>
      <c r="H16" s="44"/>
    </row>
    <row r="17" s="2" customFormat="1" ht="16.8" customHeight="1">
      <c r="A17" s="38"/>
      <c r="B17" s="44"/>
      <c r="C17" s="299" t="s">
        <v>801</v>
      </c>
      <c r="D17" s="300" t="s">
        <v>1</v>
      </c>
      <c r="E17" s="301" t="s">
        <v>1</v>
      </c>
      <c r="F17" s="302">
        <v>42</v>
      </c>
      <c r="G17" s="38"/>
      <c r="H17" s="44"/>
    </row>
    <row r="18" s="2" customFormat="1" ht="16.8" customHeight="1">
      <c r="A18" s="38"/>
      <c r="B18" s="44"/>
      <c r="C18" s="303" t="s">
        <v>801</v>
      </c>
      <c r="D18" s="303" t="s">
        <v>802</v>
      </c>
      <c r="E18" s="17" t="s">
        <v>1</v>
      </c>
      <c r="F18" s="304">
        <v>42</v>
      </c>
      <c r="G18" s="38"/>
      <c r="H18" s="44"/>
    </row>
    <row r="19" s="2" customFormat="1" ht="16.8" customHeight="1">
      <c r="A19" s="38"/>
      <c r="B19" s="44"/>
      <c r="C19" s="299" t="s">
        <v>803</v>
      </c>
      <c r="D19" s="300" t="s">
        <v>1</v>
      </c>
      <c r="E19" s="301" t="s">
        <v>1</v>
      </c>
      <c r="F19" s="302">
        <v>171</v>
      </c>
      <c r="G19" s="38"/>
      <c r="H19" s="44"/>
    </row>
    <row r="20" s="2" customFormat="1" ht="16.8" customHeight="1">
      <c r="A20" s="38"/>
      <c r="B20" s="44"/>
      <c r="C20" s="303" t="s">
        <v>1</v>
      </c>
      <c r="D20" s="303" t="s">
        <v>804</v>
      </c>
      <c r="E20" s="17" t="s">
        <v>1</v>
      </c>
      <c r="F20" s="304">
        <v>10</v>
      </c>
      <c r="G20" s="38"/>
      <c r="H20" s="44"/>
    </row>
    <row r="21" s="2" customFormat="1" ht="16.8" customHeight="1">
      <c r="A21" s="38"/>
      <c r="B21" s="44"/>
      <c r="C21" s="303" t="s">
        <v>1</v>
      </c>
      <c r="D21" s="303" t="s">
        <v>805</v>
      </c>
      <c r="E21" s="17" t="s">
        <v>1</v>
      </c>
      <c r="F21" s="304">
        <v>161</v>
      </c>
      <c r="G21" s="38"/>
      <c r="H21" s="44"/>
    </row>
    <row r="22" s="2" customFormat="1" ht="16.8" customHeight="1">
      <c r="A22" s="38"/>
      <c r="B22" s="44"/>
      <c r="C22" s="303" t="s">
        <v>803</v>
      </c>
      <c r="D22" s="303" t="s">
        <v>254</v>
      </c>
      <c r="E22" s="17" t="s">
        <v>1</v>
      </c>
      <c r="F22" s="304">
        <v>171</v>
      </c>
      <c r="G22" s="38"/>
      <c r="H22" s="44"/>
    </row>
    <row r="23" s="2" customFormat="1" ht="16.8" customHeight="1">
      <c r="A23" s="38"/>
      <c r="B23" s="44"/>
      <c r="C23" s="299" t="s">
        <v>806</v>
      </c>
      <c r="D23" s="300" t="s">
        <v>1</v>
      </c>
      <c r="E23" s="301" t="s">
        <v>1</v>
      </c>
      <c r="F23" s="302">
        <v>20</v>
      </c>
      <c r="G23" s="38"/>
      <c r="H23" s="44"/>
    </row>
    <row r="24" s="2" customFormat="1" ht="16.8" customHeight="1">
      <c r="A24" s="38"/>
      <c r="B24" s="44"/>
      <c r="C24" s="303" t="s">
        <v>806</v>
      </c>
      <c r="D24" s="303" t="s">
        <v>352</v>
      </c>
      <c r="E24" s="17" t="s">
        <v>1</v>
      </c>
      <c r="F24" s="304">
        <v>20</v>
      </c>
      <c r="G24" s="38"/>
      <c r="H24" s="44"/>
    </row>
    <row r="25" s="2" customFormat="1" ht="16.8" customHeight="1">
      <c r="A25" s="38"/>
      <c r="B25" s="44"/>
      <c r="C25" s="299" t="s">
        <v>215</v>
      </c>
      <c r="D25" s="300" t="s">
        <v>1</v>
      </c>
      <c r="E25" s="301" t="s">
        <v>1</v>
      </c>
      <c r="F25" s="302">
        <v>9357</v>
      </c>
      <c r="G25" s="38"/>
      <c r="H25" s="44"/>
    </row>
    <row r="26" s="2" customFormat="1" ht="16.8" customHeight="1">
      <c r="A26" s="38"/>
      <c r="B26" s="44"/>
      <c r="C26" s="303" t="s">
        <v>1</v>
      </c>
      <c r="D26" s="303" t="s">
        <v>272</v>
      </c>
      <c r="E26" s="17" t="s">
        <v>1</v>
      </c>
      <c r="F26" s="304">
        <v>0</v>
      </c>
      <c r="G26" s="38"/>
      <c r="H26" s="44"/>
    </row>
    <row r="27" s="2" customFormat="1" ht="16.8" customHeight="1">
      <c r="A27" s="38"/>
      <c r="B27" s="44"/>
      <c r="C27" s="303" t="s">
        <v>1</v>
      </c>
      <c r="D27" s="303" t="s">
        <v>273</v>
      </c>
      <c r="E27" s="17" t="s">
        <v>1</v>
      </c>
      <c r="F27" s="304">
        <v>1570</v>
      </c>
      <c r="G27" s="38"/>
      <c r="H27" s="44"/>
    </row>
    <row r="28" s="2" customFormat="1" ht="16.8" customHeight="1">
      <c r="A28" s="38"/>
      <c r="B28" s="44"/>
      <c r="C28" s="303" t="s">
        <v>1</v>
      </c>
      <c r="D28" s="303" t="s">
        <v>274</v>
      </c>
      <c r="E28" s="17" t="s">
        <v>1</v>
      </c>
      <c r="F28" s="304">
        <v>1350</v>
      </c>
      <c r="G28" s="38"/>
      <c r="H28" s="44"/>
    </row>
    <row r="29" s="2" customFormat="1" ht="16.8" customHeight="1">
      <c r="A29" s="38"/>
      <c r="B29" s="44"/>
      <c r="C29" s="303" t="s">
        <v>1</v>
      </c>
      <c r="D29" s="303" t="s">
        <v>275</v>
      </c>
      <c r="E29" s="17" t="s">
        <v>1</v>
      </c>
      <c r="F29" s="304">
        <v>3892</v>
      </c>
      <c r="G29" s="38"/>
      <c r="H29" s="44"/>
    </row>
    <row r="30" s="2" customFormat="1" ht="16.8" customHeight="1">
      <c r="A30" s="38"/>
      <c r="B30" s="44"/>
      <c r="C30" s="303" t="s">
        <v>1</v>
      </c>
      <c r="D30" s="303" t="s">
        <v>276</v>
      </c>
      <c r="E30" s="17" t="s">
        <v>1</v>
      </c>
      <c r="F30" s="304">
        <v>0</v>
      </c>
      <c r="G30" s="38"/>
      <c r="H30" s="44"/>
    </row>
    <row r="31" s="2" customFormat="1" ht="16.8" customHeight="1">
      <c r="A31" s="38"/>
      <c r="B31" s="44"/>
      <c r="C31" s="303" t="s">
        <v>1</v>
      </c>
      <c r="D31" s="303" t="s">
        <v>277</v>
      </c>
      <c r="E31" s="17" t="s">
        <v>1</v>
      </c>
      <c r="F31" s="304">
        <v>1475</v>
      </c>
      <c r="G31" s="38"/>
      <c r="H31" s="44"/>
    </row>
    <row r="32" s="2" customFormat="1" ht="16.8" customHeight="1">
      <c r="A32" s="38"/>
      <c r="B32" s="44"/>
      <c r="C32" s="303" t="s">
        <v>1</v>
      </c>
      <c r="D32" s="303" t="s">
        <v>278</v>
      </c>
      <c r="E32" s="17" t="s">
        <v>1</v>
      </c>
      <c r="F32" s="304">
        <v>1070</v>
      </c>
      <c r="G32" s="38"/>
      <c r="H32" s="44"/>
    </row>
    <row r="33" s="2" customFormat="1" ht="16.8" customHeight="1">
      <c r="A33" s="38"/>
      <c r="B33" s="44"/>
      <c r="C33" s="303" t="s">
        <v>215</v>
      </c>
      <c r="D33" s="303" t="s">
        <v>254</v>
      </c>
      <c r="E33" s="17" t="s">
        <v>1</v>
      </c>
      <c r="F33" s="304">
        <v>9357</v>
      </c>
      <c r="G33" s="38"/>
      <c r="H33" s="44"/>
    </row>
    <row r="34" s="2" customFormat="1" ht="16.8" customHeight="1">
      <c r="A34" s="38"/>
      <c r="B34" s="44"/>
      <c r="C34" s="305" t="s">
        <v>807</v>
      </c>
      <c r="D34" s="38"/>
      <c r="E34" s="38"/>
      <c r="F34" s="38"/>
      <c r="G34" s="38"/>
      <c r="H34" s="44"/>
    </row>
    <row r="35" s="2" customFormat="1">
      <c r="A35" s="38"/>
      <c r="B35" s="44"/>
      <c r="C35" s="303" t="s">
        <v>268</v>
      </c>
      <c r="D35" s="303" t="s">
        <v>269</v>
      </c>
      <c r="E35" s="17" t="s">
        <v>229</v>
      </c>
      <c r="F35" s="304">
        <v>9357</v>
      </c>
      <c r="G35" s="38"/>
      <c r="H35" s="44"/>
    </row>
    <row r="36" s="2" customFormat="1" ht="16.8" customHeight="1">
      <c r="A36" s="38"/>
      <c r="B36" s="44"/>
      <c r="C36" s="303" t="s">
        <v>735</v>
      </c>
      <c r="D36" s="303" t="s">
        <v>736</v>
      </c>
      <c r="E36" s="17" t="s">
        <v>330</v>
      </c>
      <c r="F36" s="304">
        <v>1471.654</v>
      </c>
      <c r="G36" s="38"/>
      <c r="H36" s="44"/>
    </row>
    <row r="37" s="2" customFormat="1">
      <c r="A37" s="38"/>
      <c r="B37" s="44"/>
      <c r="C37" s="303" t="s">
        <v>778</v>
      </c>
      <c r="D37" s="303" t="s">
        <v>779</v>
      </c>
      <c r="E37" s="17" t="s">
        <v>330</v>
      </c>
      <c r="F37" s="304">
        <v>1331.6310000000001</v>
      </c>
      <c r="G37" s="38"/>
      <c r="H37" s="44"/>
    </row>
    <row r="38" s="2" customFormat="1" ht="16.8" customHeight="1">
      <c r="A38" s="38"/>
      <c r="B38" s="44"/>
      <c r="C38" s="299" t="s">
        <v>217</v>
      </c>
      <c r="D38" s="300" t="s">
        <v>1</v>
      </c>
      <c r="E38" s="301" t="s">
        <v>1</v>
      </c>
      <c r="F38" s="302">
        <v>2545</v>
      </c>
      <c r="G38" s="38"/>
      <c r="H38" s="44"/>
    </row>
    <row r="39" s="2" customFormat="1" ht="16.8" customHeight="1">
      <c r="A39" s="38"/>
      <c r="B39" s="44"/>
      <c r="C39" s="303" t="s">
        <v>1</v>
      </c>
      <c r="D39" s="303" t="s">
        <v>283</v>
      </c>
      <c r="E39" s="17" t="s">
        <v>1</v>
      </c>
      <c r="F39" s="304">
        <v>0</v>
      </c>
      <c r="G39" s="38"/>
      <c r="H39" s="44"/>
    </row>
    <row r="40" s="2" customFormat="1" ht="16.8" customHeight="1">
      <c r="A40" s="38"/>
      <c r="B40" s="44"/>
      <c r="C40" s="303" t="s">
        <v>1</v>
      </c>
      <c r="D40" s="303" t="s">
        <v>277</v>
      </c>
      <c r="E40" s="17" t="s">
        <v>1</v>
      </c>
      <c r="F40" s="304">
        <v>1475</v>
      </c>
      <c r="G40" s="38"/>
      <c r="H40" s="44"/>
    </row>
    <row r="41" s="2" customFormat="1" ht="16.8" customHeight="1">
      <c r="A41" s="38"/>
      <c r="B41" s="44"/>
      <c r="C41" s="303" t="s">
        <v>1</v>
      </c>
      <c r="D41" s="303" t="s">
        <v>278</v>
      </c>
      <c r="E41" s="17" t="s">
        <v>1</v>
      </c>
      <c r="F41" s="304">
        <v>1070</v>
      </c>
      <c r="G41" s="38"/>
      <c r="H41" s="44"/>
    </row>
    <row r="42" s="2" customFormat="1" ht="16.8" customHeight="1">
      <c r="A42" s="38"/>
      <c r="B42" s="44"/>
      <c r="C42" s="303" t="s">
        <v>217</v>
      </c>
      <c r="D42" s="303" t="s">
        <v>254</v>
      </c>
      <c r="E42" s="17" t="s">
        <v>1</v>
      </c>
      <c r="F42" s="304">
        <v>2545</v>
      </c>
      <c r="G42" s="38"/>
      <c r="H42" s="44"/>
    </row>
    <row r="43" s="2" customFormat="1" ht="16.8" customHeight="1">
      <c r="A43" s="38"/>
      <c r="B43" s="44"/>
      <c r="C43" s="305" t="s">
        <v>807</v>
      </c>
      <c r="D43" s="38"/>
      <c r="E43" s="38"/>
      <c r="F43" s="38"/>
      <c r="G43" s="38"/>
      <c r="H43" s="44"/>
    </row>
    <row r="44" s="2" customFormat="1">
      <c r="A44" s="38"/>
      <c r="B44" s="44"/>
      <c r="C44" s="303" t="s">
        <v>279</v>
      </c>
      <c r="D44" s="303" t="s">
        <v>280</v>
      </c>
      <c r="E44" s="17" t="s">
        <v>229</v>
      </c>
      <c r="F44" s="304">
        <v>2545</v>
      </c>
      <c r="G44" s="38"/>
      <c r="H44" s="44"/>
    </row>
    <row r="45" s="2" customFormat="1" ht="16.8" customHeight="1">
      <c r="A45" s="38"/>
      <c r="B45" s="44"/>
      <c r="C45" s="303" t="s">
        <v>735</v>
      </c>
      <c r="D45" s="303" t="s">
        <v>736</v>
      </c>
      <c r="E45" s="17" t="s">
        <v>330</v>
      </c>
      <c r="F45" s="304">
        <v>1471.654</v>
      </c>
      <c r="G45" s="38"/>
      <c r="H45" s="44"/>
    </row>
    <row r="46" s="2" customFormat="1">
      <c r="A46" s="38"/>
      <c r="B46" s="44"/>
      <c r="C46" s="303" t="s">
        <v>778</v>
      </c>
      <c r="D46" s="303" t="s">
        <v>779</v>
      </c>
      <c r="E46" s="17" t="s">
        <v>330</v>
      </c>
      <c r="F46" s="304">
        <v>1331.6310000000001</v>
      </c>
      <c r="G46" s="38"/>
      <c r="H46" s="44"/>
    </row>
    <row r="47" s="2" customFormat="1" ht="16.8" customHeight="1">
      <c r="A47" s="38"/>
      <c r="B47" s="44"/>
      <c r="C47" s="299" t="s">
        <v>192</v>
      </c>
      <c r="D47" s="300" t="s">
        <v>1</v>
      </c>
      <c r="E47" s="301" t="s">
        <v>1</v>
      </c>
      <c r="F47" s="302">
        <v>177.99700000000001</v>
      </c>
      <c r="G47" s="38"/>
      <c r="H47" s="44"/>
    </row>
    <row r="48" s="2" customFormat="1" ht="16.8" customHeight="1">
      <c r="A48" s="38"/>
      <c r="B48" s="44"/>
      <c r="C48" s="303" t="s">
        <v>1</v>
      </c>
      <c r="D48" s="303" t="s">
        <v>754</v>
      </c>
      <c r="E48" s="17" t="s">
        <v>1</v>
      </c>
      <c r="F48" s="304">
        <v>52.200000000000003</v>
      </c>
      <c r="G48" s="38"/>
      <c r="H48" s="44"/>
    </row>
    <row r="49" s="2" customFormat="1" ht="16.8" customHeight="1">
      <c r="A49" s="38"/>
      <c r="B49" s="44"/>
      <c r="C49" s="303" t="s">
        <v>1</v>
      </c>
      <c r="D49" s="303" t="s">
        <v>755</v>
      </c>
      <c r="E49" s="17" t="s">
        <v>1</v>
      </c>
      <c r="F49" s="304">
        <v>0.71999999999999997</v>
      </c>
      <c r="G49" s="38"/>
      <c r="H49" s="44"/>
    </row>
    <row r="50" s="2" customFormat="1" ht="16.8" customHeight="1">
      <c r="A50" s="38"/>
      <c r="B50" s="44"/>
      <c r="C50" s="303" t="s">
        <v>1</v>
      </c>
      <c r="D50" s="303" t="s">
        <v>756</v>
      </c>
      <c r="E50" s="17" t="s">
        <v>1</v>
      </c>
      <c r="F50" s="304">
        <v>119.577</v>
      </c>
      <c r="G50" s="38"/>
      <c r="H50" s="44"/>
    </row>
    <row r="51" s="2" customFormat="1" ht="16.8" customHeight="1">
      <c r="A51" s="38"/>
      <c r="B51" s="44"/>
      <c r="C51" s="303" t="s">
        <v>1</v>
      </c>
      <c r="D51" s="303" t="s">
        <v>757</v>
      </c>
      <c r="E51" s="17" t="s">
        <v>1</v>
      </c>
      <c r="F51" s="304">
        <v>2.5</v>
      </c>
      <c r="G51" s="38"/>
      <c r="H51" s="44"/>
    </row>
    <row r="52" s="2" customFormat="1" ht="16.8" customHeight="1">
      <c r="A52" s="38"/>
      <c r="B52" s="44"/>
      <c r="C52" s="303" t="s">
        <v>1</v>
      </c>
      <c r="D52" s="303" t="s">
        <v>758</v>
      </c>
      <c r="E52" s="17" t="s">
        <v>1</v>
      </c>
      <c r="F52" s="304">
        <v>3</v>
      </c>
      <c r="G52" s="38"/>
      <c r="H52" s="44"/>
    </row>
    <row r="53" s="2" customFormat="1" ht="16.8" customHeight="1">
      <c r="A53" s="38"/>
      <c r="B53" s="44"/>
      <c r="C53" s="303" t="s">
        <v>192</v>
      </c>
      <c r="D53" s="303" t="s">
        <v>254</v>
      </c>
      <c r="E53" s="17" t="s">
        <v>1</v>
      </c>
      <c r="F53" s="304">
        <v>177.99700000000001</v>
      </c>
      <c r="G53" s="38"/>
      <c r="H53" s="44"/>
    </row>
    <row r="54" s="2" customFormat="1" ht="16.8" customHeight="1">
      <c r="A54" s="38"/>
      <c r="B54" s="44"/>
      <c r="C54" s="305" t="s">
        <v>807</v>
      </c>
      <c r="D54" s="38"/>
      <c r="E54" s="38"/>
      <c r="F54" s="38"/>
      <c r="G54" s="38"/>
      <c r="H54" s="44"/>
    </row>
    <row r="55" s="2" customFormat="1" ht="16.8" customHeight="1">
      <c r="A55" s="38"/>
      <c r="B55" s="44"/>
      <c r="C55" s="303" t="s">
        <v>750</v>
      </c>
      <c r="D55" s="303" t="s">
        <v>751</v>
      </c>
      <c r="E55" s="17" t="s">
        <v>330</v>
      </c>
      <c r="F55" s="304">
        <v>177.99700000000001</v>
      </c>
      <c r="G55" s="38"/>
      <c r="H55" s="44"/>
    </row>
    <row r="56" s="2" customFormat="1" ht="16.8" customHeight="1">
      <c r="A56" s="38"/>
      <c r="B56" s="44"/>
      <c r="C56" s="303" t="s">
        <v>760</v>
      </c>
      <c r="D56" s="303" t="s">
        <v>761</v>
      </c>
      <c r="E56" s="17" t="s">
        <v>330</v>
      </c>
      <c r="F56" s="304">
        <v>1601.973</v>
      </c>
      <c r="G56" s="38"/>
      <c r="H56" s="44"/>
    </row>
    <row r="57" s="2" customFormat="1" ht="16.8" customHeight="1">
      <c r="A57" s="38"/>
      <c r="B57" s="44"/>
      <c r="C57" s="303" t="s">
        <v>766</v>
      </c>
      <c r="D57" s="303" t="s">
        <v>767</v>
      </c>
      <c r="E57" s="17" t="s">
        <v>330</v>
      </c>
      <c r="F57" s="304">
        <v>1649.6510000000001</v>
      </c>
      <c r="G57" s="38"/>
      <c r="H57" s="44"/>
    </row>
    <row r="58" s="2" customFormat="1" ht="16.8" customHeight="1">
      <c r="A58" s="38"/>
      <c r="B58" s="44"/>
      <c r="C58" s="299" t="s">
        <v>194</v>
      </c>
      <c r="D58" s="300" t="s">
        <v>194</v>
      </c>
      <c r="E58" s="301" t="s">
        <v>1</v>
      </c>
      <c r="F58" s="302">
        <v>221.05000000000001</v>
      </c>
      <c r="G58" s="38"/>
      <c r="H58" s="44"/>
    </row>
    <row r="59" s="2" customFormat="1">
      <c r="A59" s="38"/>
      <c r="B59" s="44"/>
      <c r="C59" s="303" t="s">
        <v>1</v>
      </c>
      <c r="D59" s="303" t="s">
        <v>302</v>
      </c>
      <c r="E59" s="17" t="s">
        <v>1</v>
      </c>
      <c r="F59" s="304">
        <v>85.75</v>
      </c>
      <c r="G59" s="38"/>
      <c r="H59" s="44"/>
    </row>
    <row r="60" s="2" customFormat="1" ht="16.8" customHeight="1">
      <c r="A60" s="38"/>
      <c r="B60" s="44"/>
      <c r="C60" s="303" t="s">
        <v>1</v>
      </c>
      <c r="D60" s="303" t="s">
        <v>303</v>
      </c>
      <c r="E60" s="17" t="s">
        <v>1</v>
      </c>
      <c r="F60" s="304">
        <v>135.30000000000001</v>
      </c>
      <c r="G60" s="38"/>
      <c r="H60" s="44"/>
    </row>
    <row r="61" s="2" customFormat="1" ht="16.8" customHeight="1">
      <c r="A61" s="38"/>
      <c r="B61" s="44"/>
      <c r="C61" s="303" t="s">
        <v>194</v>
      </c>
      <c r="D61" s="303" t="s">
        <v>254</v>
      </c>
      <c r="E61" s="17" t="s">
        <v>1</v>
      </c>
      <c r="F61" s="304">
        <v>221.05000000000001</v>
      </c>
      <c r="G61" s="38"/>
      <c r="H61" s="44"/>
    </row>
    <row r="62" s="2" customFormat="1" ht="16.8" customHeight="1">
      <c r="A62" s="38"/>
      <c r="B62" s="44"/>
      <c r="C62" s="305" t="s">
        <v>807</v>
      </c>
      <c r="D62" s="38"/>
      <c r="E62" s="38"/>
      <c r="F62" s="38"/>
      <c r="G62" s="38"/>
      <c r="H62" s="44"/>
    </row>
    <row r="63" s="2" customFormat="1">
      <c r="A63" s="38"/>
      <c r="B63" s="44"/>
      <c r="C63" s="303" t="s">
        <v>297</v>
      </c>
      <c r="D63" s="303" t="s">
        <v>298</v>
      </c>
      <c r="E63" s="17" t="s">
        <v>299</v>
      </c>
      <c r="F63" s="304">
        <v>221.05000000000001</v>
      </c>
      <c r="G63" s="38"/>
      <c r="H63" s="44"/>
    </row>
    <row r="64" s="2" customFormat="1">
      <c r="A64" s="38"/>
      <c r="B64" s="44"/>
      <c r="C64" s="303" t="s">
        <v>317</v>
      </c>
      <c r="D64" s="303" t="s">
        <v>318</v>
      </c>
      <c r="E64" s="17" t="s">
        <v>299</v>
      </c>
      <c r="F64" s="304">
        <v>254.30000000000001</v>
      </c>
      <c r="G64" s="38"/>
      <c r="H64" s="44"/>
    </row>
    <row r="65" s="2" customFormat="1" ht="16.8" customHeight="1">
      <c r="A65" s="38"/>
      <c r="B65" s="44"/>
      <c r="C65" s="299" t="s">
        <v>196</v>
      </c>
      <c r="D65" s="300" t="s">
        <v>1</v>
      </c>
      <c r="E65" s="301" t="s">
        <v>1</v>
      </c>
      <c r="F65" s="302">
        <v>10</v>
      </c>
      <c r="G65" s="38"/>
      <c r="H65" s="44"/>
    </row>
    <row r="66" s="2" customFormat="1" ht="16.8" customHeight="1">
      <c r="A66" s="38"/>
      <c r="B66" s="44"/>
      <c r="C66" s="303" t="s">
        <v>196</v>
      </c>
      <c r="D66" s="303" t="s">
        <v>242</v>
      </c>
      <c r="E66" s="17" t="s">
        <v>1</v>
      </c>
      <c r="F66" s="304">
        <v>10</v>
      </c>
      <c r="G66" s="38"/>
      <c r="H66" s="44"/>
    </row>
    <row r="67" s="2" customFormat="1" ht="16.8" customHeight="1">
      <c r="A67" s="38"/>
      <c r="B67" s="44"/>
      <c r="C67" s="305" t="s">
        <v>807</v>
      </c>
      <c r="D67" s="38"/>
      <c r="E67" s="38"/>
      <c r="F67" s="38"/>
      <c r="G67" s="38"/>
      <c r="H67" s="44"/>
    </row>
    <row r="68" s="2" customFormat="1" ht="16.8" customHeight="1">
      <c r="A68" s="38"/>
      <c r="B68" s="44"/>
      <c r="C68" s="303" t="s">
        <v>238</v>
      </c>
      <c r="D68" s="303" t="s">
        <v>239</v>
      </c>
      <c r="E68" s="17" t="s">
        <v>229</v>
      </c>
      <c r="F68" s="304">
        <v>10</v>
      </c>
      <c r="G68" s="38"/>
      <c r="H68" s="44"/>
    </row>
    <row r="69" s="2" customFormat="1">
      <c r="A69" s="38"/>
      <c r="B69" s="44"/>
      <c r="C69" s="303" t="s">
        <v>255</v>
      </c>
      <c r="D69" s="303" t="s">
        <v>256</v>
      </c>
      <c r="E69" s="17" t="s">
        <v>229</v>
      </c>
      <c r="F69" s="304">
        <v>519.20000000000005</v>
      </c>
      <c r="G69" s="38"/>
      <c r="H69" s="44"/>
    </row>
    <row r="70" s="2" customFormat="1" ht="16.8" customHeight="1">
      <c r="A70" s="38"/>
      <c r="B70" s="44"/>
      <c r="C70" s="303" t="s">
        <v>750</v>
      </c>
      <c r="D70" s="303" t="s">
        <v>751</v>
      </c>
      <c r="E70" s="17" t="s">
        <v>330</v>
      </c>
      <c r="F70" s="304">
        <v>177.99700000000001</v>
      </c>
      <c r="G70" s="38"/>
      <c r="H70" s="44"/>
    </row>
    <row r="71" s="2" customFormat="1">
      <c r="A71" s="38"/>
      <c r="B71" s="44"/>
      <c r="C71" s="303" t="s">
        <v>772</v>
      </c>
      <c r="D71" s="303" t="s">
        <v>773</v>
      </c>
      <c r="E71" s="17" t="s">
        <v>330</v>
      </c>
      <c r="F71" s="304">
        <v>58.32</v>
      </c>
      <c r="G71" s="38"/>
      <c r="H71" s="44"/>
    </row>
    <row r="72" s="2" customFormat="1" ht="16.8" customHeight="1">
      <c r="A72" s="38"/>
      <c r="B72" s="44"/>
      <c r="C72" s="299" t="s">
        <v>197</v>
      </c>
      <c r="D72" s="300" t="s">
        <v>1</v>
      </c>
      <c r="E72" s="301" t="s">
        <v>1</v>
      </c>
      <c r="F72" s="302">
        <v>5</v>
      </c>
      <c r="G72" s="38"/>
      <c r="H72" s="44"/>
    </row>
    <row r="73" s="2" customFormat="1" ht="16.8" customHeight="1">
      <c r="A73" s="38"/>
      <c r="B73" s="44"/>
      <c r="C73" s="303" t="s">
        <v>197</v>
      </c>
      <c r="D73" s="303" t="s">
        <v>237</v>
      </c>
      <c r="E73" s="17" t="s">
        <v>1</v>
      </c>
      <c r="F73" s="304">
        <v>5</v>
      </c>
      <c r="G73" s="38"/>
      <c r="H73" s="44"/>
    </row>
    <row r="74" s="2" customFormat="1" ht="16.8" customHeight="1">
      <c r="A74" s="38"/>
      <c r="B74" s="44"/>
      <c r="C74" s="305" t="s">
        <v>807</v>
      </c>
      <c r="D74" s="38"/>
      <c r="E74" s="38"/>
      <c r="F74" s="38"/>
      <c r="G74" s="38"/>
      <c r="H74" s="44"/>
    </row>
    <row r="75" s="2" customFormat="1" ht="16.8" customHeight="1">
      <c r="A75" s="38"/>
      <c r="B75" s="44"/>
      <c r="C75" s="303" t="s">
        <v>233</v>
      </c>
      <c r="D75" s="303" t="s">
        <v>234</v>
      </c>
      <c r="E75" s="17" t="s">
        <v>229</v>
      </c>
      <c r="F75" s="304">
        <v>5</v>
      </c>
      <c r="G75" s="38"/>
      <c r="H75" s="44"/>
    </row>
    <row r="76" s="2" customFormat="1">
      <c r="A76" s="38"/>
      <c r="B76" s="44"/>
      <c r="C76" s="303" t="s">
        <v>255</v>
      </c>
      <c r="D76" s="303" t="s">
        <v>256</v>
      </c>
      <c r="E76" s="17" t="s">
        <v>229</v>
      </c>
      <c r="F76" s="304">
        <v>519.20000000000005</v>
      </c>
      <c r="G76" s="38"/>
      <c r="H76" s="44"/>
    </row>
    <row r="77" s="2" customFormat="1" ht="16.8" customHeight="1">
      <c r="A77" s="38"/>
      <c r="B77" s="44"/>
      <c r="C77" s="303" t="s">
        <v>750</v>
      </c>
      <c r="D77" s="303" t="s">
        <v>751</v>
      </c>
      <c r="E77" s="17" t="s">
        <v>330</v>
      </c>
      <c r="F77" s="304">
        <v>177.99700000000001</v>
      </c>
      <c r="G77" s="38"/>
      <c r="H77" s="44"/>
    </row>
    <row r="78" s="2" customFormat="1">
      <c r="A78" s="38"/>
      <c r="B78" s="44"/>
      <c r="C78" s="303" t="s">
        <v>772</v>
      </c>
      <c r="D78" s="303" t="s">
        <v>773</v>
      </c>
      <c r="E78" s="17" t="s">
        <v>330</v>
      </c>
      <c r="F78" s="304">
        <v>58.32</v>
      </c>
      <c r="G78" s="38"/>
      <c r="H78" s="44"/>
    </row>
    <row r="79" s="2" customFormat="1" ht="16.8" customHeight="1">
      <c r="A79" s="38"/>
      <c r="B79" s="44"/>
      <c r="C79" s="299" t="s">
        <v>198</v>
      </c>
      <c r="D79" s="300" t="s">
        <v>1</v>
      </c>
      <c r="E79" s="301" t="s">
        <v>1</v>
      </c>
      <c r="F79" s="302">
        <v>519.20000000000005</v>
      </c>
      <c r="G79" s="38"/>
      <c r="H79" s="44"/>
    </row>
    <row r="80" s="2" customFormat="1" ht="16.8" customHeight="1">
      <c r="A80" s="38"/>
      <c r="B80" s="44"/>
      <c r="C80" s="303" t="s">
        <v>1</v>
      </c>
      <c r="D80" s="303" t="s">
        <v>259</v>
      </c>
      <c r="E80" s="17" t="s">
        <v>1</v>
      </c>
      <c r="F80" s="304">
        <v>5</v>
      </c>
      <c r="G80" s="38"/>
      <c r="H80" s="44"/>
    </row>
    <row r="81" s="2" customFormat="1" ht="16.8" customHeight="1">
      <c r="A81" s="38"/>
      <c r="B81" s="44"/>
      <c r="C81" s="303" t="s">
        <v>1</v>
      </c>
      <c r="D81" s="303" t="s">
        <v>260</v>
      </c>
      <c r="E81" s="17" t="s">
        <v>1</v>
      </c>
      <c r="F81" s="304">
        <v>10</v>
      </c>
      <c r="G81" s="38"/>
      <c r="H81" s="44"/>
    </row>
    <row r="82" s="2" customFormat="1" ht="16.8" customHeight="1">
      <c r="A82" s="38"/>
      <c r="B82" s="44"/>
      <c r="C82" s="303" t="s">
        <v>1</v>
      </c>
      <c r="D82" s="303" t="s">
        <v>261</v>
      </c>
      <c r="E82" s="17" t="s">
        <v>1</v>
      </c>
      <c r="F82" s="304">
        <v>492</v>
      </c>
      <c r="G82" s="38"/>
      <c r="H82" s="44"/>
    </row>
    <row r="83" s="2" customFormat="1" ht="16.8" customHeight="1">
      <c r="A83" s="38"/>
      <c r="B83" s="44"/>
      <c r="C83" s="303" t="s">
        <v>1</v>
      </c>
      <c r="D83" s="303" t="s">
        <v>262</v>
      </c>
      <c r="E83" s="17" t="s">
        <v>1</v>
      </c>
      <c r="F83" s="304">
        <v>12.199999999999999</v>
      </c>
      <c r="G83" s="38"/>
      <c r="H83" s="44"/>
    </row>
    <row r="84" s="2" customFormat="1" ht="16.8" customHeight="1">
      <c r="A84" s="38"/>
      <c r="B84" s="44"/>
      <c r="C84" s="303" t="s">
        <v>198</v>
      </c>
      <c r="D84" s="303" t="s">
        <v>254</v>
      </c>
      <c r="E84" s="17" t="s">
        <v>1</v>
      </c>
      <c r="F84" s="304">
        <v>519.20000000000005</v>
      </c>
      <c r="G84" s="38"/>
      <c r="H84" s="44"/>
    </row>
    <row r="85" s="2" customFormat="1" ht="16.8" customHeight="1">
      <c r="A85" s="38"/>
      <c r="B85" s="44"/>
      <c r="C85" s="305" t="s">
        <v>807</v>
      </c>
      <c r="D85" s="38"/>
      <c r="E85" s="38"/>
      <c r="F85" s="38"/>
      <c r="G85" s="38"/>
      <c r="H85" s="44"/>
    </row>
    <row r="86" s="2" customFormat="1">
      <c r="A86" s="38"/>
      <c r="B86" s="44"/>
      <c r="C86" s="303" t="s">
        <v>255</v>
      </c>
      <c r="D86" s="303" t="s">
        <v>256</v>
      </c>
      <c r="E86" s="17" t="s">
        <v>229</v>
      </c>
      <c r="F86" s="304">
        <v>519.20000000000005</v>
      </c>
      <c r="G86" s="38"/>
      <c r="H86" s="44"/>
    </row>
    <row r="87" s="2" customFormat="1" ht="16.8" customHeight="1">
      <c r="A87" s="38"/>
      <c r="B87" s="44"/>
      <c r="C87" s="303" t="s">
        <v>735</v>
      </c>
      <c r="D87" s="303" t="s">
        <v>736</v>
      </c>
      <c r="E87" s="17" t="s">
        <v>330</v>
      </c>
      <c r="F87" s="304">
        <v>1471.654</v>
      </c>
      <c r="G87" s="38"/>
      <c r="H87" s="44"/>
    </row>
    <row r="88" s="2" customFormat="1" ht="16.8" customHeight="1">
      <c r="A88" s="38"/>
      <c r="B88" s="44"/>
      <c r="C88" s="303" t="s">
        <v>783</v>
      </c>
      <c r="D88" s="303" t="s">
        <v>784</v>
      </c>
      <c r="E88" s="17" t="s">
        <v>330</v>
      </c>
      <c r="F88" s="304">
        <v>259.60000000000002</v>
      </c>
      <c r="G88" s="38"/>
      <c r="H88" s="44"/>
    </row>
    <row r="89" s="2" customFormat="1" ht="16.8" customHeight="1">
      <c r="A89" s="38"/>
      <c r="B89" s="44"/>
      <c r="C89" s="299" t="s">
        <v>808</v>
      </c>
      <c r="D89" s="300" t="s">
        <v>1</v>
      </c>
      <c r="E89" s="301" t="s">
        <v>1</v>
      </c>
      <c r="F89" s="302">
        <v>960</v>
      </c>
      <c r="G89" s="38"/>
      <c r="H89" s="44"/>
    </row>
    <row r="90" s="2" customFormat="1" ht="16.8" customHeight="1">
      <c r="A90" s="38"/>
      <c r="B90" s="44"/>
      <c r="C90" s="303" t="s">
        <v>808</v>
      </c>
      <c r="D90" s="303" t="s">
        <v>809</v>
      </c>
      <c r="E90" s="17" t="s">
        <v>1</v>
      </c>
      <c r="F90" s="304">
        <v>960</v>
      </c>
      <c r="G90" s="38"/>
      <c r="H90" s="44"/>
    </row>
    <row r="91" s="2" customFormat="1" ht="16.8" customHeight="1">
      <c r="A91" s="38"/>
      <c r="B91" s="44"/>
      <c r="C91" s="299" t="s">
        <v>202</v>
      </c>
      <c r="D91" s="300" t="s">
        <v>1</v>
      </c>
      <c r="E91" s="301" t="s">
        <v>1</v>
      </c>
      <c r="F91" s="302">
        <v>50</v>
      </c>
      <c r="G91" s="38"/>
      <c r="H91" s="44"/>
    </row>
    <row r="92" s="2" customFormat="1">
      <c r="A92" s="38"/>
      <c r="B92" s="44"/>
      <c r="C92" s="303" t="s">
        <v>202</v>
      </c>
      <c r="D92" s="303" t="s">
        <v>289</v>
      </c>
      <c r="E92" s="17" t="s">
        <v>1</v>
      </c>
      <c r="F92" s="304">
        <v>50</v>
      </c>
      <c r="G92" s="38"/>
      <c r="H92" s="44"/>
    </row>
    <row r="93" s="2" customFormat="1" ht="16.8" customHeight="1">
      <c r="A93" s="38"/>
      <c r="B93" s="44"/>
      <c r="C93" s="305" t="s">
        <v>807</v>
      </c>
      <c r="D93" s="38"/>
      <c r="E93" s="38"/>
      <c r="F93" s="38"/>
      <c r="G93" s="38"/>
      <c r="H93" s="44"/>
    </row>
    <row r="94" s="2" customFormat="1" ht="16.8" customHeight="1">
      <c r="A94" s="38"/>
      <c r="B94" s="44"/>
      <c r="C94" s="303" t="s">
        <v>284</v>
      </c>
      <c r="D94" s="303" t="s">
        <v>285</v>
      </c>
      <c r="E94" s="17" t="s">
        <v>286</v>
      </c>
      <c r="F94" s="304">
        <v>50</v>
      </c>
      <c r="G94" s="38"/>
      <c r="H94" s="44"/>
    </row>
    <row r="95" s="2" customFormat="1" ht="16.8" customHeight="1">
      <c r="A95" s="38"/>
      <c r="B95" s="44"/>
      <c r="C95" s="303" t="s">
        <v>750</v>
      </c>
      <c r="D95" s="303" t="s">
        <v>751</v>
      </c>
      <c r="E95" s="17" t="s">
        <v>330</v>
      </c>
      <c r="F95" s="304">
        <v>177.99700000000001</v>
      </c>
      <c r="G95" s="38"/>
      <c r="H95" s="44"/>
    </row>
    <row r="96" s="2" customFormat="1">
      <c r="A96" s="38"/>
      <c r="B96" s="44"/>
      <c r="C96" s="303" t="s">
        <v>772</v>
      </c>
      <c r="D96" s="303" t="s">
        <v>773</v>
      </c>
      <c r="E96" s="17" t="s">
        <v>330</v>
      </c>
      <c r="F96" s="304">
        <v>58.32</v>
      </c>
      <c r="G96" s="38"/>
      <c r="H96" s="44"/>
    </row>
    <row r="97" s="2" customFormat="1" ht="16.8" customHeight="1">
      <c r="A97" s="38"/>
      <c r="B97" s="44"/>
      <c r="C97" s="299" t="s">
        <v>200</v>
      </c>
      <c r="D97" s="300" t="s">
        <v>1</v>
      </c>
      <c r="E97" s="301" t="s">
        <v>1</v>
      </c>
      <c r="F97" s="302">
        <v>519.89999999999998</v>
      </c>
      <c r="G97" s="38"/>
      <c r="H97" s="44"/>
    </row>
    <row r="98" s="2" customFormat="1" ht="16.8" customHeight="1">
      <c r="A98" s="38"/>
      <c r="B98" s="44"/>
      <c r="C98" s="303" t="s">
        <v>1</v>
      </c>
      <c r="D98" s="303" t="s">
        <v>247</v>
      </c>
      <c r="E98" s="17" t="s">
        <v>1</v>
      </c>
      <c r="F98" s="304">
        <v>0</v>
      </c>
      <c r="G98" s="38"/>
      <c r="H98" s="44"/>
    </row>
    <row r="99" s="2" customFormat="1" ht="16.8" customHeight="1">
      <c r="A99" s="38"/>
      <c r="B99" s="44"/>
      <c r="C99" s="303" t="s">
        <v>1</v>
      </c>
      <c r="D99" s="303" t="s">
        <v>248</v>
      </c>
      <c r="E99" s="17" t="s">
        <v>1</v>
      </c>
      <c r="F99" s="304">
        <v>86.400000000000006</v>
      </c>
      <c r="G99" s="38"/>
      <c r="H99" s="44"/>
    </row>
    <row r="100" s="2" customFormat="1" ht="16.8" customHeight="1">
      <c r="A100" s="38"/>
      <c r="B100" s="44"/>
      <c r="C100" s="303" t="s">
        <v>1</v>
      </c>
      <c r="D100" s="303" t="s">
        <v>249</v>
      </c>
      <c r="E100" s="17" t="s">
        <v>1</v>
      </c>
      <c r="F100" s="304">
        <v>72.900000000000006</v>
      </c>
      <c r="G100" s="38"/>
      <c r="H100" s="44"/>
    </row>
    <row r="101" s="2" customFormat="1" ht="16.8" customHeight="1">
      <c r="A101" s="38"/>
      <c r="B101" s="44"/>
      <c r="C101" s="303" t="s">
        <v>1</v>
      </c>
      <c r="D101" s="303" t="s">
        <v>250</v>
      </c>
      <c r="E101" s="17" t="s">
        <v>1</v>
      </c>
      <c r="F101" s="304">
        <v>170.40000000000001</v>
      </c>
      <c r="G101" s="38"/>
      <c r="H101" s="44"/>
    </row>
    <row r="102" s="2" customFormat="1" ht="16.8" customHeight="1">
      <c r="A102" s="38"/>
      <c r="B102" s="44"/>
      <c r="C102" s="303" t="s">
        <v>1</v>
      </c>
      <c r="D102" s="303" t="s">
        <v>251</v>
      </c>
      <c r="E102" s="17" t="s">
        <v>1</v>
      </c>
      <c r="F102" s="304">
        <v>96.299999999999997</v>
      </c>
      <c r="G102" s="38"/>
      <c r="H102" s="44"/>
    </row>
    <row r="103" s="2" customFormat="1" ht="16.8" customHeight="1">
      <c r="A103" s="38"/>
      <c r="B103" s="44"/>
      <c r="C103" s="303" t="s">
        <v>1</v>
      </c>
      <c r="D103" s="303" t="s">
        <v>252</v>
      </c>
      <c r="E103" s="17" t="s">
        <v>1</v>
      </c>
      <c r="F103" s="304">
        <v>84.900000000000006</v>
      </c>
      <c r="G103" s="38"/>
      <c r="H103" s="44"/>
    </row>
    <row r="104" s="2" customFormat="1" ht="16.8" customHeight="1">
      <c r="A104" s="38"/>
      <c r="B104" s="44"/>
      <c r="C104" s="303" t="s">
        <v>1</v>
      </c>
      <c r="D104" s="303" t="s">
        <v>253</v>
      </c>
      <c r="E104" s="17" t="s">
        <v>1</v>
      </c>
      <c r="F104" s="304">
        <v>9</v>
      </c>
      <c r="G104" s="38"/>
      <c r="H104" s="44"/>
    </row>
    <row r="105" s="2" customFormat="1" ht="16.8" customHeight="1">
      <c r="A105" s="38"/>
      <c r="B105" s="44"/>
      <c r="C105" s="303" t="s">
        <v>200</v>
      </c>
      <c r="D105" s="303" t="s">
        <v>254</v>
      </c>
      <c r="E105" s="17" t="s">
        <v>1</v>
      </c>
      <c r="F105" s="304">
        <v>519.89999999999998</v>
      </c>
      <c r="G105" s="38"/>
      <c r="H105" s="44"/>
    </row>
    <row r="106" s="2" customFormat="1" ht="16.8" customHeight="1">
      <c r="A106" s="38"/>
      <c r="B106" s="44"/>
      <c r="C106" s="305" t="s">
        <v>807</v>
      </c>
      <c r="D106" s="38"/>
      <c r="E106" s="38"/>
      <c r="F106" s="38"/>
      <c r="G106" s="38"/>
      <c r="H106" s="44"/>
    </row>
    <row r="107" s="2" customFormat="1" ht="16.8" customHeight="1">
      <c r="A107" s="38"/>
      <c r="B107" s="44"/>
      <c r="C107" s="303" t="s">
        <v>243</v>
      </c>
      <c r="D107" s="303" t="s">
        <v>244</v>
      </c>
      <c r="E107" s="17" t="s">
        <v>229</v>
      </c>
      <c r="F107" s="304">
        <v>519.89999999999998</v>
      </c>
      <c r="G107" s="38"/>
      <c r="H107" s="44"/>
    </row>
    <row r="108" s="2" customFormat="1" ht="16.8" customHeight="1">
      <c r="A108" s="38"/>
      <c r="B108" s="44"/>
      <c r="C108" s="303" t="s">
        <v>750</v>
      </c>
      <c r="D108" s="303" t="s">
        <v>751</v>
      </c>
      <c r="E108" s="17" t="s">
        <v>330</v>
      </c>
      <c r="F108" s="304">
        <v>177.99700000000001</v>
      </c>
      <c r="G108" s="38"/>
      <c r="H108" s="44"/>
    </row>
    <row r="109" s="2" customFormat="1">
      <c r="A109" s="38"/>
      <c r="B109" s="44"/>
      <c r="C109" s="303" t="s">
        <v>778</v>
      </c>
      <c r="D109" s="303" t="s">
        <v>779</v>
      </c>
      <c r="E109" s="17" t="s">
        <v>330</v>
      </c>
      <c r="F109" s="304">
        <v>1331.6310000000001</v>
      </c>
      <c r="G109" s="38"/>
      <c r="H109" s="44"/>
    </row>
    <row r="110" s="2" customFormat="1" ht="16.8" customHeight="1">
      <c r="A110" s="38"/>
      <c r="B110" s="44"/>
      <c r="C110" s="299" t="s">
        <v>810</v>
      </c>
      <c r="D110" s="300" t="s">
        <v>811</v>
      </c>
      <c r="E110" s="301" t="s">
        <v>1</v>
      </c>
      <c r="F110" s="302">
        <v>7.75</v>
      </c>
      <c r="G110" s="38"/>
      <c r="H110" s="44"/>
    </row>
    <row r="111" s="2" customFormat="1" ht="16.8" customHeight="1">
      <c r="A111" s="38"/>
      <c r="B111" s="44"/>
      <c r="C111" s="299" t="s">
        <v>812</v>
      </c>
      <c r="D111" s="300" t="s">
        <v>813</v>
      </c>
      <c r="E111" s="301" t="s">
        <v>1</v>
      </c>
      <c r="F111" s="302">
        <v>5.5199999999999996</v>
      </c>
      <c r="G111" s="38"/>
      <c r="H111" s="44"/>
    </row>
    <row r="112" s="2" customFormat="1" ht="16.8" customHeight="1">
      <c r="A112" s="38"/>
      <c r="B112" s="44"/>
      <c r="C112" s="299" t="s">
        <v>205</v>
      </c>
      <c r="D112" s="300" t="s">
        <v>206</v>
      </c>
      <c r="E112" s="301" t="s">
        <v>1</v>
      </c>
      <c r="F112" s="302">
        <v>580</v>
      </c>
      <c r="G112" s="38"/>
      <c r="H112" s="44"/>
    </row>
    <row r="113" s="2" customFormat="1" ht="16.8" customHeight="1">
      <c r="A113" s="38"/>
      <c r="B113" s="44"/>
      <c r="C113" s="303" t="s">
        <v>1</v>
      </c>
      <c r="D113" s="303" t="s">
        <v>294</v>
      </c>
      <c r="E113" s="17" t="s">
        <v>1</v>
      </c>
      <c r="F113" s="304">
        <v>240</v>
      </c>
      <c r="G113" s="38"/>
      <c r="H113" s="44"/>
    </row>
    <row r="114" s="2" customFormat="1" ht="16.8" customHeight="1">
      <c r="A114" s="38"/>
      <c r="B114" s="44"/>
      <c r="C114" s="303" t="s">
        <v>1</v>
      </c>
      <c r="D114" s="303" t="s">
        <v>295</v>
      </c>
      <c r="E114" s="17" t="s">
        <v>1</v>
      </c>
      <c r="F114" s="304">
        <v>240</v>
      </c>
      <c r="G114" s="38"/>
      <c r="H114" s="44"/>
    </row>
    <row r="115" s="2" customFormat="1">
      <c r="A115" s="38"/>
      <c r="B115" s="44"/>
      <c r="C115" s="303" t="s">
        <v>1</v>
      </c>
      <c r="D115" s="303" t="s">
        <v>296</v>
      </c>
      <c r="E115" s="17" t="s">
        <v>1</v>
      </c>
      <c r="F115" s="304">
        <v>100</v>
      </c>
      <c r="G115" s="38"/>
      <c r="H115" s="44"/>
    </row>
    <row r="116" s="2" customFormat="1" ht="16.8" customHeight="1">
      <c r="A116" s="38"/>
      <c r="B116" s="44"/>
      <c r="C116" s="303" t="s">
        <v>205</v>
      </c>
      <c r="D116" s="303" t="s">
        <v>254</v>
      </c>
      <c r="E116" s="17" t="s">
        <v>1</v>
      </c>
      <c r="F116" s="304">
        <v>580</v>
      </c>
      <c r="G116" s="38"/>
      <c r="H116" s="44"/>
    </row>
    <row r="117" s="2" customFormat="1" ht="16.8" customHeight="1">
      <c r="A117" s="38"/>
      <c r="B117" s="44"/>
      <c r="C117" s="305" t="s">
        <v>807</v>
      </c>
      <c r="D117" s="38"/>
      <c r="E117" s="38"/>
      <c r="F117" s="38"/>
      <c r="G117" s="38"/>
      <c r="H117" s="44"/>
    </row>
    <row r="118" s="2" customFormat="1" ht="16.8" customHeight="1">
      <c r="A118" s="38"/>
      <c r="B118" s="44"/>
      <c r="C118" s="303" t="s">
        <v>290</v>
      </c>
      <c r="D118" s="303" t="s">
        <v>291</v>
      </c>
      <c r="E118" s="17" t="s">
        <v>286</v>
      </c>
      <c r="F118" s="304">
        <v>580</v>
      </c>
      <c r="G118" s="38"/>
      <c r="H118" s="44"/>
    </row>
    <row r="119" s="2" customFormat="1" ht="16.8" customHeight="1">
      <c r="A119" s="38"/>
      <c r="B119" s="44"/>
      <c r="C119" s="303" t="s">
        <v>750</v>
      </c>
      <c r="D119" s="303" t="s">
        <v>751</v>
      </c>
      <c r="E119" s="17" t="s">
        <v>330</v>
      </c>
      <c r="F119" s="304">
        <v>177.99700000000001</v>
      </c>
      <c r="G119" s="38"/>
      <c r="H119" s="44"/>
    </row>
    <row r="120" s="2" customFormat="1">
      <c r="A120" s="38"/>
      <c r="B120" s="44"/>
      <c r="C120" s="303" t="s">
        <v>772</v>
      </c>
      <c r="D120" s="303" t="s">
        <v>773</v>
      </c>
      <c r="E120" s="17" t="s">
        <v>330</v>
      </c>
      <c r="F120" s="304">
        <v>58.32</v>
      </c>
      <c r="G120" s="38"/>
      <c r="H120" s="44"/>
    </row>
    <row r="121" s="2" customFormat="1" ht="16.8" customHeight="1">
      <c r="A121" s="38"/>
      <c r="B121" s="44"/>
      <c r="C121" s="299" t="s">
        <v>208</v>
      </c>
      <c r="D121" s="300" t="s">
        <v>209</v>
      </c>
      <c r="E121" s="301" t="s">
        <v>1</v>
      </c>
      <c r="F121" s="302">
        <v>254.30000000000001</v>
      </c>
      <c r="G121" s="38"/>
      <c r="H121" s="44"/>
    </row>
    <row r="122" s="2" customFormat="1" ht="16.8" customHeight="1">
      <c r="A122" s="38"/>
      <c r="B122" s="44"/>
      <c r="C122" s="303" t="s">
        <v>1</v>
      </c>
      <c r="D122" s="303" t="s">
        <v>321</v>
      </c>
      <c r="E122" s="17" t="s">
        <v>1</v>
      </c>
      <c r="F122" s="304">
        <v>0</v>
      </c>
      <c r="G122" s="38"/>
      <c r="H122" s="44"/>
    </row>
    <row r="123" s="2" customFormat="1" ht="16.8" customHeight="1">
      <c r="A123" s="38"/>
      <c r="B123" s="44"/>
      <c r="C123" s="303" t="s">
        <v>1</v>
      </c>
      <c r="D123" s="303" t="s">
        <v>322</v>
      </c>
      <c r="E123" s="17" t="s">
        <v>1</v>
      </c>
      <c r="F123" s="304">
        <v>254.30000000000001</v>
      </c>
      <c r="G123" s="38"/>
      <c r="H123" s="44"/>
    </row>
    <row r="124" s="2" customFormat="1" ht="16.8" customHeight="1">
      <c r="A124" s="38"/>
      <c r="B124" s="44"/>
      <c r="C124" s="303" t="s">
        <v>208</v>
      </c>
      <c r="D124" s="303" t="s">
        <v>254</v>
      </c>
      <c r="E124" s="17" t="s">
        <v>1</v>
      </c>
      <c r="F124" s="304">
        <v>254.30000000000001</v>
      </c>
      <c r="G124" s="38"/>
      <c r="H124" s="44"/>
    </row>
    <row r="125" s="2" customFormat="1" ht="16.8" customHeight="1">
      <c r="A125" s="38"/>
      <c r="B125" s="44"/>
      <c r="C125" s="305" t="s">
        <v>807</v>
      </c>
      <c r="D125" s="38"/>
      <c r="E125" s="38"/>
      <c r="F125" s="38"/>
      <c r="G125" s="38"/>
      <c r="H125" s="44"/>
    </row>
    <row r="126" s="2" customFormat="1">
      <c r="A126" s="38"/>
      <c r="B126" s="44"/>
      <c r="C126" s="303" t="s">
        <v>317</v>
      </c>
      <c r="D126" s="303" t="s">
        <v>318</v>
      </c>
      <c r="E126" s="17" t="s">
        <v>299</v>
      </c>
      <c r="F126" s="304">
        <v>254.30000000000001</v>
      </c>
      <c r="G126" s="38"/>
      <c r="H126" s="44"/>
    </row>
    <row r="127" s="2" customFormat="1" ht="16.8" customHeight="1">
      <c r="A127" s="38"/>
      <c r="B127" s="44"/>
      <c r="C127" s="303" t="s">
        <v>323</v>
      </c>
      <c r="D127" s="303" t="s">
        <v>324</v>
      </c>
      <c r="E127" s="17" t="s">
        <v>299</v>
      </c>
      <c r="F127" s="304">
        <v>254.30000000000001</v>
      </c>
      <c r="G127" s="38"/>
      <c r="H127" s="44"/>
    </row>
    <row r="128" s="2" customFormat="1">
      <c r="A128" s="38"/>
      <c r="B128" s="44"/>
      <c r="C128" s="303" t="s">
        <v>328</v>
      </c>
      <c r="D128" s="303" t="s">
        <v>329</v>
      </c>
      <c r="E128" s="17" t="s">
        <v>330</v>
      </c>
      <c r="F128" s="304">
        <v>457.74000000000001</v>
      </c>
      <c r="G128" s="38"/>
      <c r="H128" s="44"/>
    </row>
    <row r="129" s="2" customFormat="1" ht="16.8" customHeight="1">
      <c r="A129" s="38"/>
      <c r="B129" s="44"/>
      <c r="C129" s="303" t="s">
        <v>335</v>
      </c>
      <c r="D129" s="303" t="s">
        <v>336</v>
      </c>
      <c r="E129" s="17" t="s">
        <v>299</v>
      </c>
      <c r="F129" s="304">
        <v>254.30000000000001</v>
      </c>
      <c r="G129" s="38"/>
      <c r="H129" s="44"/>
    </row>
    <row r="130" s="2" customFormat="1" ht="16.8" customHeight="1">
      <c r="A130" s="38"/>
      <c r="B130" s="44"/>
      <c r="C130" s="299" t="s">
        <v>211</v>
      </c>
      <c r="D130" s="300" t="s">
        <v>1</v>
      </c>
      <c r="E130" s="301" t="s">
        <v>1</v>
      </c>
      <c r="F130" s="302">
        <v>33.25</v>
      </c>
      <c r="G130" s="38"/>
      <c r="H130" s="44"/>
    </row>
    <row r="131" s="2" customFormat="1" ht="16.8" customHeight="1">
      <c r="A131" s="38"/>
      <c r="B131" s="44"/>
      <c r="C131" s="303" t="s">
        <v>1</v>
      </c>
      <c r="D131" s="303" t="s">
        <v>308</v>
      </c>
      <c r="E131" s="17" t="s">
        <v>1</v>
      </c>
      <c r="F131" s="304">
        <v>15.25</v>
      </c>
      <c r="G131" s="38"/>
      <c r="H131" s="44"/>
    </row>
    <row r="132" s="2" customFormat="1" ht="16.8" customHeight="1">
      <c r="A132" s="38"/>
      <c r="B132" s="44"/>
      <c r="C132" s="303" t="s">
        <v>1</v>
      </c>
      <c r="D132" s="303" t="s">
        <v>309</v>
      </c>
      <c r="E132" s="17" t="s">
        <v>1</v>
      </c>
      <c r="F132" s="304">
        <v>18</v>
      </c>
      <c r="G132" s="38"/>
      <c r="H132" s="44"/>
    </row>
    <row r="133" s="2" customFormat="1" ht="16.8" customHeight="1">
      <c r="A133" s="38"/>
      <c r="B133" s="44"/>
      <c r="C133" s="303" t="s">
        <v>211</v>
      </c>
      <c r="D133" s="303" t="s">
        <v>254</v>
      </c>
      <c r="E133" s="17" t="s">
        <v>1</v>
      </c>
      <c r="F133" s="304">
        <v>33.25</v>
      </c>
      <c r="G133" s="38"/>
      <c r="H133" s="44"/>
    </row>
    <row r="134" s="2" customFormat="1" ht="16.8" customHeight="1">
      <c r="A134" s="38"/>
      <c r="B134" s="44"/>
      <c r="C134" s="305" t="s">
        <v>807</v>
      </c>
      <c r="D134" s="38"/>
      <c r="E134" s="38"/>
      <c r="F134" s="38"/>
      <c r="G134" s="38"/>
      <c r="H134" s="44"/>
    </row>
    <row r="135" s="2" customFormat="1">
      <c r="A135" s="38"/>
      <c r="B135" s="44"/>
      <c r="C135" s="303" t="s">
        <v>304</v>
      </c>
      <c r="D135" s="303" t="s">
        <v>305</v>
      </c>
      <c r="E135" s="17" t="s">
        <v>299</v>
      </c>
      <c r="F135" s="304">
        <v>33.25</v>
      </c>
      <c r="G135" s="38"/>
      <c r="H135" s="44"/>
    </row>
    <row r="136" s="2" customFormat="1">
      <c r="A136" s="38"/>
      <c r="B136" s="44"/>
      <c r="C136" s="303" t="s">
        <v>317</v>
      </c>
      <c r="D136" s="303" t="s">
        <v>318</v>
      </c>
      <c r="E136" s="17" t="s">
        <v>299</v>
      </c>
      <c r="F136" s="304">
        <v>254.30000000000001</v>
      </c>
      <c r="G136" s="38"/>
      <c r="H136" s="44"/>
    </row>
    <row r="137" s="2" customFormat="1" ht="16.8" customHeight="1">
      <c r="A137" s="38"/>
      <c r="B137" s="44"/>
      <c r="C137" s="299" t="s">
        <v>814</v>
      </c>
      <c r="D137" s="300" t="s">
        <v>1</v>
      </c>
      <c r="E137" s="301" t="s">
        <v>1</v>
      </c>
      <c r="F137" s="302">
        <v>44.640000000000001</v>
      </c>
      <c r="G137" s="38"/>
      <c r="H137" s="44"/>
    </row>
    <row r="138" s="2" customFormat="1" ht="16.8" customHeight="1">
      <c r="A138" s="38"/>
      <c r="B138" s="44"/>
      <c r="C138" s="303" t="s">
        <v>1</v>
      </c>
      <c r="D138" s="303" t="s">
        <v>815</v>
      </c>
      <c r="E138" s="17" t="s">
        <v>1</v>
      </c>
      <c r="F138" s="304">
        <v>5.6399999999999997</v>
      </c>
      <c r="G138" s="38"/>
      <c r="H138" s="44"/>
    </row>
    <row r="139" s="2" customFormat="1" ht="16.8" customHeight="1">
      <c r="A139" s="38"/>
      <c r="B139" s="44"/>
      <c r="C139" s="303" t="s">
        <v>1</v>
      </c>
      <c r="D139" s="303" t="s">
        <v>816</v>
      </c>
      <c r="E139" s="17" t="s">
        <v>1</v>
      </c>
      <c r="F139" s="304">
        <v>8.8000000000000007</v>
      </c>
      <c r="G139" s="38"/>
      <c r="H139" s="44"/>
    </row>
    <row r="140" s="2" customFormat="1" ht="16.8" customHeight="1">
      <c r="A140" s="38"/>
      <c r="B140" s="44"/>
      <c r="C140" s="303" t="s">
        <v>1</v>
      </c>
      <c r="D140" s="303" t="s">
        <v>817</v>
      </c>
      <c r="E140" s="17" t="s">
        <v>1</v>
      </c>
      <c r="F140" s="304">
        <v>19.199999999999999</v>
      </c>
      <c r="G140" s="38"/>
      <c r="H140" s="44"/>
    </row>
    <row r="141" s="2" customFormat="1" ht="16.8" customHeight="1">
      <c r="A141" s="38"/>
      <c r="B141" s="44"/>
      <c r="C141" s="303" t="s">
        <v>1</v>
      </c>
      <c r="D141" s="303" t="s">
        <v>818</v>
      </c>
      <c r="E141" s="17" t="s">
        <v>1</v>
      </c>
      <c r="F141" s="304">
        <v>6.7999999999999998</v>
      </c>
      <c r="G141" s="38"/>
      <c r="H141" s="44"/>
    </row>
    <row r="142" s="2" customFormat="1">
      <c r="A142" s="38"/>
      <c r="B142" s="44"/>
      <c r="C142" s="303" t="s">
        <v>1</v>
      </c>
      <c r="D142" s="303" t="s">
        <v>819</v>
      </c>
      <c r="E142" s="17" t="s">
        <v>1</v>
      </c>
      <c r="F142" s="304">
        <v>4.2000000000000002</v>
      </c>
      <c r="G142" s="38"/>
      <c r="H142" s="44"/>
    </row>
    <row r="143" s="2" customFormat="1" ht="16.8" customHeight="1">
      <c r="A143" s="38"/>
      <c r="B143" s="44"/>
      <c r="C143" s="303" t="s">
        <v>814</v>
      </c>
      <c r="D143" s="303" t="s">
        <v>254</v>
      </c>
      <c r="E143" s="17" t="s">
        <v>1</v>
      </c>
      <c r="F143" s="304">
        <v>44.640000000000001</v>
      </c>
      <c r="G143" s="38"/>
      <c r="H143" s="44"/>
    </row>
    <row r="144" s="2" customFormat="1" ht="16.8" customHeight="1">
      <c r="A144" s="38"/>
      <c r="B144" s="44"/>
      <c r="C144" s="299" t="s">
        <v>820</v>
      </c>
      <c r="D144" s="300" t="s">
        <v>1</v>
      </c>
      <c r="E144" s="301" t="s">
        <v>1</v>
      </c>
      <c r="F144" s="302">
        <v>72</v>
      </c>
      <c r="G144" s="38"/>
      <c r="H144" s="44"/>
    </row>
    <row r="145" s="2" customFormat="1" ht="16.8" customHeight="1">
      <c r="A145" s="38"/>
      <c r="B145" s="44"/>
      <c r="C145" s="303" t="s">
        <v>820</v>
      </c>
      <c r="D145" s="303" t="s">
        <v>821</v>
      </c>
      <c r="E145" s="17" t="s">
        <v>1</v>
      </c>
      <c r="F145" s="304">
        <v>72</v>
      </c>
      <c r="G145" s="38"/>
      <c r="H145" s="44"/>
    </row>
    <row r="146" s="2" customFormat="1" ht="16.8" customHeight="1">
      <c r="A146" s="38"/>
      <c r="B146" s="44"/>
      <c r="C146" s="299" t="s">
        <v>213</v>
      </c>
      <c r="D146" s="300" t="s">
        <v>1</v>
      </c>
      <c r="E146" s="301" t="s">
        <v>1</v>
      </c>
      <c r="F146" s="302">
        <v>1471.654</v>
      </c>
      <c r="G146" s="38"/>
      <c r="H146" s="44"/>
    </row>
    <row r="147" s="2" customFormat="1" ht="16.8" customHeight="1">
      <c r="A147" s="38"/>
      <c r="B147" s="44"/>
      <c r="C147" s="303" t="s">
        <v>1</v>
      </c>
      <c r="D147" s="303" t="s">
        <v>739</v>
      </c>
      <c r="E147" s="17" t="s">
        <v>1</v>
      </c>
      <c r="F147" s="304">
        <v>259.60000000000002</v>
      </c>
      <c r="G147" s="38"/>
      <c r="H147" s="44"/>
    </row>
    <row r="148" s="2" customFormat="1" ht="16.8" customHeight="1">
      <c r="A148" s="38"/>
      <c r="B148" s="44"/>
      <c r="C148" s="303" t="s">
        <v>1</v>
      </c>
      <c r="D148" s="303" t="s">
        <v>740</v>
      </c>
      <c r="E148" s="17" t="s">
        <v>1</v>
      </c>
      <c r="F148" s="304">
        <v>860.84400000000005</v>
      </c>
      <c r="G148" s="38"/>
      <c r="H148" s="44"/>
    </row>
    <row r="149" s="2" customFormat="1" ht="16.8" customHeight="1">
      <c r="A149" s="38"/>
      <c r="B149" s="44"/>
      <c r="C149" s="303" t="s">
        <v>1</v>
      </c>
      <c r="D149" s="303" t="s">
        <v>741</v>
      </c>
      <c r="E149" s="17" t="s">
        <v>1</v>
      </c>
      <c r="F149" s="304">
        <v>351.20999999999998</v>
      </c>
      <c r="G149" s="38"/>
      <c r="H149" s="44"/>
    </row>
    <row r="150" s="2" customFormat="1" ht="16.8" customHeight="1">
      <c r="A150" s="38"/>
      <c r="B150" s="44"/>
      <c r="C150" s="303" t="s">
        <v>213</v>
      </c>
      <c r="D150" s="303" t="s">
        <v>254</v>
      </c>
      <c r="E150" s="17" t="s">
        <v>1</v>
      </c>
      <c r="F150" s="304">
        <v>1471.654</v>
      </c>
      <c r="G150" s="38"/>
      <c r="H150" s="44"/>
    </row>
    <row r="151" s="2" customFormat="1" ht="16.8" customHeight="1">
      <c r="A151" s="38"/>
      <c r="B151" s="44"/>
      <c r="C151" s="305" t="s">
        <v>807</v>
      </c>
      <c r="D151" s="38"/>
      <c r="E151" s="38"/>
      <c r="F151" s="38"/>
      <c r="G151" s="38"/>
      <c r="H151" s="44"/>
    </row>
    <row r="152" s="2" customFormat="1" ht="16.8" customHeight="1">
      <c r="A152" s="38"/>
      <c r="B152" s="44"/>
      <c r="C152" s="303" t="s">
        <v>735</v>
      </c>
      <c r="D152" s="303" t="s">
        <v>736</v>
      </c>
      <c r="E152" s="17" t="s">
        <v>330</v>
      </c>
      <c r="F152" s="304">
        <v>1471.654</v>
      </c>
      <c r="G152" s="38"/>
      <c r="H152" s="44"/>
    </row>
    <row r="153" s="2" customFormat="1" ht="16.8" customHeight="1">
      <c r="A153" s="38"/>
      <c r="B153" s="44"/>
      <c r="C153" s="303" t="s">
        <v>743</v>
      </c>
      <c r="D153" s="303" t="s">
        <v>744</v>
      </c>
      <c r="E153" s="17" t="s">
        <v>330</v>
      </c>
      <c r="F153" s="304">
        <v>13244.886</v>
      </c>
      <c r="G153" s="38"/>
      <c r="H153" s="44"/>
    </row>
    <row r="154" s="2" customFormat="1" ht="16.8" customHeight="1">
      <c r="A154" s="38"/>
      <c r="B154" s="44"/>
      <c r="C154" s="303" t="s">
        <v>766</v>
      </c>
      <c r="D154" s="303" t="s">
        <v>767</v>
      </c>
      <c r="E154" s="17" t="s">
        <v>330</v>
      </c>
      <c r="F154" s="304">
        <v>1649.6510000000001</v>
      </c>
      <c r="G154" s="38"/>
      <c r="H154" s="44"/>
    </row>
    <row r="155" s="2" customFormat="1" ht="16.8" customHeight="1">
      <c r="A155" s="38"/>
      <c r="B155" s="44"/>
      <c r="C155" s="299" t="s">
        <v>822</v>
      </c>
      <c r="D155" s="300" t="s">
        <v>1</v>
      </c>
      <c r="E155" s="301" t="s">
        <v>1</v>
      </c>
      <c r="F155" s="302">
        <v>39.209000000000003</v>
      </c>
      <c r="G155" s="38"/>
      <c r="H155" s="44"/>
    </row>
    <row r="156" s="2" customFormat="1" ht="16.8" customHeight="1">
      <c r="A156" s="38"/>
      <c r="B156" s="44"/>
      <c r="C156" s="303" t="s">
        <v>1</v>
      </c>
      <c r="D156" s="303" t="s">
        <v>823</v>
      </c>
      <c r="E156" s="17" t="s">
        <v>1</v>
      </c>
      <c r="F156" s="304">
        <v>20.34</v>
      </c>
      <c r="G156" s="38"/>
      <c r="H156" s="44"/>
    </row>
    <row r="157" s="2" customFormat="1" ht="16.8" customHeight="1">
      <c r="A157" s="38"/>
      <c r="B157" s="44"/>
      <c r="C157" s="303" t="s">
        <v>1</v>
      </c>
      <c r="D157" s="303" t="s">
        <v>824</v>
      </c>
      <c r="E157" s="17" t="s">
        <v>1</v>
      </c>
      <c r="F157" s="304">
        <v>9.0719999999999992</v>
      </c>
      <c r="G157" s="38"/>
      <c r="H157" s="44"/>
    </row>
    <row r="158" s="2" customFormat="1" ht="16.8" customHeight="1">
      <c r="A158" s="38"/>
      <c r="B158" s="44"/>
      <c r="C158" s="303" t="s">
        <v>1</v>
      </c>
      <c r="D158" s="303" t="s">
        <v>825</v>
      </c>
      <c r="E158" s="17" t="s">
        <v>1</v>
      </c>
      <c r="F158" s="304">
        <v>9.7970000000000006</v>
      </c>
      <c r="G158" s="38"/>
      <c r="H158" s="44"/>
    </row>
    <row r="159" s="2" customFormat="1" ht="16.8" customHeight="1">
      <c r="A159" s="38"/>
      <c r="B159" s="44"/>
      <c r="C159" s="303" t="s">
        <v>822</v>
      </c>
      <c r="D159" s="303" t="s">
        <v>254</v>
      </c>
      <c r="E159" s="17" t="s">
        <v>1</v>
      </c>
      <c r="F159" s="304">
        <v>39.209000000000003</v>
      </c>
      <c r="G159" s="38"/>
      <c r="H159" s="44"/>
    </row>
    <row r="160" s="2" customFormat="1" ht="7.44" customHeight="1">
      <c r="A160" s="38"/>
      <c r="B160" s="170"/>
      <c r="C160" s="171"/>
      <c r="D160" s="171"/>
      <c r="E160" s="171"/>
      <c r="F160" s="171"/>
      <c r="G160" s="171"/>
      <c r="H160" s="44"/>
    </row>
    <row r="161" s="2" customFormat="1">
      <c r="A161" s="38"/>
      <c r="B161" s="38"/>
      <c r="C161" s="38"/>
      <c r="D161" s="38"/>
      <c r="E161" s="38"/>
      <c r="F161" s="38"/>
      <c r="G161" s="38"/>
      <c r="H161" s="38"/>
    </row>
  </sheetData>
  <sheetProtection sheet="1" formatColumns="0" formatRows="0" objects="1" scenarios="1" spinCount="100000" saltValue="RvQVO1aoA/gHLWLWKnGWGe4SaIKV3HE70CTpVjdpBvehhtMrTjHMocaNvCKfYnmV97wqfe1uXpN/ShXBBR1N/g==" hashValue="iVR3t8HkgQQ+rJSZKz+hnKunb+7cgnOFRP00ISzA6OcANXHv2fkvQPHBe2eDTc8S2bvYw1xz4zsIIP6nIcSylA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Klajmonova-HP\Klajmonova</dc:creator>
  <cp:lastModifiedBy>Klajmonova-HP\Klajmonova</cp:lastModifiedBy>
  <dcterms:created xsi:type="dcterms:W3CDTF">2023-08-14T06:17:26Z</dcterms:created>
  <dcterms:modified xsi:type="dcterms:W3CDTF">2023-08-14T06:17:32Z</dcterms:modified>
</cp:coreProperties>
</file>