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 filterPrivacy="1"/>
  <xr:revisionPtr revIDLastSave="0" documentId="13_ncr:1_{86B5CDBB-8491-4385-8531-DFF24EBD9A81}" xr6:coauthVersionLast="47" xr6:coauthVersionMax="47" xr10:uidLastSave="{00000000-0000-0000-0000-000000000000}"/>
  <bookViews>
    <workbookView xWindow="-103" yWindow="-103" windowWidth="33120" windowHeight="18000" xr2:uid="{00000000-000D-0000-FFFF-FFFF00000000}"/>
  </bookViews>
  <sheets>
    <sheet name="Položkový rozpočet" sheetId="2" r:id="rId1"/>
  </sheets>
  <definedNames>
    <definedName name="_xlnm.Print_Area" localSheetId="0">'Položkový rozpočet'!$B$1:$L$57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41" i="2" l="1"/>
  <c r="J41" i="2" s="1"/>
  <c r="L41" i="2" s="1"/>
  <c r="G26" i="2"/>
  <c r="J26" i="2" s="1"/>
  <c r="L26" i="2" s="1"/>
  <c r="G42" i="2"/>
  <c r="J42" i="2" s="1"/>
  <c r="L42" i="2" s="1"/>
  <c r="G30" i="2"/>
  <c r="J30" i="2" s="1"/>
  <c r="L30" i="2" s="1"/>
  <c r="D38" i="2"/>
  <c r="H45" i="2"/>
  <c r="K45" i="2" s="1"/>
  <c r="L45" i="2" s="1"/>
  <c r="H44" i="2"/>
  <c r="K44" i="2" s="1"/>
  <c r="L44" i="2" s="1"/>
  <c r="H43" i="2"/>
  <c r="K43" i="2" s="1"/>
  <c r="L43" i="2" s="1"/>
  <c r="G40" i="2"/>
  <c r="J40" i="2" s="1"/>
  <c r="L40" i="2" s="1"/>
  <c r="D39" i="2"/>
  <c r="G39" i="2" s="1"/>
  <c r="J39" i="2" s="1"/>
  <c r="L39" i="2" s="1"/>
  <c r="D37" i="2"/>
  <c r="G31" i="2"/>
  <c r="J31" i="2" s="1"/>
  <c r="L31" i="2" s="1"/>
  <c r="G29" i="2"/>
  <c r="J29" i="2" s="1"/>
  <c r="L29" i="2" s="1"/>
  <c r="G28" i="2"/>
  <c r="J28" i="2" s="1"/>
  <c r="L28" i="2" s="1"/>
  <c r="G27" i="2"/>
  <c r="J27" i="2" s="1"/>
  <c r="L27" i="2" s="1"/>
  <c r="H52" i="2" l="1"/>
  <c r="K52" i="2"/>
  <c r="G8" i="2"/>
  <c r="J8" i="2" s="1"/>
  <c r="L8" i="2" s="1"/>
  <c r="G9" i="2"/>
  <c r="J9" i="2" s="1"/>
  <c r="L9" i="2" s="1"/>
  <c r="G10" i="2"/>
  <c r="J10" i="2" s="1"/>
  <c r="L10" i="2" s="1"/>
  <c r="G11" i="2"/>
  <c r="J11" i="2" s="1"/>
  <c r="L11" i="2" s="1"/>
  <c r="G12" i="2"/>
  <c r="J12" i="2" s="1"/>
  <c r="L12" i="2" s="1"/>
  <c r="G13" i="2"/>
  <c r="J13" i="2" s="1"/>
  <c r="L13" i="2" s="1"/>
  <c r="G14" i="2"/>
  <c r="J14" i="2" s="1"/>
  <c r="L14" i="2" s="1"/>
  <c r="G15" i="2"/>
  <c r="J15" i="2" s="1"/>
  <c r="L15" i="2" s="1"/>
  <c r="G16" i="2"/>
  <c r="J16" i="2" s="1"/>
  <c r="L16" i="2" s="1"/>
  <c r="G17" i="2"/>
  <c r="G18" i="2"/>
  <c r="J18" i="2" s="1"/>
  <c r="L18" i="2" s="1"/>
  <c r="G19" i="2"/>
  <c r="J19" i="2" s="1"/>
  <c r="L19" i="2" s="1"/>
  <c r="G20" i="2"/>
  <c r="J20" i="2" s="1"/>
  <c r="L20" i="2" s="1"/>
  <c r="G21" i="2"/>
  <c r="J21" i="2" s="1"/>
  <c r="L21" i="2" s="1"/>
  <c r="G22" i="2"/>
  <c r="J22" i="2" s="1"/>
  <c r="L22" i="2" s="1"/>
  <c r="G23" i="2"/>
  <c r="J23" i="2" s="1"/>
  <c r="L23" i="2" s="1"/>
  <c r="G24" i="2"/>
  <c r="J24" i="2" s="1"/>
  <c r="L24" i="2" s="1"/>
  <c r="G25" i="2"/>
  <c r="J25" i="2" s="1"/>
  <c r="L25" i="2" s="1"/>
  <c r="G7" i="2"/>
  <c r="J7" i="2" s="1"/>
  <c r="L7" i="2" s="1"/>
  <c r="J17" i="2" l="1"/>
  <c r="L17" i="2" l="1"/>
  <c r="G38" i="2"/>
  <c r="J38" i="2" s="1"/>
  <c r="L38" i="2" s="1"/>
  <c r="G6" i="2" l="1"/>
  <c r="J6" i="2" l="1"/>
  <c r="L6" i="2" l="1"/>
  <c r="G50" i="2"/>
  <c r="J50" i="2" s="1"/>
  <c r="L50" i="2" s="1"/>
  <c r="G48" i="2"/>
  <c r="G35" i="2"/>
  <c r="G37" i="2"/>
  <c r="J37" i="2" s="1"/>
  <c r="L37" i="2" s="1"/>
  <c r="G36" i="2" l="1"/>
  <c r="J36" i="2" s="1"/>
  <c r="L36" i="2" s="1"/>
  <c r="G49" i="2" l="1"/>
  <c r="J49" i="2" s="1"/>
  <c r="L49" i="2" s="1"/>
  <c r="F57" i="2" l="1"/>
  <c r="H57" i="2" l="1"/>
  <c r="G57" i="2" s="1"/>
  <c r="C59" i="2"/>
  <c r="G34" i="2"/>
  <c r="G52" i="2" s="1"/>
  <c r="J34" i="2" l="1"/>
  <c r="C52" i="2"/>
  <c r="F55" i="2" s="1"/>
  <c r="H55" i="2" s="1"/>
  <c r="G55" i="2" s="1"/>
  <c r="J48" i="2"/>
  <c r="J35" i="2"/>
  <c r="L35" i="2" s="1"/>
  <c r="J52" i="2" l="1"/>
  <c r="L34" i="2"/>
  <c r="F56" i="2"/>
  <c r="H56" i="2" s="1"/>
  <c r="L48" i="2"/>
  <c r="L52" i="2" l="1"/>
  <c r="G56" i="2"/>
  <c r="E57" i="2"/>
  <c r="E56" i="2"/>
</calcChain>
</file>

<file path=xl/sharedStrings.xml><?xml version="1.0" encoding="utf-8"?>
<sst xmlns="http://schemas.openxmlformats.org/spreadsheetml/2006/main" count="239" uniqueCount="120">
  <si>
    <t>Číslo</t>
  </si>
  <si>
    <t>Položka</t>
  </si>
  <si>
    <t>Množství</t>
  </si>
  <si>
    <t>MJ</t>
  </si>
  <si>
    <t>Výdaje v Kč bez DPH</t>
  </si>
  <si>
    <t>Kč/MJ</t>
  </si>
  <si>
    <t>Způsobilé</t>
  </si>
  <si>
    <t>Nezpůsobilé</t>
  </si>
  <si>
    <t>1.</t>
  </si>
  <si>
    <t>Materiál</t>
  </si>
  <si>
    <t>1.1</t>
  </si>
  <si>
    <t>ks</t>
  </si>
  <si>
    <t>x</t>
  </si>
  <si>
    <t>1.2</t>
  </si>
  <si>
    <t>1.3</t>
  </si>
  <si>
    <t>1.4</t>
  </si>
  <si>
    <t>1.5</t>
  </si>
  <si>
    <t>1.7</t>
  </si>
  <si>
    <t>kpl</t>
  </si>
  <si>
    <t>2.</t>
  </si>
  <si>
    <t>Montážní práce</t>
  </si>
  <si>
    <t>2.1</t>
  </si>
  <si>
    <t>2.2</t>
  </si>
  <si>
    <t>3.</t>
  </si>
  <si>
    <t>Ostatní</t>
  </si>
  <si>
    <t>3.1</t>
  </si>
  <si>
    <t>3.2</t>
  </si>
  <si>
    <t>hod</t>
  </si>
  <si>
    <t>Suma</t>
  </si>
  <si>
    <t>Rekapitulace</t>
  </si>
  <si>
    <t>podíl</t>
  </si>
  <si>
    <t>bez DPH</t>
  </si>
  <si>
    <t>DPH (21%)</t>
  </si>
  <si>
    <t>s DPH</t>
  </si>
  <si>
    <t>4.</t>
  </si>
  <si>
    <t>Celkové výdaje</t>
  </si>
  <si>
    <t>5.</t>
  </si>
  <si>
    <t>z toho způsobilé výdaje</t>
  </si>
  <si>
    <t>6.</t>
  </si>
  <si>
    <t>z toho nezpůsobilé výdaje</t>
  </si>
  <si>
    <t>Dne:</t>
  </si>
  <si>
    <t>Zpracoval:</t>
  </si>
  <si>
    <t>Pronájem montážní plošiny (hod.)</t>
  </si>
  <si>
    <t>DPH 21%</t>
  </si>
  <si>
    <t>Výdaje v Kč s DPH</t>
  </si>
  <si>
    <t>2.3</t>
  </si>
  <si>
    <t>1.6</t>
  </si>
  <si>
    <t>3.3</t>
  </si>
  <si>
    <t>1.8</t>
  </si>
  <si>
    <t>1.9</t>
  </si>
  <si>
    <t>2.4</t>
  </si>
  <si>
    <t>Ekologická likvidace svítidel</t>
  </si>
  <si>
    <t>1.10</t>
  </si>
  <si>
    <t>m</t>
  </si>
  <si>
    <t>Svodový kabel CYKY 3Cx1,5mm</t>
  </si>
  <si>
    <t>1.11</t>
  </si>
  <si>
    <t>Demontáž stávajícího svítidla</t>
  </si>
  <si>
    <t>Montáž nového svítidla</t>
  </si>
  <si>
    <t>Montáž svodového kabelu</t>
  </si>
  <si>
    <t>1.17</t>
  </si>
  <si>
    <t>1.19</t>
  </si>
  <si>
    <t>2.5</t>
  </si>
  <si>
    <t>2.6</t>
  </si>
  <si>
    <t>2.7</t>
  </si>
  <si>
    <t>Nastavení CLO a diagramu stmívání</t>
  </si>
  <si>
    <t>Odvoz a likvidace demont. materiálu</t>
  </si>
  <si>
    <t>DIO, zajištění stavby</t>
  </si>
  <si>
    <t>set</t>
  </si>
  <si>
    <t>1.13</t>
  </si>
  <si>
    <t>1.14</t>
  </si>
  <si>
    <t>1.15</t>
  </si>
  <si>
    <t>1.16</t>
  </si>
  <si>
    <t>Montáž výložníku</t>
  </si>
  <si>
    <t>2.8</t>
  </si>
  <si>
    <t>1.12</t>
  </si>
  <si>
    <t>1.18</t>
  </si>
  <si>
    <t>1.20</t>
  </si>
  <si>
    <t>Revizní zpráva</t>
  </si>
  <si>
    <t>2.9</t>
  </si>
  <si>
    <t>Montáž proudových svorek</t>
  </si>
  <si>
    <t>1.21</t>
  </si>
  <si>
    <t>Výložník UD 2/60 - 500/60</t>
  </si>
  <si>
    <t>Výložník UD 3/89 - 300/120</t>
  </si>
  <si>
    <t>Výložník UNI 1 - 1000, proudové svorky 2x, bandimex</t>
  </si>
  <si>
    <t>1.22</t>
  </si>
  <si>
    <t>1.23</t>
  </si>
  <si>
    <t>1.24</t>
  </si>
  <si>
    <t>Demontáž výložníku</t>
  </si>
  <si>
    <t>Doprava a přesun materiálu</t>
  </si>
  <si>
    <t>2.10</t>
  </si>
  <si>
    <t>Výměna 1002 ks svítidel veřejného osvětlení za nová LED svítidla.</t>
  </si>
  <si>
    <t>Projekt : Rekonstrukce veřejného osvětlení v Třinci 2023</t>
  </si>
  <si>
    <t>1.25</t>
  </si>
  <si>
    <t>Pojistka do svítidla vč. spodku</t>
  </si>
  <si>
    <t>2.11</t>
  </si>
  <si>
    <t>Montáž pojistky</t>
  </si>
  <si>
    <t>Parkové LED svítidlo Výp11/2700K/CLO/DIM/ZHAGA</t>
  </si>
  <si>
    <t>Parkové LED svítidlo Výp14/2700K/CLO/DIM/ZHAGA</t>
  </si>
  <si>
    <t>Přechodové LED svítidlo Výp1/4000K/CLO/DIM/ZHAGA</t>
  </si>
  <si>
    <t>Přechodové LED svítidlo Výp2/4000K/CLO/DIM/ZHAGA</t>
  </si>
  <si>
    <t>Přechodové LED svítidlo Výp3/4000K/CLO/DIM/ZHAGA</t>
  </si>
  <si>
    <t>Přechodové LED svítidlo Výp4/4000K/CLO/DIM/ZHAGA</t>
  </si>
  <si>
    <t>Přechodové LED svítidlo Výp5/4000K/CLO/DIM/ZHAGA</t>
  </si>
  <si>
    <t>Silniční LED svítidlo Výp1/2700K/CLO/DIM/ZHAGA</t>
  </si>
  <si>
    <t>Silniční LED svítidlo Výp2/2700K/CLO/DIM/ZHAGA</t>
  </si>
  <si>
    <t>Silniční LED svítidlo Výp3/2700K/CLO/DIM/ZHAGA</t>
  </si>
  <si>
    <t>Silniční LED svítidlo Výp4/2700K/CLO/DIM/ZHAGA</t>
  </si>
  <si>
    <t>Silniční LED svítidlo Výp5/2700K/CLO/DIM/ZHAGA</t>
  </si>
  <si>
    <t>Silniční LED svítidlo Výp6/2700K/CLO/DIM/ZHAGA</t>
  </si>
  <si>
    <t>Silniční LED svítidlo Výp7/2700K/CLO/DIM/ZHAGA</t>
  </si>
  <si>
    <t>Silniční LED svítidlo Výp8/2700K/CLO/DIM/ZHAGA</t>
  </si>
  <si>
    <t>Silniční LED svítidlo Výp9/2700K/CLO/DIM/ZHAGA</t>
  </si>
  <si>
    <t>Silniční LED svítidlo Výp10/2700K/CLO/DIM/ZHAGA</t>
  </si>
  <si>
    <t>Silniční LED svítidlo Výp12/2700K/CLO/DIM/ZHAGA</t>
  </si>
  <si>
    <t>Silniční LED svítidlo Výp13/2700K/CLO/DIM/ZHAGA</t>
  </si>
  <si>
    <t>Silniční LED svítidlo Výp15/2700K/CLO/DIM/ZHAGA</t>
  </si>
  <si>
    <t>Úhlově nastavitelná redukce na výložník pro svítidla s náklonem 0-15°</t>
  </si>
  <si>
    <t>1.26</t>
  </si>
  <si>
    <t>Montáž redukce</t>
  </si>
  <si>
    <t>2.12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</si>
</sst>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38"/>
    </font>
    <font>
      <sz val="8"/>
      <name val="Calibri"/>
      <family val="2"/>
      <scheme val="minor"/>
    </font>
    <font>
      <sz val="10"/>
      <color indexed="8"/>
      <name val="Arial"/>
      <family val="2"/>
      <charset val="238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29">
    <xf numFmtId="0" fontId="0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4" fillId="0" borderId="0"/>
    <xf numFmtId="0" fontId="4" fillId="0" borderId="0"/>
    <xf numFmtId="0" fontId="6" fillId="0" borderId="0" applyBorder="0" applyProtection="0"/>
    <xf numFmtId="0" fontId="3" fillId="0" borderId="0"/>
    <xf numFmtId="44" fontId="3" fillId="0" borderId="0" applyFont="0" applyFill="0" applyBorder="0" applyAlignment="0" applyProtection="0"/>
    <xf numFmtId="0" fontId="8" fillId="0" borderId="0" applyNumberFormat="0" applyFill="0" applyBorder="0" applyProtection="0"/>
    <xf numFmtId="44" fontId="5" fillId="0" borderId="0" applyFont="0" applyFill="0" applyBorder="0" applyAlignment="0" applyProtection="0"/>
    <xf numFmtId="0" fontId="2" fillId="0" borderId="0"/>
    <xf numFmtId="0" fontId="2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</cellStyleXfs>
  <cellXfs count="73">
    <xf numFmtId="0" fontId="0" fillId="0" borderId="0" xfId="0"/>
    <xf numFmtId="0" fontId="10" fillId="0" borderId="0" xfId="6" applyFont="1" applyAlignment="1">
      <alignment vertical="center"/>
    </xf>
    <xf numFmtId="49" fontId="10" fillId="0" borderId="0" xfId="6" applyNumberFormat="1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6" applyFont="1" applyAlignment="1" applyProtection="1">
      <alignment vertical="center"/>
      <protection locked="0"/>
    </xf>
    <xf numFmtId="0" fontId="9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44" fontId="11" fillId="2" borderId="2" xfId="1" applyFont="1" applyFill="1" applyBorder="1" applyAlignment="1">
      <alignment horizontal="center" vertical="center" wrapText="1"/>
    </xf>
    <xf numFmtId="44" fontId="11" fillId="0" borderId="2" xfId="1" applyFont="1" applyBorder="1" applyAlignment="1">
      <alignment horizontal="center" vertical="center" wrapText="1"/>
    </xf>
    <xf numFmtId="49" fontId="9" fillId="2" borderId="2" xfId="3" applyNumberFormat="1" applyFont="1" applyFill="1" applyBorder="1" applyAlignment="1">
      <alignment horizontal="center" vertical="center"/>
    </xf>
    <xf numFmtId="0" fontId="9" fillId="2" borderId="2" xfId="3" applyFont="1" applyFill="1" applyBorder="1" applyAlignment="1">
      <alignment vertical="center"/>
    </xf>
    <xf numFmtId="0" fontId="10" fillId="2" borderId="2" xfId="3" applyFont="1" applyFill="1" applyBorder="1" applyAlignment="1">
      <alignment horizontal="center" vertical="center"/>
    </xf>
    <xf numFmtId="44" fontId="10" fillId="2" borderId="2" xfId="1" applyFont="1" applyFill="1" applyBorder="1" applyAlignment="1">
      <alignment vertical="center"/>
    </xf>
    <xf numFmtId="44" fontId="10" fillId="2" borderId="2" xfId="1" applyFont="1" applyFill="1" applyBorder="1" applyAlignment="1">
      <alignment horizontal="center" vertical="center"/>
    </xf>
    <xf numFmtId="44" fontId="10" fillId="0" borderId="2" xfId="1" applyFont="1" applyBorder="1" applyAlignment="1">
      <alignment horizontal="center" vertical="center"/>
    </xf>
    <xf numFmtId="49" fontId="10" fillId="0" borderId="1" xfId="3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0" fillId="0" borderId="2" xfId="3" applyFont="1" applyBorder="1" applyAlignment="1">
      <alignment horizontal="center" vertical="center"/>
    </xf>
    <xf numFmtId="44" fontId="10" fillId="3" borderId="1" xfId="1" applyFont="1" applyFill="1" applyBorder="1" applyAlignment="1">
      <alignment vertical="center"/>
    </xf>
    <xf numFmtId="44" fontId="10" fillId="0" borderId="1" xfId="1" applyFont="1" applyFill="1" applyBorder="1" applyAlignment="1">
      <alignment horizontal="center" vertical="center"/>
    </xf>
    <xf numFmtId="44" fontId="10" fillId="0" borderId="1" xfId="1" applyFont="1" applyBorder="1" applyAlignment="1">
      <alignment horizontal="center" vertical="center"/>
    </xf>
    <xf numFmtId="44" fontId="10" fillId="0" borderId="0" xfId="1" applyFont="1" applyFill="1" applyBorder="1" applyAlignment="1">
      <alignment horizontal="center" vertical="center"/>
    </xf>
    <xf numFmtId="44" fontId="10" fillId="0" borderId="0" xfId="0" applyNumberFormat="1" applyFont="1" applyAlignment="1">
      <alignment vertical="center"/>
    </xf>
    <xf numFmtId="0" fontId="10" fillId="0" borderId="2" xfId="0" applyFont="1" applyBorder="1" applyAlignment="1">
      <alignment horizontal="center" vertical="center"/>
    </xf>
    <xf numFmtId="49" fontId="10" fillId="0" borderId="0" xfId="3" applyNumberFormat="1" applyFont="1" applyAlignment="1">
      <alignment horizontal="center" vertical="center"/>
    </xf>
    <xf numFmtId="0" fontId="10" fillId="0" borderId="0" xfId="3" applyFont="1" applyAlignment="1">
      <alignment vertical="center"/>
    </xf>
    <xf numFmtId="0" fontId="10" fillId="0" borderId="0" xfId="3" applyFont="1" applyAlignment="1">
      <alignment horizontal="center" vertical="center"/>
    </xf>
    <xf numFmtId="44" fontId="10" fillId="0" borderId="0" xfId="1" applyFont="1" applyAlignment="1">
      <alignment vertical="center"/>
    </xf>
    <xf numFmtId="44" fontId="10" fillId="0" borderId="0" xfId="1" applyFont="1" applyAlignment="1">
      <alignment horizontal="center" vertical="center"/>
    </xf>
    <xf numFmtId="44" fontId="10" fillId="0" borderId="0" xfId="1" applyFont="1" applyFill="1" applyAlignment="1">
      <alignment horizontal="center" vertical="center"/>
    </xf>
    <xf numFmtId="49" fontId="10" fillId="0" borderId="2" xfId="3" applyNumberFormat="1" applyFont="1" applyBorder="1" applyAlignment="1">
      <alignment horizontal="center" vertical="center"/>
    </xf>
    <xf numFmtId="0" fontId="10" fillId="0" borderId="2" xfId="3" applyFont="1" applyBorder="1" applyAlignment="1">
      <alignment vertical="center"/>
    </xf>
    <xf numFmtId="44" fontId="10" fillId="3" borderId="2" xfId="1" applyFont="1" applyFill="1" applyBorder="1" applyAlignment="1">
      <alignment vertical="center"/>
    </xf>
    <xf numFmtId="0" fontId="10" fillId="0" borderId="2" xfId="3" applyFont="1" applyBorder="1" applyAlignment="1">
      <alignment vertical="center" wrapText="1"/>
    </xf>
    <xf numFmtId="0" fontId="10" fillId="0" borderId="2" xfId="13" applyFont="1" applyBorder="1"/>
    <xf numFmtId="0" fontId="10" fillId="0" borderId="2" xfId="13" applyFont="1" applyBorder="1" applyAlignment="1">
      <alignment horizontal="center" vertical="center"/>
    </xf>
    <xf numFmtId="0" fontId="10" fillId="0" borderId="2" xfId="13" applyFont="1" applyBorder="1" applyAlignment="1">
      <alignment horizontal="center"/>
    </xf>
    <xf numFmtId="44" fontId="10" fillId="3" borderId="2" xfId="1" applyFont="1" applyFill="1" applyBorder="1" applyAlignment="1">
      <alignment horizontal="center" vertical="center"/>
    </xf>
    <xf numFmtId="44" fontId="10" fillId="0" borderId="3" xfId="1" applyFont="1" applyBorder="1" applyAlignment="1">
      <alignment vertical="center"/>
    </xf>
    <xf numFmtId="0" fontId="10" fillId="2" borderId="1" xfId="3" applyFont="1" applyFill="1" applyBorder="1" applyAlignment="1">
      <alignment horizontal="center" vertical="center"/>
    </xf>
    <xf numFmtId="44" fontId="9" fillId="2" borderId="2" xfId="3" applyNumberFormat="1" applyFont="1" applyFill="1" applyBorder="1" applyAlignment="1">
      <alignment vertical="center"/>
    </xf>
    <xf numFmtId="44" fontId="9" fillId="2" borderId="2" xfId="1" applyFont="1" applyFill="1" applyBorder="1" applyAlignment="1">
      <alignment vertical="center"/>
    </xf>
    <xf numFmtId="44" fontId="9" fillId="0" borderId="2" xfId="3" applyNumberFormat="1" applyFont="1" applyBorder="1" applyAlignment="1">
      <alignment vertical="center"/>
    </xf>
    <xf numFmtId="44" fontId="9" fillId="0" borderId="0" xfId="3" applyNumberFormat="1" applyFont="1" applyAlignment="1">
      <alignment vertical="center"/>
    </xf>
    <xf numFmtId="0" fontId="10" fillId="0" borderId="0" xfId="4" applyFont="1" applyAlignment="1">
      <alignment vertical="center" wrapText="1"/>
    </xf>
    <xf numFmtId="0" fontId="9" fillId="2" borderId="2" xfId="3" applyFont="1" applyFill="1" applyBorder="1" applyAlignment="1">
      <alignment horizontal="left" vertical="center"/>
    </xf>
    <xf numFmtId="0" fontId="9" fillId="2" borderId="2" xfId="3" applyFont="1" applyFill="1" applyBorder="1" applyAlignment="1">
      <alignment horizontal="center" vertical="center"/>
    </xf>
    <xf numFmtId="44" fontId="9" fillId="2" borderId="2" xfId="1" applyFont="1" applyFill="1" applyBorder="1" applyAlignment="1">
      <alignment horizontal="center" vertical="center"/>
    </xf>
    <xf numFmtId="0" fontId="9" fillId="0" borderId="5" xfId="3" applyFont="1" applyBorder="1" applyAlignment="1">
      <alignment vertical="center"/>
    </xf>
    <xf numFmtId="0" fontId="9" fillId="0" borderId="0" xfId="3" applyFont="1" applyAlignment="1">
      <alignment vertical="center"/>
    </xf>
    <xf numFmtId="0" fontId="12" fillId="0" borderId="2" xfId="4" applyFont="1" applyBorder="1" applyAlignment="1">
      <alignment vertical="center" wrapText="1"/>
    </xf>
    <xf numFmtId="44" fontId="10" fillId="0" borderId="2" xfId="1" applyFont="1" applyBorder="1" applyAlignment="1">
      <alignment vertical="center"/>
    </xf>
    <xf numFmtId="10" fontId="12" fillId="0" borderId="2" xfId="2" applyNumberFormat="1" applyFont="1" applyBorder="1" applyAlignment="1">
      <alignment vertical="center" wrapText="1"/>
    </xf>
    <xf numFmtId="44" fontId="12" fillId="0" borderId="2" xfId="1" applyFont="1" applyBorder="1" applyAlignment="1">
      <alignment vertical="center" wrapText="1"/>
    </xf>
    <xf numFmtId="0" fontId="12" fillId="0" borderId="0" xfId="3" applyFont="1" applyAlignment="1">
      <alignment vertical="center" wrapText="1"/>
    </xf>
    <xf numFmtId="49" fontId="10" fillId="0" borderId="4" xfId="3" applyNumberFormat="1" applyFont="1" applyBorder="1" applyAlignment="1">
      <alignment horizontal="center" vertical="center"/>
    </xf>
    <xf numFmtId="14" fontId="12" fillId="0" borderId="4" xfId="3" applyNumberFormat="1" applyFont="1" applyBorder="1" applyAlignment="1">
      <alignment horizontal="left" vertical="center" wrapText="1"/>
    </xf>
    <xf numFmtId="0" fontId="10" fillId="0" borderId="4" xfId="3" applyFont="1" applyBorder="1" applyAlignment="1">
      <alignment horizontal="center" vertical="center"/>
    </xf>
    <xf numFmtId="44" fontId="10" fillId="0" borderId="4" xfId="1" applyFont="1" applyBorder="1" applyAlignment="1">
      <alignment horizontal="right" vertical="center"/>
    </xf>
    <xf numFmtId="44" fontId="10" fillId="0" borderId="4" xfId="1" applyFont="1" applyBorder="1" applyAlignment="1">
      <alignment horizontal="left" vertical="center"/>
    </xf>
    <xf numFmtId="44" fontId="10" fillId="0" borderId="0" xfId="1" applyFont="1" applyFill="1" applyBorder="1" applyAlignment="1">
      <alignment horizontal="left" vertical="center"/>
    </xf>
    <xf numFmtId="49" fontId="10" fillId="0" borderId="0" xfId="0" applyNumberFormat="1" applyFont="1" applyAlignment="1">
      <alignment horizontal="center" vertical="center"/>
    </xf>
    <xf numFmtId="3" fontId="9" fillId="0" borderId="0" xfId="0" applyNumberFormat="1" applyFont="1" applyAlignment="1">
      <alignment vertical="center"/>
    </xf>
    <xf numFmtId="0" fontId="9" fillId="2" borderId="2" xfId="0" applyFont="1" applyFill="1" applyBorder="1" applyAlignment="1">
      <alignment horizontal="center" vertical="center" wrapText="1"/>
    </xf>
    <xf numFmtId="44" fontId="10" fillId="0" borderId="4" xfId="1" applyFont="1" applyBorder="1" applyAlignment="1">
      <alignment horizontal="left" vertical="center"/>
    </xf>
    <xf numFmtId="49" fontId="11" fillId="2" borderId="2" xfId="3" applyNumberFormat="1" applyFont="1" applyFill="1" applyBorder="1" applyAlignment="1">
      <alignment horizontal="center" vertical="center" wrapText="1"/>
    </xf>
    <xf numFmtId="0" fontId="11" fillId="2" borderId="2" xfId="3" applyFont="1" applyFill="1" applyBorder="1" applyAlignment="1">
      <alignment horizontal="center" vertical="center" wrapText="1"/>
    </xf>
    <xf numFmtId="0" fontId="10" fillId="0" borderId="0" xfId="6" applyFont="1" applyAlignment="1">
      <alignment horizontal="left" vertical="center"/>
    </xf>
    <xf numFmtId="0" fontId="10" fillId="0" borderId="0" xfId="6" applyFont="1" applyAlignment="1" applyProtection="1">
      <alignment horizontal="center" vertical="center"/>
      <protection locked="0"/>
    </xf>
    <xf numFmtId="0" fontId="10" fillId="0" borderId="0" xfId="6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</cellXfs>
  <cellStyles count="29">
    <cellStyle name="Měna" xfId="1" builtinId="4"/>
    <cellStyle name="Měna 2" xfId="7" xr:uid="{38B4EED3-B4A8-427A-9ABA-DC98B56A8EB5}"/>
    <cellStyle name="Měna 2 2" xfId="22" xr:uid="{2BFEEA3F-0CEC-4117-9436-37963D126260}"/>
    <cellStyle name="Měna 2 3" xfId="15" xr:uid="{854B635B-E130-4435-BE24-3467B1CA35DD}"/>
    <cellStyle name="Měna 3" xfId="9" xr:uid="{53B1EECC-998D-454D-B3F9-A493BF0404AB}"/>
    <cellStyle name="Měna 3 2" xfId="23" xr:uid="{6CA44C01-EDCA-4DDD-9D8D-1F6EA44657E2}"/>
    <cellStyle name="Měna 4" xfId="18" xr:uid="{B6B57AAA-86D4-43DD-B3A3-657076649256}"/>
    <cellStyle name="Měna 5" xfId="26" xr:uid="{FCE58B95-E8F7-4A2D-957D-1D3BC9DE56E2}"/>
    <cellStyle name="Měna 6" xfId="12" xr:uid="{8D404626-5EBA-4EC8-BCA2-BB5F7353EBF0}"/>
    <cellStyle name="Normální" xfId="0" builtinId="0"/>
    <cellStyle name="Normální 17" xfId="3" xr:uid="{DC2148E9-BEBE-44BC-8643-F9DEF88E2987}"/>
    <cellStyle name="Normální 17 2" xfId="10" xr:uid="{8819E1A8-AE37-4C28-9BA3-3CB8FA40272C}"/>
    <cellStyle name="Normální 17 2 2" xfId="24" xr:uid="{DA65B9F2-A1DD-4CF9-9D00-E7C4C5C0CE28}"/>
    <cellStyle name="Normální 17 2 3" xfId="16" xr:uid="{E3EE6D82-53F6-4523-B411-F4BB21F9FA20}"/>
    <cellStyle name="Normální 17 3" xfId="19" xr:uid="{FD846073-805A-43D1-8C5B-63F983860DD4}"/>
    <cellStyle name="Normální 17 4" xfId="27" xr:uid="{D013E85D-A421-4363-95AF-26A5D88CC75C}"/>
    <cellStyle name="Normální 17 5" xfId="13" xr:uid="{C00C9AC1-A854-47B8-BA92-92DE8FE1A7B3}"/>
    <cellStyle name="Normální 18" xfId="4" xr:uid="{FCD58F99-9C90-4B7F-BCCD-6DFE413B06F7}"/>
    <cellStyle name="Normální 18 2" xfId="11" xr:uid="{D897E730-7B50-4F4D-97E0-23355C2A06A7}"/>
    <cellStyle name="Normální 18 2 2" xfId="25" xr:uid="{BCC57834-7D76-4D70-8483-32428667FA2E}"/>
    <cellStyle name="Normální 18 2 3" xfId="17" xr:uid="{BD3AC178-3BF1-4A7A-A9A3-AB8A1AFF7939}"/>
    <cellStyle name="Normální 18 3" xfId="20" xr:uid="{B780CB89-9D93-4651-8210-6C4D03F67560}"/>
    <cellStyle name="Normální 18 4" xfId="28" xr:uid="{6EB27156-2DE1-497C-BA26-1F28F8A02D7D}"/>
    <cellStyle name="Normální 18 5" xfId="14" xr:uid="{DE4365CE-D8EE-4B04-8B5C-668DEF621297}"/>
    <cellStyle name="Normální 2" xfId="6" xr:uid="{1E825CD4-324C-48D7-B698-700B0CE35DC8}"/>
    <cellStyle name="Normální 2 2" xfId="21" xr:uid="{883A73F0-FD2A-41C9-96E8-9F6525C0C0E1}"/>
    <cellStyle name="Normální 22 2" xfId="8" xr:uid="{8F72907F-DF75-4873-8395-D1DF930A6948}"/>
    <cellStyle name="Pivot Table Value" xfId="5" xr:uid="{D908DB31-C81F-445D-89C8-E1A198463EAF}"/>
    <cellStyle name="Procenta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B02DC3-A028-400B-BC3A-10CD94BA4973}">
  <sheetPr>
    <pageSetUpPr fitToPage="1"/>
  </sheetPr>
  <dimension ref="B1:S64"/>
  <sheetViews>
    <sheetView tabSelected="1" zoomScale="115" zoomScaleNormal="115" workbookViewId="0">
      <selection activeCell="B26" sqref="B26:L26"/>
    </sheetView>
  </sheetViews>
  <sheetFormatPr defaultColWidth="9.15234375" defaultRowHeight="12" x14ac:dyDescent="0.4"/>
  <cols>
    <col min="1" max="1" width="3.15234375" style="3" customWidth="1"/>
    <col min="2" max="2" width="4.3828125" style="63" bestFit="1" customWidth="1"/>
    <col min="3" max="3" width="46.921875" style="3" bestFit="1" customWidth="1"/>
    <col min="4" max="4" width="6.765625" style="3" bestFit="1" customWidth="1"/>
    <col min="5" max="5" width="5.61328125" style="3" bestFit="1" customWidth="1"/>
    <col min="6" max="8" width="13.23046875" style="3" bestFit="1" customWidth="1"/>
    <col min="9" max="9" width="4.3046875" style="3" bestFit="1" customWidth="1"/>
    <col min="10" max="10" width="13.23046875" style="3" bestFit="1" customWidth="1"/>
    <col min="11" max="11" width="11.07421875" style="3" bestFit="1" customWidth="1"/>
    <col min="12" max="12" width="12.3046875" style="3" bestFit="1" customWidth="1"/>
    <col min="13" max="13" width="3.3046875" style="3" customWidth="1"/>
    <col min="14" max="14" width="9.15234375" style="3"/>
    <col min="15" max="15" width="12.3046875" style="3" bestFit="1" customWidth="1"/>
    <col min="16" max="16384" width="9.15234375" style="3"/>
  </cols>
  <sheetData>
    <row r="1" spans="2:15" x14ac:dyDescent="0.4">
      <c r="B1" s="72" t="s">
        <v>91</v>
      </c>
      <c r="C1" s="72"/>
      <c r="D1" s="69"/>
      <c r="E1" s="69"/>
      <c r="F1" s="1"/>
      <c r="G1" s="1"/>
      <c r="H1" s="1"/>
      <c r="I1" s="1"/>
      <c r="J1" s="2"/>
      <c r="L1" s="4"/>
      <c r="M1" s="4"/>
    </row>
    <row r="2" spans="2:15" x14ac:dyDescent="0.4">
      <c r="B2" s="71" t="s">
        <v>90</v>
      </c>
      <c r="C2" s="71"/>
      <c r="D2" s="69"/>
      <c r="E2" s="69"/>
      <c r="F2" s="70"/>
      <c r="G2" s="70"/>
      <c r="H2" s="70"/>
      <c r="I2" s="1"/>
      <c r="J2" s="5"/>
    </row>
    <row r="3" spans="2:15" x14ac:dyDescent="0.4">
      <c r="B3" s="67" t="s">
        <v>0</v>
      </c>
      <c r="C3" s="68" t="s">
        <v>1</v>
      </c>
      <c r="D3" s="68" t="s">
        <v>2</v>
      </c>
      <c r="E3" s="68" t="s">
        <v>3</v>
      </c>
      <c r="F3" s="65" t="s">
        <v>4</v>
      </c>
      <c r="G3" s="65"/>
      <c r="H3" s="65"/>
      <c r="I3" s="6"/>
      <c r="J3" s="65" t="s">
        <v>44</v>
      </c>
      <c r="K3" s="65"/>
      <c r="L3" s="65" t="s">
        <v>43</v>
      </c>
      <c r="M3" s="7"/>
    </row>
    <row r="4" spans="2:15" x14ac:dyDescent="0.4">
      <c r="B4" s="67"/>
      <c r="C4" s="68"/>
      <c r="D4" s="68"/>
      <c r="E4" s="68"/>
      <c r="F4" s="8" t="s">
        <v>5</v>
      </c>
      <c r="G4" s="8" t="s">
        <v>6</v>
      </c>
      <c r="H4" s="8" t="s">
        <v>7</v>
      </c>
      <c r="I4" s="9"/>
      <c r="J4" s="8" t="s">
        <v>6</v>
      </c>
      <c r="K4" s="8" t="s">
        <v>7</v>
      </c>
      <c r="L4" s="65"/>
      <c r="M4" s="7"/>
    </row>
    <row r="5" spans="2:15" x14ac:dyDescent="0.4">
      <c r="B5" s="10" t="s">
        <v>8</v>
      </c>
      <c r="C5" s="11" t="s">
        <v>9</v>
      </c>
      <c r="D5" s="12"/>
      <c r="E5" s="12"/>
      <c r="F5" s="13"/>
      <c r="G5" s="14"/>
      <c r="H5" s="14"/>
      <c r="I5" s="15"/>
      <c r="J5" s="14"/>
      <c r="K5" s="14"/>
      <c r="L5" s="65"/>
      <c r="M5" s="7"/>
    </row>
    <row r="6" spans="2:15" x14ac:dyDescent="0.4">
      <c r="B6" s="16" t="s">
        <v>10</v>
      </c>
      <c r="C6" s="17" t="s">
        <v>96</v>
      </c>
      <c r="D6" s="18">
        <v>78</v>
      </c>
      <c r="E6" s="19" t="s">
        <v>11</v>
      </c>
      <c r="F6" s="20"/>
      <c r="G6" s="21">
        <f>D6*F6</f>
        <v>0</v>
      </c>
      <c r="H6" s="22" t="s">
        <v>12</v>
      </c>
      <c r="I6" s="22"/>
      <c r="J6" s="22">
        <f>G6*1.21</f>
        <v>0</v>
      </c>
      <c r="K6" s="22" t="s">
        <v>12</v>
      </c>
      <c r="L6" s="15">
        <f>J6-G6</f>
        <v>0</v>
      </c>
      <c r="M6" s="23"/>
      <c r="O6" s="24"/>
    </row>
    <row r="7" spans="2:15" x14ac:dyDescent="0.4">
      <c r="B7" s="16" t="s">
        <v>13</v>
      </c>
      <c r="C7" s="17" t="s">
        <v>97</v>
      </c>
      <c r="D7" s="18">
        <v>81</v>
      </c>
      <c r="E7" s="19" t="s">
        <v>11</v>
      </c>
      <c r="F7" s="20"/>
      <c r="G7" s="21">
        <f>D7*F7</f>
        <v>0</v>
      </c>
      <c r="H7" s="22" t="s">
        <v>12</v>
      </c>
      <c r="I7" s="22"/>
      <c r="J7" s="22">
        <f>G7*1.21</f>
        <v>0</v>
      </c>
      <c r="K7" s="22" t="s">
        <v>12</v>
      </c>
      <c r="L7" s="15">
        <f>J7-G7</f>
        <v>0</v>
      </c>
      <c r="M7" s="23"/>
      <c r="O7" s="24"/>
    </row>
    <row r="8" spans="2:15" x14ac:dyDescent="0.4">
      <c r="B8" s="16" t="s">
        <v>14</v>
      </c>
      <c r="C8" s="17" t="s">
        <v>98</v>
      </c>
      <c r="D8" s="18">
        <v>27</v>
      </c>
      <c r="E8" s="19" t="s">
        <v>11</v>
      </c>
      <c r="F8" s="20"/>
      <c r="G8" s="21">
        <f t="shared" ref="G8:G27" si="0">D8*F8</f>
        <v>0</v>
      </c>
      <c r="H8" s="22" t="s">
        <v>12</v>
      </c>
      <c r="I8" s="22"/>
      <c r="J8" s="22">
        <f t="shared" ref="J8:J27" si="1">G8*1.21</f>
        <v>0</v>
      </c>
      <c r="K8" s="22" t="s">
        <v>12</v>
      </c>
      <c r="L8" s="15">
        <f t="shared" ref="L8:L27" si="2">J8-G8</f>
        <v>0</v>
      </c>
      <c r="M8" s="23"/>
      <c r="O8" s="24"/>
    </row>
    <row r="9" spans="2:15" x14ac:dyDescent="0.4">
      <c r="B9" s="16" t="s">
        <v>15</v>
      </c>
      <c r="C9" s="17" t="s">
        <v>99</v>
      </c>
      <c r="D9" s="18">
        <v>4</v>
      </c>
      <c r="E9" s="19" t="s">
        <v>11</v>
      </c>
      <c r="F9" s="20"/>
      <c r="G9" s="21">
        <f t="shared" si="0"/>
        <v>0</v>
      </c>
      <c r="H9" s="22" t="s">
        <v>12</v>
      </c>
      <c r="I9" s="22"/>
      <c r="J9" s="22">
        <f t="shared" si="1"/>
        <v>0</v>
      </c>
      <c r="K9" s="22" t="s">
        <v>12</v>
      </c>
      <c r="L9" s="15">
        <f t="shared" si="2"/>
        <v>0</v>
      </c>
      <c r="M9" s="23"/>
      <c r="O9" s="24"/>
    </row>
    <row r="10" spans="2:15" x14ac:dyDescent="0.4">
      <c r="B10" s="16" t="s">
        <v>16</v>
      </c>
      <c r="C10" s="17" t="s">
        <v>100</v>
      </c>
      <c r="D10" s="18">
        <v>4</v>
      </c>
      <c r="E10" s="19" t="s">
        <v>11</v>
      </c>
      <c r="F10" s="20"/>
      <c r="G10" s="21">
        <f t="shared" si="0"/>
        <v>0</v>
      </c>
      <c r="H10" s="22" t="s">
        <v>12</v>
      </c>
      <c r="I10" s="22"/>
      <c r="J10" s="22">
        <f t="shared" si="1"/>
        <v>0</v>
      </c>
      <c r="K10" s="22" t="s">
        <v>12</v>
      </c>
      <c r="L10" s="15">
        <f t="shared" si="2"/>
        <v>0</v>
      </c>
      <c r="M10" s="23"/>
      <c r="O10" s="24"/>
    </row>
    <row r="11" spans="2:15" x14ac:dyDescent="0.4">
      <c r="B11" s="16" t="s">
        <v>46</v>
      </c>
      <c r="C11" s="17" t="s">
        <v>101</v>
      </c>
      <c r="D11" s="18">
        <v>16</v>
      </c>
      <c r="E11" s="19" t="s">
        <v>11</v>
      </c>
      <c r="F11" s="20"/>
      <c r="G11" s="21">
        <f t="shared" si="0"/>
        <v>0</v>
      </c>
      <c r="H11" s="22" t="s">
        <v>12</v>
      </c>
      <c r="I11" s="22"/>
      <c r="J11" s="22">
        <f t="shared" si="1"/>
        <v>0</v>
      </c>
      <c r="K11" s="22" t="s">
        <v>12</v>
      </c>
      <c r="L11" s="15">
        <f t="shared" si="2"/>
        <v>0</v>
      </c>
      <c r="M11" s="23"/>
      <c r="O11" s="24"/>
    </row>
    <row r="12" spans="2:15" x14ac:dyDescent="0.4">
      <c r="B12" s="16" t="s">
        <v>17</v>
      </c>
      <c r="C12" s="17" t="s">
        <v>102</v>
      </c>
      <c r="D12" s="18">
        <v>3</v>
      </c>
      <c r="E12" s="19" t="s">
        <v>11</v>
      </c>
      <c r="F12" s="20"/>
      <c r="G12" s="21">
        <f t="shared" si="0"/>
        <v>0</v>
      </c>
      <c r="H12" s="22" t="s">
        <v>12</v>
      </c>
      <c r="I12" s="22"/>
      <c r="J12" s="22">
        <f t="shared" si="1"/>
        <v>0</v>
      </c>
      <c r="K12" s="22" t="s">
        <v>12</v>
      </c>
      <c r="L12" s="15">
        <f t="shared" si="2"/>
        <v>0</v>
      </c>
      <c r="M12" s="23"/>
      <c r="O12" s="24"/>
    </row>
    <row r="13" spans="2:15" x14ac:dyDescent="0.4">
      <c r="B13" s="16" t="s">
        <v>48</v>
      </c>
      <c r="C13" s="17" t="s">
        <v>103</v>
      </c>
      <c r="D13" s="18">
        <v>65</v>
      </c>
      <c r="E13" s="19" t="s">
        <v>11</v>
      </c>
      <c r="F13" s="20"/>
      <c r="G13" s="21">
        <f t="shared" si="0"/>
        <v>0</v>
      </c>
      <c r="H13" s="22" t="s">
        <v>12</v>
      </c>
      <c r="I13" s="22"/>
      <c r="J13" s="22">
        <f t="shared" si="1"/>
        <v>0</v>
      </c>
      <c r="K13" s="22" t="s">
        <v>12</v>
      </c>
      <c r="L13" s="15">
        <f t="shared" si="2"/>
        <v>0</v>
      </c>
      <c r="M13" s="23"/>
      <c r="O13" s="24"/>
    </row>
    <row r="14" spans="2:15" x14ac:dyDescent="0.4">
      <c r="B14" s="16" t="s">
        <v>49</v>
      </c>
      <c r="C14" s="17" t="s">
        <v>104</v>
      </c>
      <c r="D14" s="18">
        <v>84</v>
      </c>
      <c r="E14" s="19" t="s">
        <v>11</v>
      </c>
      <c r="F14" s="20"/>
      <c r="G14" s="21">
        <f t="shared" si="0"/>
        <v>0</v>
      </c>
      <c r="H14" s="22" t="s">
        <v>12</v>
      </c>
      <c r="I14" s="22"/>
      <c r="J14" s="22">
        <f t="shared" si="1"/>
        <v>0</v>
      </c>
      <c r="K14" s="22" t="s">
        <v>12</v>
      </c>
      <c r="L14" s="15">
        <f t="shared" si="2"/>
        <v>0</v>
      </c>
      <c r="M14" s="23"/>
      <c r="O14" s="24"/>
    </row>
    <row r="15" spans="2:15" x14ac:dyDescent="0.4">
      <c r="B15" s="16" t="s">
        <v>52</v>
      </c>
      <c r="C15" s="17" t="s">
        <v>105</v>
      </c>
      <c r="D15" s="18">
        <v>24</v>
      </c>
      <c r="E15" s="19" t="s">
        <v>11</v>
      </c>
      <c r="F15" s="20"/>
      <c r="G15" s="21">
        <f t="shared" si="0"/>
        <v>0</v>
      </c>
      <c r="H15" s="22" t="s">
        <v>12</v>
      </c>
      <c r="I15" s="22"/>
      <c r="J15" s="22">
        <f t="shared" si="1"/>
        <v>0</v>
      </c>
      <c r="K15" s="22" t="s">
        <v>12</v>
      </c>
      <c r="L15" s="15">
        <f t="shared" si="2"/>
        <v>0</v>
      </c>
      <c r="M15" s="23"/>
      <c r="O15" s="24"/>
    </row>
    <row r="16" spans="2:15" x14ac:dyDescent="0.4">
      <c r="B16" s="16" t="s">
        <v>55</v>
      </c>
      <c r="C16" s="17" t="s">
        <v>106</v>
      </c>
      <c r="D16" s="18">
        <v>42</v>
      </c>
      <c r="E16" s="19" t="s">
        <v>11</v>
      </c>
      <c r="F16" s="20"/>
      <c r="G16" s="21">
        <f t="shared" si="0"/>
        <v>0</v>
      </c>
      <c r="H16" s="22" t="s">
        <v>12</v>
      </c>
      <c r="I16" s="22"/>
      <c r="J16" s="22">
        <f t="shared" si="1"/>
        <v>0</v>
      </c>
      <c r="K16" s="22" t="s">
        <v>12</v>
      </c>
      <c r="L16" s="15">
        <f t="shared" si="2"/>
        <v>0</v>
      </c>
      <c r="M16" s="23"/>
      <c r="O16" s="24"/>
    </row>
    <row r="17" spans="2:19" x14ac:dyDescent="0.4">
      <c r="B17" s="16" t="s">
        <v>74</v>
      </c>
      <c r="C17" s="17" t="s">
        <v>107</v>
      </c>
      <c r="D17" s="18">
        <v>276</v>
      </c>
      <c r="E17" s="19" t="s">
        <v>11</v>
      </c>
      <c r="F17" s="20"/>
      <c r="G17" s="21">
        <f t="shared" si="0"/>
        <v>0</v>
      </c>
      <c r="H17" s="22" t="s">
        <v>12</v>
      </c>
      <c r="I17" s="22"/>
      <c r="J17" s="22">
        <f t="shared" si="1"/>
        <v>0</v>
      </c>
      <c r="K17" s="22" t="s">
        <v>12</v>
      </c>
      <c r="L17" s="15">
        <f t="shared" si="2"/>
        <v>0</v>
      </c>
      <c r="M17" s="23"/>
      <c r="O17" s="24"/>
      <c r="S17" s="24"/>
    </row>
    <row r="18" spans="2:19" x14ac:dyDescent="0.4">
      <c r="B18" s="16" t="s">
        <v>68</v>
      </c>
      <c r="C18" s="17" t="s">
        <v>108</v>
      </c>
      <c r="D18" s="18">
        <v>23</v>
      </c>
      <c r="E18" s="19" t="s">
        <v>11</v>
      </c>
      <c r="F18" s="20"/>
      <c r="G18" s="21">
        <f t="shared" si="0"/>
        <v>0</v>
      </c>
      <c r="H18" s="22" t="s">
        <v>12</v>
      </c>
      <c r="I18" s="22"/>
      <c r="J18" s="22">
        <f t="shared" si="1"/>
        <v>0</v>
      </c>
      <c r="K18" s="22" t="s">
        <v>12</v>
      </c>
      <c r="L18" s="15">
        <f t="shared" si="2"/>
        <v>0</v>
      </c>
      <c r="M18" s="23"/>
      <c r="O18" s="24"/>
    </row>
    <row r="19" spans="2:19" x14ac:dyDescent="0.4">
      <c r="B19" s="16" t="s">
        <v>69</v>
      </c>
      <c r="C19" s="17" t="s">
        <v>109</v>
      </c>
      <c r="D19" s="18">
        <v>125</v>
      </c>
      <c r="E19" s="19" t="s">
        <v>11</v>
      </c>
      <c r="F19" s="20"/>
      <c r="G19" s="21">
        <f t="shared" si="0"/>
        <v>0</v>
      </c>
      <c r="H19" s="22" t="s">
        <v>12</v>
      </c>
      <c r="I19" s="22"/>
      <c r="J19" s="22">
        <f t="shared" si="1"/>
        <v>0</v>
      </c>
      <c r="K19" s="22" t="s">
        <v>12</v>
      </c>
      <c r="L19" s="15">
        <f t="shared" si="2"/>
        <v>0</v>
      </c>
      <c r="M19" s="23"/>
      <c r="O19" s="24"/>
    </row>
    <row r="20" spans="2:19" x14ac:dyDescent="0.4">
      <c r="B20" s="16" t="s">
        <v>70</v>
      </c>
      <c r="C20" s="17" t="s">
        <v>110</v>
      </c>
      <c r="D20" s="18">
        <v>9</v>
      </c>
      <c r="E20" s="19" t="s">
        <v>11</v>
      </c>
      <c r="F20" s="20"/>
      <c r="G20" s="21">
        <f t="shared" si="0"/>
        <v>0</v>
      </c>
      <c r="H20" s="22" t="s">
        <v>12</v>
      </c>
      <c r="I20" s="22"/>
      <c r="J20" s="22">
        <f t="shared" si="1"/>
        <v>0</v>
      </c>
      <c r="K20" s="22" t="s">
        <v>12</v>
      </c>
      <c r="L20" s="15">
        <f t="shared" si="2"/>
        <v>0</v>
      </c>
      <c r="M20" s="23"/>
      <c r="O20" s="24"/>
    </row>
    <row r="21" spans="2:19" x14ac:dyDescent="0.4">
      <c r="B21" s="16" t="s">
        <v>71</v>
      </c>
      <c r="C21" s="17" t="s">
        <v>111</v>
      </c>
      <c r="D21" s="18">
        <v>15</v>
      </c>
      <c r="E21" s="19" t="s">
        <v>11</v>
      </c>
      <c r="F21" s="20"/>
      <c r="G21" s="21">
        <f t="shared" si="0"/>
        <v>0</v>
      </c>
      <c r="H21" s="22" t="s">
        <v>12</v>
      </c>
      <c r="I21" s="22"/>
      <c r="J21" s="22">
        <f t="shared" si="1"/>
        <v>0</v>
      </c>
      <c r="K21" s="22" t="s">
        <v>12</v>
      </c>
      <c r="L21" s="15">
        <f t="shared" si="2"/>
        <v>0</v>
      </c>
      <c r="M21" s="23"/>
      <c r="O21" s="24"/>
    </row>
    <row r="22" spans="2:19" x14ac:dyDescent="0.4">
      <c r="B22" s="16" t="s">
        <v>59</v>
      </c>
      <c r="C22" s="17" t="s">
        <v>112</v>
      </c>
      <c r="D22" s="18">
        <v>88</v>
      </c>
      <c r="E22" s="19" t="s">
        <v>11</v>
      </c>
      <c r="F22" s="20"/>
      <c r="G22" s="21">
        <f t="shared" si="0"/>
        <v>0</v>
      </c>
      <c r="H22" s="22" t="s">
        <v>12</v>
      </c>
      <c r="I22" s="22"/>
      <c r="J22" s="22">
        <f t="shared" si="1"/>
        <v>0</v>
      </c>
      <c r="K22" s="22" t="s">
        <v>12</v>
      </c>
      <c r="L22" s="15">
        <f t="shared" si="2"/>
        <v>0</v>
      </c>
      <c r="M22" s="23"/>
      <c r="O22" s="24"/>
    </row>
    <row r="23" spans="2:19" x14ac:dyDescent="0.4">
      <c r="B23" s="16" t="s">
        <v>75</v>
      </c>
      <c r="C23" s="17" t="s">
        <v>113</v>
      </c>
      <c r="D23" s="18">
        <v>10</v>
      </c>
      <c r="E23" s="19" t="s">
        <v>11</v>
      </c>
      <c r="F23" s="20"/>
      <c r="G23" s="21">
        <f t="shared" si="0"/>
        <v>0</v>
      </c>
      <c r="H23" s="22" t="s">
        <v>12</v>
      </c>
      <c r="I23" s="22"/>
      <c r="J23" s="22">
        <f t="shared" si="1"/>
        <v>0</v>
      </c>
      <c r="K23" s="22" t="s">
        <v>12</v>
      </c>
      <c r="L23" s="15">
        <f t="shared" si="2"/>
        <v>0</v>
      </c>
      <c r="M23" s="23"/>
      <c r="O23" s="24"/>
    </row>
    <row r="24" spans="2:19" x14ac:dyDescent="0.4">
      <c r="B24" s="16" t="s">
        <v>60</v>
      </c>
      <c r="C24" s="17" t="s">
        <v>114</v>
      </c>
      <c r="D24" s="18">
        <v>12</v>
      </c>
      <c r="E24" s="19" t="s">
        <v>11</v>
      </c>
      <c r="F24" s="20"/>
      <c r="G24" s="21">
        <f t="shared" si="0"/>
        <v>0</v>
      </c>
      <c r="H24" s="22" t="s">
        <v>12</v>
      </c>
      <c r="I24" s="22"/>
      <c r="J24" s="22">
        <f t="shared" si="1"/>
        <v>0</v>
      </c>
      <c r="K24" s="22" t="s">
        <v>12</v>
      </c>
      <c r="L24" s="15">
        <f t="shared" si="2"/>
        <v>0</v>
      </c>
      <c r="M24" s="23"/>
      <c r="O24" s="24"/>
    </row>
    <row r="25" spans="2:19" x14ac:dyDescent="0.4">
      <c r="B25" s="16" t="s">
        <v>76</v>
      </c>
      <c r="C25" s="17" t="s">
        <v>115</v>
      </c>
      <c r="D25" s="18">
        <v>16</v>
      </c>
      <c r="E25" s="19" t="s">
        <v>11</v>
      </c>
      <c r="F25" s="20"/>
      <c r="G25" s="21">
        <f t="shared" si="0"/>
        <v>0</v>
      </c>
      <c r="H25" s="22" t="s">
        <v>12</v>
      </c>
      <c r="I25" s="22"/>
      <c r="J25" s="22">
        <f t="shared" si="1"/>
        <v>0</v>
      </c>
      <c r="K25" s="22" t="s">
        <v>12</v>
      </c>
      <c r="L25" s="15">
        <f t="shared" si="2"/>
        <v>0</v>
      </c>
      <c r="M25" s="23"/>
      <c r="O25" s="24"/>
    </row>
    <row r="26" spans="2:19" x14ac:dyDescent="0.4">
      <c r="B26" s="16" t="s">
        <v>80</v>
      </c>
      <c r="C26" s="17" t="s">
        <v>116</v>
      </c>
      <c r="D26" s="18">
        <v>98</v>
      </c>
      <c r="E26" s="19" t="s">
        <v>11</v>
      </c>
      <c r="F26" s="20"/>
      <c r="G26" s="21">
        <f t="shared" si="0"/>
        <v>0</v>
      </c>
      <c r="H26" s="22" t="s">
        <v>12</v>
      </c>
      <c r="I26" s="22"/>
      <c r="J26" s="22">
        <f t="shared" ref="J26" si="3">G26*1.21</f>
        <v>0</v>
      </c>
      <c r="K26" s="22" t="s">
        <v>12</v>
      </c>
      <c r="L26" s="15">
        <f t="shared" ref="L26" si="4">J26-G26</f>
        <v>0</v>
      </c>
      <c r="M26" s="23"/>
      <c r="O26" s="24"/>
    </row>
    <row r="27" spans="2:19" x14ac:dyDescent="0.4">
      <c r="B27" s="16" t="s">
        <v>84</v>
      </c>
      <c r="C27" s="17" t="s">
        <v>54</v>
      </c>
      <c r="D27" s="25">
        <v>7269</v>
      </c>
      <c r="E27" s="19" t="s">
        <v>53</v>
      </c>
      <c r="F27" s="20"/>
      <c r="G27" s="22">
        <f t="shared" si="0"/>
        <v>0</v>
      </c>
      <c r="H27" s="22" t="s">
        <v>12</v>
      </c>
      <c r="I27" s="22"/>
      <c r="J27" s="22">
        <f t="shared" si="1"/>
        <v>0</v>
      </c>
      <c r="K27" s="22" t="s">
        <v>12</v>
      </c>
      <c r="L27" s="15">
        <f t="shared" si="2"/>
        <v>0</v>
      </c>
      <c r="M27" s="23"/>
    </row>
    <row r="28" spans="2:19" x14ac:dyDescent="0.4">
      <c r="B28" s="16" t="s">
        <v>85</v>
      </c>
      <c r="C28" s="17" t="s">
        <v>81</v>
      </c>
      <c r="D28" s="18">
        <v>1</v>
      </c>
      <c r="E28" s="19" t="s">
        <v>11</v>
      </c>
      <c r="F28" s="20"/>
      <c r="G28" s="21">
        <f t="shared" ref="G28:G31" si="5">D28*F28</f>
        <v>0</v>
      </c>
      <c r="H28" s="22" t="s">
        <v>12</v>
      </c>
      <c r="I28" s="22"/>
      <c r="J28" s="22">
        <f t="shared" ref="J28:J31" si="6">G28*1.21</f>
        <v>0</v>
      </c>
      <c r="K28" s="22" t="s">
        <v>12</v>
      </c>
      <c r="L28" s="15">
        <f t="shared" ref="L28:L31" si="7">J28-G28</f>
        <v>0</v>
      </c>
      <c r="M28" s="23"/>
    </row>
    <row r="29" spans="2:19" x14ac:dyDescent="0.4">
      <c r="B29" s="16" t="s">
        <v>86</v>
      </c>
      <c r="C29" s="17" t="s">
        <v>82</v>
      </c>
      <c r="D29" s="18">
        <v>4</v>
      </c>
      <c r="E29" s="19" t="s">
        <v>11</v>
      </c>
      <c r="F29" s="20"/>
      <c r="G29" s="22">
        <f t="shared" si="5"/>
        <v>0</v>
      </c>
      <c r="H29" s="22" t="s">
        <v>12</v>
      </c>
      <c r="I29" s="22"/>
      <c r="J29" s="22">
        <f t="shared" si="6"/>
        <v>0</v>
      </c>
      <c r="K29" s="22" t="s">
        <v>12</v>
      </c>
      <c r="L29" s="15">
        <f t="shared" si="7"/>
        <v>0</v>
      </c>
      <c r="M29" s="23"/>
    </row>
    <row r="30" spans="2:19" x14ac:dyDescent="0.4">
      <c r="B30" s="16" t="s">
        <v>92</v>
      </c>
      <c r="C30" s="17" t="s">
        <v>93</v>
      </c>
      <c r="D30" s="18">
        <v>89</v>
      </c>
      <c r="E30" s="19" t="s">
        <v>11</v>
      </c>
      <c r="F30" s="20"/>
      <c r="G30" s="22">
        <f t="shared" ref="G30" si="8">D30*F30</f>
        <v>0</v>
      </c>
      <c r="H30" s="22" t="s">
        <v>12</v>
      </c>
      <c r="I30" s="22"/>
      <c r="J30" s="22">
        <f t="shared" ref="J30" si="9">G30*1.21</f>
        <v>0</v>
      </c>
      <c r="K30" s="22" t="s">
        <v>12</v>
      </c>
      <c r="L30" s="15">
        <f t="shared" ref="L30" si="10">J30-G30</f>
        <v>0</v>
      </c>
      <c r="M30" s="23"/>
    </row>
    <row r="31" spans="2:19" x14ac:dyDescent="0.4">
      <c r="B31" s="16" t="s">
        <v>117</v>
      </c>
      <c r="C31" s="17" t="s">
        <v>83</v>
      </c>
      <c r="D31" s="25">
        <v>89</v>
      </c>
      <c r="E31" s="19" t="s">
        <v>11</v>
      </c>
      <c r="F31" s="20"/>
      <c r="G31" s="21">
        <f t="shared" si="5"/>
        <v>0</v>
      </c>
      <c r="H31" s="22" t="s">
        <v>12</v>
      </c>
      <c r="I31" s="22"/>
      <c r="J31" s="22">
        <f t="shared" si="6"/>
        <v>0</v>
      </c>
      <c r="K31" s="22" t="s">
        <v>12</v>
      </c>
      <c r="L31" s="15">
        <f t="shared" si="7"/>
        <v>0</v>
      </c>
      <c r="M31" s="23"/>
    </row>
    <row r="32" spans="2:19" x14ac:dyDescent="0.4">
      <c r="B32" s="26"/>
      <c r="C32" s="27"/>
      <c r="D32" s="28"/>
      <c r="E32" s="28"/>
      <c r="F32" s="29"/>
      <c r="G32" s="30"/>
      <c r="H32" s="30"/>
      <c r="I32" s="30"/>
      <c r="J32" s="30"/>
      <c r="K32" s="30"/>
      <c r="L32" s="30"/>
      <c r="M32" s="31"/>
    </row>
    <row r="33" spans="2:13" x14ac:dyDescent="0.4">
      <c r="B33" s="10" t="s">
        <v>19</v>
      </c>
      <c r="C33" s="11" t="s">
        <v>20</v>
      </c>
      <c r="D33" s="12"/>
      <c r="E33" s="12"/>
      <c r="F33" s="12"/>
      <c r="G33" s="14"/>
      <c r="H33" s="14"/>
      <c r="I33" s="15"/>
      <c r="J33" s="14"/>
      <c r="K33" s="14"/>
      <c r="L33" s="14"/>
      <c r="M33" s="23"/>
    </row>
    <row r="34" spans="2:13" x14ac:dyDescent="0.4">
      <c r="B34" s="32" t="s">
        <v>21</v>
      </c>
      <c r="C34" s="33" t="s">
        <v>56</v>
      </c>
      <c r="D34" s="19">
        <v>1020</v>
      </c>
      <c r="E34" s="19" t="s">
        <v>11</v>
      </c>
      <c r="F34" s="34"/>
      <c r="G34" s="15">
        <f t="shared" ref="G34:G37" si="11">D34*F34</f>
        <v>0</v>
      </c>
      <c r="H34" s="15" t="s">
        <v>12</v>
      </c>
      <c r="I34" s="15"/>
      <c r="J34" s="15">
        <f>G34*1.21</f>
        <v>0</v>
      </c>
      <c r="K34" s="15" t="s">
        <v>12</v>
      </c>
      <c r="L34" s="15">
        <f>J34-G34</f>
        <v>0</v>
      </c>
      <c r="M34" s="23"/>
    </row>
    <row r="35" spans="2:13" x14ac:dyDescent="0.4">
      <c r="B35" s="32" t="s">
        <v>22</v>
      </c>
      <c r="C35" s="33" t="s">
        <v>57</v>
      </c>
      <c r="D35" s="19">
        <v>1002</v>
      </c>
      <c r="E35" s="19" t="s">
        <v>11</v>
      </c>
      <c r="F35" s="34"/>
      <c r="G35" s="15">
        <f t="shared" si="11"/>
        <v>0</v>
      </c>
      <c r="H35" s="15" t="s">
        <v>12</v>
      </c>
      <c r="I35" s="15"/>
      <c r="J35" s="15">
        <f>G35*1.21</f>
        <v>0</v>
      </c>
      <c r="K35" s="15" t="s">
        <v>12</v>
      </c>
      <c r="L35" s="15">
        <f>J35-G35</f>
        <v>0</v>
      </c>
      <c r="M35" s="23"/>
    </row>
    <row r="36" spans="2:13" x14ac:dyDescent="0.4">
      <c r="B36" s="32" t="s">
        <v>45</v>
      </c>
      <c r="C36" s="33" t="s">
        <v>64</v>
      </c>
      <c r="D36" s="19">
        <v>1002</v>
      </c>
      <c r="E36" s="19" t="s">
        <v>11</v>
      </c>
      <c r="F36" s="20"/>
      <c r="G36" s="15">
        <f t="shared" si="11"/>
        <v>0</v>
      </c>
      <c r="H36" s="15" t="s">
        <v>12</v>
      </c>
      <c r="I36" s="15"/>
      <c r="J36" s="15">
        <f>G36*1.21</f>
        <v>0</v>
      </c>
      <c r="K36" s="15" t="s">
        <v>12</v>
      </c>
      <c r="L36" s="15">
        <f>J36-G36</f>
        <v>0</v>
      </c>
      <c r="M36" s="23"/>
    </row>
    <row r="37" spans="2:13" x14ac:dyDescent="0.4">
      <c r="B37" s="32" t="s">
        <v>50</v>
      </c>
      <c r="C37" s="33" t="s">
        <v>58</v>
      </c>
      <c r="D37" s="25">
        <f>D27</f>
        <v>7269</v>
      </c>
      <c r="E37" s="19" t="s">
        <v>53</v>
      </c>
      <c r="F37" s="20"/>
      <c r="G37" s="15">
        <f t="shared" si="11"/>
        <v>0</v>
      </c>
      <c r="H37" s="22" t="s">
        <v>12</v>
      </c>
      <c r="I37" s="22"/>
      <c r="J37" s="15">
        <f>G37*1.21</f>
        <v>0</v>
      </c>
      <c r="K37" s="15" t="s">
        <v>12</v>
      </c>
      <c r="L37" s="15">
        <f>J37-G37</f>
        <v>0</v>
      </c>
      <c r="M37" s="23"/>
    </row>
    <row r="38" spans="2:13" x14ac:dyDescent="0.4">
      <c r="B38" s="32" t="s">
        <v>61</v>
      </c>
      <c r="C38" s="33" t="s">
        <v>79</v>
      </c>
      <c r="D38" s="25">
        <f>D31*2</f>
        <v>178</v>
      </c>
      <c r="E38" s="19" t="s">
        <v>11</v>
      </c>
      <c r="F38" s="34"/>
      <c r="G38" s="15">
        <f t="shared" ref="G38" si="12">D38*F38</f>
        <v>0</v>
      </c>
      <c r="H38" s="15" t="s">
        <v>12</v>
      </c>
      <c r="I38" s="22"/>
      <c r="J38" s="15">
        <f t="shared" ref="J38" si="13">G38*1.21</f>
        <v>0</v>
      </c>
      <c r="K38" s="15" t="s">
        <v>12</v>
      </c>
      <c r="L38" s="15">
        <f t="shared" ref="L38" si="14">J38-G38</f>
        <v>0</v>
      </c>
      <c r="M38" s="23"/>
    </row>
    <row r="39" spans="2:13" x14ac:dyDescent="0.4">
      <c r="B39" s="32" t="s">
        <v>62</v>
      </c>
      <c r="C39" s="35" t="s">
        <v>72</v>
      </c>
      <c r="D39" s="25">
        <f>D28+D29+D31</f>
        <v>94</v>
      </c>
      <c r="E39" s="19" t="s">
        <v>11</v>
      </c>
      <c r="F39" s="34"/>
      <c r="G39" s="15">
        <f t="shared" ref="G39" si="15">D39*F39</f>
        <v>0</v>
      </c>
      <c r="H39" s="15" t="s">
        <v>12</v>
      </c>
      <c r="I39" s="22"/>
      <c r="J39" s="15">
        <f t="shared" ref="J39" si="16">G39*1.21</f>
        <v>0</v>
      </c>
      <c r="K39" s="15" t="s">
        <v>12</v>
      </c>
      <c r="L39" s="15">
        <f t="shared" ref="L39" si="17">J39-G39</f>
        <v>0</v>
      </c>
      <c r="M39" s="23"/>
    </row>
    <row r="40" spans="2:13" x14ac:dyDescent="0.4">
      <c r="B40" s="32" t="s">
        <v>63</v>
      </c>
      <c r="C40" s="35" t="s">
        <v>87</v>
      </c>
      <c r="D40" s="25">
        <v>131</v>
      </c>
      <c r="E40" s="19" t="s">
        <v>11</v>
      </c>
      <c r="F40" s="34"/>
      <c r="G40" s="15">
        <f t="shared" ref="G40" si="18">D40*F40</f>
        <v>0</v>
      </c>
      <c r="H40" s="15" t="s">
        <v>12</v>
      </c>
      <c r="I40" s="22"/>
      <c r="J40" s="15">
        <f t="shared" ref="J40" si="19">G40*1.21</f>
        <v>0</v>
      </c>
      <c r="K40" s="15" t="s">
        <v>12</v>
      </c>
      <c r="L40" s="15">
        <f t="shared" ref="L40" si="20">J40-G40</f>
        <v>0</v>
      </c>
      <c r="M40" s="23"/>
    </row>
    <row r="41" spans="2:13" x14ac:dyDescent="0.4">
      <c r="B41" s="32" t="s">
        <v>73</v>
      </c>
      <c r="C41" s="35" t="s">
        <v>118</v>
      </c>
      <c r="D41" s="25">
        <v>98</v>
      </c>
      <c r="E41" s="19" t="s">
        <v>11</v>
      </c>
      <c r="F41" s="34"/>
      <c r="G41" s="15">
        <f t="shared" ref="G41" si="21">D41*F41</f>
        <v>0</v>
      </c>
      <c r="H41" s="15" t="s">
        <v>12</v>
      </c>
      <c r="I41" s="22"/>
      <c r="J41" s="15">
        <f t="shared" ref="J41" si="22">G41*1.21</f>
        <v>0</v>
      </c>
      <c r="K41" s="15" t="s">
        <v>12</v>
      </c>
      <c r="L41" s="15">
        <f t="shared" ref="L41" si="23">J41-G41</f>
        <v>0</v>
      </c>
      <c r="M41" s="23"/>
    </row>
    <row r="42" spans="2:13" x14ac:dyDescent="0.4">
      <c r="B42" s="32" t="s">
        <v>78</v>
      </c>
      <c r="C42" s="35" t="s">
        <v>95</v>
      </c>
      <c r="D42" s="25">
        <v>89</v>
      </c>
      <c r="E42" s="19" t="s">
        <v>11</v>
      </c>
      <c r="F42" s="34"/>
      <c r="G42" s="15">
        <f t="shared" ref="G42" si="24">D42*F42</f>
        <v>0</v>
      </c>
      <c r="H42" s="15" t="s">
        <v>12</v>
      </c>
      <c r="I42" s="22"/>
      <c r="J42" s="15">
        <f t="shared" ref="J42" si="25">G42*1.21</f>
        <v>0</v>
      </c>
      <c r="K42" s="15" t="s">
        <v>12</v>
      </c>
      <c r="L42" s="15">
        <f t="shared" ref="L42" si="26">J42-G42</f>
        <v>0</v>
      </c>
      <c r="M42" s="23"/>
    </row>
    <row r="43" spans="2:13" x14ac:dyDescent="0.35">
      <c r="B43" s="32" t="s">
        <v>89</v>
      </c>
      <c r="C43" s="36" t="s">
        <v>66</v>
      </c>
      <c r="D43" s="37">
        <v>1</v>
      </c>
      <c r="E43" s="38" t="s">
        <v>67</v>
      </c>
      <c r="F43" s="39"/>
      <c r="G43" s="15" t="s">
        <v>12</v>
      </c>
      <c r="H43" s="15">
        <f t="shared" ref="H43:H44" si="27">D43*F43</f>
        <v>0</v>
      </c>
      <c r="I43" s="15"/>
      <c r="J43" s="15" t="s">
        <v>12</v>
      </c>
      <c r="K43" s="15">
        <f>H43*1.21</f>
        <v>0</v>
      </c>
      <c r="L43" s="15">
        <f>K43-H43</f>
        <v>0</v>
      </c>
      <c r="M43" s="23"/>
    </row>
    <row r="44" spans="2:13" x14ac:dyDescent="0.4">
      <c r="B44" s="32" t="s">
        <v>94</v>
      </c>
      <c r="C44" s="33" t="s">
        <v>65</v>
      </c>
      <c r="D44" s="19">
        <v>1</v>
      </c>
      <c r="E44" s="19" t="s">
        <v>18</v>
      </c>
      <c r="F44" s="39"/>
      <c r="G44" s="15" t="s">
        <v>12</v>
      </c>
      <c r="H44" s="15">
        <f t="shared" si="27"/>
        <v>0</v>
      </c>
      <c r="I44" s="15"/>
      <c r="J44" s="15" t="s">
        <v>12</v>
      </c>
      <c r="K44" s="15">
        <f>H44*1.21</f>
        <v>0</v>
      </c>
      <c r="L44" s="15">
        <f>K44-H44</f>
        <v>0</v>
      </c>
      <c r="M44" s="23"/>
    </row>
    <row r="45" spans="2:13" x14ac:dyDescent="0.4">
      <c r="B45" s="32" t="s">
        <v>119</v>
      </c>
      <c r="C45" s="33" t="s">
        <v>88</v>
      </c>
      <c r="D45" s="19">
        <v>1</v>
      </c>
      <c r="E45" s="19" t="s">
        <v>18</v>
      </c>
      <c r="F45" s="39"/>
      <c r="G45" s="15" t="s">
        <v>12</v>
      </c>
      <c r="H45" s="15">
        <f t="shared" ref="H45" si="28">D45*F45</f>
        <v>0</v>
      </c>
      <c r="I45" s="15"/>
      <c r="J45" s="15" t="s">
        <v>12</v>
      </c>
      <c r="K45" s="15">
        <f>H45*1.21</f>
        <v>0</v>
      </c>
      <c r="L45" s="15">
        <f>K45-H45</f>
        <v>0</v>
      </c>
      <c r="M45" s="23"/>
    </row>
    <row r="46" spans="2:13" x14ac:dyDescent="0.4">
      <c r="B46" s="26"/>
      <c r="C46" s="27"/>
      <c r="D46" s="28"/>
      <c r="E46" s="28"/>
      <c r="F46" s="40"/>
      <c r="G46" s="30"/>
      <c r="H46" s="30"/>
      <c r="I46" s="30"/>
      <c r="J46" s="30"/>
      <c r="K46" s="30"/>
      <c r="L46" s="30"/>
      <c r="M46" s="31"/>
    </row>
    <row r="47" spans="2:13" x14ac:dyDescent="0.4">
      <c r="B47" s="10" t="s">
        <v>23</v>
      </c>
      <c r="C47" s="11" t="s">
        <v>24</v>
      </c>
      <c r="D47" s="12"/>
      <c r="E47" s="12"/>
      <c r="F47" s="41"/>
      <c r="G47" s="14"/>
      <c r="H47" s="14"/>
      <c r="I47" s="15"/>
      <c r="J47" s="14"/>
      <c r="K47" s="14"/>
      <c r="L47" s="14"/>
      <c r="M47" s="23"/>
    </row>
    <row r="48" spans="2:13" x14ac:dyDescent="0.4">
      <c r="B48" s="32" t="s">
        <v>25</v>
      </c>
      <c r="C48" s="33" t="s">
        <v>42</v>
      </c>
      <c r="D48" s="19">
        <v>501</v>
      </c>
      <c r="E48" s="19" t="s">
        <v>27</v>
      </c>
      <c r="F48" s="39"/>
      <c r="G48" s="15">
        <f t="shared" ref="G48:G50" si="29">D48*F48</f>
        <v>0</v>
      </c>
      <c r="H48" s="15" t="s">
        <v>12</v>
      </c>
      <c r="I48" s="15"/>
      <c r="J48" s="15">
        <f t="shared" ref="J48" si="30">G48*1.21</f>
        <v>0</v>
      </c>
      <c r="K48" s="15" t="s">
        <v>12</v>
      </c>
      <c r="L48" s="15">
        <f t="shared" ref="L48:L50" si="31">J48-G48</f>
        <v>0</v>
      </c>
      <c r="M48" s="23"/>
    </row>
    <row r="49" spans="2:13" x14ac:dyDescent="0.4">
      <c r="B49" s="32" t="s">
        <v>26</v>
      </c>
      <c r="C49" s="33" t="s">
        <v>51</v>
      </c>
      <c r="D49" s="19">
        <v>1002</v>
      </c>
      <c r="E49" s="19" t="s">
        <v>11</v>
      </c>
      <c r="F49" s="39"/>
      <c r="G49" s="15">
        <f t="shared" si="29"/>
        <v>0</v>
      </c>
      <c r="H49" s="15" t="s">
        <v>12</v>
      </c>
      <c r="I49" s="15"/>
      <c r="J49" s="15">
        <f t="shared" ref="J49:J50" si="32">G49*1.21</f>
        <v>0</v>
      </c>
      <c r="K49" s="15" t="s">
        <v>12</v>
      </c>
      <c r="L49" s="15">
        <f t="shared" si="31"/>
        <v>0</v>
      </c>
      <c r="M49" s="23"/>
    </row>
    <row r="50" spans="2:13" x14ac:dyDescent="0.4">
      <c r="B50" s="32" t="s">
        <v>47</v>
      </c>
      <c r="C50" s="33" t="s">
        <v>77</v>
      </c>
      <c r="D50" s="19">
        <v>1</v>
      </c>
      <c r="E50" s="19" t="s">
        <v>18</v>
      </c>
      <c r="F50" s="39"/>
      <c r="G50" s="15">
        <f t="shared" si="29"/>
        <v>0</v>
      </c>
      <c r="H50" s="15" t="s">
        <v>12</v>
      </c>
      <c r="I50" s="15"/>
      <c r="J50" s="15">
        <f t="shared" si="32"/>
        <v>0</v>
      </c>
      <c r="K50" s="15" t="s">
        <v>12</v>
      </c>
      <c r="L50" s="15">
        <f t="shared" si="31"/>
        <v>0</v>
      </c>
      <c r="M50" s="23"/>
    </row>
    <row r="52" spans="2:13" x14ac:dyDescent="0.4">
      <c r="B52" s="10" t="s">
        <v>28</v>
      </c>
      <c r="C52" s="42">
        <f>SUM(G6:H50)</f>
        <v>0</v>
      </c>
      <c r="D52" s="11"/>
      <c r="E52" s="11"/>
      <c r="F52" s="43"/>
      <c r="G52" s="42">
        <f>SUM(G6:G50)</f>
        <v>0</v>
      </c>
      <c r="H52" s="42">
        <f>SUM(H6:H50)</f>
        <v>0</v>
      </c>
      <c r="I52" s="44"/>
      <c r="J52" s="42">
        <f>SUM(J6:J50)</f>
        <v>0</v>
      </c>
      <c r="K52" s="42">
        <f>SUM(K6:K50)</f>
        <v>0</v>
      </c>
      <c r="L52" s="42">
        <f>SUM(L6:L50)</f>
        <v>0</v>
      </c>
      <c r="M52" s="45"/>
    </row>
    <row r="53" spans="2:13" x14ac:dyDescent="0.4">
      <c r="B53" s="26"/>
      <c r="C53" s="46"/>
      <c r="D53" s="28"/>
      <c r="E53" s="28"/>
      <c r="F53" s="29"/>
      <c r="G53" s="30"/>
      <c r="H53" s="30"/>
      <c r="I53" s="30"/>
      <c r="J53" s="30"/>
      <c r="K53" s="30"/>
      <c r="L53" s="30"/>
      <c r="M53" s="31"/>
    </row>
    <row r="54" spans="2:13" x14ac:dyDescent="0.4">
      <c r="B54" s="10"/>
      <c r="C54" s="47" t="s">
        <v>29</v>
      </c>
      <c r="D54" s="48"/>
      <c r="E54" s="48" t="s">
        <v>30</v>
      </c>
      <c r="F54" s="49" t="s">
        <v>31</v>
      </c>
      <c r="G54" s="48" t="s">
        <v>32</v>
      </c>
      <c r="H54" s="48" t="s">
        <v>33</v>
      </c>
      <c r="I54" s="50"/>
      <c r="J54" s="45"/>
      <c r="K54" s="51"/>
      <c r="L54" s="51"/>
      <c r="M54" s="51"/>
    </row>
    <row r="55" spans="2:13" x14ac:dyDescent="0.4">
      <c r="B55" s="32" t="s">
        <v>34</v>
      </c>
      <c r="C55" s="52" t="s">
        <v>35</v>
      </c>
      <c r="D55" s="19"/>
      <c r="E55" s="19"/>
      <c r="F55" s="53">
        <f>C52</f>
        <v>0</v>
      </c>
      <c r="G55" s="15">
        <f>H55-F55</f>
        <v>0</v>
      </c>
      <c r="H55" s="15">
        <f>F55*1.21</f>
        <v>0</v>
      </c>
      <c r="I55" s="50"/>
      <c r="J55" s="45"/>
      <c r="K55" s="51"/>
      <c r="L55" s="51"/>
      <c r="M55" s="51"/>
    </row>
    <row r="56" spans="2:13" x14ac:dyDescent="0.4">
      <c r="B56" s="32" t="s">
        <v>36</v>
      </c>
      <c r="C56" s="52" t="s">
        <v>37</v>
      </c>
      <c r="D56" s="52"/>
      <c r="E56" s="54" t="e">
        <f>F56/F55</f>
        <v>#DIV/0!</v>
      </c>
      <c r="F56" s="55">
        <f>G52</f>
        <v>0</v>
      </c>
      <c r="G56" s="15">
        <f>H56-F56</f>
        <v>0</v>
      </c>
      <c r="H56" s="15">
        <f>F56*1.21</f>
        <v>0</v>
      </c>
      <c r="I56" s="50"/>
      <c r="J56" s="51"/>
      <c r="K56" s="51"/>
      <c r="L56" s="51"/>
      <c r="M56" s="51"/>
    </row>
    <row r="57" spans="2:13" x14ac:dyDescent="0.4">
      <c r="B57" s="32" t="s">
        <v>38</v>
      </c>
      <c r="C57" s="52" t="s">
        <v>39</v>
      </c>
      <c r="D57" s="52"/>
      <c r="E57" s="54" t="e">
        <f>F57/F55</f>
        <v>#DIV/0!</v>
      </c>
      <c r="F57" s="55">
        <f>H52</f>
        <v>0</v>
      </c>
      <c r="G57" s="15">
        <f>H57-F57</f>
        <v>0</v>
      </c>
      <c r="H57" s="15">
        <f>F57*1.21</f>
        <v>0</v>
      </c>
      <c r="I57" s="50"/>
      <c r="J57" s="51"/>
      <c r="K57" s="51"/>
      <c r="L57" s="51"/>
      <c r="M57" s="51"/>
    </row>
    <row r="58" spans="2:13" x14ac:dyDescent="0.4">
      <c r="B58" s="26"/>
      <c r="C58" s="56"/>
      <c r="D58" s="28"/>
      <c r="E58" s="28"/>
      <c r="F58" s="29"/>
      <c r="G58" s="30"/>
      <c r="H58" s="30"/>
      <c r="I58" s="30"/>
      <c r="J58" s="30"/>
      <c r="K58" s="30"/>
      <c r="L58" s="30"/>
      <c r="M58" s="31"/>
    </row>
    <row r="59" spans="2:13" ht="12.45" thickBot="1" x14ac:dyDescent="0.45">
      <c r="B59" s="57" t="s">
        <v>40</v>
      </c>
      <c r="C59" s="58">
        <f ca="1">TODAY()</f>
        <v>45027</v>
      </c>
      <c r="D59" s="59"/>
      <c r="E59" s="59"/>
      <c r="F59" s="60" t="s">
        <v>41</v>
      </c>
      <c r="G59" s="66"/>
      <c r="H59" s="66"/>
      <c r="I59" s="61"/>
      <c r="J59" s="66"/>
      <c r="K59" s="66"/>
      <c r="L59" s="61"/>
      <c r="M59" s="62"/>
    </row>
    <row r="61" spans="2:13" x14ac:dyDescent="0.4">
      <c r="F61" s="64"/>
    </row>
    <row r="64" spans="2:13" x14ac:dyDescent="0.4">
      <c r="F64" s="24"/>
    </row>
  </sheetData>
  <mergeCells count="14">
    <mergeCell ref="D1:E1"/>
    <mergeCell ref="D2:E2"/>
    <mergeCell ref="F2:H2"/>
    <mergeCell ref="G59:H59"/>
    <mergeCell ref="B2:C2"/>
    <mergeCell ref="B1:C1"/>
    <mergeCell ref="L3:L5"/>
    <mergeCell ref="J59:K59"/>
    <mergeCell ref="B3:B4"/>
    <mergeCell ref="C3:C4"/>
    <mergeCell ref="D3:D4"/>
    <mergeCell ref="E3:E4"/>
    <mergeCell ref="F3:H3"/>
    <mergeCell ref="J3:K3"/>
  </mergeCells>
  <phoneticPr fontId="7" type="noConversion"/>
  <pageMargins left="0.7" right="0.7" top="0.75" bottom="0.75" header="0.3" footer="0.3"/>
  <pageSetup paperSize="9" scale="59" orientation="landscape" r:id="rId1"/>
  <ignoredErrors>
    <ignoredError sqref="B32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Položkový rozpočet</vt:lpstr>
      <vt:lpstr>'Položkový rozpočet'!Oblast_tisku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2023-04-11T13:11:44Z</dcterms:modified>
</cp:coreProperties>
</file>