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820" windowHeight="11970" activeTab="1"/>
  </bookViews>
  <sheets>
    <sheet name="Krycí List" sheetId="1" r:id="rId1"/>
    <sheet name="Sheet1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<sst xmlns="http://schemas.openxmlformats.org/spreadsheetml/2006/main" count="606" uniqueCount="206">
  <si>
    <t>Seznam položek</t>
  </si>
  <si>
    <t>764216604</t>
  </si>
  <si>
    <t>Poplatek za skládku - skla</t>
  </si>
  <si>
    <t>Vybourání dřevěných rámů oken dvojitých nebo zdvojených pl do 2 m2</t>
  </si>
  <si>
    <t>-72 910,00</t>
  </si>
  <si>
    <t>941941392</t>
  </si>
  <si>
    <t>Plný popis</t>
  </si>
  <si>
    <t>D+M hliníkových úhelníků (rohovníků),barva bílá,napojení na podhledy</t>
  </si>
  <si>
    <t>60794100</t>
  </si>
  <si>
    <t>Změnový list</t>
  </si>
  <si>
    <t>7660105-R</t>
  </si>
  <si>
    <t>619991011</t>
  </si>
  <si>
    <t>4</t>
  </si>
  <si>
    <t>Přesun hmot pro konstrukce truhlářské v objektech v do 12 m</t>
  </si>
  <si>
    <t>941955201</t>
  </si>
  <si>
    <t>7660012-R</t>
  </si>
  <si>
    <t>979098191</t>
  </si>
  <si>
    <t>Vnitrostaveništní doprava suti a vybouraných hmot pro budovy v do 12 m ručně</t>
  </si>
  <si>
    <t>D+M přechodové lišty mezi oknem a parapetem vč.kotvení</t>
  </si>
  <si>
    <t>Popis</t>
  </si>
  <si>
    <t>Úprava vnějšího ostění a nadpraží včetně provedení tenkovrstvé omítky a fas.nátěru s dod. materiálu</t>
  </si>
  <si>
    <t>Odvoz suti a vybouraných hmot na skládku do 1 km</t>
  </si>
  <si>
    <t>Montáž parapetních desek dřevěných, plastových šířky do 30 cm délky do 1,6 m</t>
  </si>
  <si>
    <t>Montáž lešení jednořadového s podlahami š do 1,5 m v do 24 m</t>
  </si>
  <si>
    <t>99905-R</t>
  </si>
  <si>
    <t>Vyčištění budov bytové a občanské výstavby při výšce podlaží do 4 m</t>
  </si>
  <si>
    <t>7660108-R</t>
  </si>
  <si>
    <t>Demontáž oplechování parapetů do suti</t>
  </si>
  <si>
    <t>968072361</t>
  </si>
  <si>
    <t>kus</t>
  </si>
  <si>
    <t>60794105</t>
  </si>
  <si>
    <t>Vybourání kovových rámů oken dvojitých pl do 2 m2</t>
  </si>
  <si>
    <t>0,000</t>
  </si>
  <si>
    <t>998018002</t>
  </si>
  <si>
    <t>D+M APU lišt z vnitřní strany vč.napojení meziokenních vložek</t>
  </si>
  <si>
    <t>7660111-R</t>
  </si>
  <si>
    <t>998764202</t>
  </si>
  <si>
    <t>006: Úpravy povrchu</t>
  </si>
  <si>
    <t>kovové větrací mřížky topení 600-1000 mm vč instalace a frézování do parapetů</t>
  </si>
  <si>
    <t>99908-R</t>
  </si>
  <si>
    <t>612481118</t>
  </si>
  <si>
    <t>Kód</t>
  </si>
  <si>
    <t>999: přirážky</t>
  </si>
  <si>
    <t>Komentář dodavatele</t>
  </si>
  <si>
    <t>soubor</t>
  </si>
  <si>
    <t>MJ</t>
  </si>
  <si>
    <t>7660109-R</t>
  </si>
  <si>
    <t xml:space="preserve">S_00..: </t>
  </si>
  <si>
    <t>Odvoz suti a vybouraných hmot na skládku ZKD 1 km přes 1 km</t>
  </si>
  <si>
    <t>Potažení vnitřních stěn vápenným štukem tloušťky do 3 mm</t>
  </si>
  <si>
    <t>Zakrytí výplní otvorů a svislých ploch folií přilepenou lepící páskou</t>
  </si>
  <si>
    <t>941941852</t>
  </si>
  <si>
    <t>622406111</t>
  </si>
  <si>
    <t>Poplatek za skládku - netříděné</t>
  </si>
  <si>
    <t>h</t>
  </si>
  <si>
    <t>Demontáž,uložení,zpětná montáž krytu topení vč kotvení a dod.kotevních prvků</t>
  </si>
  <si>
    <t>968062355</t>
  </si>
  <si>
    <t>612409991</t>
  </si>
  <si>
    <t>t</t>
  </si>
  <si>
    <t>930000001</t>
  </si>
  <si>
    <t>7660011-R</t>
  </si>
  <si>
    <t>demontáž dřevotřískových krytů nad okny vč kotvení</t>
  </si>
  <si>
    <t>095: různé dokončovací konstrukce</t>
  </si>
  <si>
    <t>Vybudování zařízení staveniště</t>
  </si>
  <si>
    <t>deska parapetni vnitřní plast komůrkový vč kotvení a dodávka kotevních prvků</t>
  </si>
  <si>
    <t>Lešení lehké pomocné ve světlíku nebo šachtě plocha do 6 m2 v podlah do 1,5 m</t>
  </si>
  <si>
    <t>766694112</t>
  </si>
  <si>
    <t>5</t>
  </si>
  <si>
    <t>Odstranění zařízení staveniště</t>
  </si>
  <si>
    <t>979081121</t>
  </si>
  <si>
    <t>Výměra</t>
  </si>
  <si>
    <t>7660013-R</t>
  </si>
  <si>
    <t>968072355</t>
  </si>
  <si>
    <t>99907-R</t>
  </si>
  <si>
    <t>612421637</t>
  </si>
  <si>
    <t>Demontáž parapetních desek dřevěných  nebo plastových š do 40 cm dl.př.1m</t>
  </si>
  <si>
    <t>764: Konstrukce klempířské</t>
  </si>
  <si>
    <t>Suť</t>
  </si>
  <si>
    <t>Základní silikátová penetrace podkladu v místnostech výšky do 3,8 m</t>
  </si>
  <si>
    <t>766825811</t>
  </si>
  <si>
    <t>7660110-R</t>
  </si>
  <si>
    <t>-117 370,36</t>
  </si>
  <si>
    <t>Komentář</t>
  </si>
  <si>
    <t>7660107-R</t>
  </si>
  <si>
    <t>0,00</t>
  </si>
  <si>
    <t>784181111</t>
  </si>
  <si>
    <t>612311131</t>
  </si>
  <si>
    <t/>
  </si>
  <si>
    <t>096: bourání a demolice konstrukcí</t>
  </si>
  <si>
    <t>ks</t>
  </si>
  <si>
    <t>699: přesun hmot HSV</t>
  </si>
  <si>
    <t>Demontáž lešení jednořadového s podlahami š do 1,5 m v do 24 m</t>
  </si>
  <si>
    <t>21</t>
  </si>
  <si>
    <t>D+M statických fasádních spojovacích profilů dl.2,4m</t>
  </si>
  <si>
    <t>784: malby</t>
  </si>
  <si>
    <t>Vybourání meziokenní vložky</t>
  </si>
  <si>
    <t>7660102-R</t>
  </si>
  <si>
    <t>Pořadí</t>
  </si>
  <si>
    <t>deska parapetní vnitřní renovační postforming s nosem 80mm da š 400mm</t>
  </si>
  <si>
    <t>766: konstrukce truhlářské</t>
  </si>
  <si>
    <t>764002851</t>
  </si>
  <si>
    <t>979082111</t>
  </si>
  <si>
    <t>784881111</t>
  </si>
  <si>
    <t>8</t>
  </si>
  <si>
    <t>7660104-R</t>
  </si>
  <si>
    <t>Oplechování rovných parapetů mechanicky kotvené Z PZ s povrchovou úpravou rš 290mm</t>
  </si>
  <si>
    <t>99909-R</t>
  </si>
  <si>
    <t>Dokumentace skutečného provedení stavby v počtu a farmátech dle SoD</t>
  </si>
  <si>
    <t>979098145</t>
  </si>
  <si>
    <t>Zakrytí podlah folií přilepenou lepící páskou</t>
  </si>
  <si>
    <t>m</t>
  </si>
  <si>
    <t>930: hodinové zůčtovací sazby</t>
  </si>
  <si>
    <t>Vnitřní omítka zdiva vápenná nebo vápenocementová štuková</t>
  </si>
  <si>
    <t>Příplatek k lešení jednořadovému s podlahami š do 1,5 m v do 24 m za první a ZKD měsíc použití</t>
  </si>
  <si>
    <t>3</t>
  </si>
  <si>
    <t>Úprava vnitřního ostění a nadpraží ,hrubá omítka ,perlinka lepidlo,nová štuková omítka</t>
  </si>
  <si>
    <t>Ostatní nepředvídané práce</t>
  </si>
  <si>
    <t>%</t>
  </si>
  <si>
    <t>094: lešení a stavební výtahy</t>
  </si>
  <si>
    <t>Přesun hmot ruční pro opravy a údržbu budov v do 12 m</t>
  </si>
  <si>
    <t>941941052</t>
  </si>
  <si>
    <t>7660106-R</t>
  </si>
  <si>
    <t>Označ</t>
  </si>
  <si>
    <t>7660101-R</t>
  </si>
  <si>
    <t>Potažení vnitřních stěn sklovláknitým pletivem vtlačením do tenkovvrstvé hmoty</t>
  </si>
  <si>
    <t>57</t>
  </si>
  <si>
    <t>J.cena</t>
  </si>
  <si>
    <t>99906-R</t>
  </si>
  <si>
    <t>m2</t>
  </si>
  <si>
    <t>Dvojnásobné malby bílé ze směsi za sucha středně otěruvzdorných v místnostech</t>
  </si>
  <si>
    <t>998766202</t>
  </si>
  <si>
    <t>1</t>
  </si>
  <si>
    <t>7</t>
  </si>
  <si>
    <t>Vypracování výrobní dokumentace</t>
  </si>
  <si>
    <t>619991001</t>
  </si>
  <si>
    <t>Hmotnost</t>
  </si>
  <si>
    <t>952901111</t>
  </si>
  <si>
    <t>-</t>
  </si>
  <si>
    <t>Demontáž,uložení,zpětná montáž garnýže vč kotvení a dod.kotevních prvků</t>
  </si>
  <si>
    <t>60794101</t>
  </si>
  <si>
    <t>Neoznačeno</t>
  </si>
  <si>
    <t>Cena</t>
  </si>
  <si>
    <t>Přesun hmot pro konstrukce klempířské v objektech v do 12 m</t>
  </si>
  <si>
    <t>7660111-2</t>
  </si>
  <si>
    <t>Provoz zařízení staveniště</t>
  </si>
  <si>
    <t>979081111</t>
  </si>
  <si>
    <t>D+M plastových rozšiřovacích profilů š. 125 mm nad okna ,barva bílá</t>
  </si>
  <si>
    <t>D+M meziokenní vložky 880 x 2350 mm vč. vnitřní a vnější pásky, vč.kotvení</t>
  </si>
  <si>
    <t>D+M meziokenní vložky 605 x 2350 mm vč. vnitřní a vnější pásky, vč.kotvení</t>
  </si>
  <si>
    <t>D+M plastového okna 1470 x 2350 mm vč. vnitřní a vnější pásky, vč.APU lišty</t>
  </si>
  <si>
    <t>D+M plastového okna 1170 x 2350 mm vč. vnitřní a vnější pásky, vč.APU lišty</t>
  </si>
  <si>
    <t>D+M meziokenní vložky 730 x 2350 mm vč. vnitřní a vnější pásky, vč.kotvení</t>
  </si>
  <si>
    <t>CENA CELKEM BEZ DPH</t>
  </si>
  <si>
    <t>Krycí list zadání</t>
  </si>
  <si>
    <t>Zakázka :</t>
  </si>
  <si>
    <t>Část :</t>
  </si>
  <si>
    <t>Faktura :</t>
  </si>
  <si>
    <t>Zakázka číslo :</t>
  </si>
  <si>
    <t>Umístění :</t>
  </si>
  <si>
    <t>Třinec</t>
  </si>
  <si>
    <t>Stavební objekt číslo :</t>
  </si>
  <si>
    <t>Investor :</t>
  </si>
  <si>
    <t>Rozpočet číslo :</t>
  </si>
  <si>
    <t>Objednal :</t>
  </si>
  <si>
    <t>Dodatek číslo :</t>
  </si>
  <si>
    <t>Projektant :</t>
  </si>
  <si>
    <t>Archivní číslo :</t>
  </si>
  <si>
    <t>Zpracoval :</t>
  </si>
  <si>
    <t>Datum :</t>
  </si>
  <si>
    <t>Soubor :</t>
  </si>
  <si>
    <t>Rozpočtové náklady [Kč]</t>
  </si>
  <si>
    <t>Ostatní náklady</t>
  </si>
  <si>
    <t>Vypracoval:</t>
  </si>
  <si>
    <t>Typ oddílu</t>
  </si>
  <si>
    <t>Dodávka</t>
  </si>
  <si>
    <t>Montáž</t>
  </si>
  <si>
    <t>HZS</t>
  </si>
  <si>
    <t>Přirážky</t>
  </si>
  <si>
    <t>Název nákladu</t>
  </si>
  <si>
    <t>Částka</t>
  </si>
  <si>
    <t>Sazba DPH</t>
  </si>
  <si>
    <t>HSV</t>
  </si>
  <si>
    <t>PSV</t>
  </si>
  <si>
    <t>MON</t>
  </si>
  <si>
    <t>VRN</t>
  </si>
  <si>
    <t>OST</t>
  </si>
  <si>
    <t>Celkem</t>
  </si>
  <si>
    <t>Základní rozpočtové náklady</t>
  </si>
  <si>
    <t>Odsouhlasil:</t>
  </si>
  <si>
    <t>Celkové rozpočtové náklady (bezDPH)</t>
  </si>
  <si>
    <t>Celkové ostatní náklady</t>
  </si>
  <si>
    <t>Daň z přidané hodnoty (Rozpočet+Ostatní)</t>
  </si>
  <si>
    <t>Dílčí DPH</t>
  </si>
  <si>
    <t>Sazba[%]</t>
  </si>
  <si>
    <t>Základ</t>
  </si>
  <si>
    <t>Daň</t>
  </si>
  <si>
    <t>Základna</t>
  </si>
  <si>
    <t>Dne:</t>
  </si>
  <si>
    <t>Razítko:</t>
  </si>
  <si>
    <t>Celkové náklady (Rozpočet +Ostatní) vč. DPH</t>
  </si>
  <si>
    <t>Účelové měrné jednotky (bez DPH)</t>
  </si>
  <si>
    <t>Název MJ</t>
  </si>
  <si>
    <t>Počet MJ</t>
  </si>
  <si>
    <t>Náklady/MJ</t>
  </si>
  <si>
    <t>D+M vnitřních žaluzií</t>
  </si>
  <si>
    <t>Výměna oken ZŠ Kaštanová kompletní nabídka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</si>
</sst>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##\ ###\ ###\ ##0.00000;\-###\ ###\ ###\ ##0.00000"/>
    <numFmt numFmtId="165" formatCode="#,##0.00\ &quot;Kč&quot;_);\-#,##0.00\ &quot;Kč&quot;"/>
    <numFmt numFmtId="166" formatCode="#####"/>
    <numFmt numFmtId="167" formatCode="_(* #,##0.00\ _);_(\-* #,##0.00\ ;_(* &quot;-&quot;??\ _);_(@_)"/>
    <numFmt numFmtId="168" formatCode="#,##0\ &quot;Kč&quot;_);[Red]\-#,##0\ &quot;Kč&quot;"/>
    <numFmt numFmtId="169" formatCode="#,##0.00\ &quot;Kč&quot;_);[Red]\-#,##0.00\ &quot;Kč&quot;"/>
    <numFmt numFmtId="170" formatCode="_(* #,##0\ &quot;Kč&quot;_);_(\-* #,##0\ &quot;Kč&quot;;_(* &quot;-&quot;\ &quot;Kč&quot;_);_(@_)"/>
    <numFmt numFmtId="171" formatCode="_(* #,##0\ _);_(\-* #,##0\ ;_(* &quot;-&quot;\ _);_(@_)"/>
    <numFmt numFmtId="172" formatCode="_(* #,##0.00\ &quot;Kč&quot;_);_(\-* #,##0.00\ &quot;Kč&quot;;_(* &quot;-&quot;??\ &quot;Kč&quot;_);_(@_)"/>
    <numFmt numFmtId="173" formatCode="###\ ###\ ###\ ##0.00000;\-###\ ###\ ###\ ##0.00000;\-"/>
    <numFmt numFmtId="174" formatCode="#,##0\ &quot;Kč&quot;_);\-#,##0\ &quot;Kč&quot;"/>
    <numFmt numFmtId="175" formatCode="#,##0.000"/>
    <numFmt numFmtId="176" formatCode="###\ ###\ ###\ ##0;\-###\ ###\ ###\ ##0"/>
    <numFmt numFmtId="177" formatCode="#,##0.00&quot; Kč&quot;;\-#,##0.00&quot; Kč&quot;"/>
    <numFmt numFmtId="178" formatCode="#,##0.00;\-#,###,##0.00;&quot;&quot;"/>
    <numFmt numFmtId="179" formatCode="0&quot; %&quot;"/>
    <numFmt numFmtId="180" formatCode="#,##0.00&quot; Kč&quot;;\-#,##0.00&quot; Kč&quot;;&quot;&quot;"/>
    <numFmt numFmtId="181" formatCode="#,##0.00;;&quot;&quot;"/>
    <numFmt numFmtId="182" formatCode="#,##0.00_ ;\-#,##0.00\ "/>
  </numFmts>
  <fonts count="58">
    <font>
      <sz val="9"/>
      <color rgb="FF000000"/>
      <name val="Segoe UI"/>
      <family val="2"/>
    </font>
    <font>
      <sz val="8"/>
      <name val="Tahoma"/>
      <family val="0"/>
    </font>
    <font>
      <b/>
      <i/>
      <sz val="14"/>
      <name val="Arial CE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0"/>
      <name val="Arial CE"/>
      <family val="2"/>
    </font>
    <font>
      <b/>
      <i/>
      <sz val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name val="Arial CE"/>
      <family val="2"/>
    </font>
    <font>
      <b/>
      <sz val="10"/>
      <name val="Arial"/>
      <family val="2"/>
    </font>
    <font>
      <sz val="10"/>
      <name val="Arial CE"/>
      <family val="2"/>
    </font>
    <font>
      <b/>
      <sz val="10"/>
      <color indexed="8"/>
      <name val="Arial"/>
      <family val="2"/>
    </font>
    <font>
      <b/>
      <i/>
      <sz val="11"/>
      <name val="Arial CE"/>
      <family val="2"/>
    </font>
    <font>
      <b/>
      <i/>
      <sz val="16"/>
      <name val="Arial"/>
      <family val="2"/>
    </font>
    <font>
      <sz val="8"/>
      <color indexed="8"/>
      <name val="Tahoma"/>
      <family val="2"/>
    </font>
    <font>
      <sz val="9"/>
      <color indexed="8"/>
      <name val="Segoe U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9"/>
      <color indexed="8"/>
      <name val="Segoe UI"/>
      <family val="2"/>
    </font>
    <font>
      <b/>
      <sz val="10"/>
      <color indexed="8"/>
      <name val="Segoe UI"/>
      <family val="2"/>
    </font>
    <font>
      <sz val="8"/>
      <color rgb="FF000000"/>
      <name val="Tahoma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9"/>
      <color rgb="FF000000"/>
      <name val="Segoe UI"/>
      <family val="2"/>
    </font>
    <font>
      <b/>
      <sz val="10"/>
      <color rgb="FF000000"/>
      <name val="Segoe UI"/>
      <family val="2"/>
    </font>
  </fonts>
  <fills count="41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E8E9EC"/>
        <bgColor indexed="64"/>
      </patternFill>
    </fill>
    <fill>
      <patternFill patternType="solid">
        <fgColor rgb="FFF2F3F4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7F79D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rgb="FFA0A0A0"/>
      </top>
      <bottom style="thin">
        <color rgb="FFA0A0A0"/>
      </bottom>
    </border>
    <border>
      <left style="thin">
        <color rgb="FFE6E7E8"/>
      </left>
      <right style="thin">
        <color rgb="FFE6E7E8"/>
      </right>
      <top style="thin">
        <color rgb="FFE6E7E8"/>
      </top>
      <bottom style="thin">
        <color rgb="FFE6E7E8"/>
      </bottom>
    </border>
    <border>
      <left/>
      <right style="thin">
        <color rgb="FFA0A0A0"/>
      </right>
      <top style="thin">
        <color rgb="FFA0A0A0"/>
      </top>
      <bottom style="thin">
        <color rgb="FFA0A0A0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thin">
        <color rgb="FFA0A0A0"/>
      </left>
      <right/>
      <top style="thin">
        <color rgb="FFA0A0A0"/>
      </top>
      <bottom style="thin">
        <color rgb="FFA0A0A0"/>
      </bottom>
    </border>
    <border>
      <left style="thin">
        <color rgb="FFA0A0A0"/>
      </left>
      <right style="thin">
        <color rgb="FFA0A0A0"/>
      </right>
      <top style="thin">
        <color rgb="FFA0A0A0"/>
      </top>
      <bottom/>
    </border>
    <border>
      <left style="thin">
        <color rgb="FFA0A0A0"/>
      </left>
      <right style="thin">
        <color rgb="FFA0A0A0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38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0" fillId="2" borderId="0" applyNumberFormat="0" applyFont="0" applyFill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43" fontId="17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41" fillId="21" borderId="2" applyNumberFormat="0" applyAlignment="0" applyProtection="0"/>
    <xf numFmtId="44" fontId="17" fillId="0" borderId="0" applyFont="0" applyFill="0" applyBorder="0" applyAlignment="0" applyProtection="0"/>
    <xf numFmtId="44" fontId="38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0" applyNumberFormat="0" applyBorder="0" applyAlignment="0" applyProtection="0"/>
    <xf numFmtId="0" fontId="38" fillId="23" borderId="6" applyNumberFormat="0" applyFont="0" applyAlignment="0" applyProtection="0"/>
    <xf numFmtId="9" fontId="38" fillId="0" borderId="0" applyFont="0" applyFill="0" applyBorder="0" applyAlignment="0" applyProtection="0"/>
    <xf numFmtId="0" fontId="47" fillId="0" borderId="7" applyNumberFormat="0" applyFill="0" applyAlignment="0" applyProtection="0"/>
    <xf numFmtId="0" fontId="48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6" borderId="8" applyNumberFormat="0" applyAlignment="0" applyProtection="0"/>
    <xf numFmtId="0" fontId="52" fillId="27" borderId="8" applyNumberFormat="0" applyAlignment="0" applyProtection="0"/>
    <xf numFmtId="0" fontId="53" fillId="27" borderId="9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33" borderId="0" applyNumberFormat="0" applyBorder="0" applyAlignment="0" applyProtection="0"/>
  </cellStyleXfs>
  <cellXfs count="97">
    <xf numFmtId="0" fontId="0" fillId="2" borderId="0" xfId="0" applyNumberFormat="1" applyFont="1" applyFill="1" applyBorder="1" applyAlignment="1" applyProtection="1">
      <alignment horizontal="left" vertical="top" wrapText="1"/>
      <protection/>
    </xf>
    <xf numFmtId="0" fontId="0" fillId="34" borderId="10" xfId="0" applyNumberFormat="1" applyFont="1" applyFill="1" applyBorder="1" applyAlignment="1" applyProtection="1">
      <alignment horizontal="left" vertical="top" wrapText="1"/>
      <protection/>
    </xf>
    <xf numFmtId="0" fontId="56" fillId="35" borderId="10" xfId="0" applyNumberFormat="1" applyFont="1" applyFill="1" applyBorder="1" applyAlignment="1" applyProtection="1">
      <alignment horizontal="right" vertical="top" wrapText="1"/>
      <protection/>
    </xf>
    <xf numFmtId="164" fontId="0" fillId="34" borderId="11" xfId="0" applyNumberFormat="1" applyFont="1" applyFill="1" applyBorder="1" applyAlignment="1" applyProtection="1">
      <alignment horizontal="right" vertical="top" wrapText="1"/>
      <protection/>
    </xf>
    <xf numFmtId="0" fontId="56" fillId="35" borderId="12" xfId="0" applyNumberFormat="1" applyFont="1" applyFill="1" applyBorder="1" applyAlignment="1" applyProtection="1">
      <alignment horizontal="left" vertical="top" wrapText="1"/>
      <protection/>
    </xf>
    <xf numFmtId="0" fontId="0" fillId="2" borderId="13" xfId="0" applyNumberFormat="1" applyFont="1" applyFill="1" applyBorder="1" applyAlignment="1" applyProtection="1">
      <alignment horizontal="left" vertical="top" wrapText="1"/>
      <protection/>
    </xf>
    <xf numFmtId="0" fontId="0" fillId="34" borderId="14" xfId="0" applyNumberFormat="1" applyFont="1" applyFill="1" applyBorder="1" applyAlignment="1" applyProtection="1">
      <alignment horizontal="left" vertical="top" wrapText="1"/>
      <protection/>
    </xf>
    <xf numFmtId="0" fontId="56" fillId="35" borderId="10" xfId="0" applyNumberFormat="1" applyFont="1" applyFill="1" applyBorder="1" applyAlignment="1" applyProtection="1">
      <alignment horizontal="left" vertical="top" wrapText="1"/>
      <protection/>
    </xf>
    <xf numFmtId="4" fontId="0" fillId="2" borderId="13" xfId="0" applyNumberFormat="1" applyFont="1" applyFill="1" applyBorder="1" applyAlignment="1" applyProtection="1">
      <alignment horizontal="right" vertical="top" wrapText="1"/>
      <protection/>
    </xf>
    <xf numFmtId="0" fontId="0" fillId="36" borderId="15" xfId="0" applyNumberFormat="1" applyFont="1" applyFill="1" applyBorder="1" applyAlignment="1" applyProtection="1">
      <alignment horizontal="center" vertical="top" wrapText="1"/>
      <protection/>
    </xf>
    <xf numFmtId="4" fontId="56" fillId="2" borderId="13" xfId="0" applyNumberFormat="1" applyFont="1" applyFill="1" applyBorder="1" applyAlignment="1" applyProtection="1">
      <alignment horizontal="right" vertical="top" wrapText="1"/>
      <protection/>
    </xf>
    <xf numFmtId="0" fontId="0" fillId="37" borderId="13" xfId="0" applyNumberFormat="1" applyFont="1" applyFill="1" applyBorder="1" applyAlignment="1" applyProtection="1">
      <alignment horizontal="left" vertical="top" wrapText="1"/>
      <protection/>
    </xf>
    <xf numFmtId="173" fontId="0" fillId="2" borderId="13" xfId="0" applyNumberFormat="1" applyFont="1" applyFill="1" applyBorder="1" applyAlignment="1" applyProtection="1">
      <alignment horizontal="right" vertical="top" wrapText="1"/>
      <protection/>
    </xf>
    <xf numFmtId="166" fontId="0" fillId="34" borderId="11" xfId="0" applyNumberFormat="1" applyFont="1" applyFill="1" applyBorder="1" applyAlignment="1" applyProtection="1">
      <alignment horizontal="left" vertical="top" wrapText="1"/>
      <protection/>
    </xf>
    <xf numFmtId="0" fontId="0" fillId="34" borderId="12" xfId="0" applyNumberFormat="1" applyFont="1" applyFill="1" applyBorder="1" applyAlignment="1" applyProtection="1">
      <alignment horizontal="left" vertical="top" wrapText="1"/>
      <protection/>
    </xf>
    <xf numFmtId="0" fontId="0" fillId="2" borderId="13" xfId="0" applyNumberFormat="1" applyFont="1" applyFill="1" applyBorder="1" applyAlignment="1" applyProtection="1">
      <alignment horizontal="right" vertical="top" wrapText="1"/>
      <protection/>
    </xf>
    <xf numFmtId="0" fontId="56" fillId="35" borderId="14" xfId="0" applyNumberFormat="1" applyFont="1" applyFill="1" applyBorder="1" applyAlignment="1" applyProtection="1">
      <alignment horizontal="left" vertical="top" wrapText="1"/>
      <protection/>
    </xf>
    <xf numFmtId="175" fontId="0" fillId="2" borderId="13" xfId="0" applyNumberFormat="1" applyFont="1" applyFill="1" applyBorder="1" applyAlignment="1" applyProtection="1">
      <alignment horizontal="right" vertical="top" wrapText="1"/>
      <protection/>
    </xf>
    <xf numFmtId="176" fontId="0" fillId="34" borderId="11" xfId="0" applyNumberFormat="1" applyFont="1" applyFill="1" applyBorder="1" applyAlignment="1" applyProtection="1">
      <alignment horizontal="right" vertical="top" wrapText="1"/>
      <protection/>
    </xf>
    <xf numFmtId="0" fontId="0" fillId="34" borderId="13" xfId="0" applyNumberFormat="1" applyFont="1" applyFill="1" applyBorder="1" applyAlignment="1" applyProtection="1">
      <alignment horizontal="left" vertical="top" wrapText="1"/>
      <protection/>
    </xf>
    <xf numFmtId="175" fontId="0" fillId="37" borderId="13" xfId="0" applyNumberFormat="1" applyFont="1" applyFill="1" applyBorder="1" applyAlignment="1" applyProtection="1">
      <alignment horizontal="right" vertical="top" wrapText="1"/>
      <protection/>
    </xf>
    <xf numFmtId="0" fontId="56" fillId="35" borderId="16" xfId="0" applyNumberFormat="1" applyFont="1" applyFill="1" applyBorder="1" applyAlignment="1" applyProtection="1">
      <alignment horizontal="left" vertical="top" wrapText="1"/>
      <protection/>
    </xf>
    <xf numFmtId="4" fontId="56" fillId="35" borderId="10" xfId="0" applyNumberFormat="1" applyFont="1" applyFill="1" applyBorder="1" applyAlignment="1" applyProtection="1">
      <alignment horizontal="right" vertical="top" wrapText="1"/>
      <protection/>
    </xf>
    <xf numFmtId="0" fontId="56" fillId="34" borderId="10" xfId="0" applyNumberFormat="1" applyFont="1" applyFill="1" applyBorder="1" applyAlignment="1" applyProtection="1">
      <alignment horizontal="left" vertical="top" wrapText="1"/>
      <protection/>
    </xf>
    <xf numFmtId="176" fontId="57" fillId="34" borderId="11" xfId="0" applyNumberFormat="1" applyFont="1" applyFill="1" applyBorder="1" applyAlignment="1" applyProtection="1">
      <alignment horizontal="right" vertical="top" wrapText="1"/>
      <protection/>
    </xf>
    <xf numFmtId="0" fontId="3" fillId="38" borderId="17" xfId="0" applyFont="1" applyFill="1" applyBorder="1" applyAlignment="1">
      <alignment horizontal="center" vertical="center"/>
    </xf>
    <xf numFmtId="0" fontId="5" fillId="38" borderId="17" xfId="0" applyFont="1" applyFill="1" applyBorder="1" applyAlignment="1">
      <alignment horizontal="center" vertical="center"/>
    </xf>
    <xf numFmtId="0" fontId="7" fillId="39" borderId="18" xfId="0" applyFont="1" applyFill="1" applyBorder="1" applyAlignment="1">
      <alignment horizontal="center" vertical="center"/>
    </xf>
    <xf numFmtId="0" fontId="8" fillId="39" borderId="18" xfId="0" applyFont="1" applyFill="1" applyBorder="1" applyAlignment="1">
      <alignment horizontal="center" vertical="center"/>
    </xf>
    <xf numFmtId="0" fontId="6" fillId="39" borderId="18" xfId="0" applyFont="1" applyFill="1" applyBorder="1" applyAlignment="1">
      <alignment vertical="center"/>
    </xf>
    <xf numFmtId="0" fontId="0" fillId="40" borderId="19" xfId="0" applyFont="1" applyFill="1" applyBorder="1" applyAlignment="1">
      <alignment/>
    </xf>
    <xf numFmtId="0" fontId="12" fillId="39" borderId="20" xfId="0" applyFont="1" applyFill="1" applyBorder="1" applyAlignment="1">
      <alignment horizontal="center" vertical="center"/>
    </xf>
    <xf numFmtId="0" fontId="12" fillId="39" borderId="21" xfId="0" applyFont="1" applyFill="1" applyBorder="1" applyAlignment="1">
      <alignment horizontal="center"/>
    </xf>
    <xf numFmtId="177" fontId="12" fillId="39" borderId="21" xfId="0" applyNumberFormat="1" applyFont="1" applyFill="1" applyBorder="1" applyAlignment="1">
      <alignment horizontal="center"/>
    </xf>
    <xf numFmtId="177" fontId="12" fillId="39" borderId="22" xfId="0" applyNumberFormat="1" applyFont="1" applyFill="1" applyBorder="1" applyAlignment="1">
      <alignment horizontal="center"/>
    </xf>
    <xf numFmtId="0" fontId="11" fillId="39" borderId="19" xfId="0" applyFont="1" applyFill="1" applyBorder="1" applyAlignment="1">
      <alignment horizontal="center"/>
    </xf>
    <xf numFmtId="0" fontId="12" fillId="39" borderId="19" xfId="0" applyFont="1" applyFill="1" applyBorder="1" applyAlignment="1">
      <alignment horizontal="center"/>
    </xf>
    <xf numFmtId="4" fontId="12" fillId="39" borderId="19" xfId="0" applyNumberFormat="1" applyFont="1" applyFill="1" applyBorder="1" applyAlignment="1">
      <alignment/>
    </xf>
    <xf numFmtId="0" fontId="0" fillId="40" borderId="23" xfId="0" applyFont="1" applyFill="1" applyBorder="1" applyAlignment="1">
      <alignment/>
    </xf>
    <xf numFmtId="0" fontId="0" fillId="40" borderId="0" xfId="0" applyFont="1" applyFill="1" applyBorder="1" applyAlignment="1">
      <alignment/>
    </xf>
    <xf numFmtId="0" fontId="12" fillId="39" borderId="21" xfId="0" applyFont="1" applyFill="1" applyBorder="1" applyAlignment="1">
      <alignment horizontal="center" vertical="center"/>
    </xf>
    <xf numFmtId="178" fontId="0" fillId="40" borderId="19" xfId="0" applyNumberFormat="1" applyFont="1" applyFill="1" applyBorder="1" applyAlignment="1">
      <alignment/>
    </xf>
    <xf numFmtId="178" fontId="0" fillId="40" borderId="24" xfId="0" applyNumberFormat="1" applyFont="1" applyFill="1" applyBorder="1" applyAlignment="1">
      <alignment/>
    </xf>
    <xf numFmtId="4" fontId="0" fillId="40" borderId="19" xfId="0" applyNumberFormat="1" applyFont="1" applyFill="1" applyBorder="1" applyAlignment="1">
      <alignment/>
    </xf>
    <xf numFmtId="179" fontId="0" fillId="40" borderId="19" xfId="0" applyNumberFormat="1" applyFont="1" applyFill="1" applyBorder="1" applyAlignment="1">
      <alignment/>
    </xf>
    <xf numFmtId="0" fontId="9" fillId="40" borderId="23" xfId="0" applyFont="1" applyFill="1" applyBorder="1" applyAlignment="1">
      <alignment/>
    </xf>
    <xf numFmtId="0" fontId="12" fillId="39" borderId="20" xfId="0" applyFont="1" applyFill="1" applyBorder="1" applyAlignment="1">
      <alignment horizontal="center"/>
    </xf>
    <xf numFmtId="178" fontId="12" fillId="39" borderId="21" xfId="0" applyNumberFormat="1" applyFont="1" applyFill="1" applyBorder="1" applyAlignment="1">
      <alignment/>
    </xf>
    <xf numFmtId="178" fontId="12" fillId="39" borderId="22" xfId="0" applyNumberFormat="1" applyFont="1" applyFill="1" applyBorder="1" applyAlignment="1">
      <alignment/>
    </xf>
    <xf numFmtId="0" fontId="0" fillId="40" borderId="25" xfId="0" applyFont="1" applyFill="1" applyBorder="1" applyAlignment="1">
      <alignment/>
    </xf>
    <xf numFmtId="0" fontId="12" fillId="40" borderId="23" xfId="0" applyFont="1" applyFill="1" applyBorder="1" applyAlignment="1">
      <alignment horizontal="center"/>
    </xf>
    <xf numFmtId="179" fontId="12" fillId="39" borderId="21" xfId="0" applyNumberFormat="1" applyFont="1" applyFill="1" applyBorder="1" applyAlignment="1">
      <alignment horizontal="center"/>
    </xf>
    <xf numFmtId="0" fontId="12" fillId="40" borderId="19" xfId="0" applyFont="1" applyFill="1" applyBorder="1" applyAlignment="1">
      <alignment/>
    </xf>
    <xf numFmtId="0" fontId="12" fillId="39" borderId="26" xfId="0" applyFont="1" applyFill="1" applyBorder="1" applyAlignment="1">
      <alignment horizontal="center"/>
    </xf>
    <xf numFmtId="4" fontId="0" fillId="40" borderId="24" xfId="0" applyNumberFormat="1" applyFont="1" applyFill="1" applyBorder="1" applyAlignment="1">
      <alignment/>
    </xf>
    <xf numFmtId="0" fontId="15" fillId="38" borderId="17" xfId="0" applyFont="1" applyFill="1" applyBorder="1" applyAlignment="1">
      <alignment horizontal="center" vertical="center"/>
    </xf>
    <xf numFmtId="0" fontId="11" fillId="38" borderId="27" xfId="0" applyFont="1" applyFill="1" applyBorder="1" applyAlignment="1">
      <alignment horizontal="center"/>
    </xf>
    <xf numFmtId="180" fontId="16" fillId="39" borderId="28" xfId="0" applyNumberFormat="1" applyFont="1" applyFill="1" applyBorder="1" applyAlignment="1">
      <alignment horizontal="center" vertical="center"/>
    </xf>
    <xf numFmtId="0" fontId="12" fillId="39" borderId="29" xfId="0" applyFont="1" applyFill="1" applyBorder="1" applyAlignment="1">
      <alignment horizontal="center"/>
    </xf>
    <xf numFmtId="0" fontId="0" fillId="40" borderId="19" xfId="0" applyFont="1" applyFill="1" applyBorder="1" applyAlignment="1">
      <alignment/>
    </xf>
    <xf numFmtId="177" fontId="0" fillId="40" borderId="19" xfId="0" applyNumberFormat="1" applyFont="1" applyFill="1" applyBorder="1" applyAlignment="1">
      <alignment horizontal="center"/>
    </xf>
    <xf numFmtId="177" fontId="0" fillId="40" borderId="24" xfId="0" applyNumberFormat="1" applyFont="1" applyFill="1" applyBorder="1" applyAlignment="1">
      <alignment horizontal="center"/>
    </xf>
    <xf numFmtId="180" fontId="0" fillId="40" borderId="19" xfId="0" applyNumberFormat="1" applyFont="1" applyFill="1" applyBorder="1" applyAlignment="1">
      <alignment horizontal="center"/>
    </xf>
    <xf numFmtId="0" fontId="12" fillId="38" borderId="17" xfId="0" applyFont="1" applyFill="1" applyBorder="1" applyAlignment="1">
      <alignment horizontal="center"/>
    </xf>
    <xf numFmtId="0" fontId="12" fillId="39" borderId="21" xfId="0" applyFont="1" applyFill="1" applyBorder="1" applyAlignment="1">
      <alignment horizontal="left" vertical="center"/>
    </xf>
    <xf numFmtId="180" fontId="12" fillId="39" borderId="0" xfId="0" applyNumberFormat="1" applyFont="1" applyFill="1" applyBorder="1" applyAlignment="1">
      <alignment horizontal="center" vertical="center"/>
    </xf>
    <xf numFmtId="180" fontId="14" fillId="39" borderId="22" xfId="0" applyNumberFormat="1" applyFont="1" applyFill="1" applyBorder="1" applyAlignment="1">
      <alignment horizontal="center" vertical="center"/>
    </xf>
    <xf numFmtId="0" fontId="12" fillId="39" borderId="19" xfId="0" applyFont="1" applyFill="1" applyBorder="1" applyAlignment="1">
      <alignment horizontal="center" vertical="center"/>
    </xf>
    <xf numFmtId="181" fontId="12" fillId="39" borderId="19" xfId="0" applyNumberFormat="1" applyFont="1" applyFill="1" applyBorder="1" applyAlignment="1">
      <alignment horizontal="center" vertical="center"/>
    </xf>
    <xf numFmtId="180" fontId="9" fillId="40" borderId="19" xfId="0" applyNumberFormat="1" applyFont="1" applyFill="1" applyBorder="1" applyAlignment="1">
      <alignment horizontal="center"/>
    </xf>
    <xf numFmtId="0" fontId="12" fillId="38" borderId="19" xfId="0" applyFont="1" applyFill="1" applyBorder="1" applyAlignment="1">
      <alignment horizontal="center"/>
    </xf>
    <xf numFmtId="2" fontId="12" fillId="39" borderId="21" xfId="0" applyNumberFormat="1" applyFont="1" applyFill="1" applyBorder="1" applyAlignment="1">
      <alignment horizontal="center"/>
    </xf>
    <xf numFmtId="4" fontId="12" fillId="39" borderId="22" xfId="0" applyNumberFormat="1" applyFont="1" applyFill="1" applyBorder="1" applyAlignment="1">
      <alignment horizontal="center"/>
    </xf>
    <xf numFmtId="0" fontId="11" fillId="39" borderId="19" xfId="0" applyFont="1" applyFill="1" applyBorder="1" applyAlignment="1">
      <alignment horizontal="center"/>
    </xf>
    <xf numFmtId="4" fontId="12" fillId="39" borderId="19" xfId="0" applyNumberFormat="1" applyFont="1" applyFill="1" applyBorder="1" applyAlignment="1">
      <alignment horizontal="center"/>
    </xf>
    <xf numFmtId="0" fontId="12" fillId="40" borderId="21" xfId="0" applyFont="1" applyFill="1" applyBorder="1" applyAlignment="1">
      <alignment/>
    </xf>
    <xf numFmtId="180" fontId="12" fillId="40" borderId="30" xfId="0" applyNumberFormat="1" applyFont="1" applyFill="1" applyBorder="1" applyAlignment="1">
      <alignment horizontal="center"/>
    </xf>
    <xf numFmtId="0" fontId="13" fillId="40" borderId="19" xfId="0" applyFont="1" applyFill="1" applyBorder="1" applyAlignment="1">
      <alignment/>
    </xf>
    <xf numFmtId="0" fontId="12" fillId="39" borderId="21" xfId="0" applyFont="1" applyFill="1" applyBorder="1" applyAlignment="1">
      <alignment horizontal="left" vertical="center" wrapText="1"/>
    </xf>
    <xf numFmtId="180" fontId="12" fillId="39" borderId="30" xfId="0" applyNumberFormat="1" applyFont="1" applyFill="1" applyBorder="1" applyAlignment="1">
      <alignment horizontal="center" vertical="center"/>
    </xf>
    <xf numFmtId="0" fontId="12" fillId="39" borderId="19" xfId="0" applyFont="1" applyFill="1" applyBorder="1" applyAlignment="1">
      <alignment vertical="center"/>
    </xf>
    <xf numFmtId="180" fontId="12" fillId="39" borderId="19" xfId="0" applyNumberFormat="1" applyFont="1" applyFill="1" applyBorder="1" applyAlignment="1">
      <alignment horizontal="center" vertical="center"/>
    </xf>
    <xf numFmtId="0" fontId="11" fillId="40" borderId="21" xfId="0" applyFont="1" applyFill="1" applyBorder="1" applyAlignment="1">
      <alignment/>
    </xf>
    <xf numFmtId="180" fontId="14" fillId="40" borderId="31" xfId="0" applyNumberFormat="1" applyFont="1" applyFill="1" applyBorder="1" applyAlignment="1">
      <alignment horizontal="center"/>
    </xf>
    <xf numFmtId="0" fontId="11" fillId="38" borderId="17" xfId="0" applyFont="1" applyFill="1" applyBorder="1" applyAlignment="1">
      <alignment horizontal="center"/>
    </xf>
    <xf numFmtId="0" fontId="0" fillId="38" borderId="32" xfId="0" applyFont="1" applyFill="1" applyBorder="1" applyAlignment="1">
      <alignment horizontal="center"/>
    </xf>
    <xf numFmtId="14" fontId="0" fillId="40" borderId="19" xfId="0" applyNumberFormat="1" applyFont="1" applyFill="1" applyBorder="1" applyAlignment="1">
      <alignment/>
    </xf>
    <xf numFmtId="0" fontId="10" fillId="40" borderId="19" xfId="0" applyFont="1" applyFill="1" applyBorder="1" applyAlignment="1">
      <alignment/>
    </xf>
    <xf numFmtId="49" fontId="0" fillId="40" borderId="19" xfId="0" applyNumberFormat="1" applyFont="1" applyFill="1" applyBorder="1" applyAlignment="1">
      <alignment/>
    </xf>
    <xf numFmtId="0" fontId="9" fillId="40" borderId="19" xfId="0" applyFont="1" applyFill="1" applyBorder="1" applyAlignment="1">
      <alignment/>
    </xf>
    <xf numFmtId="0" fontId="2" fillId="40" borderId="0" xfId="0" applyFont="1" applyFill="1" applyBorder="1" applyAlignment="1">
      <alignment horizontal="center" vertical="center"/>
    </xf>
    <xf numFmtId="0" fontId="4" fillId="38" borderId="17" xfId="0" applyFont="1" applyFill="1" applyBorder="1" applyAlignment="1">
      <alignment horizontal="left" vertical="center"/>
    </xf>
    <xf numFmtId="0" fontId="6" fillId="38" borderId="17" xfId="0" applyFont="1" applyFill="1" applyBorder="1" applyAlignment="1">
      <alignment horizontal="left" vertical="center"/>
    </xf>
    <xf numFmtId="0" fontId="8" fillId="39" borderId="18" xfId="0" applyFont="1" applyFill="1" applyBorder="1" applyAlignment="1">
      <alignment horizontal="center" vertical="center"/>
    </xf>
    <xf numFmtId="0" fontId="8" fillId="39" borderId="18" xfId="0" applyFont="1" applyFill="1" applyBorder="1" applyAlignment="1">
      <alignment vertical="center"/>
    </xf>
    <xf numFmtId="0" fontId="0" fillId="34" borderId="13" xfId="0" applyNumberFormat="1" applyFont="1" applyFill="1" applyBorder="1" applyAlignment="1" applyProtection="1">
      <alignment horizontal="center" vertical="top" wrapText="1"/>
      <protection/>
    </xf>
    <xf numFmtId="0" fontId="0" fillId="34" borderId="13" xfId="0" applyNumberFormat="1" applyFont="1" applyFill="1" applyBorder="1" applyAlignment="1" applyProtection="1">
      <alignment horizontal="left" vertical="top" wrapText="1"/>
      <protection/>
    </xf>
  </cellXfs>
  <cellStyles count="45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 [0]" xfId="35"/>
    <cellStyle name="Kontrolní buňka" xfId="36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2">
    <dxf>
      <font>
        <b val="0"/>
        <color indexed="9"/>
      </font>
    </dxf>
    <dxf>
      <font>
        <b val="0"/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20\Cenov&#233;%20nab&#237;dky\V&#344;%20Z&#352;%20Ka&#353;tanov&#225;,%20T&#345;inec\K%20posl&#225;n&#237;%20do%20E-ZAK\APS%20-%20V&#344;%20Z&#352;%20Ka&#353;tanov&#225;%20412%20T&#345;inec\P&#345;&#237;loha%20&#269;.%205-%20V&#253;kaz%20v&#253;m&#283;r%20Z&#352;%20Ka&#353;tanov&#22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rycíList"/>
      <sheetName val="Rozpočet"/>
    </sheetNames>
    <sheetDataSet>
      <sheetData sheetId="1">
        <row r="7">
          <cell r="N7">
            <v>0</v>
          </cell>
          <cell r="O7">
            <v>0</v>
          </cell>
        </row>
        <row r="9">
          <cell r="K9">
            <v>3109000</v>
          </cell>
          <cell r="L9">
            <v>141409</v>
          </cell>
          <cell r="M9">
            <v>2967591</v>
          </cell>
          <cell r="N9">
            <v>0</v>
          </cell>
          <cell r="O9">
            <v>0</v>
          </cell>
          <cell r="S9">
            <v>652890</v>
          </cell>
        </row>
        <row r="10">
          <cell r="F10" t="str">
            <v>HSV</v>
          </cell>
          <cell r="K10">
            <v>339820</v>
          </cell>
          <cell r="L10">
            <v>0</v>
          </cell>
          <cell r="M10">
            <v>339820</v>
          </cell>
          <cell r="N10">
            <v>0</v>
          </cell>
          <cell r="O10">
            <v>0</v>
          </cell>
          <cell r="S10">
            <v>71362.2</v>
          </cell>
        </row>
        <row r="12">
          <cell r="F12" t="str">
            <v>612481118</v>
          </cell>
          <cell r="K12">
            <v>54000</v>
          </cell>
          <cell r="L12" t="str">
            <v/>
          </cell>
          <cell r="M12">
            <v>54000</v>
          </cell>
          <cell r="N12" t="str">
            <v/>
          </cell>
          <cell r="O12" t="str">
            <v/>
          </cell>
          <cell r="S12">
            <v>21</v>
          </cell>
        </row>
        <row r="13">
          <cell r="F13" t="str">
            <v>612311131</v>
          </cell>
          <cell r="K13">
            <v>70920</v>
          </cell>
          <cell r="L13" t="str">
            <v/>
          </cell>
          <cell r="M13">
            <v>70920</v>
          </cell>
          <cell r="N13" t="str">
            <v/>
          </cell>
          <cell r="O13" t="str">
            <v/>
          </cell>
          <cell r="S13">
            <v>21</v>
          </cell>
        </row>
        <row r="14">
          <cell r="F14" t="str">
            <v>612409991</v>
          </cell>
          <cell r="K14">
            <v>166900</v>
          </cell>
          <cell r="L14" t="str">
            <v/>
          </cell>
          <cell r="M14">
            <v>166900</v>
          </cell>
          <cell r="N14" t="str">
            <v/>
          </cell>
          <cell r="O14" t="str">
            <v/>
          </cell>
          <cell r="S14">
            <v>21</v>
          </cell>
        </row>
        <row r="15">
          <cell r="F15" t="str">
            <v>619991001</v>
          </cell>
          <cell r="K15">
            <v>17000</v>
          </cell>
          <cell r="L15" t="str">
            <v/>
          </cell>
          <cell r="M15">
            <v>17000</v>
          </cell>
          <cell r="N15" t="str">
            <v/>
          </cell>
          <cell r="O15" t="str">
            <v/>
          </cell>
          <cell r="S15">
            <v>21</v>
          </cell>
        </row>
        <row r="16">
          <cell r="F16" t="str">
            <v>619991011</v>
          </cell>
          <cell r="K16">
            <v>10000</v>
          </cell>
          <cell r="L16" t="str">
            <v/>
          </cell>
          <cell r="M16">
            <v>10000</v>
          </cell>
          <cell r="N16" t="str">
            <v/>
          </cell>
          <cell r="O16" t="str">
            <v/>
          </cell>
          <cell r="S16">
            <v>21</v>
          </cell>
        </row>
        <row r="17">
          <cell r="F17" t="str">
            <v>612421637</v>
          </cell>
          <cell r="K17">
            <v>10500</v>
          </cell>
          <cell r="L17" t="str">
            <v/>
          </cell>
          <cell r="M17">
            <v>10500</v>
          </cell>
          <cell r="N17" t="str">
            <v/>
          </cell>
          <cell r="O17" t="str">
            <v/>
          </cell>
          <cell r="S17">
            <v>21</v>
          </cell>
        </row>
        <row r="19">
          <cell r="F19" t="str">
            <v>622406111</v>
          </cell>
          <cell r="K19">
            <v>10500</v>
          </cell>
          <cell r="L19" t="str">
            <v/>
          </cell>
          <cell r="M19">
            <v>10500</v>
          </cell>
          <cell r="N19" t="str">
            <v/>
          </cell>
          <cell r="O19" t="str">
            <v/>
          </cell>
          <cell r="S19">
            <v>21</v>
          </cell>
        </row>
        <row r="20">
          <cell r="F20" t="str">
            <v>HSV</v>
          </cell>
          <cell r="K20">
            <v>28000</v>
          </cell>
          <cell r="L20">
            <v>0</v>
          </cell>
          <cell r="M20">
            <v>28000</v>
          </cell>
          <cell r="N20">
            <v>0</v>
          </cell>
          <cell r="O20">
            <v>0</v>
          </cell>
          <cell r="S20">
            <v>5880</v>
          </cell>
        </row>
        <row r="22">
          <cell r="F22" t="str">
            <v>941941052</v>
          </cell>
          <cell r="K22">
            <v>10000</v>
          </cell>
          <cell r="L22" t="str">
            <v/>
          </cell>
          <cell r="M22">
            <v>10000</v>
          </cell>
          <cell r="N22" t="str">
            <v/>
          </cell>
          <cell r="O22" t="str">
            <v/>
          </cell>
          <cell r="S22">
            <v>21</v>
          </cell>
        </row>
        <row r="23">
          <cell r="F23" t="str">
            <v>941941392</v>
          </cell>
          <cell r="K23">
            <v>10000</v>
          </cell>
          <cell r="L23" t="str">
            <v/>
          </cell>
          <cell r="M23">
            <v>10000</v>
          </cell>
          <cell r="N23" t="str">
            <v/>
          </cell>
          <cell r="O23" t="str">
            <v/>
          </cell>
          <cell r="S23">
            <v>21</v>
          </cell>
        </row>
        <row r="24">
          <cell r="F24" t="str">
            <v>941941852</v>
          </cell>
          <cell r="K24">
            <v>5000</v>
          </cell>
          <cell r="L24" t="str">
            <v/>
          </cell>
          <cell r="M24">
            <v>5000</v>
          </cell>
          <cell r="N24" t="str">
            <v/>
          </cell>
          <cell r="O24" t="str">
            <v/>
          </cell>
          <cell r="S24">
            <v>21</v>
          </cell>
        </row>
        <row r="25">
          <cell r="F25" t="str">
            <v>941955201</v>
          </cell>
          <cell r="K25">
            <v>3000</v>
          </cell>
          <cell r="L25" t="str">
            <v/>
          </cell>
          <cell r="M25">
            <v>3000</v>
          </cell>
          <cell r="N25" t="str">
            <v/>
          </cell>
          <cell r="O25" t="str">
            <v/>
          </cell>
          <cell r="S25">
            <v>21</v>
          </cell>
        </row>
        <row r="26">
          <cell r="F26" t="str">
            <v>HSV</v>
          </cell>
          <cell r="K26">
            <v>20000</v>
          </cell>
          <cell r="L26">
            <v>0</v>
          </cell>
          <cell r="M26">
            <v>20000</v>
          </cell>
          <cell r="N26">
            <v>0</v>
          </cell>
          <cell r="O26">
            <v>0</v>
          </cell>
          <cell r="S26">
            <v>4200</v>
          </cell>
        </row>
        <row r="28">
          <cell r="F28" t="str">
            <v>952901111</v>
          </cell>
          <cell r="K28">
            <v>20000</v>
          </cell>
          <cell r="L28" t="str">
            <v/>
          </cell>
          <cell r="M28">
            <v>20000</v>
          </cell>
          <cell r="N28" t="str">
            <v/>
          </cell>
          <cell r="O28" t="str">
            <v/>
          </cell>
          <cell r="S28">
            <v>21</v>
          </cell>
        </row>
        <row r="29">
          <cell r="F29" t="str">
            <v>HSV</v>
          </cell>
          <cell r="K29">
            <v>208800</v>
          </cell>
          <cell r="L29">
            <v>0</v>
          </cell>
          <cell r="M29">
            <v>208800</v>
          </cell>
          <cell r="N29">
            <v>0</v>
          </cell>
          <cell r="O29">
            <v>0</v>
          </cell>
          <cell r="S29">
            <v>43848</v>
          </cell>
        </row>
        <row r="31">
          <cell r="F31" t="str">
            <v>968072355</v>
          </cell>
          <cell r="K31">
            <v>29400</v>
          </cell>
          <cell r="L31" t="str">
            <v/>
          </cell>
          <cell r="M31">
            <v>29400</v>
          </cell>
          <cell r="N31" t="str">
            <v/>
          </cell>
          <cell r="O31" t="str">
            <v/>
          </cell>
          <cell r="S31">
            <v>21</v>
          </cell>
        </row>
        <row r="32">
          <cell r="F32" t="str">
            <v>968062355</v>
          </cell>
          <cell r="K32">
            <v>40000</v>
          </cell>
          <cell r="L32" t="str">
            <v/>
          </cell>
          <cell r="M32">
            <v>40000</v>
          </cell>
          <cell r="N32" t="str">
            <v/>
          </cell>
          <cell r="O32" t="str">
            <v/>
          </cell>
          <cell r="S32">
            <v>21</v>
          </cell>
        </row>
        <row r="33">
          <cell r="F33" t="str">
            <v>968072361</v>
          </cell>
          <cell r="K33">
            <v>62400</v>
          </cell>
          <cell r="L33" t="str">
            <v/>
          </cell>
          <cell r="M33">
            <v>62400</v>
          </cell>
          <cell r="N33" t="str">
            <v/>
          </cell>
          <cell r="O33" t="str">
            <v/>
          </cell>
          <cell r="S33">
            <v>21</v>
          </cell>
        </row>
        <row r="34">
          <cell r="F34" t="str">
            <v>979082111</v>
          </cell>
          <cell r="K34">
            <v>3000</v>
          </cell>
          <cell r="L34" t="str">
            <v/>
          </cell>
          <cell r="M34">
            <v>3000</v>
          </cell>
          <cell r="N34" t="str">
            <v/>
          </cell>
          <cell r="O34" t="str">
            <v/>
          </cell>
          <cell r="S34">
            <v>21</v>
          </cell>
        </row>
        <row r="35">
          <cell r="F35" t="str">
            <v>979081111</v>
          </cell>
          <cell r="K35">
            <v>5000</v>
          </cell>
          <cell r="L35" t="str">
            <v/>
          </cell>
          <cell r="M35">
            <v>5000</v>
          </cell>
          <cell r="N35" t="str">
            <v/>
          </cell>
          <cell r="O35" t="str">
            <v/>
          </cell>
          <cell r="S35">
            <v>21</v>
          </cell>
        </row>
        <row r="36">
          <cell r="F36" t="str">
            <v>979081121</v>
          </cell>
          <cell r="K36">
            <v>5000</v>
          </cell>
          <cell r="L36" t="str">
            <v/>
          </cell>
          <cell r="M36">
            <v>5000</v>
          </cell>
          <cell r="N36" t="str">
            <v/>
          </cell>
          <cell r="O36" t="str">
            <v/>
          </cell>
          <cell r="S36">
            <v>21</v>
          </cell>
        </row>
        <row r="37">
          <cell r="F37" t="str">
            <v>979098145</v>
          </cell>
          <cell r="K37">
            <v>34000</v>
          </cell>
          <cell r="L37" t="str">
            <v/>
          </cell>
          <cell r="M37">
            <v>34000</v>
          </cell>
          <cell r="N37" t="str">
            <v/>
          </cell>
          <cell r="O37" t="str">
            <v/>
          </cell>
          <cell r="S37">
            <v>21</v>
          </cell>
        </row>
        <row r="38">
          <cell r="F38" t="str">
            <v>979098191</v>
          </cell>
          <cell r="K38">
            <v>30000</v>
          </cell>
          <cell r="L38" t="str">
            <v/>
          </cell>
          <cell r="M38">
            <v>30000</v>
          </cell>
          <cell r="N38" t="str">
            <v/>
          </cell>
          <cell r="O38" t="str">
            <v/>
          </cell>
          <cell r="S38">
            <v>21</v>
          </cell>
        </row>
        <row r="39">
          <cell r="F39" t="str">
            <v>HSV</v>
          </cell>
          <cell r="K39">
            <v>1000</v>
          </cell>
          <cell r="L39">
            <v>0</v>
          </cell>
          <cell r="M39">
            <v>1000</v>
          </cell>
          <cell r="N39">
            <v>0</v>
          </cell>
          <cell r="O39">
            <v>0</v>
          </cell>
          <cell r="S39">
            <v>210</v>
          </cell>
        </row>
        <row r="41">
          <cell r="F41" t="str">
            <v>998018002</v>
          </cell>
          <cell r="K41">
            <v>1000</v>
          </cell>
          <cell r="L41" t="str">
            <v/>
          </cell>
          <cell r="M41">
            <v>1000</v>
          </cell>
          <cell r="N41" t="str">
            <v/>
          </cell>
          <cell r="O41" t="str">
            <v/>
          </cell>
          <cell r="S41">
            <v>21</v>
          </cell>
        </row>
        <row r="42">
          <cell r="F42" t="str">
            <v>PSV</v>
          </cell>
          <cell r="K42">
            <v>110502</v>
          </cell>
          <cell r="L42">
            <v>0</v>
          </cell>
          <cell r="M42">
            <v>110502</v>
          </cell>
          <cell r="N42">
            <v>0</v>
          </cell>
          <cell r="O42">
            <v>0</v>
          </cell>
          <cell r="S42">
            <v>23205.42</v>
          </cell>
        </row>
        <row r="44">
          <cell r="F44" t="str">
            <v>764002851</v>
          </cell>
          <cell r="K44">
            <v>25905</v>
          </cell>
          <cell r="L44" t="str">
            <v/>
          </cell>
          <cell r="M44">
            <v>25905</v>
          </cell>
          <cell r="N44" t="str">
            <v/>
          </cell>
          <cell r="O44" t="str">
            <v/>
          </cell>
          <cell r="S44">
            <v>21</v>
          </cell>
        </row>
        <row r="45">
          <cell r="F45" t="str">
            <v>764216604</v>
          </cell>
          <cell r="K45">
            <v>83597</v>
          </cell>
          <cell r="L45" t="str">
            <v/>
          </cell>
          <cell r="M45">
            <v>83597</v>
          </cell>
          <cell r="N45" t="str">
            <v/>
          </cell>
          <cell r="O45" t="str">
            <v/>
          </cell>
          <cell r="S45">
            <v>21</v>
          </cell>
        </row>
        <row r="46">
          <cell r="F46" t="str">
            <v>998764202</v>
          </cell>
          <cell r="K46">
            <v>1000</v>
          </cell>
          <cell r="L46" t="str">
            <v/>
          </cell>
          <cell r="M46">
            <v>1000</v>
          </cell>
          <cell r="N46" t="str">
            <v/>
          </cell>
          <cell r="O46" t="str">
            <v/>
          </cell>
          <cell r="S46">
            <v>21</v>
          </cell>
        </row>
        <row r="47">
          <cell r="F47" t="str">
            <v>PSV</v>
          </cell>
          <cell r="K47">
            <v>2373673</v>
          </cell>
          <cell r="L47">
            <v>140409</v>
          </cell>
          <cell r="M47">
            <v>2233264</v>
          </cell>
          <cell r="N47">
            <v>0</v>
          </cell>
          <cell r="O47">
            <v>0</v>
          </cell>
          <cell r="S47">
            <v>498471.33</v>
          </cell>
        </row>
        <row r="49">
          <cell r="F49" t="str">
            <v>766825811</v>
          </cell>
          <cell r="K49">
            <v>28001</v>
          </cell>
          <cell r="L49" t="str">
            <v/>
          </cell>
          <cell r="M49">
            <v>28001</v>
          </cell>
          <cell r="N49" t="str">
            <v/>
          </cell>
          <cell r="O49" t="str">
            <v/>
          </cell>
          <cell r="S49">
            <v>21</v>
          </cell>
        </row>
        <row r="50">
          <cell r="F50" t="str">
            <v>766694112</v>
          </cell>
          <cell r="K50">
            <v>49575</v>
          </cell>
          <cell r="L50" t="str">
            <v/>
          </cell>
          <cell r="M50">
            <v>49575</v>
          </cell>
          <cell r="N50" t="str">
            <v/>
          </cell>
          <cell r="O50" t="str">
            <v/>
          </cell>
          <cell r="S50">
            <v>21</v>
          </cell>
        </row>
        <row r="51">
          <cell r="F51" t="str">
            <v>60794100</v>
          </cell>
          <cell r="K51">
            <v>46470</v>
          </cell>
          <cell r="L51">
            <v>46470</v>
          </cell>
          <cell r="M51" t="str">
            <v/>
          </cell>
          <cell r="N51" t="str">
            <v/>
          </cell>
          <cell r="O51" t="str">
            <v/>
          </cell>
          <cell r="S51">
            <v>21</v>
          </cell>
        </row>
        <row r="52">
          <cell r="F52" t="str">
            <v>60794101</v>
          </cell>
          <cell r="K52">
            <v>77439</v>
          </cell>
          <cell r="L52">
            <v>77439</v>
          </cell>
          <cell r="M52" t="str">
            <v/>
          </cell>
          <cell r="N52" t="str">
            <v/>
          </cell>
          <cell r="O52" t="str">
            <v/>
          </cell>
          <cell r="S52">
            <v>21</v>
          </cell>
        </row>
        <row r="54">
          <cell r="F54" t="str">
            <v>60794105</v>
          </cell>
          <cell r="K54">
            <v>16500</v>
          </cell>
          <cell r="L54">
            <v>16500</v>
          </cell>
          <cell r="M54" t="str">
            <v/>
          </cell>
          <cell r="N54" t="str">
            <v/>
          </cell>
          <cell r="O54" t="str">
            <v/>
          </cell>
          <cell r="S54">
            <v>21</v>
          </cell>
        </row>
        <row r="55">
          <cell r="F55" t="str">
            <v>7660011-R</v>
          </cell>
          <cell r="K55">
            <v>1720</v>
          </cell>
          <cell r="L55" t="str">
            <v/>
          </cell>
          <cell r="M55">
            <v>1720</v>
          </cell>
          <cell r="N55" t="str">
            <v/>
          </cell>
          <cell r="O55" t="str">
            <v/>
          </cell>
          <cell r="S55">
            <v>21</v>
          </cell>
        </row>
        <row r="56">
          <cell r="F56" t="str">
            <v>7660012-R</v>
          </cell>
          <cell r="K56">
            <v>2300</v>
          </cell>
          <cell r="L56" t="str">
            <v/>
          </cell>
          <cell r="M56">
            <v>2300</v>
          </cell>
          <cell r="N56" t="str">
            <v/>
          </cell>
          <cell r="O56" t="str">
            <v/>
          </cell>
          <cell r="S56">
            <v>21</v>
          </cell>
        </row>
        <row r="57">
          <cell r="F57" t="str">
            <v>7660013-R</v>
          </cell>
          <cell r="K57">
            <v>3000</v>
          </cell>
          <cell r="L57" t="str">
            <v/>
          </cell>
          <cell r="M57">
            <v>3000</v>
          </cell>
          <cell r="N57" t="str">
            <v/>
          </cell>
          <cell r="O57" t="str">
            <v/>
          </cell>
          <cell r="S57">
            <v>21</v>
          </cell>
        </row>
        <row r="58">
          <cell r="F58" t="str">
            <v>7660101-R</v>
          </cell>
          <cell r="K58">
            <v>1077563</v>
          </cell>
          <cell r="L58" t="str">
            <v/>
          </cell>
          <cell r="M58">
            <v>1077563</v>
          </cell>
          <cell r="N58" t="str">
            <v/>
          </cell>
          <cell r="O58" t="str">
            <v/>
          </cell>
          <cell r="S58">
            <v>21</v>
          </cell>
        </row>
        <row r="60">
          <cell r="F60" t="str">
            <v>7660102-R</v>
          </cell>
          <cell r="K60">
            <v>156727</v>
          </cell>
          <cell r="L60" t="str">
            <v/>
          </cell>
          <cell r="M60">
            <v>156727</v>
          </cell>
          <cell r="N60" t="str">
            <v/>
          </cell>
          <cell r="O60" t="str">
            <v/>
          </cell>
          <cell r="S60">
            <v>21</v>
          </cell>
        </row>
        <row r="62">
          <cell r="F62" t="str">
            <v>7660103-R</v>
          </cell>
          <cell r="K62">
            <v>18945</v>
          </cell>
          <cell r="L62" t="str">
            <v/>
          </cell>
          <cell r="M62">
            <v>18945</v>
          </cell>
          <cell r="N62" t="str">
            <v/>
          </cell>
          <cell r="O62" t="str">
            <v/>
          </cell>
          <cell r="S62">
            <v>21</v>
          </cell>
        </row>
        <row r="64">
          <cell r="F64" t="str">
            <v>7660104-R</v>
          </cell>
          <cell r="K64">
            <v>18633</v>
          </cell>
          <cell r="L64" t="str">
            <v/>
          </cell>
          <cell r="M64">
            <v>18633</v>
          </cell>
          <cell r="N64" t="str">
            <v/>
          </cell>
          <cell r="O64" t="str">
            <v/>
          </cell>
          <cell r="S64">
            <v>21</v>
          </cell>
        </row>
        <row r="66">
          <cell r="F66" t="str">
            <v>7660105-R</v>
          </cell>
          <cell r="K66">
            <v>245164</v>
          </cell>
          <cell r="L66" t="str">
            <v/>
          </cell>
          <cell r="M66">
            <v>245164</v>
          </cell>
          <cell r="N66" t="str">
            <v/>
          </cell>
          <cell r="O66" t="str">
            <v/>
          </cell>
          <cell r="S66">
            <v>21</v>
          </cell>
        </row>
        <row r="68">
          <cell r="F68" t="str">
            <v>7660106-R</v>
          </cell>
          <cell r="K68">
            <v>58744</v>
          </cell>
          <cell r="L68" t="str">
            <v/>
          </cell>
          <cell r="M68">
            <v>58744</v>
          </cell>
          <cell r="N68" t="str">
            <v/>
          </cell>
          <cell r="O68" t="str">
            <v/>
          </cell>
          <cell r="S68">
            <v>21</v>
          </cell>
        </row>
        <row r="70">
          <cell r="F70" t="str">
            <v>7660107-R</v>
          </cell>
          <cell r="K70">
            <v>198864</v>
          </cell>
          <cell r="L70" t="str">
            <v/>
          </cell>
          <cell r="M70">
            <v>198864</v>
          </cell>
          <cell r="N70" t="str">
            <v/>
          </cell>
          <cell r="O70" t="str">
            <v/>
          </cell>
          <cell r="S70">
            <v>21</v>
          </cell>
        </row>
        <row r="71">
          <cell r="F71" t="str">
            <v>7660108-R</v>
          </cell>
          <cell r="K71">
            <v>116977</v>
          </cell>
          <cell r="L71" t="str">
            <v/>
          </cell>
          <cell r="M71">
            <v>116977</v>
          </cell>
          <cell r="N71" t="str">
            <v/>
          </cell>
          <cell r="O71" t="str">
            <v/>
          </cell>
          <cell r="S71">
            <v>21</v>
          </cell>
        </row>
        <row r="72">
          <cell r="F72" t="str">
            <v>7660109-R</v>
          </cell>
          <cell r="K72">
            <v>2000</v>
          </cell>
          <cell r="L72" t="str">
            <v/>
          </cell>
          <cell r="M72">
            <v>2000</v>
          </cell>
          <cell r="N72" t="str">
            <v/>
          </cell>
          <cell r="O72" t="str">
            <v/>
          </cell>
          <cell r="S72">
            <v>21</v>
          </cell>
        </row>
        <row r="74">
          <cell r="F74" t="str">
            <v>7660110-R</v>
          </cell>
          <cell r="K74">
            <v>2500</v>
          </cell>
          <cell r="L74" t="str">
            <v/>
          </cell>
          <cell r="M74">
            <v>2500</v>
          </cell>
          <cell r="N74" t="str">
            <v/>
          </cell>
          <cell r="O74" t="str">
            <v/>
          </cell>
          <cell r="S74">
            <v>21</v>
          </cell>
        </row>
        <row r="76">
          <cell r="F76" t="str">
            <v>7660111-R</v>
          </cell>
          <cell r="K76">
            <v>249824</v>
          </cell>
          <cell r="L76" t="str">
            <v/>
          </cell>
          <cell r="M76">
            <v>249824</v>
          </cell>
          <cell r="N76" t="str">
            <v/>
          </cell>
          <cell r="O76" t="str">
            <v/>
          </cell>
          <cell r="S76">
            <v>21</v>
          </cell>
        </row>
        <row r="77">
          <cell r="F77" t="str">
            <v>7660111-2</v>
          </cell>
          <cell r="K77">
            <v>1727</v>
          </cell>
          <cell r="L77" t="str">
            <v/>
          </cell>
          <cell r="M77">
            <v>1727</v>
          </cell>
          <cell r="N77" t="str">
            <v/>
          </cell>
          <cell r="O77" t="str">
            <v/>
          </cell>
          <cell r="S77">
            <v>21</v>
          </cell>
        </row>
        <row r="79">
          <cell r="F79" t="str">
            <v>998766202</v>
          </cell>
          <cell r="K79">
            <v>1000</v>
          </cell>
          <cell r="L79" t="str">
            <v/>
          </cell>
          <cell r="M79">
            <v>1000</v>
          </cell>
          <cell r="N79" t="str">
            <v/>
          </cell>
          <cell r="O79" t="str">
            <v/>
          </cell>
          <cell r="S79">
            <v>21</v>
          </cell>
        </row>
        <row r="80">
          <cell r="F80" t="str">
            <v>PSV</v>
          </cell>
          <cell r="K80">
            <v>7000</v>
          </cell>
          <cell r="L80">
            <v>1000</v>
          </cell>
          <cell r="M80">
            <v>6000</v>
          </cell>
          <cell r="N80">
            <v>0</v>
          </cell>
          <cell r="O80">
            <v>0</v>
          </cell>
          <cell r="S80">
            <v>1470</v>
          </cell>
        </row>
        <row r="82">
          <cell r="F82" t="str">
            <v>781411913</v>
          </cell>
          <cell r="K82">
            <v>6000</v>
          </cell>
          <cell r="L82" t="str">
            <v/>
          </cell>
          <cell r="M82">
            <v>6000</v>
          </cell>
          <cell r="N82" t="str">
            <v/>
          </cell>
          <cell r="O82" t="str">
            <v/>
          </cell>
          <cell r="S82">
            <v>21</v>
          </cell>
        </row>
        <row r="83">
          <cell r="F83" t="str">
            <v>597.010</v>
          </cell>
          <cell r="K83">
            <v>1000</v>
          </cell>
          <cell r="L83">
            <v>1000</v>
          </cell>
          <cell r="M83" t="str">
            <v/>
          </cell>
          <cell r="N83" t="str">
            <v/>
          </cell>
          <cell r="O83" t="str">
            <v/>
          </cell>
          <cell r="S83">
            <v>21</v>
          </cell>
        </row>
        <row r="84">
          <cell r="F84" t="str">
            <v>998781202</v>
          </cell>
          <cell r="K84">
            <v>0</v>
          </cell>
          <cell r="L84" t="str">
            <v/>
          </cell>
          <cell r="M84">
            <v>0</v>
          </cell>
          <cell r="N84" t="str">
            <v/>
          </cell>
          <cell r="O84" t="str">
            <v/>
          </cell>
          <cell r="S84">
            <v>21</v>
          </cell>
        </row>
        <row r="85">
          <cell r="F85" t="str">
            <v>PSV</v>
          </cell>
          <cell r="K85">
            <v>19200</v>
          </cell>
          <cell r="L85">
            <v>0</v>
          </cell>
          <cell r="M85">
            <v>19200</v>
          </cell>
          <cell r="N85">
            <v>0</v>
          </cell>
          <cell r="O85">
            <v>0</v>
          </cell>
          <cell r="S85">
            <v>4032</v>
          </cell>
        </row>
        <row r="87">
          <cell r="F87" t="str">
            <v>783181111</v>
          </cell>
          <cell r="K87">
            <v>1000</v>
          </cell>
          <cell r="L87" t="str">
            <v/>
          </cell>
          <cell r="M87">
            <v>1000</v>
          </cell>
          <cell r="N87" t="str">
            <v/>
          </cell>
          <cell r="O87" t="str">
            <v/>
          </cell>
          <cell r="S87">
            <v>21</v>
          </cell>
        </row>
        <row r="88">
          <cell r="F88" t="str">
            <v>784181111</v>
          </cell>
          <cell r="K88">
            <v>2200</v>
          </cell>
          <cell r="L88" t="str">
            <v/>
          </cell>
          <cell r="M88">
            <v>2200</v>
          </cell>
          <cell r="N88" t="str">
            <v/>
          </cell>
          <cell r="O88" t="str">
            <v/>
          </cell>
          <cell r="S88">
            <v>21</v>
          </cell>
        </row>
        <row r="89">
          <cell r="F89" t="str">
            <v>784881111</v>
          </cell>
          <cell r="K89">
            <v>16000</v>
          </cell>
          <cell r="L89" t="str">
            <v/>
          </cell>
          <cell r="M89">
            <v>16000</v>
          </cell>
          <cell r="N89" t="str">
            <v/>
          </cell>
          <cell r="O89" t="str">
            <v/>
          </cell>
          <cell r="S89">
            <v>21</v>
          </cell>
        </row>
        <row r="91">
          <cell r="F91" t="str">
            <v>PSV</v>
          </cell>
          <cell r="K91">
            <v>1000</v>
          </cell>
          <cell r="L91">
            <v>0</v>
          </cell>
          <cell r="M91">
            <v>1000</v>
          </cell>
          <cell r="N91">
            <v>0</v>
          </cell>
          <cell r="O91">
            <v>0</v>
          </cell>
          <cell r="S91">
            <v>210</v>
          </cell>
        </row>
        <row r="93">
          <cell r="F93" t="str">
            <v>930000001</v>
          </cell>
          <cell r="K93">
            <v>1000</v>
          </cell>
          <cell r="L93" t="str">
            <v/>
          </cell>
          <cell r="M93">
            <v>1000</v>
          </cell>
          <cell r="N93" t="str">
            <v/>
          </cell>
          <cell r="O93" t="str">
            <v/>
          </cell>
          <cell r="S93">
            <v>21</v>
          </cell>
        </row>
        <row r="94">
          <cell r="F94" t="str">
            <v>VRN</v>
          </cell>
          <cell r="K94">
            <v>5</v>
          </cell>
          <cell r="L94">
            <v>0</v>
          </cell>
          <cell r="M94">
            <v>5</v>
          </cell>
          <cell r="N94">
            <v>0</v>
          </cell>
          <cell r="O94">
            <v>0</v>
          </cell>
          <cell r="S94">
            <v>1.05</v>
          </cell>
        </row>
        <row r="96">
          <cell r="F96" t="str">
            <v>99905-R</v>
          </cell>
          <cell r="K96">
            <v>1</v>
          </cell>
          <cell r="L96" t="str">
            <v/>
          </cell>
          <cell r="M96">
            <v>1</v>
          </cell>
          <cell r="N96" t="str">
            <v/>
          </cell>
          <cell r="O96" t="str">
            <v/>
          </cell>
          <cell r="S96">
            <v>21</v>
          </cell>
        </row>
        <row r="97">
          <cell r="F97" t="str">
            <v>99906-R</v>
          </cell>
          <cell r="K97">
            <v>1</v>
          </cell>
          <cell r="L97" t="str">
            <v/>
          </cell>
          <cell r="M97">
            <v>1</v>
          </cell>
          <cell r="N97" t="str">
            <v/>
          </cell>
          <cell r="O97" t="str">
            <v/>
          </cell>
          <cell r="S97">
            <v>21</v>
          </cell>
        </row>
        <row r="98">
          <cell r="F98" t="str">
            <v>99907-R</v>
          </cell>
          <cell r="K98">
            <v>1</v>
          </cell>
          <cell r="L98" t="str">
            <v/>
          </cell>
          <cell r="M98">
            <v>1</v>
          </cell>
          <cell r="N98" t="str">
            <v/>
          </cell>
          <cell r="O98" t="str">
            <v/>
          </cell>
          <cell r="S98">
            <v>21</v>
          </cell>
        </row>
        <row r="99">
          <cell r="F99" t="str">
            <v>99908-R</v>
          </cell>
          <cell r="K99">
            <v>1</v>
          </cell>
          <cell r="L99" t="str">
            <v/>
          </cell>
          <cell r="M99">
            <v>1</v>
          </cell>
          <cell r="N99" t="str">
            <v/>
          </cell>
          <cell r="O99" t="str">
            <v/>
          </cell>
          <cell r="S99">
            <v>21</v>
          </cell>
        </row>
        <row r="100">
          <cell r="F100" t="str">
            <v>99909-R</v>
          </cell>
          <cell r="K100">
            <v>1</v>
          </cell>
          <cell r="L100" t="str">
            <v/>
          </cell>
          <cell r="M100">
            <v>1</v>
          </cell>
          <cell r="N100" t="str">
            <v/>
          </cell>
          <cell r="O100" t="str">
            <v/>
          </cell>
          <cell r="S100">
            <v>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36"/>
  <sheetViews>
    <sheetView zoomScalePageLayoutView="0" workbookViewId="0" topLeftCell="A1">
      <selection activeCell="A2" sqref="A2"/>
    </sheetView>
  </sheetViews>
  <sheetFormatPr defaultColWidth="9.33203125" defaultRowHeight="12"/>
  <cols>
    <col min="2" max="2" width="12.5" style="0" customWidth="1"/>
    <col min="3" max="3" width="14.5" style="0" customWidth="1"/>
    <col min="4" max="4" width="14.83203125" style="0" customWidth="1"/>
    <col min="5" max="5" width="18.5" style="0" customWidth="1"/>
    <col min="6" max="6" width="13.33203125" style="0" customWidth="1"/>
    <col min="8" max="8" width="11.16015625" style="0" customWidth="1"/>
    <col min="9" max="9" width="8" style="0" customWidth="1"/>
    <col min="10" max="10" width="12.33203125" style="0" customWidth="1"/>
    <col min="11" max="11" width="15.33203125" style="0" customWidth="1"/>
    <col min="12" max="12" width="10.33203125" style="0" customWidth="1"/>
    <col min="13" max="13" width="8.66015625" style="0" customWidth="1"/>
    <col min="14" max="14" width="8.16015625" style="0" customWidth="1"/>
  </cols>
  <sheetData>
    <row r="2" spans="2:14" ht="12">
      <c r="B2" s="90" t="s">
        <v>153</v>
      </c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</row>
    <row r="3" spans="2:14" ht="12.75" thickBot="1"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</row>
    <row r="4" spans="2:14" ht="15.75" thickBot="1">
      <c r="B4" s="25" t="s">
        <v>154</v>
      </c>
      <c r="C4" s="91" t="s">
        <v>205</v>
      </c>
      <c r="D4" s="91"/>
      <c r="E4" s="91"/>
      <c r="F4" s="91"/>
      <c r="G4" s="91"/>
      <c r="H4" s="91"/>
      <c r="I4" s="26" t="s">
        <v>155</v>
      </c>
      <c r="J4" s="92"/>
      <c r="K4" s="92"/>
      <c r="L4" s="92"/>
      <c r="M4" s="92"/>
      <c r="N4" s="92"/>
    </row>
    <row r="5" spans="2:14" ht="15.75" thickBot="1">
      <c r="B5" s="27" t="s">
        <v>156</v>
      </c>
      <c r="C5" s="28"/>
      <c r="D5" s="93"/>
      <c r="E5" s="93"/>
      <c r="F5" s="29"/>
      <c r="G5" s="94"/>
      <c r="H5" s="94"/>
      <c r="I5" s="94"/>
      <c r="J5" s="94"/>
      <c r="K5" s="94"/>
      <c r="L5" s="94"/>
      <c r="M5" s="94"/>
      <c r="N5" s="94"/>
    </row>
    <row r="6" spans="2:14" ht="12">
      <c r="B6" s="59" t="s">
        <v>157</v>
      </c>
      <c r="C6" s="59"/>
      <c r="D6" s="88"/>
      <c r="E6" s="88"/>
      <c r="F6" s="30" t="s">
        <v>158</v>
      </c>
      <c r="G6" s="59" t="s">
        <v>159</v>
      </c>
      <c r="H6" s="59"/>
      <c r="I6" s="59"/>
      <c r="J6" s="59"/>
      <c r="K6" s="59"/>
      <c r="L6" s="59"/>
      <c r="M6" s="59"/>
      <c r="N6" s="59"/>
    </row>
    <row r="7" spans="2:14" ht="12">
      <c r="B7" s="59" t="s">
        <v>160</v>
      </c>
      <c r="C7" s="59"/>
      <c r="D7" s="88"/>
      <c r="E7" s="88"/>
      <c r="F7" s="30" t="s">
        <v>161</v>
      </c>
      <c r="G7" s="59"/>
      <c r="H7" s="59"/>
      <c r="I7" s="59"/>
      <c r="J7" s="59"/>
      <c r="K7" s="59"/>
      <c r="L7" s="59"/>
      <c r="M7" s="59"/>
      <c r="N7" s="59"/>
    </row>
    <row r="8" spans="2:14" ht="12.75">
      <c r="B8" s="59" t="s">
        <v>162</v>
      </c>
      <c r="C8" s="59"/>
      <c r="D8" s="88"/>
      <c r="E8" s="88"/>
      <c r="F8" s="30" t="s">
        <v>163</v>
      </c>
      <c r="G8" s="89"/>
      <c r="H8" s="89"/>
      <c r="I8" s="89"/>
      <c r="J8" s="89"/>
      <c r="K8" s="89"/>
      <c r="L8" s="89"/>
      <c r="M8" s="89"/>
      <c r="N8" s="89"/>
    </row>
    <row r="9" spans="2:14" ht="12.75">
      <c r="B9" s="59" t="s">
        <v>164</v>
      </c>
      <c r="C9" s="59"/>
      <c r="D9" s="88"/>
      <c r="E9" s="88"/>
      <c r="F9" s="30" t="s">
        <v>165</v>
      </c>
      <c r="G9" s="89"/>
      <c r="H9" s="89"/>
      <c r="I9" s="89"/>
      <c r="J9" s="89"/>
      <c r="K9" s="89"/>
      <c r="L9" s="89"/>
      <c r="M9" s="89"/>
      <c r="N9" s="89"/>
    </row>
    <row r="10" spans="2:14" ht="12.75">
      <c r="B10" s="59" t="s">
        <v>166</v>
      </c>
      <c r="C10" s="59"/>
      <c r="D10" s="59"/>
      <c r="E10" s="59"/>
      <c r="F10" s="30" t="s">
        <v>167</v>
      </c>
      <c r="G10" s="89"/>
      <c r="H10" s="89"/>
      <c r="I10" s="89"/>
      <c r="J10" s="89"/>
      <c r="K10" s="89"/>
      <c r="L10" s="89"/>
      <c r="M10" s="89"/>
      <c r="N10" s="89"/>
    </row>
    <row r="11" spans="2:14" ht="12">
      <c r="B11" s="59" t="s">
        <v>168</v>
      </c>
      <c r="C11" s="59"/>
      <c r="D11" s="86"/>
      <c r="E11" s="59"/>
      <c r="F11" s="30"/>
      <c r="G11" s="59"/>
      <c r="H11" s="59"/>
      <c r="I11" s="59"/>
      <c r="J11" s="59"/>
      <c r="K11" s="59"/>
      <c r="L11" s="59"/>
      <c r="M11" s="59"/>
      <c r="N11" s="59"/>
    </row>
    <row r="12" spans="2:14" ht="16.5" thickBot="1">
      <c r="B12" s="87"/>
      <c r="C12" s="87"/>
      <c r="D12" s="87"/>
      <c r="E12" s="87"/>
      <c r="F12" s="30" t="s">
        <v>169</v>
      </c>
      <c r="G12" s="59"/>
      <c r="H12" s="59"/>
      <c r="I12" s="59"/>
      <c r="J12" s="59"/>
      <c r="K12" s="59"/>
      <c r="L12" s="59"/>
      <c r="M12" s="59"/>
      <c r="N12" s="59"/>
    </row>
    <row r="13" spans="2:14" ht="13.5" thickBot="1">
      <c r="B13" s="84" t="s">
        <v>170</v>
      </c>
      <c r="C13" s="84"/>
      <c r="D13" s="84"/>
      <c r="E13" s="84"/>
      <c r="F13" s="84"/>
      <c r="G13" s="85" t="s">
        <v>171</v>
      </c>
      <c r="H13" s="85"/>
      <c r="I13" s="85"/>
      <c r="J13" s="85"/>
      <c r="K13" s="85"/>
      <c r="L13" s="63" t="s">
        <v>172</v>
      </c>
      <c r="M13" s="63"/>
      <c r="N13" s="63"/>
    </row>
    <row r="14" spans="2:14" ht="12.75">
      <c r="B14" s="31" t="s">
        <v>173</v>
      </c>
      <c r="C14" s="32" t="s">
        <v>174</v>
      </c>
      <c r="D14" s="32" t="s">
        <v>175</v>
      </c>
      <c r="E14" s="33" t="s">
        <v>176</v>
      </c>
      <c r="F14" s="34" t="s">
        <v>177</v>
      </c>
      <c r="G14" s="73" t="s">
        <v>178</v>
      </c>
      <c r="H14" s="73"/>
      <c r="I14" s="73"/>
      <c r="J14" s="36" t="s">
        <v>179</v>
      </c>
      <c r="K14" s="37" t="s">
        <v>180</v>
      </c>
      <c r="L14" s="38"/>
      <c r="M14" s="39"/>
      <c r="N14" s="39"/>
    </row>
    <row r="15" spans="2:14" ht="12.75">
      <c r="B15" s="40" t="s">
        <v>181</v>
      </c>
      <c r="C15" s="41">
        <f>SUMIF('[1]Rozpočet'!F9:F101,B15,'[1]Rozpočet'!L9:L101)</f>
        <v>0</v>
      </c>
      <c r="D15" s="41"/>
      <c r="E15" s="41">
        <f>SUMIF('[1]Rozpočet'!F9:F101,B15,'[1]Rozpočet'!N9:N101)</f>
        <v>0</v>
      </c>
      <c r="F15" s="42">
        <f>SUMIF('[1]Rozpočet'!F9:F101,B15,'[1]Rozpočet'!O9:O101)</f>
        <v>0</v>
      </c>
      <c r="G15" s="77"/>
      <c r="H15" s="77"/>
      <c r="I15" s="77"/>
      <c r="J15" s="43"/>
      <c r="K15" s="44"/>
      <c r="L15" s="38"/>
      <c r="M15" s="39"/>
      <c r="N15" s="39"/>
    </row>
    <row r="16" spans="2:14" ht="12.75">
      <c r="B16" s="40" t="s">
        <v>182</v>
      </c>
      <c r="C16" s="41"/>
      <c r="D16" s="41"/>
      <c r="E16" s="41">
        <f>SUMIF('[1]Rozpočet'!F9:F101,B16,'[1]Rozpočet'!N9:N101)</f>
        <v>0</v>
      </c>
      <c r="F16" s="42">
        <f>SUMIF('[1]Rozpočet'!F9:F101,B16,'[1]Rozpočet'!O9:O101)</f>
        <v>0</v>
      </c>
      <c r="G16" s="77"/>
      <c r="H16" s="77"/>
      <c r="I16" s="77"/>
      <c r="J16" s="43"/>
      <c r="K16" s="44"/>
      <c r="L16" s="38"/>
      <c r="M16" s="39"/>
      <c r="N16" s="39"/>
    </row>
    <row r="17" spans="2:14" ht="12.75">
      <c r="B17" s="40" t="s">
        <v>183</v>
      </c>
      <c r="C17" s="41">
        <f>SUMIF('[1]Rozpočet'!F9:F101,B17,'[1]Rozpočet'!L9:L101)</f>
        <v>0</v>
      </c>
      <c r="D17" s="41">
        <f>SUMIF('[1]Rozpočet'!F9:F101,B17,'[1]Rozpočet'!M9:M101)</f>
        <v>0</v>
      </c>
      <c r="E17" s="41">
        <f>SUMIF('[1]Rozpočet'!F9:F101,B17,'[1]Rozpočet'!N9:N101)</f>
        <v>0</v>
      </c>
      <c r="F17" s="42">
        <f>SUMIF('[1]Rozpočet'!F9:F101,B17,'[1]Rozpočet'!O9:O101)</f>
        <v>0</v>
      </c>
      <c r="G17" s="77"/>
      <c r="H17" s="77"/>
      <c r="I17" s="77"/>
      <c r="J17" s="43"/>
      <c r="K17" s="44"/>
      <c r="L17" s="38"/>
      <c r="M17" s="39"/>
      <c r="N17" s="39"/>
    </row>
    <row r="18" spans="2:14" ht="12.75">
      <c r="B18" s="40" t="s">
        <v>184</v>
      </c>
      <c r="C18" s="41">
        <f>SUMIF('[1]Rozpočet'!F9:F101,B18,'[1]Rozpočet'!L9:L101)</f>
        <v>0</v>
      </c>
      <c r="D18" s="41"/>
      <c r="E18" s="41">
        <f>SUMIF('[1]Rozpočet'!F9:F101,B18,'[1]Rozpočet'!N9:N101)</f>
        <v>0</v>
      </c>
      <c r="F18" s="42">
        <f>SUMIF('[1]Rozpočet'!F9:F101,B18,'[1]Rozpočet'!O9:O101)</f>
        <v>0</v>
      </c>
      <c r="G18" s="77"/>
      <c r="H18" s="77"/>
      <c r="I18" s="77"/>
      <c r="J18" s="43"/>
      <c r="K18" s="44"/>
      <c r="L18" s="38"/>
      <c r="M18" s="39"/>
      <c r="N18" s="39"/>
    </row>
    <row r="19" spans="2:14" ht="12.75">
      <c r="B19" s="40" t="s">
        <v>185</v>
      </c>
      <c r="C19" s="41"/>
      <c r="D19" s="41"/>
      <c r="E19" s="41">
        <f>'[1]Rozpočet'!N7-SUM(E15:E18)</f>
        <v>0</v>
      </c>
      <c r="F19" s="42">
        <f>'[1]Rozpočet'!O7-SUM(F15:F18)</f>
        <v>0</v>
      </c>
      <c r="G19" s="77"/>
      <c r="H19" s="77"/>
      <c r="I19" s="77"/>
      <c r="J19" s="43"/>
      <c r="K19" s="44"/>
      <c r="L19" s="45"/>
      <c r="M19" s="39"/>
      <c r="N19" s="39"/>
    </row>
    <row r="20" spans="2:14" ht="13.5" thickBot="1">
      <c r="B20" s="46" t="s">
        <v>186</v>
      </c>
      <c r="C20" s="47">
        <f>SUM(C15:C19)</f>
        <v>0</v>
      </c>
      <c r="D20" s="47">
        <f>SUM(D15:D19)</f>
        <v>0</v>
      </c>
      <c r="E20" s="47">
        <f>SUM(E15:E19)</f>
        <v>0</v>
      </c>
      <c r="F20" s="48">
        <f>SUM(F15:F19)</f>
        <v>0</v>
      </c>
      <c r="G20" s="77"/>
      <c r="H20" s="77"/>
      <c r="I20" s="77"/>
      <c r="J20" s="43"/>
      <c r="K20" s="44"/>
      <c r="L20" s="38"/>
      <c r="M20" s="49"/>
      <c r="N20" s="49"/>
    </row>
    <row r="21" spans="2:14" ht="13.5" thickBot="1">
      <c r="B21" s="82" t="s">
        <v>187</v>
      </c>
      <c r="C21" s="82"/>
      <c r="D21" s="82"/>
      <c r="E21" s="83">
        <f>SUM(C20:E20)</f>
        <v>0</v>
      </c>
      <c r="F21" s="83"/>
      <c r="G21" s="77"/>
      <c r="H21" s="77"/>
      <c r="I21" s="77"/>
      <c r="J21" s="43"/>
      <c r="K21" s="44"/>
      <c r="L21" s="63" t="s">
        <v>188</v>
      </c>
      <c r="M21" s="63"/>
      <c r="N21" s="63"/>
    </row>
    <row r="22" spans="2:14" ht="12.75">
      <c r="B22" s="75" t="s">
        <v>177</v>
      </c>
      <c r="C22" s="75"/>
      <c r="D22" s="75"/>
      <c r="E22" s="76">
        <f>F20</f>
        <v>0</v>
      </c>
      <c r="F22" s="76"/>
      <c r="G22" s="77"/>
      <c r="H22" s="77"/>
      <c r="I22" s="77"/>
      <c r="J22" s="43"/>
      <c r="K22" s="44"/>
      <c r="L22" s="50"/>
      <c r="M22" s="39"/>
      <c r="N22" s="39"/>
    </row>
    <row r="23" spans="2:14" ht="12">
      <c r="B23" s="78" t="s">
        <v>189</v>
      </c>
      <c r="C23" s="78"/>
      <c r="D23" s="78"/>
      <c r="E23" s="79">
        <f>E21+E22</f>
        <v>0</v>
      </c>
      <c r="F23" s="79"/>
      <c r="G23" s="80" t="s">
        <v>190</v>
      </c>
      <c r="H23" s="80"/>
      <c r="I23" s="80"/>
      <c r="J23" s="81">
        <f>SUM(J15:J22)</f>
        <v>0</v>
      </c>
      <c r="K23" s="81"/>
      <c r="L23" s="38"/>
      <c r="M23" s="39"/>
      <c r="N23" s="39"/>
    </row>
    <row r="24" spans="2:14" ht="12.75" thickBot="1">
      <c r="B24" s="78"/>
      <c r="C24" s="78"/>
      <c r="D24" s="78"/>
      <c r="E24" s="79"/>
      <c r="F24" s="79"/>
      <c r="G24" s="80"/>
      <c r="H24" s="80"/>
      <c r="I24" s="80"/>
      <c r="J24" s="81"/>
      <c r="K24" s="81"/>
      <c r="L24" s="38"/>
      <c r="M24" s="39"/>
      <c r="N24" s="39"/>
    </row>
    <row r="25" spans="2:14" ht="13.5" thickBot="1">
      <c r="B25" s="63" t="s">
        <v>191</v>
      </c>
      <c r="C25" s="63"/>
      <c r="D25" s="63"/>
      <c r="E25" s="63"/>
      <c r="F25" s="63"/>
      <c r="G25" s="70" t="s">
        <v>192</v>
      </c>
      <c r="H25" s="70"/>
      <c r="I25" s="70"/>
      <c r="J25" s="70"/>
      <c r="K25" s="70"/>
      <c r="L25" s="38"/>
      <c r="M25" s="39"/>
      <c r="N25" s="39"/>
    </row>
    <row r="26" spans="2:14" ht="12.75">
      <c r="B26" s="46" t="s">
        <v>193</v>
      </c>
      <c r="C26" s="71" t="s">
        <v>194</v>
      </c>
      <c r="D26" s="71"/>
      <c r="E26" s="72" t="s">
        <v>195</v>
      </c>
      <c r="F26" s="72"/>
      <c r="G26" s="35"/>
      <c r="H26" s="73" t="s">
        <v>196</v>
      </c>
      <c r="I26" s="73"/>
      <c r="J26" s="74" t="s">
        <v>195</v>
      </c>
      <c r="K26" s="74"/>
      <c r="L26" s="38"/>
      <c r="M26" s="39"/>
      <c r="N26" s="39"/>
    </row>
    <row r="27" spans="2:14" ht="12.75">
      <c r="B27" s="51">
        <v>21</v>
      </c>
      <c r="C27" s="60"/>
      <c r="D27" s="60"/>
      <c r="E27" s="61">
        <f>C27/100*B27</f>
        <v>0</v>
      </c>
      <c r="F27" s="61"/>
      <c r="G27" s="52"/>
      <c r="H27" s="69">
        <f>SUMIF(K15:K22,B27,J15:J22)</f>
        <v>0</v>
      </c>
      <c r="I27" s="69"/>
      <c r="J27" s="62">
        <f>H27*B27/100</f>
        <v>0</v>
      </c>
      <c r="K27" s="62"/>
      <c r="L27" s="45" t="s">
        <v>197</v>
      </c>
      <c r="M27" s="39"/>
      <c r="N27" s="39"/>
    </row>
    <row r="28" spans="2:14" ht="13.5" thickBot="1">
      <c r="B28" s="51">
        <v>15</v>
      </c>
      <c r="C28" s="60">
        <f>SUMIF('[1]Rozpočet'!S9:S101,B28,'[1]Rozpočet'!K9:K101)+H28</f>
        <v>0</v>
      </c>
      <c r="D28" s="60"/>
      <c r="E28" s="61">
        <f>C28/100*B28</f>
        <v>0</v>
      </c>
      <c r="F28" s="61"/>
      <c r="G28" s="52"/>
      <c r="H28" s="62">
        <f>SUMIF(K15:K22,B28,J15:J22)</f>
        <v>0</v>
      </c>
      <c r="I28" s="62"/>
      <c r="J28" s="62">
        <f>H28*B28/100</f>
        <v>0</v>
      </c>
      <c r="K28" s="62"/>
      <c r="L28" s="38"/>
      <c r="M28" s="39"/>
      <c r="N28" s="39"/>
    </row>
    <row r="29" spans="2:14" ht="13.5" thickBot="1">
      <c r="B29" s="51">
        <v>0</v>
      </c>
      <c r="C29" s="60"/>
      <c r="D29" s="60"/>
      <c r="E29" s="61">
        <f>C29/100*B29</f>
        <v>0</v>
      </c>
      <c r="F29" s="61"/>
      <c r="G29" s="52"/>
      <c r="H29" s="62">
        <f>J23-(H27+H28)</f>
        <v>0</v>
      </c>
      <c r="I29" s="62"/>
      <c r="J29" s="62">
        <f>H29*B29/100</f>
        <v>0</v>
      </c>
      <c r="K29" s="62"/>
      <c r="L29" s="63" t="s">
        <v>198</v>
      </c>
      <c r="M29" s="63"/>
      <c r="N29" s="63"/>
    </row>
    <row r="30" spans="2:14" ht="12">
      <c r="B30" s="64"/>
      <c r="C30" s="65">
        <f>ROUNDUP(C27+C28+C29,1)</f>
        <v>0</v>
      </c>
      <c r="D30" s="65"/>
      <c r="E30" s="66">
        <f>ROUNDUP(E27+E28+E29,1)</f>
        <v>0</v>
      </c>
      <c r="F30" s="66"/>
      <c r="G30" s="67"/>
      <c r="H30" s="67"/>
      <c r="I30" s="67"/>
      <c r="J30" s="68">
        <f>J27+J28+J29</f>
        <v>0</v>
      </c>
      <c r="K30" s="68"/>
      <c r="L30" s="38"/>
      <c r="M30" s="39"/>
      <c r="N30" s="39"/>
    </row>
    <row r="31" spans="2:14" ht="12.75" thickBot="1">
      <c r="B31" s="64"/>
      <c r="C31" s="65"/>
      <c r="D31" s="65"/>
      <c r="E31" s="66"/>
      <c r="F31" s="66"/>
      <c r="G31" s="67"/>
      <c r="H31" s="67"/>
      <c r="I31" s="67"/>
      <c r="J31" s="68"/>
      <c r="K31" s="68"/>
      <c r="L31" s="38"/>
      <c r="M31" s="39"/>
      <c r="N31" s="39"/>
    </row>
    <row r="32" spans="2:14" ht="15" thickBot="1">
      <c r="B32" s="55" t="s">
        <v>199</v>
      </c>
      <c r="C32" s="55"/>
      <c r="D32" s="55"/>
      <c r="E32" s="55"/>
      <c r="F32" s="55"/>
      <c r="G32" s="56" t="s">
        <v>200</v>
      </c>
      <c r="H32" s="56"/>
      <c r="I32" s="56"/>
      <c r="J32" s="56"/>
      <c r="K32" s="56"/>
      <c r="L32" s="39"/>
      <c r="M32" s="39"/>
      <c r="N32" s="39"/>
    </row>
    <row r="33" spans="2:14" ht="12.75">
      <c r="B33" s="57">
        <f>C30+E30</f>
        <v>0</v>
      </c>
      <c r="C33" s="57"/>
      <c r="D33" s="57"/>
      <c r="E33" s="57"/>
      <c r="F33" s="57"/>
      <c r="G33" s="58" t="s">
        <v>201</v>
      </c>
      <c r="H33" s="58"/>
      <c r="I33" s="58"/>
      <c r="J33" s="32" t="s">
        <v>202</v>
      </c>
      <c r="K33" s="53" t="s">
        <v>203</v>
      </c>
      <c r="L33" s="39"/>
      <c r="M33" s="39"/>
      <c r="N33" s="39"/>
    </row>
    <row r="34" spans="2:14" ht="12">
      <c r="B34" s="57"/>
      <c r="C34" s="57"/>
      <c r="D34" s="57"/>
      <c r="E34" s="57"/>
      <c r="F34" s="57"/>
      <c r="G34" s="59"/>
      <c r="H34" s="59"/>
      <c r="I34" s="59"/>
      <c r="J34" s="30"/>
      <c r="K34" s="54">
        <f>IF(J34&gt;0,E23/J34,"")</f>
      </c>
      <c r="L34" s="39"/>
      <c r="M34" s="39"/>
      <c r="N34" s="39"/>
    </row>
    <row r="35" spans="2:14" ht="12">
      <c r="B35" s="57"/>
      <c r="C35" s="57"/>
      <c r="D35" s="57"/>
      <c r="E35" s="57"/>
      <c r="F35" s="57"/>
      <c r="G35" s="59"/>
      <c r="H35" s="59"/>
      <c r="I35" s="59"/>
      <c r="J35" s="30"/>
      <c r="K35" s="54">
        <f>IF(J35&gt;0,E23/J35,"")</f>
      </c>
      <c r="L35" s="39"/>
      <c r="M35" s="39"/>
      <c r="N35" s="39"/>
    </row>
    <row r="36" spans="2:14" ht="12">
      <c r="B36" s="57"/>
      <c r="C36" s="57"/>
      <c r="D36" s="57"/>
      <c r="E36" s="57"/>
      <c r="F36" s="57"/>
      <c r="G36" s="59"/>
      <c r="H36" s="59"/>
      <c r="I36" s="59"/>
      <c r="J36" s="30"/>
      <c r="K36" s="54">
        <f>IF(J36&gt;0,E23/J36,"")</f>
      </c>
      <c r="L36" s="39"/>
      <c r="M36" s="39"/>
      <c r="N36" s="39"/>
    </row>
  </sheetData>
  <sheetProtection/>
  <mergeCells count="78">
    <mergeCell ref="B2:N3"/>
    <mergeCell ref="C4:H4"/>
    <mergeCell ref="J4:N4"/>
    <mergeCell ref="D5:E5"/>
    <mergeCell ref="G5:N5"/>
    <mergeCell ref="B6:C6"/>
    <mergeCell ref="D6:E6"/>
    <mergeCell ref="G6:N6"/>
    <mergeCell ref="B7:C7"/>
    <mergeCell ref="D7:E7"/>
    <mergeCell ref="G7:N7"/>
    <mergeCell ref="B8:C8"/>
    <mergeCell ref="D8:E8"/>
    <mergeCell ref="G8:N8"/>
    <mergeCell ref="B9:C9"/>
    <mergeCell ref="D9:E9"/>
    <mergeCell ref="G9:N9"/>
    <mergeCell ref="B10:C10"/>
    <mergeCell ref="D10:E10"/>
    <mergeCell ref="G10:N10"/>
    <mergeCell ref="B11:C11"/>
    <mergeCell ref="D11:E11"/>
    <mergeCell ref="G11:N11"/>
    <mergeCell ref="B12:C12"/>
    <mergeCell ref="D12:E12"/>
    <mergeCell ref="G12:N12"/>
    <mergeCell ref="B13:F13"/>
    <mergeCell ref="G13:K13"/>
    <mergeCell ref="L13:N13"/>
    <mergeCell ref="G14:I14"/>
    <mergeCell ref="G15:I15"/>
    <mergeCell ref="G16:I16"/>
    <mergeCell ref="G17:I17"/>
    <mergeCell ref="G18:I18"/>
    <mergeCell ref="G19:I19"/>
    <mergeCell ref="G20:I20"/>
    <mergeCell ref="B21:D21"/>
    <mergeCell ref="E21:F21"/>
    <mergeCell ref="G21:I21"/>
    <mergeCell ref="L21:N21"/>
    <mergeCell ref="B22:D22"/>
    <mergeCell ref="E22:F22"/>
    <mergeCell ref="G22:I22"/>
    <mergeCell ref="B23:D24"/>
    <mergeCell ref="E23:F24"/>
    <mergeCell ref="G23:I24"/>
    <mergeCell ref="J23:K24"/>
    <mergeCell ref="B25:F25"/>
    <mergeCell ref="G25:K25"/>
    <mergeCell ref="C26:D26"/>
    <mergeCell ref="E26:F26"/>
    <mergeCell ref="H26:I26"/>
    <mergeCell ref="J26:K26"/>
    <mergeCell ref="C27:D27"/>
    <mergeCell ref="E27:F27"/>
    <mergeCell ref="H27:I27"/>
    <mergeCell ref="J27:K27"/>
    <mergeCell ref="C28:D28"/>
    <mergeCell ref="E28:F28"/>
    <mergeCell ref="H28:I28"/>
    <mergeCell ref="J28:K28"/>
    <mergeCell ref="C29:D29"/>
    <mergeCell ref="E29:F29"/>
    <mergeCell ref="H29:I29"/>
    <mergeCell ref="J29:K29"/>
    <mergeCell ref="L29:N29"/>
    <mergeCell ref="B30:B31"/>
    <mergeCell ref="C30:D31"/>
    <mergeCell ref="E30:F31"/>
    <mergeCell ref="G30:I31"/>
    <mergeCell ref="J30:K31"/>
    <mergeCell ref="B32:F32"/>
    <mergeCell ref="G32:K32"/>
    <mergeCell ref="B33:F36"/>
    <mergeCell ref="G33:I33"/>
    <mergeCell ref="G34:I34"/>
    <mergeCell ref="G35:I35"/>
    <mergeCell ref="G36:I36"/>
  </mergeCells>
  <conditionalFormatting sqref="C27:F29">
    <cfRule type="cellIs" priority="1" dxfId="1" operator="equal" stopIfTrue="1">
      <formula>0</formula>
    </cfRule>
  </conditionalFormatting>
  <printOptions/>
  <pageMargins left="0.7" right="0.7" top="0.787401575" bottom="0.7874015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6"/>
  <sheetViews>
    <sheetView tabSelected="1" showOutlineSymbols="0" zoomScalePageLayoutView="0" workbookViewId="0" topLeftCell="A1">
      <selection activeCell="F39" sqref="F39"/>
    </sheetView>
  </sheetViews>
  <sheetFormatPr defaultColWidth="14.16015625" defaultRowHeight="15" customHeight="1"/>
  <cols>
    <col min="1" max="2" width="2.83203125" style="0" customWidth="1"/>
    <col min="3" max="3" width="5.66015625" style="0" customWidth="1"/>
    <col min="4" max="4" width="3.5" style="0" customWidth="1"/>
    <col min="5" max="5" width="19.33203125" style="0" customWidth="1"/>
    <col min="6" max="6" width="62.5" style="0" customWidth="1"/>
    <col min="7" max="7" width="12.5" style="0" customWidth="1"/>
    <col min="8" max="8" width="6.66015625" style="0" customWidth="1"/>
    <col min="9" max="9" width="11.83203125" style="0" customWidth="1"/>
    <col min="10" max="10" width="13.33203125" style="0" customWidth="1"/>
    <col min="11" max="11" width="11.66015625" style="0" customWidth="1"/>
    <col min="12" max="12" width="12.16015625" style="0" customWidth="1"/>
    <col min="13" max="13" width="41.66015625" style="0" customWidth="1"/>
    <col min="14" max="16" width="10.66015625" style="0" customWidth="1"/>
    <col min="17" max="17" width="25" style="0" customWidth="1"/>
  </cols>
  <sheetData>
    <row r="1" spans="1:17" ht="15.75" customHeight="1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 t="s">
        <v>9</v>
      </c>
      <c r="P1" s="95"/>
      <c r="Q1" s="95"/>
    </row>
    <row r="2" spans="1:17" ht="28.5" customHeight="1">
      <c r="A2" s="96" t="s">
        <v>122</v>
      </c>
      <c r="B2" s="96"/>
      <c r="C2" s="96"/>
      <c r="D2" s="19" t="s">
        <v>97</v>
      </c>
      <c r="E2" s="19" t="s">
        <v>41</v>
      </c>
      <c r="F2" s="19" t="s">
        <v>19</v>
      </c>
      <c r="G2" s="19" t="s">
        <v>70</v>
      </c>
      <c r="H2" s="19" t="s">
        <v>45</v>
      </c>
      <c r="I2" s="19" t="s">
        <v>126</v>
      </c>
      <c r="J2" s="19" t="s">
        <v>141</v>
      </c>
      <c r="K2" s="19" t="s">
        <v>135</v>
      </c>
      <c r="L2" s="19" t="s">
        <v>77</v>
      </c>
      <c r="M2" s="19" t="s">
        <v>82</v>
      </c>
      <c r="N2" s="19" t="s">
        <v>6</v>
      </c>
      <c r="O2" s="19" t="s">
        <v>70</v>
      </c>
      <c r="P2" s="19" t="s">
        <v>141</v>
      </c>
      <c r="Q2" s="19" t="s">
        <v>43</v>
      </c>
    </row>
    <row r="3" spans="1:17" ht="15" customHeight="1">
      <c r="A3" s="9" t="s">
        <v>137</v>
      </c>
      <c r="B3" s="16"/>
      <c r="C3" s="7"/>
      <c r="D3" s="7"/>
      <c r="E3" s="7" t="s">
        <v>125</v>
      </c>
      <c r="F3" s="7" t="s">
        <v>47</v>
      </c>
      <c r="G3" s="7"/>
      <c r="H3" s="7"/>
      <c r="I3" s="7"/>
      <c r="J3" s="2"/>
      <c r="K3" s="2" t="s">
        <v>32</v>
      </c>
      <c r="L3" s="2" t="s">
        <v>32</v>
      </c>
      <c r="M3" s="7"/>
      <c r="N3" s="7"/>
      <c r="O3" s="7"/>
      <c r="P3" s="2" t="s">
        <v>4</v>
      </c>
      <c r="Q3" s="4"/>
    </row>
    <row r="4" spans="1:17" ht="15" customHeight="1">
      <c r="A4" s="21" t="s">
        <v>87</v>
      </c>
      <c r="B4" s="9" t="s">
        <v>137</v>
      </c>
      <c r="C4" s="16"/>
      <c r="D4" s="7"/>
      <c r="E4" s="7" t="s">
        <v>132</v>
      </c>
      <c r="F4" s="7" t="s">
        <v>37</v>
      </c>
      <c r="G4" s="7"/>
      <c r="H4" s="7"/>
      <c r="I4" s="7"/>
      <c r="J4" s="22"/>
      <c r="K4" s="2" t="s">
        <v>32</v>
      </c>
      <c r="L4" s="2" t="s">
        <v>32</v>
      </c>
      <c r="M4" s="7"/>
      <c r="N4" s="7"/>
      <c r="O4" s="7"/>
      <c r="P4" s="2" t="s">
        <v>81</v>
      </c>
      <c r="Q4" s="4"/>
    </row>
    <row r="5" spans="1:17" ht="15" customHeight="1">
      <c r="A5" s="21" t="s">
        <v>87</v>
      </c>
      <c r="B5" s="21" t="s">
        <v>87</v>
      </c>
      <c r="C5" s="5" t="s">
        <v>140</v>
      </c>
      <c r="D5" s="15">
        <v>1</v>
      </c>
      <c r="E5" s="5" t="s">
        <v>40</v>
      </c>
      <c r="F5" s="5" t="s">
        <v>124</v>
      </c>
      <c r="G5" s="17">
        <v>21.056</v>
      </c>
      <c r="H5" s="5" t="s">
        <v>128</v>
      </c>
      <c r="I5" s="8">
        <v>0</v>
      </c>
      <c r="J5" s="10">
        <f>SUM(I5*G5)</f>
        <v>0</v>
      </c>
      <c r="K5" s="12"/>
      <c r="L5" s="12"/>
      <c r="M5" s="5" t="s">
        <v>87</v>
      </c>
      <c r="N5" s="5" t="s">
        <v>87</v>
      </c>
      <c r="O5" s="20"/>
      <c r="P5" s="8"/>
      <c r="Q5" s="5" t="s">
        <v>87</v>
      </c>
    </row>
    <row r="6" spans="1:17" ht="15" customHeight="1">
      <c r="A6" s="21" t="s">
        <v>87</v>
      </c>
      <c r="B6" s="21" t="s">
        <v>87</v>
      </c>
      <c r="C6" s="5" t="s">
        <v>140</v>
      </c>
      <c r="D6" s="15">
        <v>2</v>
      </c>
      <c r="E6" s="5" t="s">
        <v>86</v>
      </c>
      <c r="F6" s="5" t="s">
        <v>49</v>
      </c>
      <c r="G6" s="17">
        <v>21.056</v>
      </c>
      <c r="H6" s="5" t="s">
        <v>128</v>
      </c>
      <c r="I6" s="8">
        <v>0</v>
      </c>
      <c r="J6" s="10">
        <f aca="true" t="shared" si="0" ref="J6:J11">SUM(I6*G6)</f>
        <v>0</v>
      </c>
      <c r="K6" s="12"/>
      <c r="L6" s="12"/>
      <c r="M6" s="5" t="s">
        <v>87</v>
      </c>
      <c r="N6" s="5" t="s">
        <v>87</v>
      </c>
      <c r="O6" s="20"/>
      <c r="P6" s="8"/>
      <c r="Q6" s="11" t="s">
        <v>87</v>
      </c>
    </row>
    <row r="7" spans="1:17" ht="15" customHeight="1">
      <c r="A7" s="21" t="s">
        <v>87</v>
      </c>
      <c r="B7" s="21" t="s">
        <v>87</v>
      </c>
      <c r="C7" s="5" t="s">
        <v>140</v>
      </c>
      <c r="D7" s="15">
        <v>3</v>
      </c>
      <c r="E7" s="5" t="s">
        <v>57</v>
      </c>
      <c r="F7" s="5" t="s">
        <v>115</v>
      </c>
      <c r="G7" s="17">
        <v>12.608</v>
      </c>
      <c r="H7" s="5" t="s">
        <v>128</v>
      </c>
      <c r="I7" s="8">
        <v>0</v>
      </c>
      <c r="J7" s="10">
        <f t="shared" si="0"/>
        <v>0</v>
      </c>
      <c r="K7" s="12"/>
      <c r="L7" s="12"/>
      <c r="M7" s="5" t="s">
        <v>87</v>
      </c>
      <c r="N7" s="5" t="s">
        <v>87</v>
      </c>
      <c r="O7" s="20"/>
      <c r="P7" s="8"/>
      <c r="Q7" s="11" t="s">
        <v>87</v>
      </c>
    </row>
    <row r="8" spans="1:17" ht="15" customHeight="1">
      <c r="A8" s="21" t="s">
        <v>87</v>
      </c>
      <c r="B8" s="21" t="s">
        <v>87</v>
      </c>
      <c r="C8" s="5" t="s">
        <v>140</v>
      </c>
      <c r="D8" s="15">
        <v>4</v>
      </c>
      <c r="E8" s="5" t="s">
        <v>134</v>
      </c>
      <c r="F8" s="5" t="s">
        <v>109</v>
      </c>
      <c r="G8" s="17">
        <v>420.656</v>
      </c>
      <c r="H8" s="5" t="s">
        <v>128</v>
      </c>
      <c r="I8" s="8">
        <v>0</v>
      </c>
      <c r="J8" s="10">
        <f t="shared" si="0"/>
        <v>0</v>
      </c>
      <c r="K8" s="12"/>
      <c r="L8" s="12"/>
      <c r="M8" s="5" t="s">
        <v>87</v>
      </c>
      <c r="N8" s="5" t="s">
        <v>87</v>
      </c>
      <c r="O8" s="20"/>
      <c r="P8" s="8"/>
      <c r="Q8" s="5" t="s">
        <v>87</v>
      </c>
    </row>
    <row r="9" spans="1:17" ht="15" customHeight="1">
      <c r="A9" s="21" t="s">
        <v>87</v>
      </c>
      <c r="B9" s="21" t="s">
        <v>87</v>
      </c>
      <c r="C9" s="5" t="s">
        <v>140</v>
      </c>
      <c r="D9" s="15">
        <v>5</v>
      </c>
      <c r="E9" s="5" t="s">
        <v>11</v>
      </c>
      <c r="F9" s="5" t="s">
        <v>50</v>
      </c>
      <c r="G9" s="17">
        <v>100.856</v>
      </c>
      <c r="H9" s="5" t="s">
        <v>128</v>
      </c>
      <c r="I9" s="8">
        <v>0</v>
      </c>
      <c r="J9" s="10">
        <f t="shared" si="0"/>
        <v>0</v>
      </c>
      <c r="K9" s="12"/>
      <c r="L9" s="12"/>
      <c r="M9" s="5" t="s">
        <v>87</v>
      </c>
      <c r="N9" s="5" t="s">
        <v>87</v>
      </c>
      <c r="O9" s="20"/>
      <c r="P9" s="8"/>
      <c r="Q9" s="5" t="s">
        <v>87</v>
      </c>
    </row>
    <row r="10" spans="1:17" ht="15" customHeight="1">
      <c r="A10" s="21" t="s">
        <v>87</v>
      </c>
      <c r="B10" s="21" t="s">
        <v>87</v>
      </c>
      <c r="C10" s="5" t="s">
        <v>140</v>
      </c>
      <c r="D10" s="15">
        <v>6</v>
      </c>
      <c r="E10" s="5" t="s">
        <v>74</v>
      </c>
      <c r="F10" s="5" t="s">
        <v>112</v>
      </c>
      <c r="G10" s="17">
        <v>32.675</v>
      </c>
      <c r="H10" s="5" t="s">
        <v>128</v>
      </c>
      <c r="I10" s="8">
        <v>0</v>
      </c>
      <c r="J10" s="10">
        <f t="shared" si="0"/>
        <v>0</v>
      </c>
      <c r="K10" s="12"/>
      <c r="L10" s="12"/>
      <c r="M10" s="5" t="s">
        <v>87</v>
      </c>
      <c r="N10" s="5" t="s">
        <v>87</v>
      </c>
      <c r="O10" s="20"/>
      <c r="P10" s="8"/>
      <c r="Q10" s="11" t="s">
        <v>87</v>
      </c>
    </row>
    <row r="11" spans="1:17" ht="15" customHeight="1">
      <c r="A11" s="21" t="s">
        <v>87</v>
      </c>
      <c r="B11" s="21" t="s">
        <v>87</v>
      </c>
      <c r="C11" s="5" t="s">
        <v>140</v>
      </c>
      <c r="D11" s="15">
        <v>7</v>
      </c>
      <c r="E11" s="5" t="s">
        <v>52</v>
      </c>
      <c r="F11" s="5" t="s">
        <v>20</v>
      </c>
      <c r="G11" s="17">
        <v>12.606</v>
      </c>
      <c r="H11" s="5" t="s">
        <v>128</v>
      </c>
      <c r="I11" s="8">
        <v>0</v>
      </c>
      <c r="J11" s="10">
        <f t="shared" si="0"/>
        <v>0</v>
      </c>
      <c r="K11" s="12"/>
      <c r="L11" s="12"/>
      <c r="M11" s="5" t="s">
        <v>87</v>
      </c>
      <c r="N11" s="5" t="s">
        <v>87</v>
      </c>
      <c r="O11" s="20"/>
      <c r="P11" s="8"/>
      <c r="Q11" s="11" t="s">
        <v>87</v>
      </c>
    </row>
    <row r="12" spans="1:17" ht="15" customHeight="1">
      <c r="A12" s="21" t="s">
        <v>87</v>
      </c>
      <c r="B12" s="9" t="s">
        <v>137</v>
      </c>
      <c r="C12" s="16"/>
      <c r="D12" s="7"/>
      <c r="E12" s="7" t="s">
        <v>12</v>
      </c>
      <c r="F12" s="7" t="s">
        <v>118</v>
      </c>
      <c r="G12" s="7"/>
      <c r="H12" s="7"/>
      <c r="I12" s="7">
        <v>0</v>
      </c>
      <c r="J12" s="22">
        <f>SUM(J13:J16)</f>
        <v>0</v>
      </c>
      <c r="K12" s="2" t="s">
        <v>32</v>
      </c>
      <c r="L12" s="2" t="s">
        <v>32</v>
      </c>
      <c r="M12" s="7"/>
      <c r="N12" s="7"/>
      <c r="O12" s="7"/>
      <c r="P12" s="2" t="s">
        <v>84</v>
      </c>
      <c r="Q12" s="4"/>
    </row>
    <row r="13" spans="1:17" ht="15" customHeight="1">
      <c r="A13" s="21" t="s">
        <v>87</v>
      </c>
      <c r="B13" s="21" t="s">
        <v>87</v>
      </c>
      <c r="C13" s="5" t="s">
        <v>140</v>
      </c>
      <c r="D13" s="15">
        <v>1</v>
      </c>
      <c r="E13" s="5" t="s">
        <v>120</v>
      </c>
      <c r="F13" s="5" t="s">
        <v>23</v>
      </c>
      <c r="G13" s="17">
        <v>136.446</v>
      </c>
      <c r="H13" s="5" t="s">
        <v>128</v>
      </c>
      <c r="I13" s="8">
        <v>0</v>
      </c>
      <c r="J13" s="10">
        <f>SUM(I13*G13)</f>
        <v>0</v>
      </c>
      <c r="K13" s="12"/>
      <c r="L13" s="12"/>
      <c r="M13" s="5" t="s">
        <v>87</v>
      </c>
      <c r="N13" s="5" t="s">
        <v>87</v>
      </c>
      <c r="O13" s="20"/>
      <c r="P13" s="8"/>
      <c r="Q13" s="5" t="s">
        <v>87</v>
      </c>
    </row>
    <row r="14" spans="1:17" ht="15" customHeight="1">
      <c r="A14" s="21" t="s">
        <v>87</v>
      </c>
      <c r="B14" s="21" t="s">
        <v>87</v>
      </c>
      <c r="C14" s="5" t="s">
        <v>140</v>
      </c>
      <c r="D14" s="15">
        <v>2</v>
      </c>
      <c r="E14" s="5" t="s">
        <v>5</v>
      </c>
      <c r="F14" s="5" t="s">
        <v>113</v>
      </c>
      <c r="G14" s="17">
        <v>272.889</v>
      </c>
      <c r="H14" s="5" t="s">
        <v>128</v>
      </c>
      <c r="I14" s="8">
        <v>0</v>
      </c>
      <c r="J14" s="10">
        <f>SUM(I14*G14)</f>
        <v>0</v>
      </c>
      <c r="K14" s="12"/>
      <c r="L14" s="12"/>
      <c r="M14" s="5" t="s">
        <v>87</v>
      </c>
      <c r="N14" s="5" t="s">
        <v>87</v>
      </c>
      <c r="O14" s="20"/>
      <c r="P14" s="8"/>
      <c r="Q14" s="5" t="s">
        <v>87</v>
      </c>
    </row>
    <row r="15" spans="1:17" ht="15" customHeight="1">
      <c r="A15" s="21" t="s">
        <v>87</v>
      </c>
      <c r="B15" s="21" t="s">
        <v>87</v>
      </c>
      <c r="C15" s="5" t="s">
        <v>140</v>
      </c>
      <c r="D15" s="15">
        <v>3</v>
      </c>
      <c r="E15" s="5" t="s">
        <v>51</v>
      </c>
      <c r="F15" s="5" t="s">
        <v>91</v>
      </c>
      <c r="G15" s="17">
        <v>136.446</v>
      </c>
      <c r="H15" s="5" t="s">
        <v>128</v>
      </c>
      <c r="I15" s="8">
        <v>0</v>
      </c>
      <c r="J15" s="10">
        <f>SUM(I15*G15)</f>
        <v>0</v>
      </c>
      <c r="K15" s="12"/>
      <c r="L15" s="12"/>
      <c r="M15" s="5" t="s">
        <v>87</v>
      </c>
      <c r="N15" s="5" t="s">
        <v>87</v>
      </c>
      <c r="O15" s="20"/>
      <c r="P15" s="8"/>
      <c r="Q15" s="5" t="s">
        <v>87</v>
      </c>
    </row>
    <row r="16" spans="1:17" ht="15" customHeight="1">
      <c r="A16" s="21" t="s">
        <v>87</v>
      </c>
      <c r="B16" s="21" t="s">
        <v>87</v>
      </c>
      <c r="C16" s="5" t="s">
        <v>140</v>
      </c>
      <c r="D16" s="15">
        <v>4</v>
      </c>
      <c r="E16" s="5" t="s">
        <v>14</v>
      </c>
      <c r="F16" s="5" t="s">
        <v>65</v>
      </c>
      <c r="G16" s="17">
        <v>38.902</v>
      </c>
      <c r="H16" s="5" t="s">
        <v>128</v>
      </c>
      <c r="I16" s="8">
        <v>0</v>
      </c>
      <c r="J16" s="10">
        <f>SUM(I16*G16)</f>
        <v>0</v>
      </c>
      <c r="K16" s="12"/>
      <c r="L16" s="12"/>
      <c r="M16" s="5" t="s">
        <v>87</v>
      </c>
      <c r="N16" s="5" t="s">
        <v>87</v>
      </c>
      <c r="O16" s="20"/>
      <c r="P16" s="8"/>
      <c r="Q16" s="5" t="s">
        <v>87</v>
      </c>
    </row>
    <row r="17" spans="1:17" ht="15" customHeight="1">
      <c r="A17" s="21" t="s">
        <v>87</v>
      </c>
      <c r="B17" s="9" t="s">
        <v>137</v>
      </c>
      <c r="C17" s="16"/>
      <c r="D17" s="7"/>
      <c r="E17" s="7" t="s">
        <v>131</v>
      </c>
      <c r="F17" s="7" t="s">
        <v>62</v>
      </c>
      <c r="G17" s="7"/>
      <c r="H17" s="7"/>
      <c r="I17" s="7">
        <v>0</v>
      </c>
      <c r="J17" s="22">
        <f>SUM(J18)</f>
        <v>0</v>
      </c>
      <c r="K17" s="2" t="s">
        <v>32</v>
      </c>
      <c r="L17" s="2" t="s">
        <v>32</v>
      </c>
      <c r="M17" s="7"/>
      <c r="N17" s="7"/>
      <c r="O17" s="7"/>
      <c r="P17" s="2" t="s">
        <v>84</v>
      </c>
      <c r="Q17" s="4"/>
    </row>
    <row r="18" spans="1:17" ht="15" customHeight="1">
      <c r="A18" s="21" t="s">
        <v>87</v>
      </c>
      <c r="B18" s="21" t="s">
        <v>87</v>
      </c>
      <c r="C18" s="5" t="s">
        <v>140</v>
      </c>
      <c r="D18" s="15">
        <v>1</v>
      </c>
      <c r="E18" s="5" t="s">
        <v>136</v>
      </c>
      <c r="F18" s="5" t="s">
        <v>25</v>
      </c>
      <c r="G18" s="17">
        <v>314.183</v>
      </c>
      <c r="H18" s="5" t="s">
        <v>128</v>
      </c>
      <c r="I18" s="8">
        <v>0</v>
      </c>
      <c r="J18" s="10">
        <f>SUM(I18*G18)</f>
        <v>0</v>
      </c>
      <c r="K18" s="12"/>
      <c r="L18" s="12"/>
      <c r="M18" s="5" t="s">
        <v>87</v>
      </c>
      <c r="N18" s="5" t="s">
        <v>87</v>
      </c>
      <c r="O18" s="20"/>
      <c r="P18" s="8"/>
      <c r="Q18" s="5" t="s">
        <v>87</v>
      </c>
    </row>
    <row r="19" spans="1:17" ht="15" customHeight="1">
      <c r="A19" s="21" t="s">
        <v>87</v>
      </c>
      <c r="B19" s="9" t="s">
        <v>137</v>
      </c>
      <c r="C19" s="16"/>
      <c r="D19" s="7"/>
      <c r="E19" s="7" t="s">
        <v>103</v>
      </c>
      <c r="F19" s="7" t="s">
        <v>88</v>
      </c>
      <c r="G19" s="7"/>
      <c r="H19" s="7"/>
      <c r="I19" s="7">
        <v>0</v>
      </c>
      <c r="J19" s="22">
        <f>SUM(J20:J27)</f>
        <v>0</v>
      </c>
      <c r="K19" s="2" t="s">
        <v>32</v>
      </c>
      <c r="L19" s="2" t="s">
        <v>32</v>
      </c>
      <c r="M19" s="7"/>
      <c r="N19" s="7"/>
      <c r="O19" s="7"/>
      <c r="P19" s="2">
        <v>0</v>
      </c>
      <c r="Q19" s="4"/>
    </row>
    <row r="20" spans="1:17" ht="15" customHeight="1">
      <c r="A20" s="21" t="s">
        <v>87</v>
      </c>
      <c r="B20" s="21" t="s">
        <v>87</v>
      </c>
      <c r="C20" s="5" t="s">
        <v>140</v>
      </c>
      <c r="D20" s="15">
        <v>1</v>
      </c>
      <c r="E20" s="5" t="s">
        <v>72</v>
      </c>
      <c r="F20" s="5" t="s">
        <v>31</v>
      </c>
      <c r="G20" s="17">
        <v>26.031</v>
      </c>
      <c r="H20" s="5" t="s">
        <v>128</v>
      </c>
      <c r="I20" s="8">
        <v>0</v>
      </c>
      <c r="J20" s="10">
        <f>SUM(I20*G20)</f>
        <v>0</v>
      </c>
      <c r="K20" s="12"/>
      <c r="L20" s="12"/>
      <c r="M20" s="5" t="s">
        <v>87</v>
      </c>
      <c r="N20" s="5" t="s">
        <v>87</v>
      </c>
      <c r="O20" s="20"/>
      <c r="P20" s="8"/>
      <c r="Q20" s="5" t="s">
        <v>87</v>
      </c>
    </row>
    <row r="21" spans="1:17" ht="15" customHeight="1">
      <c r="A21" s="21" t="s">
        <v>87</v>
      </c>
      <c r="B21" s="21" t="s">
        <v>87</v>
      </c>
      <c r="C21" s="5" t="s">
        <v>140</v>
      </c>
      <c r="D21" s="15">
        <v>2</v>
      </c>
      <c r="E21" s="5" t="s">
        <v>56</v>
      </c>
      <c r="F21" s="5" t="s">
        <v>3</v>
      </c>
      <c r="G21" s="17">
        <v>74.825</v>
      </c>
      <c r="H21" s="5" t="s">
        <v>128</v>
      </c>
      <c r="I21" s="8">
        <v>0</v>
      </c>
      <c r="J21" s="10">
        <f aca="true" t="shared" si="1" ref="J21:J27">SUM(I21*G21)</f>
        <v>0</v>
      </c>
      <c r="K21" s="12"/>
      <c r="L21" s="12"/>
      <c r="M21" s="5" t="s">
        <v>87</v>
      </c>
      <c r="N21" s="5" t="s">
        <v>87</v>
      </c>
      <c r="O21" s="20"/>
      <c r="P21" s="8"/>
      <c r="Q21" s="11" t="s">
        <v>87</v>
      </c>
    </row>
    <row r="22" spans="1:17" ht="15" customHeight="1">
      <c r="A22" s="21" t="s">
        <v>87</v>
      </c>
      <c r="B22" s="21" t="s">
        <v>87</v>
      </c>
      <c r="C22" s="5" t="s">
        <v>140</v>
      </c>
      <c r="D22" s="15">
        <v>3</v>
      </c>
      <c r="E22" s="5" t="s">
        <v>28</v>
      </c>
      <c r="F22" s="5" t="s">
        <v>95</v>
      </c>
      <c r="G22" s="17">
        <v>21</v>
      </c>
      <c r="H22" s="5" t="s">
        <v>89</v>
      </c>
      <c r="I22" s="8">
        <v>0</v>
      </c>
      <c r="J22" s="10">
        <f t="shared" si="1"/>
        <v>0</v>
      </c>
      <c r="K22" s="12"/>
      <c r="L22" s="12"/>
      <c r="M22" s="5" t="s">
        <v>87</v>
      </c>
      <c r="N22" s="5" t="s">
        <v>87</v>
      </c>
      <c r="O22" s="20"/>
      <c r="P22" s="8"/>
      <c r="Q22" s="5" t="s">
        <v>87</v>
      </c>
    </row>
    <row r="23" spans="1:17" ht="15" customHeight="1">
      <c r="A23" s="21" t="s">
        <v>87</v>
      </c>
      <c r="B23" s="21" t="s">
        <v>87</v>
      </c>
      <c r="C23" s="5" t="s">
        <v>140</v>
      </c>
      <c r="D23" s="15">
        <v>4</v>
      </c>
      <c r="E23" s="5" t="s">
        <v>101</v>
      </c>
      <c r="F23" s="5" t="s">
        <v>17</v>
      </c>
      <c r="G23" s="17">
        <v>7.412</v>
      </c>
      <c r="H23" s="5" t="s">
        <v>58</v>
      </c>
      <c r="I23" s="8">
        <v>0</v>
      </c>
      <c r="J23" s="10">
        <f t="shared" si="1"/>
        <v>0</v>
      </c>
      <c r="K23" s="12"/>
      <c r="L23" s="12"/>
      <c r="M23" s="5" t="s">
        <v>87</v>
      </c>
      <c r="N23" s="5" t="s">
        <v>87</v>
      </c>
      <c r="O23" s="20"/>
      <c r="P23" s="8"/>
      <c r="Q23" s="11" t="s">
        <v>87</v>
      </c>
    </row>
    <row r="24" spans="1:17" ht="15" customHeight="1">
      <c r="A24" s="21" t="s">
        <v>87</v>
      </c>
      <c r="B24" s="21" t="s">
        <v>87</v>
      </c>
      <c r="C24" s="5" t="s">
        <v>140</v>
      </c>
      <c r="D24" s="15">
        <v>5</v>
      </c>
      <c r="E24" s="5" t="s">
        <v>145</v>
      </c>
      <c r="F24" s="5" t="s">
        <v>21</v>
      </c>
      <c r="G24" s="17">
        <v>7.412</v>
      </c>
      <c r="H24" s="5" t="s">
        <v>58</v>
      </c>
      <c r="I24" s="8">
        <v>0</v>
      </c>
      <c r="J24" s="10">
        <f t="shared" si="1"/>
        <v>0</v>
      </c>
      <c r="K24" s="12"/>
      <c r="L24" s="12"/>
      <c r="M24" s="5" t="s">
        <v>87</v>
      </c>
      <c r="N24" s="5" t="s">
        <v>87</v>
      </c>
      <c r="O24" s="20"/>
      <c r="P24" s="8"/>
      <c r="Q24" s="11" t="s">
        <v>87</v>
      </c>
    </row>
    <row r="25" spans="1:17" ht="15" customHeight="1">
      <c r="A25" s="21" t="s">
        <v>87</v>
      </c>
      <c r="B25" s="21" t="s">
        <v>87</v>
      </c>
      <c r="C25" s="5" t="s">
        <v>140</v>
      </c>
      <c r="D25" s="15">
        <v>6</v>
      </c>
      <c r="E25" s="5" t="s">
        <v>69</v>
      </c>
      <c r="F25" s="5" t="s">
        <v>48</v>
      </c>
      <c r="G25" s="17">
        <v>66.707</v>
      </c>
      <c r="H25" s="5" t="s">
        <v>58</v>
      </c>
      <c r="I25" s="8">
        <v>0</v>
      </c>
      <c r="J25" s="10">
        <f t="shared" si="1"/>
        <v>0</v>
      </c>
      <c r="K25" s="12"/>
      <c r="L25" s="12"/>
      <c r="M25" s="5" t="s">
        <v>87</v>
      </c>
      <c r="N25" s="5" t="s">
        <v>87</v>
      </c>
      <c r="O25" s="20"/>
      <c r="P25" s="8"/>
      <c r="Q25" s="11" t="s">
        <v>87</v>
      </c>
    </row>
    <row r="26" spans="1:17" ht="15" customHeight="1">
      <c r="A26" s="21" t="s">
        <v>87</v>
      </c>
      <c r="B26" s="21" t="s">
        <v>87</v>
      </c>
      <c r="C26" s="5" t="s">
        <v>140</v>
      </c>
      <c r="D26" s="15">
        <v>7</v>
      </c>
      <c r="E26" s="5" t="s">
        <v>108</v>
      </c>
      <c r="F26" s="5" t="s">
        <v>2</v>
      </c>
      <c r="G26" s="17">
        <v>4.055</v>
      </c>
      <c r="H26" s="5" t="s">
        <v>58</v>
      </c>
      <c r="I26" s="8">
        <v>0</v>
      </c>
      <c r="J26" s="10">
        <f t="shared" si="1"/>
        <v>0</v>
      </c>
      <c r="K26" s="12"/>
      <c r="L26" s="12"/>
      <c r="M26" s="5" t="s">
        <v>87</v>
      </c>
      <c r="N26" s="5" t="s">
        <v>87</v>
      </c>
      <c r="O26" s="20"/>
      <c r="P26" s="8"/>
      <c r="Q26" s="11" t="s">
        <v>87</v>
      </c>
    </row>
    <row r="27" spans="1:17" ht="15" customHeight="1">
      <c r="A27" s="21" t="s">
        <v>87</v>
      </c>
      <c r="B27" s="21" t="s">
        <v>87</v>
      </c>
      <c r="C27" s="5" t="s">
        <v>140</v>
      </c>
      <c r="D27" s="15">
        <v>8</v>
      </c>
      <c r="E27" s="5" t="s">
        <v>16</v>
      </c>
      <c r="F27" s="5" t="s">
        <v>53</v>
      </c>
      <c r="G27" s="17">
        <v>2.975</v>
      </c>
      <c r="H27" s="5" t="s">
        <v>58</v>
      </c>
      <c r="I27" s="8">
        <v>0</v>
      </c>
      <c r="J27" s="10">
        <f t="shared" si="1"/>
        <v>0</v>
      </c>
      <c r="K27" s="12"/>
      <c r="L27" s="12"/>
      <c r="M27" s="5" t="s">
        <v>87</v>
      </c>
      <c r="N27" s="5" t="s">
        <v>87</v>
      </c>
      <c r="O27" s="20"/>
      <c r="P27" s="8"/>
      <c r="Q27" s="11" t="s">
        <v>87</v>
      </c>
    </row>
    <row r="28" spans="1:17" ht="15" customHeight="1">
      <c r="A28" s="21" t="s">
        <v>87</v>
      </c>
      <c r="B28" s="9" t="s">
        <v>137</v>
      </c>
      <c r="C28" s="16"/>
      <c r="D28" s="7"/>
      <c r="E28" s="7" t="s">
        <v>131</v>
      </c>
      <c r="F28" s="7" t="s">
        <v>90</v>
      </c>
      <c r="G28" s="7"/>
      <c r="H28" s="7"/>
      <c r="I28" s="7">
        <v>0</v>
      </c>
      <c r="J28" s="22">
        <f>SUM(J29)</f>
        <v>0</v>
      </c>
      <c r="K28" s="2" t="s">
        <v>32</v>
      </c>
      <c r="L28" s="2" t="s">
        <v>32</v>
      </c>
      <c r="M28" s="7"/>
      <c r="N28" s="7"/>
      <c r="O28" s="7"/>
      <c r="P28" s="2"/>
      <c r="Q28" s="4"/>
    </row>
    <row r="29" spans="1:17" ht="15" customHeight="1">
      <c r="A29" s="21" t="s">
        <v>87</v>
      </c>
      <c r="B29" s="21" t="s">
        <v>87</v>
      </c>
      <c r="C29" s="5" t="s">
        <v>140</v>
      </c>
      <c r="D29" s="15">
        <v>1</v>
      </c>
      <c r="E29" s="5" t="s">
        <v>33</v>
      </c>
      <c r="F29" s="5" t="s">
        <v>119</v>
      </c>
      <c r="G29" s="17">
        <v>4.262</v>
      </c>
      <c r="H29" s="5" t="s">
        <v>58</v>
      </c>
      <c r="I29" s="8">
        <v>0</v>
      </c>
      <c r="J29" s="10">
        <f>SUM(I29*G29)</f>
        <v>0</v>
      </c>
      <c r="K29" s="12"/>
      <c r="L29" s="12"/>
      <c r="M29" s="5" t="s">
        <v>87</v>
      </c>
      <c r="N29" s="5" t="s">
        <v>87</v>
      </c>
      <c r="O29" s="20"/>
      <c r="P29" s="8"/>
      <c r="Q29" s="11" t="s">
        <v>87</v>
      </c>
    </row>
    <row r="30" spans="1:17" ht="15" customHeight="1">
      <c r="A30" s="21" t="s">
        <v>87</v>
      </c>
      <c r="B30" s="9" t="s">
        <v>137</v>
      </c>
      <c r="C30" s="16"/>
      <c r="D30" s="7"/>
      <c r="E30" s="7" t="s">
        <v>114</v>
      </c>
      <c r="F30" s="7" t="s">
        <v>76</v>
      </c>
      <c r="G30" s="7"/>
      <c r="H30" s="7"/>
      <c r="I30" s="7">
        <v>0</v>
      </c>
      <c r="J30" s="22">
        <f>SUM(J31:J33)</f>
        <v>0</v>
      </c>
      <c r="K30" s="2" t="s">
        <v>32</v>
      </c>
      <c r="L30" s="2" t="s">
        <v>32</v>
      </c>
      <c r="M30" s="7"/>
      <c r="N30" s="7"/>
      <c r="O30" s="7"/>
      <c r="P30" s="2"/>
      <c r="Q30" s="4"/>
    </row>
    <row r="31" spans="1:17" ht="15" customHeight="1">
      <c r="A31" s="21" t="s">
        <v>87</v>
      </c>
      <c r="B31" s="21" t="s">
        <v>87</v>
      </c>
      <c r="C31" s="5" t="s">
        <v>140</v>
      </c>
      <c r="D31" s="15">
        <v>1</v>
      </c>
      <c r="E31" s="5" t="s">
        <v>100</v>
      </c>
      <c r="F31" s="5" t="s">
        <v>27</v>
      </c>
      <c r="G31" s="17">
        <v>42.495</v>
      </c>
      <c r="H31" s="5" t="s">
        <v>110</v>
      </c>
      <c r="I31" s="8">
        <v>0</v>
      </c>
      <c r="J31" s="10">
        <f>SUM(I31*G31)</f>
        <v>0</v>
      </c>
      <c r="K31" s="12"/>
      <c r="L31" s="12"/>
      <c r="M31" s="5" t="s">
        <v>87</v>
      </c>
      <c r="N31" s="5" t="s">
        <v>87</v>
      </c>
      <c r="O31" s="20"/>
      <c r="P31" s="8"/>
      <c r="Q31" s="5" t="s">
        <v>87</v>
      </c>
    </row>
    <row r="32" spans="1:17" ht="15" customHeight="1">
      <c r="A32" s="21" t="s">
        <v>87</v>
      </c>
      <c r="B32" s="21" t="s">
        <v>87</v>
      </c>
      <c r="C32" s="5" t="s">
        <v>140</v>
      </c>
      <c r="D32" s="15">
        <v>2</v>
      </c>
      <c r="E32" s="5" t="s">
        <v>1</v>
      </c>
      <c r="F32" s="5" t="s">
        <v>105</v>
      </c>
      <c r="G32" s="17">
        <v>42.495</v>
      </c>
      <c r="H32" s="5" t="s">
        <v>110</v>
      </c>
      <c r="I32" s="8">
        <v>0</v>
      </c>
      <c r="J32" s="10">
        <f>SUM(I32*G32)</f>
        <v>0</v>
      </c>
      <c r="K32" s="12"/>
      <c r="L32" s="12"/>
      <c r="M32" s="5" t="s">
        <v>87</v>
      </c>
      <c r="N32" s="5" t="s">
        <v>87</v>
      </c>
      <c r="O32" s="20"/>
      <c r="P32" s="8"/>
      <c r="Q32" s="11" t="s">
        <v>87</v>
      </c>
    </row>
    <row r="33" spans="1:17" ht="15" customHeight="1">
      <c r="A33" s="21" t="s">
        <v>87</v>
      </c>
      <c r="B33" s="21" t="s">
        <v>87</v>
      </c>
      <c r="C33" s="5" t="s">
        <v>140</v>
      </c>
      <c r="D33" s="15">
        <v>3</v>
      </c>
      <c r="E33" s="5" t="s">
        <v>36</v>
      </c>
      <c r="F33" s="5" t="s">
        <v>142</v>
      </c>
      <c r="G33" s="17">
        <v>206.041</v>
      </c>
      <c r="H33" s="5" t="s">
        <v>117</v>
      </c>
      <c r="I33" s="8">
        <v>0</v>
      </c>
      <c r="J33" s="10">
        <f>SUM(I33*G33)</f>
        <v>0</v>
      </c>
      <c r="K33" s="12"/>
      <c r="L33" s="12"/>
      <c r="M33" s="5" t="s">
        <v>87</v>
      </c>
      <c r="N33" s="5" t="s">
        <v>87</v>
      </c>
      <c r="O33" s="20"/>
      <c r="P33" s="8"/>
      <c r="Q33" s="5" t="s">
        <v>87</v>
      </c>
    </row>
    <row r="34" spans="1:17" ht="15" customHeight="1">
      <c r="A34" s="21" t="s">
        <v>87</v>
      </c>
      <c r="B34" s="9" t="s">
        <v>137</v>
      </c>
      <c r="C34" s="16"/>
      <c r="D34" s="7"/>
      <c r="E34" s="7" t="s">
        <v>92</v>
      </c>
      <c r="F34" s="7" t="s">
        <v>99</v>
      </c>
      <c r="G34" s="7"/>
      <c r="H34" s="7"/>
      <c r="I34" s="7">
        <v>0</v>
      </c>
      <c r="J34" s="22">
        <f>SUM(J35:J54)</f>
        <v>0</v>
      </c>
      <c r="K34" s="2" t="s">
        <v>32</v>
      </c>
      <c r="L34" s="2" t="s">
        <v>32</v>
      </c>
      <c r="M34" s="7"/>
      <c r="N34" s="7"/>
      <c r="O34" s="7"/>
      <c r="P34" s="2"/>
      <c r="Q34" s="4"/>
    </row>
    <row r="35" spans="1:17" ht="15" customHeight="1">
      <c r="A35" s="21" t="s">
        <v>87</v>
      </c>
      <c r="B35" s="21" t="s">
        <v>87</v>
      </c>
      <c r="C35" s="5" t="s">
        <v>140</v>
      </c>
      <c r="D35" s="15">
        <v>1</v>
      </c>
      <c r="E35" s="5" t="s">
        <v>79</v>
      </c>
      <c r="F35" s="5" t="s">
        <v>75</v>
      </c>
      <c r="G35" s="17">
        <v>29.666</v>
      </c>
      <c r="H35" s="5" t="s">
        <v>110</v>
      </c>
      <c r="I35" s="8">
        <v>0</v>
      </c>
      <c r="J35" s="10">
        <f>SUM(I35*G35)</f>
        <v>0</v>
      </c>
      <c r="K35" s="12"/>
      <c r="L35" s="12"/>
      <c r="M35" s="5" t="s">
        <v>87</v>
      </c>
      <c r="N35" s="5" t="s">
        <v>87</v>
      </c>
      <c r="O35" s="20"/>
      <c r="P35" s="8"/>
      <c r="Q35" s="11" t="s">
        <v>87</v>
      </c>
    </row>
    <row r="36" spans="1:17" ht="15" customHeight="1">
      <c r="A36" s="21" t="s">
        <v>87</v>
      </c>
      <c r="B36" s="21" t="s">
        <v>87</v>
      </c>
      <c r="C36" s="5" t="s">
        <v>140</v>
      </c>
      <c r="D36" s="15">
        <v>2</v>
      </c>
      <c r="E36" s="5" t="s">
        <v>66</v>
      </c>
      <c r="F36" s="5" t="s">
        <v>22</v>
      </c>
      <c r="G36" s="17">
        <v>30.05</v>
      </c>
      <c r="H36" s="5" t="s">
        <v>110</v>
      </c>
      <c r="I36" s="8">
        <v>0</v>
      </c>
      <c r="J36" s="10">
        <f aca="true" t="shared" si="2" ref="J36:J54">SUM(I36*G36)</f>
        <v>0</v>
      </c>
      <c r="K36" s="12"/>
      <c r="L36" s="12"/>
      <c r="M36" s="5" t="s">
        <v>87</v>
      </c>
      <c r="N36" s="5" t="s">
        <v>87</v>
      </c>
      <c r="O36" s="20"/>
      <c r="P36" s="8"/>
      <c r="Q36" s="11" t="s">
        <v>87</v>
      </c>
    </row>
    <row r="37" spans="1:17" ht="15" customHeight="1">
      <c r="A37" s="21" t="s">
        <v>87</v>
      </c>
      <c r="B37" s="21" t="s">
        <v>87</v>
      </c>
      <c r="C37" s="5" t="s">
        <v>140</v>
      </c>
      <c r="D37" s="15">
        <v>3</v>
      </c>
      <c r="E37" s="5" t="s">
        <v>8</v>
      </c>
      <c r="F37" s="5" t="s">
        <v>64</v>
      </c>
      <c r="G37" s="17">
        <v>1.24</v>
      </c>
      <c r="H37" s="5" t="s">
        <v>110</v>
      </c>
      <c r="I37" s="8">
        <v>0</v>
      </c>
      <c r="J37" s="10">
        <f t="shared" si="2"/>
        <v>0</v>
      </c>
      <c r="K37" s="12"/>
      <c r="L37" s="12"/>
      <c r="M37" s="5" t="s">
        <v>87</v>
      </c>
      <c r="N37" s="5" t="s">
        <v>87</v>
      </c>
      <c r="O37" s="20"/>
      <c r="P37" s="8"/>
      <c r="Q37" s="5" t="s">
        <v>87</v>
      </c>
    </row>
    <row r="38" spans="1:17" ht="15" customHeight="1">
      <c r="A38" s="21" t="s">
        <v>87</v>
      </c>
      <c r="B38" s="21" t="s">
        <v>87</v>
      </c>
      <c r="C38" s="5" t="s">
        <v>140</v>
      </c>
      <c r="D38" s="15">
        <v>4</v>
      </c>
      <c r="E38" s="5" t="s">
        <v>139</v>
      </c>
      <c r="F38" s="5" t="s">
        <v>98</v>
      </c>
      <c r="G38" s="17">
        <v>30.05</v>
      </c>
      <c r="H38" s="5" t="s">
        <v>110</v>
      </c>
      <c r="I38" s="8">
        <v>0</v>
      </c>
      <c r="J38" s="10">
        <f t="shared" si="2"/>
        <v>0</v>
      </c>
      <c r="K38" s="12"/>
      <c r="L38" s="12"/>
      <c r="M38" s="5" t="s">
        <v>87</v>
      </c>
      <c r="N38" s="5" t="s">
        <v>87</v>
      </c>
      <c r="O38" s="20"/>
      <c r="P38" s="8"/>
      <c r="Q38" s="11" t="s">
        <v>87</v>
      </c>
    </row>
    <row r="39" spans="1:17" ht="15" customHeight="1">
      <c r="A39" s="21" t="s">
        <v>87</v>
      </c>
      <c r="B39" s="21" t="s">
        <v>87</v>
      </c>
      <c r="C39" s="5" t="s">
        <v>140</v>
      </c>
      <c r="D39" s="15">
        <v>5</v>
      </c>
      <c r="E39" s="5" t="s">
        <v>30</v>
      </c>
      <c r="F39" s="5" t="s">
        <v>38</v>
      </c>
      <c r="G39" s="17">
        <v>11</v>
      </c>
      <c r="H39" s="5" t="s">
        <v>29</v>
      </c>
      <c r="I39" s="8">
        <v>0</v>
      </c>
      <c r="J39" s="10">
        <f t="shared" si="2"/>
        <v>0</v>
      </c>
      <c r="K39" s="12"/>
      <c r="L39" s="12"/>
      <c r="M39" s="5" t="s">
        <v>87</v>
      </c>
      <c r="N39" s="5" t="s">
        <v>87</v>
      </c>
      <c r="O39" s="20"/>
      <c r="P39" s="8"/>
      <c r="Q39" s="11" t="s">
        <v>87</v>
      </c>
    </row>
    <row r="40" spans="1:17" ht="15" customHeight="1">
      <c r="A40" s="21" t="s">
        <v>87</v>
      </c>
      <c r="B40" s="21" t="s">
        <v>87</v>
      </c>
      <c r="C40" s="5" t="s">
        <v>140</v>
      </c>
      <c r="D40" s="15">
        <v>6</v>
      </c>
      <c r="E40" s="5" t="s">
        <v>60</v>
      </c>
      <c r="F40" s="5" t="s">
        <v>61</v>
      </c>
      <c r="G40" s="17">
        <v>41.169</v>
      </c>
      <c r="H40" s="5" t="s">
        <v>110</v>
      </c>
      <c r="I40" s="8">
        <v>0</v>
      </c>
      <c r="J40" s="10">
        <f t="shared" si="2"/>
        <v>0</v>
      </c>
      <c r="K40" s="12"/>
      <c r="L40" s="12"/>
      <c r="M40" s="5" t="s">
        <v>87</v>
      </c>
      <c r="N40" s="5" t="s">
        <v>87</v>
      </c>
      <c r="O40" s="20"/>
      <c r="P40" s="8"/>
      <c r="Q40" s="5" t="s">
        <v>87</v>
      </c>
    </row>
    <row r="41" spans="1:17" ht="15" customHeight="1">
      <c r="A41" s="21" t="s">
        <v>87</v>
      </c>
      <c r="B41" s="21" t="s">
        <v>87</v>
      </c>
      <c r="C41" s="5" t="s">
        <v>140</v>
      </c>
      <c r="D41" s="15">
        <v>7</v>
      </c>
      <c r="E41" s="5" t="s">
        <v>15</v>
      </c>
      <c r="F41" s="5" t="s">
        <v>138</v>
      </c>
      <c r="G41" s="17">
        <v>5.531</v>
      </c>
      <c r="H41" s="5" t="s">
        <v>110</v>
      </c>
      <c r="I41" s="8">
        <v>0</v>
      </c>
      <c r="J41" s="10">
        <f t="shared" si="2"/>
        <v>0</v>
      </c>
      <c r="K41" s="12"/>
      <c r="L41" s="12"/>
      <c r="M41" s="5" t="s">
        <v>87</v>
      </c>
      <c r="N41" s="5" t="s">
        <v>87</v>
      </c>
      <c r="O41" s="20"/>
      <c r="P41" s="8"/>
      <c r="Q41" s="5" t="s">
        <v>87</v>
      </c>
    </row>
    <row r="42" spans="1:17" ht="15" customHeight="1">
      <c r="A42" s="21" t="s">
        <v>87</v>
      </c>
      <c r="B42" s="21" t="s">
        <v>87</v>
      </c>
      <c r="C42" s="5" t="s">
        <v>140</v>
      </c>
      <c r="D42" s="15">
        <v>8</v>
      </c>
      <c r="E42" s="5" t="s">
        <v>71</v>
      </c>
      <c r="F42" s="5" t="s">
        <v>55</v>
      </c>
      <c r="G42" s="17">
        <v>14.316</v>
      </c>
      <c r="H42" s="5" t="s">
        <v>110</v>
      </c>
      <c r="I42" s="8">
        <v>0</v>
      </c>
      <c r="J42" s="10">
        <f t="shared" si="2"/>
        <v>0</v>
      </c>
      <c r="K42" s="12"/>
      <c r="L42" s="12"/>
      <c r="M42" s="5" t="s">
        <v>87</v>
      </c>
      <c r="N42" s="5" t="s">
        <v>87</v>
      </c>
      <c r="O42" s="20"/>
      <c r="P42" s="8"/>
      <c r="Q42" s="5" t="s">
        <v>87</v>
      </c>
    </row>
    <row r="43" spans="1:17" ht="25.5" customHeight="1">
      <c r="A43" s="21" t="s">
        <v>87</v>
      </c>
      <c r="B43" s="21" t="s">
        <v>87</v>
      </c>
      <c r="C43" s="5" t="s">
        <v>140</v>
      </c>
      <c r="D43" s="15">
        <v>9</v>
      </c>
      <c r="E43" s="5" t="s">
        <v>123</v>
      </c>
      <c r="F43" s="5" t="s">
        <v>150</v>
      </c>
      <c r="G43" s="17">
        <v>10</v>
      </c>
      <c r="H43" s="5" t="s">
        <v>89</v>
      </c>
      <c r="I43" s="8">
        <v>0</v>
      </c>
      <c r="J43" s="10">
        <f t="shared" si="2"/>
        <v>0</v>
      </c>
      <c r="K43" s="12"/>
      <c r="L43" s="12"/>
      <c r="M43" s="5" t="s">
        <v>87</v>
      </c>
      <c r="N43" s="5" t="s">
        <v>87</v>
      </c>
      <c r="O43" s="20"/>
      <c r="P43" s="8"/>
      <c r="Q43" s="11" t="s">
        <v>87</v>
      </c>
    </row>
    <row r="44" spans="1:17" ht="25.5" customHeight="1">
      <c r="A44" s="21" t="s">
        <v>87</v>
      </c>
      <c r="B44" s="21" t="s">
        <v>87</v>
      </c>
      <c r="C44" s="5" t="s">
        <v>140</v>
      </c>
      <c r="D44" s="15">
        <v>10</v>
      </c>
      <c r="E44" s="5" t="s">
        <v>96</v>
      </c>
      <c r="F44" s="5" t="s">
        <v>149</v>
      </c>
      <c r="G44" s="17">
        <v>10</v>
      </c>
      <c r="H44" s="5" t="s">
        <v>89</v>
      </c>
      <c r="I44" s="8">
        <v>0</v>
      </c>
      <c r="J44" s="10">
        <f t="shared" si="2"/>
        <v>0</v>
      </c>
      <c r="K44" s="12"/>
      <c r="L44" s="12"/>
      <c r="M44" s="5" t="s">
        <v>87</v>
      </c>
      <c r="N44" s="5" t="s">
        <v>87</v>
      </c>
      <c r="O44" s="20"/>
      <c r="P44" s="8"/>
      <c r="Q44" s="11" t="s">
        <v>87</v>
      </c>
    </row>
    <row r="45" spans="1:17" ht="25.5" customHeight="1">
      <c r="A45" s="21"/>
      <c r="B45" s="21"/>
      <c r="C45" s="5" t="s">
        <v>140</v>
      </c>
      <c r="D45" s="15">
        <v>13</v>
      </c>
      <c r="E45" s="5" t="s">
        <v>104</v>
      </c>
      <c r="F45" s="5" t="s">
        <v>151</v>
      </c>
      <c r="G45" s="17">
        <v>5</v>
      </c>
      <c r="H45" s="5" t="s">
        <v>89</v>
      </c>
      <c r="I45" s="8">
        <v>0</v>
      </c>
      <c r="J45" s="10">
        <f>SUM(I45*G45)</f>
        <v>0</v>
      </c>
      <c r="K45" s="12"/>
      <c r="L45" s="12"/>
      <c r="M45" s="5"/>
      <c r="N45" s="5"/>
      <c r="O45" s="20"/>
      <c r="P45" s="8"/>
      <c r="Q45" s="11"/>
    </row>
    <row r="46" spans="1:17" ht="24" customHeight="1">
      <c r="A46" s="21" t="s">
        <v>87</v>
      </c>
      <c r="B46" s="21" t="s">
        <v>87</v>
      </c>
      <c r="C46" s="5" t="s">
        <v>140</v>
      </c>
      <c r="D46" s="15">
        <v>13</v>
      </c>
      <c r="E46" s="5" t="s">
        <v>10</v>
      </c>
      <c r="F46" s="5" t="s">
        <v>148</v>
      </c>
      <c r="G46" s="17">
        <v>10</v>
      </c>
      <c r="H46" s="5" t="s">
        <v>89</v>
      </c>
      <c r="I46" s="8">
        <v>0</v>
      </c>
      <c r="J46" s="10">
        <f t="shared" si="2"/>
        <v>0</v>
      </c>
      <c r="K46" s="12"/>
      <c r="L46" s="12"/>
      <c r="M46" s="5" t="s">
        <v>87</v>
      </c>
      <c r="N46" s="5" t="s">
        <v>87</v>
      </c>
      <c r="O46" s="20"/>
      <c r="P46" s="8"/>
      <c r="Q46" s="5" t="s">
        <v>87</v>
      </c>
    </row>
    <row r="47" spans="1:17" ht="23.25" customHeight="1">
      <c r="A47" s="21" t="s">
        <v>87</v>
      </c>
      <c r="B47" s="21" t="s">
        <v>87</v>
      </c>
      <c r="C47" s="5" t="s">
        <v>140</v>
      </c>
      <c r="D47" s="15">
        <v>14</v>
      </c>
      <c r="E47" s="5" t="s">
        <v>121</v>
      </c>
      <c r="F47" s="5" t="s">
        <v>147</v>
      </c>
      <c r="G47" s="17">
        <v>6</v>
      </c>
      <c r="H47" s="5" t="s">
        <v>89</v>
      </c>
      <c r="I47" s="8">
        <v>0</v>
      </c>
      <c r="J47" s="10">
        <f t="shared" si="2"/>
        <v>0</v>
      </c>
      <c r="K47" s="12"/>
      <c r="L47" s="12"/>
      <c r="M47" s="5" t="s">
        <v>87</v>
      </c>
      <c r="N47" s="5" t="s">
        <v>87</v>
      </c>
      <c r="O47" s="20"/>
      <c r="P47" s="8"/>
      <c r="Q47" s="5" t="s">
        <v>87</v>
      </c>
    </row>
    <row r="48" spans="1:17" ht="15" customHeight="1">
      <c r="A48" s="21" t="s">
        <v>87</v>
      </c>
      <c r="B48" s="21" t="s">
        <v>87</v>
      </c>
      <c r="C48" s="5" t="s">
        <v>140</v>
      </c>
      <c r="D48" s="15">
        <v>15</v>
      </c>
      <c r="E48" s="5" t="s">
        <v>83</v>
      </c>
      <c r="F48" s="5" t="s">
        <v>146</v>
      </c>
      <c r="G48" s="17">
        <v>41.997</v>
      </c>
      <c r="H48" s="5" t="s">
        <v>110</v>
      </c>
      <c r="I48" s="8">
        <v>0</v>
      </c>
      <c r="J48" s="10">
        <f t="shared" si="2"/>
        <v>0</v>
      </c>
      <c r="K48" s="12"/>
      <c r="L48" s="12"/>
      <c r="M48" s="5" t="s">
        <v>87</v>
      </c>
      <c r="N48" s="5" t="s">
        <v>87</v>
      </c>
      <c r="O48" s="20"/>
      <c r="P48" s="8"/>
      <c r="Q48" s="11" t="s">
        <v>87</v>
      </c>
    </row>
    <row r="49" spans="1:17" ht="15" customHeight="1">
      <c r="A49" s="21" t="s">
        <v>87</v>
      </c>
      <c r="B49" s="21" t="s">
        <v>87</v>
      </c>
      <c r="C49" s="5" t="s">
        <v>140</v>
      </c>
      <c r="D49" s="15">
        <v>16</v>
      </c>
      <c r="E49" s="5" t="s">
        <v>26</v>
      </c>
      <c r="F49" s="5" t="s">
        <v>93</v>
      </c>
      <c r="G49" s="17">
        <v>37</v>
      </c>
      <c r="H49" s="5" t="s">
        <v>89</v>
      </c>
      <c r="I49" s="8">
        <v>0</v>
      </c>
      <c r="J49" s="10">
        <f t="shared" si="2"/>
        <v>0</v>
      </c>
      <c r="K49" s="12"/>
      <c r="L49" s="12"/>
      <c r="M49" s="5" t="s">
        <v>87</v>
      </c>
      <c r="N49" s="5" t="s">
        <v>87</v>
      </c>
      <c r="O49" s="20"/>
      <c r="P49" s="8"/>
      <c r="Q49" s="11" t="s">
        <v>87</v>
      </c>
    </row>
    <row r="50" spans="1:17" ht="15" customHeight="1">
      <c r="A50" s="21" t="s">
        <v>87</v>
      </c>
      <c r="B50" s="21" t="s">
        <v>87</v>
      </c>
      <c r="C50" s="5" t="s">
        <v>140</v>
      </c>
      <c r="D50" s="15">
        <v>17</v>
      </c>
      <c r="E50" s="5" t="s">
        <v>46</v>
      </c>
      <c r="F50" s="5" t="s">
        <v>34</v>
      </c>
      <c r="G50" s="17">
        <v>38.998</v>
      </c>
      <c r="H50" s="5" t="s">
        <v>110</v>
      </c>
      <c r="I50" s="8">
        <v>0</v>
      </c>
      <c r="J50" s="10">
        <f t="shared" si="2"/>
        <v>0</v>
      </c>
      <c r="K50" s="12"/>
      <c r="L50" s="12"/>
      <c r="M50" s="5" t="s">
        <v>87</v>
      </c>
      <c r="N50" s="5" t="s">
        <v>87</v>
      </c>
      <c r="O50" s="20"/>
      <c r="P50" s="8"/>
      <c r="Q50" s="5" t="s">
        <v>87</v>
      </c>
    </row>
    <row r="51" spans="1:17" ht="15" customHeight="1">
      <c r="A51" s="21" t="s">
        <v>87</v>
      </c>
      <c r="B51" s="21" t="s">
        <v>87</v>
      </c>
      <c r="C51" s="5" t="s">
        <v>140</v>
      </c>
      <c r="D51" s="15">
        <v>18</v>
      </c>
      <c r="E51" s="5" t="s">
        <v>80</v>
      </c>
      <c r="F51" s="5" t="s">
        <v>7</v>
      </c>
      <c r="G51" s="17">
        <v>0</v>
      </c>
      <c r="H51" s="5" t="s">
        <v>110</v>
      </c>
      <c r="I51" s="8">
        <v>0</v>
      </c>
      <c r="J51" s="10">
        <f t="shared" si="2"/>
        <v>0</v>
      </c>
      <c r="K51" s="12"/>
      <c r="L51" s="12"/>
      <c r="M51" s="5" t="s">
        <v>87</v>
      </c>
      <c r="N51" s="5" t="s">
        <v>87</v>
      </c>
      <c r="O51" s="20"/>
      <c r="P51" s="8"/>
      <c r="Q51" s="11" t="s">
        <v>87</v>
      </c>
    </row>
    <row r="52" spans="1:17" ht="15" customHeight="1">
      <c r="A52" s="21" t="s">
        <v>87</v>
      </c>
      <c r="B52" s="21" t="s">
        <v>87</v>
      </c>
      <c r="C52" s="5" t="s">
        <v>140</v>
      </c>
      <c r="D52" s="15">
        <v>19</v>
      </c>
      <c r="E52" s="5" t="s">
        <v>35</v>
      </c>
      <c r="F52" s="5" t="s">
        <v>204</v>
      </c>
      <c r="G52" s="17">
        <v>25.661</v>
      </c>
      <c r="H52" s="5" t="s">
        <v>128</v>
      </c>
      <c r="I52" s="8">
        <v>0</v>
      </c>
      <c r="J52" s="10">
        <f t="shared" si="2"/>
        <v>0</v>
      </c>
      <c r="K52" s="12"/>
      <c r="L52" s="12"/>
      <c r="M52" s="5" t="s">
        <v>87</v>
      </c>
      <c r="N52" s="5" t="s">
        <v>87</v>
      </c>
      <c r="O52" s="20"/>
      <c r="P52" s="8"/>
      <c r="Q52" s="5" t="s">
        <v>87</v>
      </c>
    </row>
    <row r="53" spans="1:17" ht="15" customHeight="1">
      <c r="A53" s="21" t="s">
        <v>87</v>
      </c>
      <c r="B53" s="21" t="s">
        <v>87</v>
      </c>
      <c r="C53" s="5" t="s">
        <v>140</v>
      </c>
      <c r="D53" s="15">
        <v>20</v>
      </c>
      <c r="E53" s="5" t="s">
        <v>143</v>
      </c>
      <c r="F53" s="5" t="s">
        <v>18</v>
      </c>
      <c r="G53" s="17">
        <v>41.169</v>
      </c>
      <c r="H53" s="5" t="s">
        <v>110</v>
      </c>
      <c r="I53" s="8">
        <v>0</v>
      </c>
      <c r="J53" s="10">
        <f t="shared" si="2"/>
        <v>0</v>
      </c>
      <c r="K53" s="12"/>
      <c r="L53" s="12"/>
      <c r="M53" s="5" t="s">
        <v>87</v>
      </c>
      <c r="N53" s="5" t="s">
        <v>87</v>
      </c>
      <c r="O53" s="20"/>
      <c r="P53" s="8"/>
      <c r="Q53" s="5" t="s">
        <v>87</v>
      </c>
    </row>
    <row r="54" spans="1:17" ht="15" customHeight="1">
      <c r="A54" s="21" t="s">
        <v>87</v>
      </c>
      <c r="B54" s="21" t="s">
        <v>87</v>
      </c>
      <c r="C54" s="5" t="s">
        <v>140</v>
      </c>
      <c r="D54" s="15">
        <v>21</v>
      </c>
      <c r="E54" s="5" t="s">
        <v>130</v>
      </c>
      <c r="F54" s="5" t="s">
        <v>13</v>
      </c>
      <c r="G54" s="17">
        <v>5801.113</v>
      </c>
      <c r="H54" s="5" t="s">
        <v>117</v>
      </c>
      <c r="I54" s="8">
        <v>0</v>
      </c>
      <c r="J54" s="10">
        <f t="shared" si="2"/>
        <v>0</v>
      </c>
      <c r="K54" s="12"/>
      <c r="L54" s="12"/>
      <c r="M54" s="5" t="s">
        <v>87</v>
      </c>
      <c r="N54" s="5" t="s">
        <v>87</v>
      </c>
      <c r="O54" s="20"/>
      <c r="P54" s="8"/>
      <c r="Q54" s="5" t="s">
        <v>87</v>
      </c>
    </row>
    <row r="55" spans="1:17" ht="15" customHeight="1">
      <c r="A55" s="21" t="s">
        <v>87</v>
      </c>
      <c r="B55" s="9" t="s">
        <v>137</v>
      </c>
      <c r="C55" s="16"/>
      <c r="D55" s="7"/>
      <c r="E55" s="7" t="s">
        <v>114</v>
      </c>
      <c r="F55" s="7" t="s">
        <v>94</v>
      </c>
      <c r="G55" s="7"/>
      <c r="H55" s="7"/>
      <c r="I55" s="7">
        <v>0</v>
      </c>
      <c r="J55" s="22">
        <f>SUM(J56:J57)</f>
        <v>0</v>
      </c>
      <c r="K55" s="2" t="s">
        <v>32</v>
      </c>
      <c r="L55" s="2" t="s">
        <v>32</v>
      </c>
      <c r="M55" s="7"/>
      <c r="N55" s="7"/>
      <c r="O55" s="7"/>
      <c r="P55" s="2"/>
      <c r="Q55" s="4"/>
    </row>
    <row r="56" spans="1:17" ht="15" customHeight="1">
      <c r="A56" s="21" t="s">
        <v>87</v>
      </c>
      <c r="B56" s="21" t="s">
        <v>87</v>
      </c>
      <c r="C56" s="5" t="s">
        <v>140</v>
      </c>
      <c r="D56" s="15">
        <v>2</v>
      </c>
      <c r="E56" s="5" t="s">
        <v>85</v>
      </c>
      <c r="F56" s="5" t="s">
        <v>78</v>
      </c>
      <c r="G56" s="17">
        <v>113.871</v>
      </c>
      <c r="H56" s="5" t="s">
        <v>128</v>
      </c>
      <c r="I56" s="8">
        <v>0</v>
      </c>
      <c r="J56" s="10">
        <f>SUM(I56*G56)</f>
        <v>0</v>
      </c>
      <c r="K56" s="12"/>
      <c r="L56" s="12"/>
      <c r="M56" s="5" t="s">
        <v>87</v>
      </c>
      <c r="N56" s="5" t="s">
        <v>87</v>
      </c>
      <c r="O56" s="20"/>
      <c r="P56" s="8"/>
      <c r="Q56" s="5" t="s">
        <v>87</v>
      </c>
    </row>
    <row r="57" spans="1:17" ht="15" customHeight="1">
      <c r="A57" s="21" t="s">
        <v>87</v>
      </c>
      <c r="B57" s="21" t="s">
        <v>87</v>
      </c>
      <c r="C57" s="5" t="s">
        <v>140</v>
      </c>
      <c r="D57" s="15">
        <v>3</v>
      </c>
      <c r="E57" s="5" t="s">
        <v>102</v>
      </c>
      <c r="F57" s="5" t="s">
        <v>129</v>
      </c>
      <c r="G57" s="17">
        <v>113.871</v>
      </c>
      <c r="H57" s="5" t="s">
        <v>128</v>
      </c>
      <c r="I57" s="8">
        <v>0</v>
      </c>
      <c r="J57" s="10">
        <f>SUM(I57*G57)</f>
        <v>0</v>
      </c>
      <c r="K57" s="12"/>
      <c r="L57" s="12"/>
      <c r="M57" s="5" t="s">
        <v>87</v>
      </c>
      <c r="N57" s="5" t="s">
        <v>87</v>
      </c>
      <c r="O57" s="20"/>
      <c r="P57" s="8"/>
      <c r="Q57" s="5" t="s">
        <v>87</v>
      </c>
    </row>
    <row r="58" spans="1:17" ht="15" customHeight="1">
      <c r="A58" s="21" t="s">
        <v>87</v>
      </c>
      <c r="B58" s="9" t="s">
        <v>137</v>
      </c>
      <c r="C58" s="16"/>
      <c r="D58" s="7"/>
      <c r="E58" s="7" t="s">
        <v>131</v>
      </c>
      <c r="F58" s="7" t="s">
        <v>111</v>
      </c>
      <c r="G58" s="7"/>
      <c r="H58" s="7"/>
      <c r="I58" s="7">
        <v>0</v>
      </c>
      <c r="J58" s="22">
        <f>SUM(J59)</f>
        <v>0</v>
      </c>
      <c r="K58" s="2" t="s">
        <v>32</v>
      </c>
      <c r="L58" s="2" t="s">
        <v>32</v>
      </c>
      <c r="M58" s="7"/>
      <c r="N58" s="7"/>
      <c r="O58" s="7"/>
      <c r="P58" s="2" t="s">
        <v>84</v>
      </c>
      <c r="Q58" s="4"/>
    </row>
    <row r="59" spans="1:17" ht="15" customHeight="1">
      <c r="A59" s="21" t="s">
        <v>87</v>
      </c>
      <c r="B59" s="21" t="s">
        <v>87</v>
      </c>
      <c r="C59" s="5" t="s">
        <v>140</v>
      </c>
      <c r="D59" s="15">
        <v>1</v>
      </c>
      <c r="E59" s="5" t="s">
        <v>59</v>
      </c>
      <c r="F59" s="5" t="s">
        <v>116</v>
      </c>
      <c r="G59" s="17">
        <v>24</v>
      </c>
      <c r="H59" s="5" t="s">
        <v>54</v>
      </c>
      <c r="I59" s="8">
        <v>0</v>
      </c>
      <c r="J59" s="10">
        <f>SUM(I59*G59)</f>
        <v>0</v>
      </c>
      <c r="K59" s="12"/>
      <c r="L59" s="12"/>
      <c r="M59" s="5" t="s">
        <v>87</v>
      </c>
      <c r="N59" s="5" t="s">
        <v>87</v>
      </c>
      <c r="O59" s="20"/>
      <c r="P59" s="8"/>
      <c r="Q59" s="5" t="s">
        <v>87</v>
      </c>
    </row>
    <row r="60" spans="1:17" ht="15" customHeight="1">
      <c r="A60" s="21" t="s">
        <v>87</v>
      </c>
      <c r="B60" s="9" t="s">
        <v>137</v>
      </c>
      <c r="C60" s="16"/>
      <c r="D60" s="7"/>
      <c r="E60" s="7" t="s">
        <v>67</v>
      </c>
      <c r="F60" s="7" t="s">
        <v>42</v>
      </c>
      <c r="G60" s="7"/>
      <c r="H60" s="7"/>
      <c r="I60" s="7"/>
      <c r="J60" s="22">
        <f>SUM(J61:J65)</f>
        <v>0</v>
      </c>
      <c r="K60" s="2" t="s">
        <v>32</v>
      </c>
      <c r="L60" s="2" t="s">
        <v>32</v>
      </c>
      <c r="M60" s="7"/>
      <c r="N60" s="7"/>
      <c r="O60" s="7"/>
      <c r="P60" s="2" t="s">
        <v>84</v>
      </c>
      <c r="Q60" s="4"/>
    </row>
    <row r="61" spans="1:17" ht="15" customHeight="1">
      <c r="A61" s="21" t="s">
        <v>87</v>
      </c>
      <c r="B61" s="21" t="s">
        <v>87</v>
      </c>
      <c r="C61" s="5" t="s">
        <v>140</v>
      </c>
      <c r="D61" s="15">
        <v>1</v>
      </c>
      <c r="E61" s="5" t="s">
        <v>24</v>
      </c>
      <c r="F61" s="5" t="s">
        <v>133</v>
      </c>
      <c r="G61" s="17">
        <v>1</v>
      </c>
      <c r="H61" s="5" t="s">
        <v>44</v>
      </c>
      <c r="I61" s="8">
        <v>0</v>
      </c>
      <c r="J61" s="10">
        <f>SUM(I61*G61)</f>
        <v>0</v>
      </c>
      <c r="K61" s="12"/>
      <c r="L61" s="12"/>
      <c r="M61" s="5" t="s">
        <v>87</v>
      </c>
      <c r="N61" s="5" t="s">
        <v>87</v>
      </c>
      <c r="O61" s="20"/>
      <c r="P61" s="8"/>
      <c r="Q61" s="5" t="s">
        <v>87</v>
      </c>
    </row>
    <row r="62" spans="1:17" ht="15" customHeight="1">
      <c r="A62" s="21" t="s">
        <v>87</v>
      </c>
      <c r="B62" s="21" t="s">
        <v>87</v>
      </c>
      <c r="C62" s="5" t="s">
        <v>140</v>
      </c>
      <c r="D62" s="15">
        <v>2</v>
      </c>
      <c r="E62" s="5" t="s">
        <v>127</v>
      </c>
      <c r="F62" s="5" t="s">
        <v>107</v>
      </c>
      <c r="G62" s="17">
        <v>1</v>
      </c>
      <c r="H62" s="5" t="s">
        <v>44</v>
      </c>
      <c r="I62" s="8">
        <v>0</v>
      </c>
      <c r="J62" s="10">
        <f>SUM(I62*G62)</f>
        <v>0</v>
      </c>
      <c r="K62" s="12"/>
      <c r="L62" s="12"/>
      <c r="M62" s="5" t="s">
        <v>87</v>
      </c>
      <c r="N62" s="5" t="s">
        <v>87</v>
      </c>
      <c r="O62" s="20"/>
      <c r="P62" s="8"/>
      <c r="Q62" s="5" t="s">
        <v>87</v>
      </c>
    </row>
    <row r="63" spans="1:17" ht="15" customHeight="1">
      <c r="A63" s="21" t="s">
        <v>87</v>
      </c>
      <c r="B63" s="21" t="s">
        <v>87</v>
      </c>
      <c r="C63" s="5" t="s">
        <v>140</v>
      </c>
      <c r="D63" s="15">
        <v>3</v>
      </c>
      <c r="E63" s="5" t="s">
        <v>73</v>
      </c>
      <c r="F63" s="5" t="s">
        <v>63</v>
      </c>
      <c r="G63" s="17">
        <v>1</v>
      </c>
      <c r="H63" s="5" t="s">
        <v>44</v>
      </c>
      <c r="I63" s="8">
        <v>0</v>
      </c>
      <c r="J63" s="10">
        <f>SUM(I63*G63)</f>
        <v>0</v>
      </c>
      <c r="K63" s="12"/>
      <c r="L63" s="12"/>
      <c r="M63" s="5" t="s">
        <v>87</v>
      </c>
      <c r="N63" s="5" t="s">
        <v>87</v>
      </c>
      <c r="O63" s="20"/>
      <c r="P63" s="8"/>
      <c r="Q63" s="5" t="s">
        <v>87</v>
      </c>
    </row>
    <row r="64" spans="1:17" ht="15" customHeight="1">
      <c r="A64" s="21" t="s">
        <v>87</v>
      </c>
      <c r="B64" s="21" t="s">
        <v>87</v>
      </c>
      <c r="C64" s="5" t="s">
        <v>140</v>
      </c>
      <c r="D64" s="15">
        <v>4</v>
      </c>
      <c r="E64" s="5" t="s">
        <v>39</v>
      </c>
      <c r="F64" s="5" t="s">
        <v>144</v>
      </c>
      <c r="G64" s="17">
        <v>1</v>
      </c>
      <c r="H64" s="5" t="s">
        <v>44</v>
      </c>
      <c r="I64" s="8">
        <v>0</v>
      </c>
      <c r="J64" s="10">
        <f>SUM(I64*G64)</f>
        <v>0</v>
      </c>
      <c r="K64" s="12"/>
      <c r="L64" s="12"/>
      <c r="M64" s="5" t="s">
        <v>87</v>
      </c>
      <c r="N64" s="5" t="s">
        <v>87</v>
      </c>
      <c r="O64" s="20"/>
      <c r="P64" s="8"/>
      <c r="Q64" s="5" t="s">
        <v>87</v>
      </c>
    </row>
    <row r="65" spans="1:17" ht="15" customHeight="1">
      <c r="A65" s="21" t="s">
        <v>87</v>
      </c>
      <c r="B65" s="21" t="s">
        <v>87</v>
      </c>
      <c r="C65" s="5" t="s">
        <v>140</v>
      </c>
      <c r="D65" s="15">
        <v>5</v>
      </c>
      <c r="E65" s="5" t="s">
        <v>106</v>
      </c>
      <c r="F65" s="5" t="s">
        <v>68</v>
      </c>
      <c r="G65" s="17">
        <v>1</v>
      </c>
      <c r="H65" s="5" t="s">
        <v>44</v>
      </c>
      <c r="I65" s="8">
        <v>0</v>
      </c>
      <c r="J65" s="10">
        <f>SUM(I65*G65)</f>
        <v>0</v>
      </c>
      <c r="K65" s="12"/>
      <c r="L65" s="12"/>
      <c r="M65" s="5" t="s">
        <v>87</v>
      </c>
      <c r="N65" s="5" t="s">
        <v>87</v>
      </c>
      <c r="O65" s="20"/>
      <c r="P65" s="8"/>
      <c r="Q65" s="5" t="s">
        <v>87</v>
      </c>
    </row>
    <row r="66" spans="1:17" ht="14.25" customHeight="1">
      <c r="A66" s="6"/>
      <c r="B66" s="1"/>
      <c r="C66" s="1"/>
      <c r="D66" s="1"/>
      <c r="E66" s="13">
        <v>57</v>
      </c>
      <c r="F66" s="23" t="s">
        <v>152</v>
      </c>
      <c r="G66" s="1"/>
      <c r="H66" s="1"/>
      <c r="I66" s="1"/>
      <c r="J66" s="24">
        <f>SUM(J4,J12,J17,J19,J28,J30,J34,J55,J58,J60)</f>
        <v>0</v>
      </c>
      <c r="K66" s="3">
        <v>0</v>
      </c>
      <c r="L66" s="3">
        <v>0</v>
      </c>
      <c r="M66" s="1"/>
      <c r="N66" s="1"/>
      <c r="O66" s="1"/>
      <c r="P66" s="18"/>
      <c r="Q66" s="14"/>
    </row>
  </sheetData>
  <sheetProtection/>
  <mergeCells count="3">
    <mergeCell ref="A1:N1"/>
    <mergeCell ref="O1:Q1"/>
    <mergeCell ref="A2:C2"/>
  </mergeCells>
  <printOptions/>
  <pageMargins left="0" right="0" top="0" bottom="0" header="0" footer="0"/>
  <pageSetup firstPageNumber="0" useFirstPageNumber="1" fitToHeight="0" fitToWidth="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Milan Czudek</cp:lastModifiedBy>
  <cp:lastPrinted>2021-05-15T13:05:31Z</cp:lastPrinted>
  <dcterms:created xsi:type="dcterms:W3CDTF">2021-04-10T07:43:06Z</dcterms:created>
  <dcterms:modified xsi:type="dcterms:W3CDTF">2021-06-25T06:49:29Z</dcterms:modified>
  <cp:category/>
  <cp:version/>
  <cp:contentType/>
  <cp:contentStatus/>
</cp:coreProperties>
</file>