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21\ŽPaZ\Náhradní výsadby 2021\"/>
    </mc:Choice>
  </mc:AlternateContent>
  <bookViews>
    <workbookView xWindow="-120" yWindow="-120" windowWidth="19320" windowHeight="15480"/>
  </bookViews>
  <sheets>
    <sheet name="celkový" sheetId="3" r:id="rId1"/>
  </sheets>
  <definedNames>
    <definedName name="_xlnm.Print_Area" localSheetId="0">celkový!$B$1:$H$258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5" i="3" l="1"/>
  <c r="H223" i="3"/>
  <c r="F104" i="3"/>
  <c r="H68" i="3" l="1"/>
  <c r="H120" i="3" l="1"/>
  <c r="D25" i="3"/>
  <c r="F67" i="3"/>
  <c r="H67" i="3" s="1"/>
  <c r="F65" i="3"/>
  <c r="H65" i="3" s="1"/>
  <c r="F64" i="3"/>
  <c r="F66" i="3" s="1"/>
  <c r="H66" i="3" s="1"/>
  <c r="F61" i="3"/>
  <c r="H62" i="3"/>
  <c r="H69" i="3" l="1"/>
  <c r="H64" i="3"/>
  <c r="H63" i="3"/>
  <c r="H61" i="3"/>
  <c r="H70" i="3" l="1"/>
  <c r="H25" i="3" s="1"/>
  <c r="F128" i="3" l="1"/>
  <c r="F130" i="3" s="1"/>
  <c r="H127" i="3"/>
  <c r="F256" i="3"/>
  <c r="H256" i="3" s="1"/>
  <c r="F252" i="3"/>
  <c r="F253" i="3" s="1"/>
  <c r="F251" i="3"/>
  <c r="H251" i="3" s="1"/>
  <c r="F250" i="3"/>
  <c r="H250" i="3" s="1"/>
  <c r="F249" i="3"/>
  <c r="H249" i="3" s="1"/>
  <c r="F245" i="3"/>
  <c r="F246" i="3" s="1"/>
  <c r="H243" i="3"/>
  <c r="F242" i="3"/>
  <c r="H242" i="3" s="1"/>
  <c r="F239" i="3"/>
  <c r="F240" i="3" s="1"/>
  <c r="F238" i="3"/>
  <c r="H238" i="3" s="1"/>
  <c r="F237" i="3"/>
  <c r="H237" i="3" s="1"/>
  <c r="F226" i="3"/>
  <c r="H226" i="3" s="1"/>
  <c r="H227" i="3"/>
  <c r="H225" i="3"/>
  <c r="F224" i="3"/>
  <c r="H224" i="3" s="1"/>
  <c r="F220" i="3"/>
  <c r="F221" i="3" s="1"/>
  <c r="F219" i="3"/>
  <c r="H219" i="3" s="1"/>
  <c r="F218" i="3"/>
  <c r="H218" i="3" s="1"/>
  <c r="F217" i="3"/>
  <c r="H217" i="3" s="1"/>
  <c r="F211" i="3"/>
  <c r="H211" i="3" s="1"/>
  <c r="F210" i="3"/>
  <c r="F209" i="3"/>
  <c r="F206" i="3"/>
  <c r="H206" i="3" s="1"/>
  <c r="F203" i="3"/>
  <c r="F204" i="3" s="1"/>
  <c r="F202" i="3"/>
  <c r="H202" i="3" s="1"/>
  <c r="F201" i="3"/>
  <c r="H201" i="3" s="1"/>
  <c r="F192" i="3"/>
  <c r="F191" i="3"/>
  <c r="F190" i="3"/>
  <c r="H190" i="3" s="1"/>
  <c r="F189" i="3"/>
  <c r="F187" i="3"/>
  <c r="F184" i="3"/>
  <c r="F183" i="3"/>
  <c r="F182" i="3"/>
  <c r="H175" i="3"/>
  <c r="H176" i="3" s="1"/>
  <c r="F123" i="3"/>
  <c r="F115" i="3"/>
  <c r="F114" i="3"/>
  <c r="F82" i="3"/>
  <c r="F81" i="3"/>
  <c r="F83" i="3" s="1"/>
  <c r="F118" i="3"/>
  <c r="F117" i="3" s="1"/>
  <c r="F112" i="3"/>
  <c r="F111" i="3"/>
  <c r="F124" i="3" s="1"/>
  <c r="F110" i="3"/>
  <c r="F125" i="3" s="1"/>
  <c r="F254" i="3" l="1"/>
  <c r="H254" i="3" s="1"/>
  <c r="H253" i="3"/>
  <c r="H252" i="3"/>
  <c r="H245" i="3"/>
  <c r="F215" i="3"/>
  <c r="F230" i="3"/>
  <c r="F241" i="3"/>
  <c r="H241" i="3" s="1"/>
  <c r="H240" i="3"/>
  <c r="H239" i="3"/>
  <c r="F222" i="3"/>
  <c r="H222" i="3" s="1"/>
  <c r="H221" i="3"/>
  <c r="H220" i="3"/>
  <c r="F205" i="3"/>
  <c r="H205" i="3" s="1"/>
  <c r="H204" i="3"/>
  <c r="H203" i="3"/>
  <c r="F126" i="3"/>
  <c r="H115" i="3"/>
  <c r="F122" i="3"/>
  <c r="F109" i="3" l="1"/>
  <c r="F132" i="3" s="1"/>
  <c r="H132" i="3" s="1"/>
  <c r="F129" i="3"/>
  <c r="F108" i="3"/>
  <c r="F105" i="3"/>
  <c r="H105" i="3" s="1"/>
  <c r="J157" i="3"/>
  <c r="I158" i="3"/>
  <c r="I159" i="3"/>
  <c r="K160" i="3"/>
  <c r="F97" i="3" s="1"/>
  <c r="I161" i="3"/>
  <c r="I162" i="3"/>
  <c r="K163" i="3"/>
  <c r="I164" i="3"/>
  <c r="I165" i="3"/>
  <c r="I166" i="3"/>
  <c r="J167" i="3"/>
  <c r="K168" i="3"/>
  <c r="K169" i="3"/>
  <c r="I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56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36" i="3"/>
  <c r="H135" i="3"/>
  <c r="I136" i="3"/>
  <c r="J138" i="3"/>
  <c r="I139" i="3"/>
  <c r="I140" i="3"/>
  <c r="I141" i="3"/>
  <c r="I142" i="3"/>
  <c r="I143" i="3"/>
  <c r="I144" i="3"/>
  <c r="I145" i="3"/>
  <c r="I146" i="3"/>
  <c r="J147" i="3"/>
  <c r="I148" i="3"/>
  <c r="I149" i="3"/>
  <c r="I150" i="3"/>
  <c r="I151" i="3"/>
  <c r="I152" i="3"/>
  <c r="I153" i="3"/>
  <c r="J154" i="3"/>
  <c r="I135" i="3"/>
  <c r="H244" i="3"/>
  <c r="H208" i="3"/>
  <c r="H119" i="3"/>
  <c r="H118" i="3"/>
  <c r="H75" i="3"/>
  <c r="H76" i="3" s="1"/>
  <c r="F100" i="3" l="1"/>
  <c r="F95" i="3"/>
  <c r="F99" i="3"/>
  <c r="H99" i="3" s="1"/>
  <c r="F107" i="3"/>
  <c r="H107" i="3" s="1"/>
  <c r="F101" i="3"/>
  <c r="F102" i="3"/>
  <c r="F93" i="3"/>
  <c r="H93" i="3" s="1"/>
  <c r="F106" i="3"/>
  <c r="H106" i="3" s="1"/>
  <c r="F88" i="3"/>
  <c r="H88" i="3" s="1"/>
  <c r="H95" i="3"/>
  <c r="F94" i="3"/>
  <c r="F98" i="3"/>
  <c r="F96" i="3"/>
  <c r="F84" i="3" s="1"/>
  <c r="H84" i="3" s="1"/>
  <c r="F90" i="3"/>
  <c r="F91" i="3"/>
  <c r="F103" i="3"/>
  <c r="F92" i="3" s="1"/>
  <c r="F89" i="3"/>
  <c r="D28" i="3"/>
  <c r="H94" i="3" l="1"/>
  <c r="F85" i="3"/>
  <c r="H85" i="3" s="1"/>
  <c r="F86" i="3"/>
  <c r="H98" i="3"/>
  <c r="F87" i="3"/>
  <c r="H28" i="3" l="1"/>
  <c r="D31" i="3"/>
  <c r="H230" i="3"/>
  <c r="H210" i="3"/>
  <c r="H191" i="3"/>
  <c r="H189" i="3"/>
  <c r="H187" i="3"/>
  <c r="H182" i="3"/>
  <c r="H183" i="3"/>
  <c r="F229" i="3" l="1"/>
  <c r="H229" i="3" s="1"/>
  <c r="F185" i="3"/>
  <c r="H184" i="3"/>
  <c r="F193" i="3"/>
  <c r="H192" i="3"/>
  <c r="F214" i="3"/>
  <c r="H214" i="3" s="1"/>
  <c r="H209" i="3"/>
  <c r="F228" i="3"/>
  <c r="H228" i="3" s="1"/>
  <c r="F257" i="3"/>
  <c r="H257" i="3" s="1"/>
  <c r="H246" i="3"/>
  <c r="F247" i="3"/>
  <c r="H247" i="3" s="1"/>
  <c r="H215" i="3"/>
  <c r="F207" i="3"/>
  <c r="H207" i="3" l="1"/>
  <c r="F212" i="3"/>
  <c r="F186" i="3"/>
  <c r="H186" i="3" s="1"/>
  <c r="H185" i="3"/>
  <c r="F194" i="3"/>
  <c r="H194" i="3" s="1"/>
  <c r="H193" i="3"/>
  <c r="H212" i="3"/>
  <c r="F213" i="3"/>
  <c r="H213" i="3" s="1"/>
  <c r="H195" i="3" l="1"/>
  <c r="H231" i="3"/>
  <c r="H258" i="3"/>
  <c r="H31" i="3" s="1"/>
  <c r="H123" i="3"/>
  <c r="H114" i="3"/>
  <c r="H116" i="3"/>
  <c r="D27" i="3"/>
  <c r="H109" i="3"/>
  <c r="H126" i="3" l="1"/>
  <c r="H129" i="3" l="1"/>
  <c r="H128" i="3"/>
  <c r="H112" i="3"/>
  <c r="H111" i="3"/>
  <c r="H110" i="3"/>
  <c r="H124" i="3" l="1"/>
  <c r="H125" i="3"/>
  <c r="H108" i="3"/>
  <c r="H104" i="3"/>
  <c r="H102" i="3" l="1"/>
  <c r="H89" i="3" l="1"/>
  <c r="H100" i="3"/>
  <c r="H87" i="3"/>
  <c r="H90" i="3"/>
  <c r="H101" i="3"/>
  <c r="H96" i="3"/>
  <c r="H91" i="3"/>
  <c r="H82" i="3" l="1"/>
  <c r="H81" i="3"/>
  <c r="D21" i="3"/>
  <c r="H117" i="3" l="1"/>
  <c r="H103" i="3"/>
  <c r="H122" i="3"/>
  <c r="H92" i="3"/>
  <c r="H97" i="3"/>
  <c r="H83" i="3"/>
  <c r="H86" i="3" l="1"/>
  <c r="D24" i="3"/>
  <c r="D26" i="3"/>
  <c r="D29" i="3"/>
  <c r="D30" i="3"/>
  <c r="H55" i="3"/>
  <c r="H56" i="3" l="1"/>
  <c r="H24" i="3" s="1"/>
  <c r="H26" i="3"/>
  <c r="F131" i="3"/>
  <c r="F121" i="3" s="1"/>
  <c r="F113" i="3"/>
  <c r="H113" i="3" s="1"/>
  <c r="H131" i="3" l="1"/>
  <c r="H29" i="3"/>
  <c r="H121" i="3"/>
  <c r="H130" i="3"/>
  <c r="H170" i="3" l="1"/>
  <c r="H27" i="3" s="1"/>
  <c r="H30" i="3" l="1"/>
  <c r="F34" i="3" l="1"/>
  <c r="F37" i="3" s="1"/>
</calcChain>
</file>

<file path=xl/comments1.xml><?xml version="1.0" encoding="utf-8"?>
<comments xmlns="http://schemas.openxmlformats.org/spreadsheetml/2006/main">
  <authors>
    <author>Administrator</author>
  </authors>
  <commentList>
    <comment ref="F34" authorId="0" shapeId="0">
      <text>
        <r>
          <rPr>
            <b/>
            <sz val="9"/>
            <color indexed="81"/>
            <rFont val="Tahoma"/>
            <family val="2"/>
            <charset val="238"/>
          </rPr>
          <t>Tuto výslednou cenu přeneste do krycího listu nabídky a do návrhu smlouvy o dílo - jako cenu hodnocenou</t>
        </r>
      </text>
    </comment>
  </commentList>
</comments>
</file>

<file path=xl/sharedStrings.xml><?xml version="1.0" encoding="utf-8"?>
<sst xmlns="http://schemas.openxmlformats.org/spreadsheetml/2006/main" count="460" uniqueCount="179">
  <si>
    <t>m2</t>
  </si>
  <si>
    <t>ks</t>
  </si>
  <si>
    <t>t</t>
  </si>
  <si>
    <t>Specifikace</t>
  </si>
  <si>
    <t>MJ</t>
  </si>
  <si>
    <t>množství</t>
  </si>
  <si>
    <t>Rostlinný materiál</t>
  </si>
  <si>
    <t>velikost</t>
  </si>
  <si>
    <t>celkem bez DPH</t>
  </si>
  <si>
    <t>m3</t>
  </si>
  <si>
    <t>poř.č.</t>
  </si>
  <si>
    <t>jedn. Cena</t>
  </si>
  <si>
    <t>R</t>
  </si>
  <si>
    <t>Celkem za dílo bez DPH</t>
  </si>
  <si>
    <t>kg</t>
  </si>
  <si>
    <t>Mulčovací kůra drcená, vrstva 0,1m</t>
  </si>
  <si>
    <t>Následná péče po dobu 1. roku</t>
  </si>
  <si>
    <t>Vypracovala: Ing. Kateřina Černohorská</t>
  </si>
  <si>
    <t>KEŘE</t>
  </si>
  <si>
    <t>Rekapitulace</t>
  </si>
  <si>
    <t xml:space="preserve">Odstranění nevhodných dřevin </t>
  </si>
  <si>
    <t>Celkem za odstranění nevhodných dřevin bez DPH</t>
  </si>
  <si>
    <t>l</t>
  </si>
  <si>
    <t>m</t>
  </si>
  <si>
    <t>Následná péče po dobu 2. roku</t>
  </si>
  <si>
    <t>Herbicid (10l/ha)</t>
  </si>
  <si>
    <t>Celkem za dílo s 21% DPH</t>
  </si>
  <si>
    <t>Dovoz vody pro zálivku - příplatek za dalších 4000 m</t>
  </si>
  <si>
    <t>Stromy</t>
  </si>
  <si>
    <t>Keře</t>
  </si>
  <si>
    <t>Celkem za následnou péči po dobu 1. roku bez DPH</t>
  </si>
  <si>
    <t>Umělé hnojivo</t>
  </si>
  <si>
    <t>Celkem za následnou péči po dobu 2. roku bez DPH</t>
  </si>
  <si>
    <t>Následná péče po dobu 3. roku</t>
  </si>
  <si>
    <t>Celkem za následnou péči po dobu 3. roku bez DPH</t>
  </si>
  <si>
    <t xml:space="preserve">Oprava a doplnění kůlů při 10% </t>
  </si>
  <si>
    <t>Vytyčení inženýrských sítí dle PD</t>
  </si>
  <si>
    <t>16-18, ZB</t>
  </si>
  <si>
    <t>Acer platanoides</t>
  </si>
  <si>
    <t>Corylus avellana</t>
  </si>
  <si>
    <t>14-16, ZB</t>
  </si>
  <si>
    <t>bal</t>
  </si>
  <si>
    <t xml:space="preserve">Hnojivo tabletované 0,01kg </t>
  </si>
  <si>
    <t>Hydroabsorbent např.typu Hydrogel</t>
  </si>
  <si>
    <t>Zhotovení ochranného bílého nátěru kmene, v jedné vrstvě, elastickým nátěrem pastové konzistence</t>
  </si>
  <si>
    <t>Výsadba stromů a keřů a cibulovin</t>
  </si>
  <si>
    <t>Betula pendula</t>
  </si>
  <si>
    <t>12-14, ZB</t>
  </si>
  <si>
    <t>Založení záhonu v rovině a svahu do 1:5 na starém záhonu</t>
  </si>
  <si>
    <t>Výsadba dřeviny s balem D do 0,6 m do jamky se zalitím v rovině a svahu do 1:5</t>
  </si>
  <si>
    <t>Výsadba dřeviny s balem D do 0,5 m do jamky se zalitím v rovině a svahu do 1:5</t>
  </si>
  <si>
    <t>Výsadba dřeviny s balem D do 0,2 m do jamky se zalitím v rovině a svahu do 1:5</t>
  </si>
  <si>
    <t>K2</t>
  </si>
  <si>
    <t>Výsadba dřeviny s balem D do 0,2 m do jamky se zalitím ve svahu do 1:1</t>
  </si>
  <si>
    <t>Jamky pro výsadbu s výměnou 50 % půdy zeminy tř 1 až 4 objem do 0,02 m3 v rovině a svahu do 1:5</t>
  </si>
  <si>
    <t>Jamky pro výsadbu s výměnou 50 % půdy zeminy tř 1 až 4 objem do 0,4 m3 v rovině a svahu do 1:5</t>
  </si>
  <si>
    <t>Hloubení jamek s výměnou 50 % půdy zeminy tř 1 až 4 objem do 0,02 m3 ve svahu do 1:1</t>
  </si>
  <si>
    <t>Jamky pro výsadbu s výměnou 50 % půdy zeminy tř 1 až 4 objem do 1 m3 v rovině a svahu do 1:5</t>
  </si>
  <si>
    <t>Ukotvení kmene dřevin třemi kůly D do 0,1 m délky do 3 m</t>
  </si>
  <si>
    <t xml:space="preserve">Zhotovení závlahové mísy dřevin D do 1,0 m v rovině nebo na svahu do 1:5 </t>
  </si>
  <si>
    <t>Celkem za výsadbu stromů a keřů včetně materiálu bez DPH</t>
  </si>
  <si>
    <t>Přesun hmot pro sadovnické a krajinářské úpravy vodorovně do 5000 m</t>
  </si>
  <si>
    <t>Zalití rostlin vodou plocha přes 20 m2 (10x 100 l / strom)</t>
  </si>
  <si>
    <t xml:space="preserve">Dovoz vody pro zálivku rostlin za vzdálenost do 1000 m </t>
  </si>
  <si>
    <t>Řez stromu výchovný alejových stromů výšky přes 4 do 6 m</t>
  </si>
  <si>
    <t>Kůl 2,5m prům. 70 mm</t>
  </si>
  <si>
    <t>Mulčovací kůra drcená  (doplnění 10cm)</t>
  </si>
  <si>
    <t>Odstranění ukotvení kmene dřevin třemi kůly D do 0,1 m délky do 3 m</t>
  </si>
  <si>
    <t>Vytyčení inženýrských sítí</t>
  </si>
  <si>
    <t>Celkem za vytyčení inženýrských sítí bez DPH</t>
  </si>
  <si>
    <t>Zpětný řez netrnitých keřů po výsadbě výšky do 1 m</t>
  </si>
  <si>
    <t>Zpětný řez trnitých keřů po výsadbě výšky do 1 m</t>
  </si>
  <si>
    <t>Řez stromů netrnitých řezem na čípek D koruny do 4 m</t>
  </si>
  <si>
    <t>NÁHRADNÍ VÝSADBY V ROCE 2021, TŘINEC</t>
  </si>
  <si>
    <t>Datum: duben 2021</t>
  </si>
  <si>
    <t>STROMY JEHLIČNATÉ</t>
  </si>
  <si>
    <t>Pinus sylvestris</t>
  </si>
  <si>
    <t>Pseudotsuga meziesii</t>
  </si>
  <si>
    <t>STROMY LISTNATÉ</t>
  </si>
  <si>
    <t>Aesculus hippocastanum</t>
  </si>
  <si>
    <t>Fagus sylvatica</t>
  </si>
  <si>
    <t>Juglans regia 'Jupiter' 160KM</t>
  </si>
  <si>
    <t>Prunus avium</t>
  </si>
  <si>
    <t>Quercus petraea</t>
  </si>
  <si>
    <t>Quercus robur</t>
  </si>
  <si>
    <t>Sorbus aucuparia</t>
  </si>
  <si>
    <t>Sorbus aucuparia 'Edulis'</t>
  </si>
  <si>
    <t>Sorbus thuringiaca 'Fastigiata'</t>
  </si>
  <si>
    <t>Tilia platyphylla</t>
  </si>
  <si>
    <t>175-200, ZB</t>
  </si>
  <si>
    <t>150-175, ZB</t>
  </si>
  <si>
    <t>do1:5</t>
  </si>
  <si>
    <t>do1:2</t>
  </si>
  <si>
    <t>do1:1</t>
  </si>
  <si>
    <t>Berberis thunbergii 'Green Ornament' (zelený list)</t>
  </si>
  <si>
    <t>Forsythia x inermedia 'Spectabilis'</t>
  </si>
  <si>
    <t>Forsythia x inermedia 'Week End'</t>
  </si>
  <si>
    <t>Hamamelis x intermedia 'Jelena'</t>
  </si>
  <si>
    <t>Hamamelis x intermedia 'Primavera'</t>
  </si>
  <si>
    <t>Ligustrum vulgare 'Atrovirens'</t>
  </si>
  <si>
    <t>Rosa glauca</t>
  </si>
  <si>
    <t>Salix caprea</t>
  </si>
  <si>
    <t>Sambucus nigra</t>
  </si>
  <si>
    <t>Viburnum opulus</t>
  </si>
  <si>
    <t>20-30, K2</t>
  </si>
  <si>
    <t>70-90/1+2, prost.</t>
  </si>
  <si>
    <t>30-40, K2</t>
  </si>
  <si>
    <t>40-60, ZB</t>
  </si>
  <si>
    <t>60-100/0+1, prost.</t>
  </si>
  <si>
    <t>60-100,prost.</t>
  </si>
  <si>
    <t>50-80, prost.</t>
  </si>
  <si>
    <t>60+, K2</t>
  </si>
  <si>
    <t>Hloubení jamek bez výměny půdy zeminy tř 1 až 4 objem do 1 m3 ve svahu do 1:2</t>
  </si>
  <si>
    <t>Cenová hladina dle katalogu URS 2021/I</t>
  </si>
  <si>
    <t>Výsadba dřeviny s balem D do 0,6 m do jamky se zalitím ve svahu do 1:2</t>
  </si>
  <si>
    <t>Výsadba dřeviny s balem D do 0,5 m do jamky se zalitím ve svahu do 1:2</t>
  </si>
  <si>
    <t>Výsadba dřeviny s balem D do 0,3 m do jamky se zalitím v rovině a svahu do 1:5</t>
  </si>
  <si>
    <t>Výsadba dřeviny s balem D do 0,3 m do jamky se zalitím ve svahu do 1:1</t>
  </si>
  <si>
    <t>Výsadba keře bez balu v do 1 m do jamky se zalitím v rovině a svahu do 1:5</t>
  </si>
  <si>
    <t>Výsadba keře bez balu v do 1 m do jamky se zalitím ve svahu do 1:2</t>
  </si>
  <si>
    <t>Výsadba keře bez balu v do 1 m do jamky se zalitím ve svahu do 1:1</t>
  </si>
  <si>
    <t>Jamky pro výsadbu s výměnou 50 % půdy zeminy tř 1 až 4 objem do 0,4 m3 ve svahu do 1:2</t>
  </si>
  <si>
    <t>Jamky pro výsadbu s výměnou 50 % půdy zeminy tř 1 až 4 objem do 0,05 m3 v rovině a svahu do 1:5</t>
  </si>
  <si>
    <t>Hloubení jamek s výměnou 50 % půdy zeminy tř 1 až 4 objem do 0,05 m3 ve svahu do 1:1</t>
  </si>
  <si>
    <t xml:space="preserve">	Jamky pro výsadbu s výměnou 50 % půdy zeminy tř 1 až 4 objem do 0,02 m3 ve svahu do 1:2</t>
  </si>
  <si>
    <t>Speciální elastický nátěr bílé barvy, životnosti cca 5 let, "rostoucí s kmínkem", nejedovatý, ekologicky odbouratelný např. typu Lac Balsam (100gr/strom) (mimo jehličnany)</t>
  </si>
  <si>
    <t>Zhotovení závlahové mísy dřevin D do 1,0 m na svahu do 1:2</t>
  </si>
  <si>
    <t>Příčky 6ks/strom (31*6)</t>
  </si>
  <si>
    <t>Vázací tkaný popruh š. 35mm (31*3)+4</t>
  </si>
  <si>
    <t>Instalace chráničky kmene proti poškození strun.sekačkou (pro soliterní stromy listnaté)</t>
  </si>
  <si>
    <t>Hnojení půdy umělým hnojivem k jednotlivým rostlinám v rovině a svahu do 1:5 (10tb./strom, 2tbl./keř) (35*10+287*2)*10*0,001*0,001</t>
  </si>
  <si>
    <t>Hnojení půdy umělým hnojivem k jednotlivým rostlinám v rovině a svahu do 1:5, Hydroabsorbent např.typu Hydrogel (cca 300gr/vysazený strom, cca 60gr/vysazený keř) (35*300+287*60)*0,001*0,001</t>
  </si>
  <si>
    <t>Dovoz vody pro zálivku rostlin za vzdálenost do 1000 m (100 l/strom, 20l/keř) (35*0,1+287*0,02)</t>
  </si>
  <si>
    <t>Chemické odplevelení před založením kultury nad 20 m2 postřikem na široko ve svahu do 1:1, M11+M13 (60+50)</t>
  </si>
  <si>
    <t>Mulčování rostlin kůrou tl. do 0,1 m v rovině a svahu do 1:5, solitér.stromy+keře (31*3,14*0,5*0,5)+167</t>
  </si>
  <si>
    <t>Mulčování rostlin kůrou tl. do 0,1 m ve svahu do 1:1, keře (110)</t>
  </si>
  <si>
    <t>Mulčování rostlin kůrou tl. do 0,1 m ve svahu do 1:2, solitér.stromy+keře (4*3,14*0,5*0,5)+10</t>
  </si>
  <si>
    <t>Zahradnický substrát pro výměnu v jamkách, pro Hamamelis slabě kyselý  (16*1*0,5)+(19*0,4*0,5)+(9*0,05*0,5)+(278*0,02*0,5)</t>
  </si>
  <si>
    <t>Rekonstrukce trávníku</t>
  </si>
  <si>
    <t>Celkem za rekonstrukci trávníku včetně materiálu bez DPH</t>
  </si>
  <si>
    <t>Odstranění nežádoucích výmladků dřevin u T5, chemické odplevelení půdy před založením postřikem, obdělání půdy, doplnění ornice, hrabání, válení, osetí, vč. Materiálu (T1+T5+T14) (9+16+4)</t>
  </si>
  <si>
    <t>Vypletí záhonu dřevin soliterních s naložením a odvozem odpadu do 20 km v rovině a svahu do 1:5 (3x) (3*31*3,15*0,5*0,5)</t>
  </si>
  <si>
    <t>Kontrola kotvení a znovuuvázání dřeviny ke kůlům při 10% (31*3+4)*0,1</t>
  </si>
  <si>
    <t>Vypletí záhonu dřevin soliterních s naložením a odvozem odpadu do 20 km ve svahu do 1:2 (3x)  (3*4*3,15*0,5*0,5)</t>
  </si>
  <si>
    <t>Vypletí záhonu dřevin ve skupinách s naložením a odvozem odpadu do 20 km v rovině a svahu do 1:5 (3x)   (167)*3</t>
  </si>
  <si>
    <t xml:space="preserve">	185804234</t>
  </si>
  <si>
    <t>Vypletí záhonu dřevin ve skupinách s naložením a odvozem odpadu do 20 km ve svahu do 1:2 (3x)   (10)*3</t>
  </si>
  <si>
    <t>Vypletí záhonu dřevin ve skupinách s naložením a odvozem odpadu do 20 km ve svahu do 1:1 (3x)   (110*3)</t>
  </si>
  <si>
    <t xml:space="preserve"> Zalití rostlin vodou plocha přes 20 m2 (10x 20 l / m2 ) (167+10+110)*10*20/1000</t>
  </si>
  <si>
    <t>Hnojení půdy umělým hnojivem k jednotlivým rostlinám v rovině a svahu do 1:5 (100g/strom) (35*100)*0,001*0,001</t>
  </si>
  <si>
    <t>Mulčování rostlin kůrou tl. do 0,1 m v rovině a svahu do 1:5, solitér.stromy (31*3,14*0,5*0,5)</t>
  </si>
  <si>
    <t>Mulčování rostlin kůrou tl. do 0,1 m ve svahu do 1:2, solitér.stromy (4*3,14*0,5*0,5)</t>
  </si>
  <si>
    <t>Hnojení půdy umělým hnojivem k jednotlivým rostlinám v rovině a svahu do 1:5 (20g/m2) (287*20)*0,001*0,001</t>
  </si>
  <si>
    <t>Mulčování rostlin kůrou tl. do 0,1 m v rovině a svahu do 1:5, keře (167)</t>
  </si>
  <si>
    <t>Mulčování rostlin kůrou tl. do 0,1 m ve svahu do 1:2, keře (10)</t>
  </si>
  <si>
    <t>Odstranění ukotvení kmene dřevin jedním kůlem délky do 2 m</t>
  </si>
  <si>
    <t>Kůl 2m prům. 70 mm (4)</t>
  </si>
  <si>
    <t>Kůl 2,5m prům. 70 mm (31*3)</t>
  </si>
  <si>
    <t>Směrové kácení stromů s rozřezáním a odvětvením D kmene do 200 mm (S15)</t>
  </si>
  <si>
    <t>Odstranění nevhodných dřevin do 100 m2 nad 1 m s odstraněním pařezů ve svahu do 1:1 (K11.1, K11.2, K11.3, K11.4) (4+4+4+12)</t>
  </si>
  <si>
    <t>Kácení stromu bez postupného spouštění koruny a kmene D do 0,3 m (S16)</t>
  </si>
  <si>
    <t xml:space="preserve">Odstranění pařezů D do 0,2 m v rovině a svahu 1:5 s odklizením do 20 m a zasypáním jámy </t>
  </si>
  <si>
    <t>Odstranění pařezů D do 0,3 m ve svahu do 1:2 s odklizením do 20 m a zasypáním jámy</t>
  </si>
  <si>
    <t>Odstranění pařezů D do 0,8 m v rovině a svahu 1:5 s odklizením do 20 m a zasypáním jámy (P5)</t>
  </si>
  <si>
    <t xml:space="preserve">Skládkovné odpadu - pro nevhodné dřeviny, větve, pařezy vč. odvozu </t>
  </si>
  <si>
    <t>Substrát pro zásyp jam po pařezech,typ: svrchní vrstva půdy, vrstva 0,3m (1*3)*0,3, vč. Dovozu</t>
  </si>
  <si>
    <t>Celkem za ochranný plot pro L6 a L12 bez DPH</t>
  </si>
  <si>
    <t>Ochranný plot pro L6 a L12</t>
  </si>
  <si>
    <t>Řez stromu výchovný alejových stromů výšky přes 4 do 6 m (výchovný řez pro nálet APL viz. Výkres č.13)</t>
  </si>
  <si>
    <t xml:space="preserve">Chránička kmene hnědá proti poškození strunovou sekačkou </t>
  </si>
  <si>
    <t>Probírka porostu na L7-8, 76m2 svah do 1:2. Odstranění cca 50% dřevin.</t>
  </si>
  <si>
    <t>Instalace ochranného oplocení z dřevěných kůlů 1,5m a prům. 70mm, vč. Provrtání kůlů a protažení 3 pater drátěného lana, materiál vč. Dodávky (OO6.1+OO6.2+OO12) (9+9+5)</t>
  </si>
  <si>
    <t>Chemické odplevelení před založením kultury nad 20 m2 postřikem na široko v rovině a svahu do 1:5, M6.1+M6.2+M6.3+M6.4+M6.5+M6.6+M7+M12+M19+M20 (9+9+9+5+9+12+10+54+5+55)</t>
  </si>
  <si>
    <t>Ukotvení kmene dřevin jedním kůlem D do 0,1 m délky do 2 m (jehličnaté stromy)</t>
  </si>
  <si>
    <t>Řez a tvarování živých plotů přímých v do 0,8 m a š do 0,8 m s odvozem odpadu do 20 km</t>
  </si>
  <si>
    <t>SOUPIS PRACÍ</t>
  </si>
  <si>
    <t>rovina</t>
  </si>
  <si>
    <t>svah</t>
  </si>
  <si>
    <t xml:space="preserve">Žlutě zvýrazněné buňky vyplňte!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</si>
</sst>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.0000"/>
    <numFmt numFmtId="165" formatCode="#,##0.00\ &quot;Kč&quot;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4"/>
      <name val="Arial"/>
      <family val="2"/>
      <charset val="238"/>
    </font>
    <font>
      <i/>
      <sz val="8"/>
      <name val="Arial"/>
      <family val="2"/>
      <charset val="238"/>
    </font>
    <font>
      <sz val="20"/>
      <name val="Arial"/>
      <family val="2"/>
      <charset val="238"/>
    </font>
    <font>
      <b/>
      <u/>
      <sz val="2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/>
    </xf>
    <xf numFmtId="44" fontId="6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4" fontId="2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center" vertical="center"/>
    </xf>
    <xf numFmtId="44" fontId="13" fillId="0" borderId="0" xfId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2" fontId="13" fillId="0" borderId="1" xfId="0" applyNumberFormat="1" applyFont="1" applyFill="1" applyBorder="1" applyAlignment="1">
      <alignment horizontal="center" vertical="center"/>
    </xf>
    <xf numFmtId="44" fontId="13" fillId="0" borderId="1" xfId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center"/>
    </xf>
    <xf numFmtId="44" fontId="11" fillId="0" borderId="0" xfId="0" applyNumberFormat="1" applyFont="1" applyFill="1" applyBorder="1" applyAlignment="1">
      <alignment horizontal="center" wrapText="1"/>
    </xf>
    <xf numFmtId="44" fontId="6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 wrapText="1"/>
    </xf>
    <xf numFmtId="44" fontId="13" fillId="0" borderId="0" xfId="1" applyFont="1" applyFill="1" applyBorder="1" applyAlignment="1">
      <alignment horizontal="center" vertical="center"/>
    </xf>
    <xf numFmtId="44" fontId="17" fillId="0" borderId="0" xfId="1" applyFont="1" applyFill="1" applyBorder="1"/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44" fontId="15" fillId="0" borderId="0" xfId="1" applyFont="1" applyFill="1" applyBorder="1" applyAlignment="1">
      <alignment horizontal="left" vertical="center"/>
    </xf>
    <xf numFmtId="165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44" fontId="15" fillId="0" borderId="1" xfId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44" fontId="2" fillId="0" borderId="0" xfId="0" applyNumberFormat="1" applyFont="1" applyFill="1" applyAlignment="1">
      <alignment horizontal="right" vertical="center"/>
    </xf>
    <xf numFmtId="0" fontId="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2" fontId="13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44" fontId="14" fillId="0" borderId="0" xfId="1" applyFont="1" applyFill="1" applyBorder="1" applyAlignment="1">
      <alignment horizontal="right" vertical="center"/>
    </xf>
    <xf numFmtId="44" fontId="15" fillId="0" borderId="0" xfId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4" fontId="16" fillId="0" borderId="0" xfId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165" fontId="2" fillId="0" borderId="0" xfId="0" applyNumberFormat="1" applyFont="1" applyFill="1"/>
    <xf numFmtId="1" fontId="13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/>
    </xf>
    <xf numFmtId="0" fontId="19" fillId="0" borderId="1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4" fontId="11" fillId="0" borderId="0" xfId="0" applyNumberFormat="1" applyFont="1" applyFill="1" applyBorder="1" applyAlignment="1">
      <alignment horizontal="center" wrapText="1"/>
    </xf>
    <xf numFmtId="44" fontId="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4" fontId="9" fillId="3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44" fontId="1" fillId="2" borderId="0" xfId="1" applyFont="1" applyFill="1" applyBorder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B84700"/>
      <rgbColor rgb="00993366"/>
      <rgbColor rgb="00333399"/>
      <rgbColor rgb="004C4C4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266"/>
  <sheetViews>
    <sheetView tabSelected="1" view="pageBreakPreview" zoomScale="130" zoomScaleNormal="110" zoomScaleSheetLayoutView="130" workbookViewId="0">
      <selection activeCell="F34" sqref="F34:H34"/>
    </sheetView>
  </sheetViews>
  <sheetFormatPr defaultRowHeight="13.5" customHeight="1" x14ac:dyDescent="0.2"/>
  <cols>
    <col min="1" max="1" width="7.7109375" style="106" customWidth="1"/>
    <col min="2" max="2" width="5.42578125" style="108" customWidth="1"/>
    <col min="3" max="3" width="11.28515625" style="113" customWidth="1"/>
    <col min="4" max="4" width="54.85546875" style="107" customWidth="1"/>
    <col min="5" max="5" width="4.28515625" style="108" customWidth="1"/>
    <col min="6" max="6" width="9.7109375" style="109" customWidth="1"/>
    <col min="7" max="7" width="9.7109375" style="110" customWidth="1"/>
    <col min="8" max="8" width="15.140625" style="111" customWidth="1"/>
    <col min="9" max="9" width="12.140625" style="106" customWidth="1"/>
    <col min="10" max="11" width="12.140625" style="105" customWidth="1"/>
    <col min="12" max="12" width="12.28515625" style="105" bestFit="1" customWidth="1"/>
    <col min="13" max="13" width="13.140625" style="105" customWidth="1"/>
    <col min="14" max="14" width="12.140625" style="105" bestFit="1" customWidth="1"/>
    <col min="15" max="15" width="20.140625" style="105" customWidth="1"/>
    <col min="16" max="16384" width="9.140625" style="105"/>
  </cols>
  <sheetData>
    <row r="1" spans="1:256" ht="18" customHeight="1" x14ac:dyDescent="0.3">
      <c r="A1" s="54"/>
      <c r="B1" s="125" t="s">
        <v>73</v>
      </c>
      <c r="C1" s="125"/>
      <c r="D1" s="125"/>
      <c r="E1" s="125"/>
      <c r="F1" s="125"/>
      <c r="G1" s="125"/>
      <c r="H1" s="125"/>
      <c r="I1" s="55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</row>
    <row r="2" spans="1:256" ht="18" customHeight="1" x14ac:dyDescent="0.3">
      <c r="A2" s="54"/>
      <c r="B2" s="125" t="s">
        <v>175</v>
      </c>
      <c r="C2" s="125"/>
      <c r="D2" s="125"/>
      <c r="E2" s="125"/>
      <c r="F2" s="125"/>
      <c r="G2" s="125"/>
      <c r="H2" s="125"/>
      <c r="I2" s="55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</row>
    <row r="3" spans="1:256" ht="15" customHeight="1" x14ac:dyDescent="0.3">
      <c r="A3" s="54"/>
      <c r="B3" s="57"/>
      <c r="C3" s="57"/>
      <c r="D3" s="57"/>
      <c r="E3" s="58"/>
      <c r="F3" s="58"/>
      <c r="G3" s="58"/>
      <c r="H3" s="56"/>
      <c r="I3" s="59"/>
      <c r="J3" s="56"/>
      <c r="K3" s="60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</row>
    <row r="4" spans="1:256" ht="15" customHeight="1" x14ac:dyDescent="0.3">
      <c r="A4" s="54"/>
      <c r="B4" s="57"/>
      <c r="C4" s="57"/>
      <c r="D4" s="57"/>
      <c r="E4" s="58"/>
      <c r="F4" s="58"/>
      <c r="G4" s="58"/>
      <c r="H4" s="56"/>
      <c r="I4" s="59"/>
      <c r="J4" s="56"/>
      <c r="K4" s="60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</row>
    <row r="5" spans="1:256" ht="15" customHeight="1" x14ac:dyDescent="0.3">
      <c r="A5" s="54"/>
      <c r="B5" s="57"/>
      <c r="C5" s="57"/>
      <c r="D5" s="57"/>
      <c r="E5" s="58"/>
      <c r="F5" s="58"/>
      <c r="G5" s="58"/>
      <c r="H5" s="56"/>
      <c r="I5" s="59"/>
      <c r="J5" s="56"/>
      <c r="K5" s="60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</row>
    <row r="6" spans="1:256" ht="15" customHeight="1" x14ac:dyDescent="0.2">
      <c r="A6" s="46"/>
      <c r="B6" s="61" t="s">
        <v>113</v>
      </c>
      <c r="C6" s="46"/>
      <c r="D6" s="61"/>
      <c r="E6" s="62"/>
      <c r="F6" s="63"/>
      <c r="G6" s="64"/>
      <c r="H6" s="65"/>
      <c r="I6" s="66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</row>
    <row r="7" spans="1:256" ht="15" customHeight="1" x14ac:dyDescent="0.2">
      <c r="A7" s="46"/>
      <c r="B7" s="61" t="s">
        <v>17</v>
      </c>
      <c r="C7" s="46"/>
      <c r="D7" s="61"/>
      <c r="E7" s="62"/>
      <c r="F7" s="63"/>
      <c r="G7" s="64"/>
      <c r="H7" s="65"/>
      <c r="I7" s="66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</row>
    <row r="8" spans="1:256" ht="15" customHeight="1" x14ac:dyDescent="0.2">
      <c r="A8" s="46"/>
      <c r="B8" s="61" t="s">
        <v>74</v>
      </c>
      <c r="C8" s="46"/>
      <c r="D8" s="61"/>
      <c r="E8" s="62"/>
      <c r="F8" s="63"/>
      <c r="G8" s="64"/>
      <c r="H8" s="65"/>
      <c r="I8" s="66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</row>
    <row r="9" spans="1:256" ht="15" customHeight="1" x14ac:dyDescent="0.2">
      <c r="B9" s="107"/>
      <c r="C9" s="107"/>
      <c r="K9" s="112"/>
      <c r="L9" s="112"/>
      <c r="M9" s="112"/>
      <c r="N9" s="112"/>
      <c r="O9" s="112"/>
    </row>
    <row r="10" spans="1:256" ht="15" customHeight="1" x14ac:dyDescent="0.2">
      <c r="B10" s="107"/>
      <c r="C10" s="107"/>
      <c r="K10" s="112"/>
      <c r="L10" s="112"/>
      <c r="M10" s="112"/>
      <c r="N10" s="112"/>
      <c r="O10" s="112"/>
    </row>
    <row r="11" spans="1:256" ht="15" customHeight="1" x14ac:dyDescent="0.2">
      <c r="B11" s="107"/>
      <c r="C11" s="107"/>
      <c r="K11" s="112"/>
      <c r="L11" s="112"/>
      <c r="M11" s="112"/>
      <c r="N11" s="112"/>
      <c r="O11" s="112"/>
    </row>
    <row r="12" spans="1:256" ht="15" customHeight="1" x14ac:dyDescent="0.2">
      <c r="B12" s="107"/>
      <c r="C12" s="107"/>
      <c r="K12" s="112"/>
      <c r="L12" s="112"/>
      <c r="M12" s="112"/>
      <c r="N12" s="112"/>
      <c r="O12" s="112"/>
    </row>
    <row r="13" spans="1:256" ht="15" customHeight="1" x14ac:dyDescent="0.2">
      <c r="B13" s="107"/>
      <c r="C13" s="107"/>
      <c r="K13" s="112"/>
      <c r="L13" s="112"/>
      <c r="M13" s="112"/>
      <c r="N13" s="112"/>
      <c r="O13" s="112"/>
    </row>
    <row r="14" spans="1:256" ht="15" customHeight="1" x14ac:dyDescent="0.2">
      <c r="B14" s="107"/>
      <c r="C14" s="107"/>
      <c r="K14" s="112"/>
      <c r="L14" s="112"/>
      <c r="M14" s="112"/>
      <c r="N14" s="112"/>
      <c r="O14" s="112"/>
    </row>
    <row r="15" spans="1:256" ht="15" customHeight="1" x14ac:dyDescent="0.2">
      <c r="B15" s="107"/>
      <c r="C15" s="107"/>
      <c r="K15" s="112"/>
      <c r="L15" s="112"/>
      <c r="M15" s="112"/>
      <c r="N15" s="112"/>
      <c r="O15" s="112"/>
    </row>
    <row r="16" spans="1:256" ht="15" customHeight="1" x14ac:dyDescent="0.2">
      <c r="B16" s="107"/>
      <c r="C16" s="107"/>
      <c r="K16" s="112"/>
      <c r="L16" s="112"/>
      <c r="M16" s="112"/>
      <c r="N16" s="112"/>
      <c r="O16" s="112"/>
    </row>
    <row r="17" spans="1:15" ht="15" customHeight="1" x14ac:dyDescent="0.2">
      <c r="B17" s="131"/>
      <c r="C17" s="131"/>
      <c r="D17" s="132" t="s">
        <v>178</v>
      </c>
      <c r="E17" s="132"/>
      <c r="F17" s="133"/>
      <c r="G17" s="134"/>
      <c r="H17" s="135"/>
      <c r="K17" s="112"/>
      <c r="L17" s="112"/>
      <c r="M17" s="112"/>
      <c r="N17" s="112"/>
      <c r="O17" s="112"/>
    </row>
    <row r="18" spans="1:15" ht="15" customHeight="1" x14ac:dyDescent="0.2">
      <c r="B18" s="107"/>
      <c r="C18" s="107"/>
      <c r="K18" s="112"/>
      <c r="L18" s="112"/>
      <c r="M18" s="112"/>
      <c r="N18" s="112"/>
      <c r="O18" s="112"/>
    </row>
    <row r="19" spans="1:15" ht="15" customHeight="1" x14ac:dyDescent="0.2">
      <c r="B19" s="107"/>
      <c r="C19" s="107"/>
      <c r="K19" s="112"/>
      <c r="L19" s="112"/>
      <c r="M19" s="112"/>
      <c r="N19" s="112"/>
      <c r="O19" s="112"/>
    </row>
    <row r="20" spans="1:15" ht="15" customHeight="1" x14ac:dyDescent="0.2">
      <c r="D20" s="8" t="s">
        <v>19</v>
      </c>
      <c r="H20" s="13"/>
      <c r="K20" s="112"/>
      <c r="L20" s="112"/>
      <c r="M20" s="112"/>
      <c r="N20" s="112"/>
      <c r="O20" s="112"/>
    </row>
    <row r="21" spans="1:15" s="31" customFormat="1" ht="15" customHeight="1" x14ac:dyDescent="0.25">
      <c r="A21" s="37"/>
      <c r="B21" s="32"/>
      <c r="C21" s="33"/>
      <c r="D21" s="34" t="str">
        <f>+B1</f>
        <v>NÁHRADNÍ VÝSADBY V ROCE 2021, TŘINEC</v>
      </c>
      <c r="E21" s="35"/>
      <c r="F21" s="36"/>
      <c r="G21" s="123"/>
      <c r="H21" s="123"/>
      <c r="I21" s="37"/>
    </row>
    <row r="22" spans="1:15" ht="15" customHeight="1" x14ac:dyDescent="0.2">
      <c r="D22" s="8"/>
      <c r="K22" s="112"/>
      <c r="L22" s="112"/>
      <c r="M22" s="112"/>
      <c r="N22" s="112"/>
      <c r="O22" s="112"/>
    </row>
    <row r="23" spans="1:15" ht="15" customHeight="1" x14ac:dyDescent="0.2">
      <c r="D23" s="8"/>
      <c r="K23" s="112"/>
      <c r="L23" s="112"/>
      <c r="M23" s="112"/>
      <c r="N23" s="112"/>
      <c r="O23" s="112"/>
    </row>
    <row r="24" spans="1:15" ht="15" customHeight="1" x14ac:dyDescent="0.2">
      <c r="B24" s="6">
        <v>1</v>
      </c>
      <c r="D24" s="8" t="str">
        <f>+D56</f>
        <v>Celkem za vytyčení inženýrských sítí bez DPH</v>
      </c>
      <c r="H24" s="13">
        <f>+H56</f>
        <v>0</v>
      </c>
      <c r="K24" s="112"/>
      <c r="L24" s="112"/>
      <c r="M24" s="112"/>
      <c r="N24" s="112"/>
      <c r="O24" s="112"/>
    </row>
    <row r="25" spans="1:15" ht="15" customHeight="1" x14ac:dyDescent="0.2">
      <c r="B25" s="6">
        <v>2</v>
      </c>
      <c r="D25" s="8" t="str">
        <f>+D70</f>
        <v>Celkem za odstranění nevhodných dřevin bez DPH</v>
      </c>
      <c r="H25" s="13">
        <f>+H70</f>
        <v>0</v>
      </c>
      <c r="K25" s="112"/>
      <c r="L25" s="112"/>
      <c r="M25" s="112"/>
      <c r="N25" s="112"/>
      <c r="O25" s="112"/>
    </row>
    <row r="26" spans="1:15" ht="15" customHeight="1" x14ac:dyDescent="0.2">
      <c r="B26" s="6">
        <v>3</v>
      </c>
      <c r="D26" s="8" t="str">
        <f>+D76</f>
        <v>Celkem za ochranný plot pro L6 a L12 bez DPH</v>
      </c>
      <c r="H26" s="13">
        <f>+H76</f>
        <v>0</v>
      </c>
      <c r="K26" s="112"/>
      <c r="L26" s="112"/>
      <c r="M26" s="112"/>
      <c r="N26" s="112"/>
      <c r="O26" s="112"/>
    </row>
    <row r="27" spans="1:15" ht="15" customHeight="1" x14ac:dyDescent="0.2">
      <c r="B27" s="6">
        <v>4</v>
      </c>
      <c r="D27" s="8" t="str">
        <f>+D170</f>
        <v>Celkem za výsadbu stromů a keřů včetně materiálu bez DPH</v>
      </c>
      <c r="E27" s="6"/>
      <c r="F27" s="11"/>
      <c r="G27" s="15"/>
      <c r="H27" s="13">
        <f>+H170</f>
        <v>0</v>
      </c>
      <c r="K27" s="112"/>
      <c r="L27" s="112"/>
      <c r="M27" s="112"/>
      <c r="N27" s="112"/>
      <c r="O27" s="112"/>
    </row>
    <row r="28" spans="1:15" ht="15" customHeight="1" x14ac:dyDescent="0.2">
      <c r="B28" s="6">
        <v>5</v>
      </c>
      <c r="D28" s="8" t="str">
        <f>+D176</f>
        <v>Celkem za rekonstrukci trávníku včetně materiálu bez DPH</v>
      </c>
      <c r="E28" s="6"/>
      <c r="F28" s="11"/>
      <c r="G28" s="15"/>
      <c r="H28" s="13">
        <f>+H176</f>
        <v>0</v>
      </c>
      <c r="K28" s="112"/>
      <c r="L28" s="112"/>
      <c r="M28" s="112"/>
      <c r="N28" s="112"/>
      <c r="O28" s="112"/>
    </row>
    <row r="29" spans="1:15" ht="15" customHeight="1" x14ac:dyDescent="0.2">
      <c r="B29" s="6">
        <v>6</v>
      </c>
      <c r="D29" s="8" t="str">
        <f>+D195</f>
        <v>Celkem za následnou péči po dobu 1. roku bez DPH</v>
      </c>
      <c r="E29" s="6"/>
      <c r="F29" s="11"/>
      <c r="G29" s="15"/>
      <c r="H29" s="13">
        <f>+H195</f>
        <v>0</v>
      </c>
    </row>
    <row r="30" spans="1:15" ht="15" customHeight="1" x14ac:dyDescent="0.2">
      <c r="B30" s="6">
        <v>7</v>
      </c>
      <c r="D30" s="8" t="str">
        <f>+D231</f>
        <v>Celkem za následnou péči po dobu 2. roku bez DPH</v>
      </c>
      <c r="E30" s="6"/>
      <c r="F30" s="11"/>
      <c r="G30" s="15"/>
      <c r="H30" s="13">
        <f>+H231</f>
        <v>0</v>
      </c>
    </row>
    <row r="31" spans="1:15" ht="15" customHeight="1" x14ac:dyDescent="0.2">
      <c r="B31" s="6">
        <v>8</v>
      </c>
      <c r="D31" s="8" t="str">
        <f>+D258</f>
        <v>Celkem za následnou péči po dobu 3. roku bez DPH</v>
      </c>
      <c r="H31" s="13">
        <f>+H258</f>
        <v>0</v>
      </c>
      <c r="K31" s="112"/>
      <c r="L31" s="112"/>
      <c r="M31" s="112"/>
      <c r="N31" s="112"/>
      <c r="O31" s="112"/>
    </row>
    <row r="32" spans="1:15" ht="15" customHeight="1" x14ac:dyDescent="0.2">
      <c r="D32" s="30"/>
      <c r="E32" s="6"/>
      <c r="F32" s="11"/>
      <c r="G32" s="15"/>
      <c r="H32" s="13"/>
    </row>
    <row r="33" spans="1:9" ht="15" customHeight="1" x14ac:dyDescent="0.2">
      <c r="D33" s="17"/>
      <c r="E33" s="18"/>
      <c r="F33" s="124"/>
      <c r="G33" s="124"/>
      <c r="H33" s="114"/>
    </row>
    <row r="34" spans="1:9" s="31" customFormat="1" ht="26.25" x14ac:dyDescent="0.4">
      <c r="A34" s="37"/>
      <c r="B34" s="32"/>
      <c r="C34" s="33"/>
      <c r="D34" s="21" t="s">
        <v>13</v>
      </c>
      <c r="E34" s="35"/>
      <c r="F34" s="130">
        <f>SUM(H24:H33)</f>
        <v>0</v>
      </c>
      <c r="G34" s="130"/>
      <c r="H34" s="130"/>
      <c r="I34" s="37"/>
    </row>
    <row r="35" spans="1:9" s="31" customFormat="1" ht="15" customHeight="1" x14ac:dyDescent="0.25">
      <c r="A35" s="37"/>
      <c r="B35" s="32"/>
      <c r="C35" s="33"/>
      <c r="D35" s="34"/>
      <c r="E35" s="35"/>
      <c r="F35" s="36"/>
      <c r="G35" s="52"/>
      <c r="H35" s="52"/>
      <c r="I35" s="37"/>
    </row>
    <row r="36" spans="1:9" s="3" customFormat="1" ht="15" customHeight="1" x14ac:dyDescent="0.25">
      <c r="A36" s="5"/>
      <c r="B36" s="7"/>
      <c r="C36" s="28"/>
      <c r="D36" s="14"/>
      <c r="E36" s="10"/>
      <c r="F36" s="12"/>
      <c r="G36" s="53"/>
      <c r="H36" s="24"/>
      <c r="I36" s="5"/>
    </row>
    <row r="37" spans="1:9" s="19" customFormat="1" ht="23.25" customHeight="1" x14ac:dyDescent="0.35">
      <c r="A37" s="38"/>
      <c r="B37" s="20"/>
      <c r="C37" s="29"/>
      <c r="D37" s="34" t="s">
        <v>26</v>
      </c>
      <c r="E37" s="129"/>
      <c r="F37" s="123">
        <f>+F34*1.21</f>
        <v>0</v>
      </c>
      <c r="G37" s="123"/>
      <c r="H37" s="123"/>
      <c r="I37" s="38"/>
    </row>
    <row r="38" spans="1:9" s="3" customFormat="1" ht="15" customHeight="1" x14ac:dyDescent="0.25">
      <c r="A38" s="5"/>
      <c r="B38" s="7"/>
      <c r="C38" s="28"/>
      <c r="D38" s="9"/>
      <c r="E38" s="10"/>
      <c r="F38" s="12"/>
      <c r="G38" s="22"/>
      <c r="H38" s="23"/>
      <c r="I38" s="5"/>
    </row>
    <row r="39" spans="1:9" s="3" customFormat="1" ht="15" customHeight="1" x14ac:dyDescent="0.25">
      <c r="A39" s="5"/>
      <c r="B39" s="7"/>
      <c r="C39" s="28"/>
      <c r="D39" s="9"/>
      <c r="E39" s="10"/>
      <c r="F39" s="12"/>
      <c r="G39" s="22"/>
      <c r="H39" s="23"/>
      <c r="I39" s="5"/>
    </row>
    <row r="40" spans="1:9" s="3" customFormat="1" ht="15" customHeight="1" x14ac:dyDescent="0.25">
      <c r="A40" s="5"/>
      <c r="B40" s="7"/>
      <c r="C40" s="28"/>
      <c r="D40" s="9"/>
      <c r="E40" s="10"/>
      <c r="F40" s="12"/>
      <c r="G40" s="22"/>
      <c r="H40" s="23"/>
      <c r="I40" s="5"/>
    </row>
    <row r="41" spans="1:9" s="3" customFormat="1" ht="15" customHeight="1" x14ac:dyDescent="0.25">
      <c r="A41" s="5"/>
      <c r="B41" s="7"/>
      <c r="C41" s="28"/>
      <c r="D41" s="9"/>
      <c r="E41" s="10"/>
      <c r="F41" s="12"/>
      <c r="G41" s="22"/>
      <c r="H41" s="23"/>
      <c r="I41" s="5"/>
    </row>
    <row r="42" spans="1:9" s="3" customFormat="1" ht="15" customHeight="1" x14ac:dyDescent="0.25">
      <c r="A42" s="5"/>
      <c r="B42" s="7"/>
      <c r="C42" s="28"/>
      <c r="D42" s="9"/>
      <c r="E42" s="10"/>
      <c r="F42" s="12"/>
      <c r="G42" s="22"/>
      <c r="H42" s="23"/>
      <c r="I42" s="5"/>
    </row>
    <row r="43" spans="1:9" s="3" customFormat="1" ht="15" customHeight="1" x14ac:dyDescent="0.25">
      <c r="A43" s="5"/>
      <c r="B43" s="7"/>
      <c r="C43" s="28"/>
      <c r="D43" s="9"/>
      <c r="E43" s="10"/>
      <c r="F43" s="12"/>
      <c r="G43" s="22"/>
      <c r="H43" s="23"/>
      <c r="I43" s="5"/>
    </row>
    <row r="44" spans="1:9" s="3" customFormat="1" ht="15" customHeight="1" x14ac:dyDescent="0.25">
      <c r="A44" s="5"/>
      <c r="B44" s="7"/>
      <c r="C44" s="28"/>
      <c r="D44" s="9"/>
      <c r="E44" s="10"/>
      <c r="F44" s="12"/>
      <c r="G44" s="22"/>
      <c r="H44" s="23"/>
      <c r="I44" s="5"/>
    </row>
    <row r="45" spans="1:9" s="3" customFormat="1" ht="15" customHeight="1" x14ac:dyDescent="0.25">
      <c r="A45" s="5"/>
      <c r="B45" s="7"/>
      <c r="C45" s="28"/>
      <c r="D45" s="9"/>
      <c r="E45" s="10"/>
      <c r="F45" s="12"/>
      <c r="G45" s="22"/>
      <c r="H45" s="23"/>
      <c r="I45" s="5"/>
    </row>
    <row r="46" spans="1:9" s="3" customFormat="1" ht="15" customHeight="1" x14ac:dyDescent="0.25">
      <c r="A46" s="5"/>
      <c r="B46" s="7"/>
      <c r="C46" s="28"/>
      <c r="D46" s="9"/>
      <c r="E46" s="10"/>
      <c r="F46" s="12"/>
      <c r="G46" s="22"/>
      <c r="H46" s="23"/>
      <c r="I46" s="5"/>
    </row>
    <row r="47" spans="1:9" s="3" customFormat="1" ht="15" customHeight="1" x14ac:dyDescent="0.25">
      <c r="A47" s="5"/>
      <c r="B47" s="7"/>
      <c r="C47" s="28"/>
      <c r="D47" s="9"/>
      <c r="E47" s="10"/>
      <c r="F47" s="12"/>
      <c r="G47" s="22"/>
      <c r="H47" s="23"/>
      <c r="I47" s="5"/>
    </row>
    <row r="48" spans="1:9" s="3" customFormat="1" ht="15" customHeight="1" x14ac:dyDescent="0.25">
      <c r="A48" s="5"/>
      <c r="B48" s="7"/>
      <c r="C48" s="28"/>
      <c r="D48" s="9"/>
      <c r="E48" s="10"/>
      <c r="F48" s="12"/>
      <c r="G48" s="22"/>
      <c r="H48" s="23"/>
      <c r="I48" s="5"/>
    </row>
    <row r="49" spans="1:257" s="3" customFormat="1" ht="15" customHeight="1" x14ac:dyDescent="0.25">
      <c r="A49" s="5"/>
      <c r="B49" s="7"/>
      <c r="C49" s="28"/>
      <c r="D49" s="9"/>
      <c r="E49" s="10"/>
      <c r="F49" s="12"/>
      <c r="G49" s="22"/>
      <c r="H49" s="23"/>
      <c r="I49" s="5"/>
    </row>
    <row r="50" spans="1:257" s="3" customFormat="1" ht="15" customHeight="1" x14ac:dyDescent="0.25">
      <c r="A50" s="5"/>
      <c r="B50" s="7"/>
      <c r="C50" s="28"/>
      <c r="D50" s="9"/>
      <c r="E50" s="10"/>
      <c r="F50" s="12"/>
      <c r="G50" s="22"/>
      <c r="H50" s="23"/>
      <c r="I50" s="5"/>
    </row>
    <row r="51" spans="1:257" s="3" customFormat="1" ht="15" customHeight="1" x14ac:dyDescent="0.25">
      <c r="A51" s="5"/>
      <c r="B51" s="7"/>
      <c r="C51" s="28"/>
      <c r="D51" s="9"/>
      <c r="E51" s="10"/>
      <c r="F51" s="12"/>
      <c r="G51" s="22"/>
      <c r="H51" s="23"/>
      <c r="I51" s="5"/>
    </row>
    <row r="52" spans="1:257" s="3" customFormat="1" ht="15" customHeight="1" x14ac:dyDescent="0.25">
      <c r="A52" s="4"/>
      <c r="B52" s="39"/>
      <c r="C52" s="4"/>
      <c r="D52" s="8"/>
      <c r="E52" s="6"/>
      <c r="F52" s="15"/>
      <c r="G52" s="15"/>
      <c r="H52" s="13"/>
      <c r="I52" s="5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7" s="3" customFormat="1" ht="15" customHeight="1" x14ac:dyDescent="0.25">
      <c r="A53" s="39"/>
      <c r="B53" s="39">
        <v>1</v>
      </c>
      <c r="C53" s="41"/>
      <c r="D53" s="41"/>
      <c r="E53" s="39"/>
      <c r="F53" s="42"/>
      <c r="G53" s="42"/>
      <c r="H53" s="43"/>
      <c r="I53" s="44"/>
      <c r="J53" s="39"/>
      <c r="K53" s="45"/>
      <c r="L53" s="39"/>
      <c r="M53" s="40"/>
      <c r="N53" s="39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  <c r="IV53" s="40"/>
    </row>
    <row r="54" spans="1:257" s="3" customFormat="1" ht="15" customHeight="1" x14ac:dyDescent="0.25">
      <c r="A54" s="39"/>
      <c r="B54" s="39" t="s">
        <v>10</v>
      </c>
      <c r="C54" s="41" t="s">
        <v>68</v>
      </c>
      <c r="D54" s="41"/>
      <c r="E54" s="39" t="s">
        <v>4</v>
      </c>
      <c r="F54" s="42" t="s">
        <v>5</v>
      </c>
      <c r="G54" s="42" t="s">
        <v>11</v>
      </c>
      <c r="H54" s="43" t="s">
        <v>8</v>
      </c>
      <c r="I54" s="44"/>
      <c r="J54" s="39"/>
      <c r="K54" s="45"/>
      <c r="L54" s="39"/>
      <c r="M54" s="40"/>
      <c r="N54" s="39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  <c r="IV54" s="40"/>
    </row>
    <row r="55" spans="1:257" s="3" customFormat="1" ht="15" customHeight="1" x14ac:dyDescent="0.25">
      <c r="A55" s="68"/>
      <c r="B55" s="69">
        <v>1</v>
      </c>
      <c r="C55" s="69" t="s">
        <v>12</v>
      </c>
      <c r="D55" s="70" t="s">
        <v>36</v>
      </c>
      <c r="E55" s="69" t="s">
        <v>1</v>
      </c>
      <c r="F55" s="71">
        <v>1</v>
      </c>
      <c r="G55" s="126"/>
      <c r="H55" s="72">
        <f>+F55*G55</f>
        <v>0</v>
      </c>
      <c r="I55" s="73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  <c r="IW55" s="67"/>
    </row>
    <row r="56" spans="1:257" ht="12.75" x14ac:dyDescent="0.2">
      <c r="A56" s="39"/>
      <c r="B56" s="39"/>
      <c r="C56" s="41"/>
      <c r="D56" s="41" t="s">
        <v>69</v>
      </c>
      <c r="E56" s="39"/>
      <c r="F56" s="42"/>
      <c r="G56" s="42"/>
      <c r="H56" s="43">
        <f>SUM(H55)</f>
        <v>0</v>
      </c>
      <c r="I56" s="44"/>
      <c r="J56" s="39"/>
      <c r="K56" s="45"/>
      <c r="L56" s="39"/>
      <c r="M56" s="40"/>
      <c r="N56" s="39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  <c r="IV56" s="40"/>
    </row>
    <row r="57" spans="1:257" s="3" customFormat="1" ht="15" customHeight="1" x14ac:dyDescent="0.25">
      <c r="A57" s="39"/>
      <c r="B57" s="39"/>
      <c r="C57" s="41"/>
      <c r="D57" s="41"/>
      <c r="E57" s="39"/>
      <c r="F57" s="42"/>
      <c r="G57" s="42"/>
      <c r="H57" s="43"/>
      <c r="I57" s="44"/>
      <c r="J57" s="39"/>
      <c r="K57" s="45"/>
      <c r="L57" s="39"/>
      <c r="M57" s="40"/>
      <c r="N57" s="39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  <c r="IV57" s="40"/>
    </row>
    <row r="58" spans="1:257" s="3" customFormat="1" ht="15" customHeight="1" x14ac:dyDescent="0.25">
      <c r="A58" s="39"/>
      <c r="B58" s="39"/>
      <c r="C58" s="41"/>
      <c r="D58" s="41"/>
      <c r="E58" s="39"/>
      <c r="F58" s="42"/>
      <c r="G58" s="42"/>
      <c r="H58" s="43"/>
      <c r="I58" s="44"/>
      <c r="J58" s="39"/>
      <c r="K58" s="45"/>
      <c r="L58" s="39"/>
      <c r="M58" s="40"/>
      <c r="N58" s="39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  <c r="IV58" s="40"/>
    </row>
    <row r="59" spans="1:257" s="81" customFormat="1" ht="12.75" x14ac:dyDescent="0.2">
      <c r="A59" s="75"/>
      <c r="B59" s="76">
        <v>2</v>
      </c>
      <c r="C59" s="75"/>
      <c r="D59" s="77"/>
      <c r="E59" s="78"/>
      <c r="F59" s="79"/>
      <c r="G59" s="79"/>
      <c r="H59" s="80"/>
      <c r="I59" s="80"/>
      <c r="J59" s="80"/>
      <c r="K59" s="80"/>
      <c r="L59" s="115"/>
    </row>
    <row r="60" spans="1:257" s="82" customFormat="1" ht="15" customHeight="1" x14ac:dyDescent="0.2">
      <c r="B60" s="76" t="s">
        <v>10</v>
      </c>
      <c r="C60" s="83" t="s">
        <v>20</v>
      </c>
      <c r="D60" s="83"/>
      <c r="E60" s="76" t="s">
        <v>4</v>
      </c>
      <c r="F60" s="84" t="s">
        <v>5</v>
      </c>
      <c r="G60" s="84" t="s">
        <v>11</v>
      </c>
      <c r="H60" s="43" t="s">
        <v>8</v>
      </c>
      <c r="I60" s="43"/>
      <c r="J60" s="43"/>
      <c r="K60" s="43"/>
      <c r="L60" s="76"/>
      <c r="M60" s="76"/>
      <c r="N60" s="116"/>
      <c r="O60" s="76"/>
      <c r="Q60" s="76"/>
    </row>
    <row r="61" spans="1:257" s="86" customFormat="1" ht="25.5" x14ac:dyDescent="0.2">
      <c r="A61" s="85"/>
      <c r="B61" s="69">
        <v>2</v>
      </c>
      <c r="C61" s="69">
        <v>111212353</v>
      </c>
      <c r="D61" s="70" t="s">
        <v>159</v>
      </c>
      <c r="E61" s="69" t="s">
        <v>0</v>
      </c>
      <c r="F61" s="71">
        <f>+(4+4+4+12)</f>
        <v>24</v>
      </c>
      <c r="G61" s="126"/>
      <c r="H61" s="72">
        <f>+F61*G61</f>
        <v>0</v>
      </c>
      <c r="J61" s="87"/>
      <c r="K61" s="87"/>
    </row>
    <row r="62" spans="1:257" s="86" customFormat="1" ht="25.5" x14ac:dyDescent="0.2">
      <c r="A62" s="85"/>
      <c r="B62" s="69">
        <v>3</v>
      </c>
      <c r="C62" s="69">
        <v>112151111</v>
      </c>
      <c r="D62" s="70" t="s">
        <v>158</v>
      </c>
      <c r="E62" s="69" t="s">
        <v>1</v>
      </c>
      <c r="F62" s="71">
        <v>1</v>
      </c>
      <c r="G62" s="126"/>
      <c r="H62" s="72">
        <f t="shared" ref="H62" si="0">G62*F62</f>
        <v>0</v>
      </c>
      <c r="J62" s="87"/>
      <c r="K62" s="87"/>
    </row>
    <row r="63" spans="1:257" s="86" customFormat="1" ht="25.5" x14ac:dyDescent="0.2">
      <c r="A63" s="85"/>
      <c r="B63" s="69">
        <v>4</v>
      </c>
      <c r="C63" s="69">
        <v>112151312</v>
      </c>
      <c r="D63" s="70" t="s">
        <v>160</v>
      </c>
      <c r="E63" s="69" t="s">
        <v>1</v>
      </c>
      <c r="F63" s="71">
        <v>1</v>
      </c>
      <c r="G63" s="126"/>
      <c r="H63" s="72">
        <f t="shared" ref="H63:H69" si="1">G63*F63</f>
        <v>0</v>
      </c>
      <c r="J63" s="87"/>
      <c r="K63" s="87"/>
    </row>
    <row r="64" spans="1:257" s="86" customFormat="1" ht="25.5" x14ac:dyDescent="0.2">
      <c r="A64" s="85"/>
      <c r="B64" s="69">
        <v>5</v>
      </c>
      <c r="C64" s="69">
        <v>112201111</v>
      </c>
      <c r="D64" s="70" t="s">
        <v>161</v>
      </c>
      <c r="E64" s="69" t="s">
        <v>1</v>
      </c>
      <c r="F64" s="71">
        <f>+F62</f>
        <v>1</v>
      </c>
      <c r="G64" s="126"/>
      <c r="H64" s="72">
        <f t="shared" si="1"/>
        <v>0</v>
      </c>
      <c r="J64" s="87"/>
      <c r="K64" s="87"/>
    </row>
    <row r="65" spans="1:257" s="86" customFormat="1" ht="25.5" x14ac:dyDescent="0.2">
      <c r="A65" s="85"/>
      <c r="B65" s="69">
        <v>6</v>
      </c>
      <c r="C65" s="69">
        <v>112201132</v>
      </c>
      <c r="D65" s="70" t="s">
        <v>162</v>
      </c>
      <c r="E65" s="69" t="s">
        <v>1</v>
      </c>
      <c r="F65" s="71">
        <f>+F63</f>
        <v>1</v>
      </c>
      <c r="G65" s="126"/>
      <c r="H65" s="72">
        <f t="shared" ref="H65" si="2">G65*F65</f>
        <v>0</v>
      </c>
      <c r="J65" s="87"/>
      <c r="K65" s="87"/>
    </row>
    <row r="66" spans="1:257" s="86" customFormat="1" ht="25.5" x14ac:dyDescent="0.2">
      <c r="A66" s="85"/>
      <c r="B66" s="69">
        <v>7</v>
      </c>
      <c r="C66" s="69">
        <v>112201117</v>
      </c>
      <c r="D66" s="70" t="s">
        <v>163</v>
      </c>
      <c r="E66" s="69" t="s">
        <v>1</v>
      </c>
      <c r="F66" s="71">
        <f>+F64</f>
        <v>1</v>
      </c>
      <c r="G66" s="126"/>
      <c r="H66" s="72">
        <f t="shared" ref="H66" si="3">G66*F66</f>
        <v>0</v>
      </c>
      <c r="J66" s="87"/>
      <c r="K66" s="87"/>
    </row>
    <row r="67" spans="1:257" s="74" customFormat="1" ht="26.25" customHeight="1" x14ac:dyDescent="0.2">
      <c r="A67" s="68"/>
      <c r="B67" s="69">
        <v>8</v>
      </c>
      <c r="C67" s="69" t="s">
        <v>3</v>
      </c>
      <c r="D67" s="70" t="s">
        <v>165</v>
      </c>
      <c r="E67" s="69" t="s">
        <v>9</v>
      </c>
      <c r="F67" s="71">
        <f>+(1*3)*0.3</f>
        <v>0.89999999999999991</v>
      </c>
      <c r="G67" s="126"/>
      <c r="H67" s="72">
        <f>G67*F67</f>
        <v>0</v>
      </c>
      <c r="I67" s="88"/>
      <c r="J67" s="88"/>
      <c r="K67" s="62"/>
    </row>
    <row r="68" spans="1:257" s="74" customFormat="1" ht="26.25" customHeight="1" x14ac:dyDescent="0.2">
      <c r="A68" s="68"/>
      <c r="B68" s="69">
        <v>9</v>
      </c>
      <c r="C68" s="69" t="s">
        <v>12</v>
      </c>
      <c r="D68" s="70" t="s">
        <v>170</v>
      </c>
      <c r="E68" s="69" t="s">
        <v>1</v>
      </c>
      <c r="F68" s="71">
        <v>1</v>
      </c>
      <c r="G68" s="126"/>
      <c r="H68" s="72">
        <f t="shared" ref="H68" si="4">G68*F68</f>
        <v>0</v>
      </c>
      <c r="I68" s="88"/>
      <c r="J68" s="88"/>
      <c r="K68" s="62"/>
    </row>
    <row r="69" spans="1:257" s="74" customFormat="1" ht="26.25" customHeight="1" x14ac:dyDescent="0.2">
      <c r="A69" s="68"/>
      <c r="B69" s="69">
        <v>10</v>
      </c>
      <c r="C69" s="69" t="s">
        <v>12</v>
      </c>
      <c r="D69" s="70" t="s">
        <v>164</v>
      </c>
      <c r="E69" s="69" t="s">
        <v>1</v>
      </c>
      <c r="F69" s="71">
        <v>1</v>
      </c>
      <c r="G69" s="126"/>
      <c r="H69" s="72">
        <f t="shared" si="1"/>
        <v>0</v>
      </c>
      <c r="I69" s="88"/>
      <c r="J69" s="88"/>
      <c r="K69" s="62"/>
    </row>
    <row r="70" spans="1:257" ht="12.75" x14ac:dyDescent="0.2">
      <c r="A70" s="39"/>
      <c r="B70" s="39"/>
      <c r="C70" s="41"/>
      <c r="D70" s="41" t="s">
        <v>21</v>
      </c>
      <c r="E70" s="39"/>
      <c r="F70" s="42"/>
      <c r="G70" s="42"/>
      <c r="H70" s="43">
        <f>SUM(H61:H69)</f>
        <v>0</v>
      </c>
      <c r="I70" s="44"/>
      <c r="J70" s="39"/>
      <c r="K70" s="45"/>
      <c r="L70" s="39"/>
      <c r="M70" s="40"/>
      <c r="N70" s="39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  <c r="IV70" s="40"/>
    </row>
    <row r="71" spans="1:257" s="3" customFormat="1" ht="15" customHeight="1" x14ac:dyDescent="0.25">
      <c r="A71" s="39"/>
      <c r="B71" s="39"/>
      <c r="C71" s="41"/>
      <c r="D71" s="41"/>
      <c r="E71" s="39"/>
      <c r="F71" s="42"/>
      <c r="G71" s="42"/>
      <c r="H71" s="43"/>
      <c r="I71" s="44"/>
      <c r="J71" s="39"/>
      <c r="K71" s="45"/>
      <c r="L71" s="39"/>
      <c r="M71" s="40"/>
      <c r="N71" s="39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  <c r="IV71" s="40"/>
    </row>
    <row r="72" spans="1:257" s="3" customFormat="1" ht="15" customHeight="1" x14ac:dyDescent="0.25">
      <c r="A72" s="39"/>
      <c r="B72" s="39"/>
      <c r="C72" s="41"/>
      <c r="D72" s="41"/>
      <c r="E72" s="39"/>
      <c r="F72" s="42"/>
      <c r="G72" s="42"/>
      <c r="H72" s="43"/>
      <c r="I72" s="44"/>
      <c r="J72" s="39"/>
      <c r="K72" s="45"/>
      <c r="L72" s="39"/>
      <c r="M72" s="40"/>
      <c r="N72" s="39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  <c r="IV72" s="40"/>
    </row>
    <row r="73" spans="1:257" s="3" customFormat="1" ht="15" customHeight="1" x14ac:dyDescent="0.25">
      <c r="A73" s="39"/>
      <c r="B73" s="39">
        <v>3</v>
      </c>
      <c r="C73" s="41"/>
      <c r="D73" s="41"/>
      <c r="E73" s="39"/>
      <c r="F73" s="42"/>
      <c r="G73" s="42"/>
      <c r="H73" s="43"/>
      <c r="I73" s="44"/>
      <c r="J73" s="39"/>
      <c r="K73" s="45"/>
      <c r="L73" s="39"/>
      <c r="M73" s="40"/>
      <c r="N73" s="39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  <c r="IV73" s="40"/>
    </row>
    <row r="74" spans="1:257" s="3" customFormat="1" ht="15" customHeight="1" x14ac:dyDescent="0.25">
      <c r="A74" s="39"/>
      <c r="B74" s="39" t="s">
        <v>10</v>
      </c>
      <c r="C74" s="41" t="s">
        <v>167</v>
      </c>
      <c r="D74" s="41"/>
      <c r="E74" s="39" t="s">
        <v>4</v>
      </c>
      <c r="F74" s="42" t="s">
        <v>5</v>
      </c>
      <c r="G74" s="42" t="s">
        <v>11</v>
      </c>
      <c r="H74" s="43" t="s">
        <v>8</v>
      </c>
      <c r="I74" s="44"/>
      <c r="J74" s="39"/>
      <c r="K74" s="45"/>
      <c r="L74" s="39"/>
      <c r="M74" s="40"/>
      <c r="N74" s="39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  <c r="IV74" s="40"/>
    </row>
    <row r="75" spans="1:257" ht="38.25" x14ac:dyDescent="0.2">
      <c r="A75" s="68"/>
      <c r="B75" s="69">
        <v>11</v>
      </c>
      <c r="C75" s="69" t="s">
        <v>12</v>
      </c>
      <c r="D75" s="70" t="s">
        <v>171</v>
      </c>
      <c r="E75" s="69" t="s">
        <v>23</v>
      </c>
      <c r="F75" s="71">
        <v>23</v>
      </c>
      <c r="G75" s="126"/>
      <c r="H75" s="72">
        <f>+F75*G75</f>
        <v>0</v>
      </c>
      <c r="I75" s="73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  <c r="IW75" s="67"/>
    </row>
    <row r="76" spans="1:257" ht="12.75" x14ac:dyDescent="0.2">
      <c r="A76" s="39"/>
      <c r="B76" s="39"/>
      <c r="C76" s="41"/>
      <c r="D76" s="41" t="s">
        <v>166</v>
      </c>
      <c r="E76" s="39"/>
      <c r="F76" s="42"/>
      <c r="G76" s="42"/>
      <c r="H76" s="43">
        <f>SUM(H75)</f>
        <v>0</v>
      </c>
      <c r="I76" s="44"/>
      <c r="J76" s="39"/>
      <c r="K76" s="45"/>
      <c r="L76" s="39"/>
      <c r="M76" s="40"/>
      <c r="N76" s="39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  <c r="IV76" s="40"/>
    </row>
    <row r="77" spans="1:257" s="3" customFormat="1" ht="15" customHeight="1" x14ac:dyDescent="0.25">
      <c r="A77" s="39"/>
      <c r="B77" s="39"/>
      <c r="C77" s="41"/>
      <c r="D77" s="41"/>
      <c r="E77" s="39"/>
      <c r="F77" s="42"/>
      <c r="G77" s="42"/>
      <c r="H77" s="43"/>
      <c r="I77" s="44"/>
      <c r="J77" s="39"/>
      <c r="K77" s="45"/>
      <c r="L77" s="39"/>
      <c r="M77" s="40"/>
      <c r="N77" s="39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  <c r="IV77" s="40"/>
    </row>
    <row r="78" spans="1:257" s="3" customFormat="1" ht="15" customHeight="1" x14ac:dyDescent="0.25">
      <c r="A78" s="39"/>
      <c r="B78" s="39"/>
      <c r="C78" s="41"/>
      <c r="D78" s="41"/>
      <c r="E78" s="39"/>
      <c r="F78" s="42"/>
      <c r="G78" s="42"/>
      <c r="H78" s="43"/>
      <c r="I78" s="44"/>
      <c r="J78" s="39"/>
      <c r="K78" s="45"/>
      <c r="L78" s="39"/>
      <c r="M78" s="40"/>
      <c r="N78" s="39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  <c r="IV78" s="40"/>
    </row>
    <row r="79" spans="1:257" s="3" customFormat="1" ht="15" customHeight="1" x14ac:dyDescent="0.25">
      <c r="A79" s="39"/>
      <c r="B79" s="39">
        <v>4</v>
      </c>
      <c r="C79" s="41"/>
      <c r="D79" s="41"/>
      <c r="E79" s="39"/>
      <c r="F79" s="42"/>
      <c r="G79" s="42"/>
      <c r="H79" s="43"/>
      <c r="I79" s="44"/>
      <c r="J79" s="39"/>
      <c r="K79" s="45"/>
      <c r="L79" s="39"/>
      <c r="M79" s="40"/>
      <c r="N79" s="39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  <c r="IV79" s="40"/>
    </row>
    <row r="80" spans="1:257" ht="12.75" x14ac:dyDescent="0.2">
      <c r="A80" s="39"/>
      <c r="B80" s="39" t="s">
        <v>10</v>
      </c>
      <c r="C80" s="41" t="s">
        <v>45</v>
      </c>
      <c r="D80" s="41"/>
      <c r="E80" s="39" t="s">
        <v>4</v>
      </c>
      <c r="F80" s="42" t="s">
        <v>5</v>
      </c>
      <c r="G80" s="42" t="s">
        <v>11</v>
      </c>
      <c r="H80" s="43" t="s">
        <v>8</v>
      </c>
      <c r="I80" s="44"/>
      <c r="J80" s="39"/>
      <c r="K80" s="45"/>
      <c r="L80" s="39"/>
      <c r="M80" s="40"/>
      <c r="N80" s="39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  <c r="IV80" s="40"/>
    </row>
    <row r="81" spans="1:256" ht="54.75" customHeight="1" x14ac:dyDescent="0.2">
      <c r="A81" s="68"/>
      <c r="B81" s="69">
        <v>12</v>
      </c>
      <c r="C81" s="69">
        <v>184802111</v>
      </c>
      <c r="D81" s="70" t="s">
        <v>172</v>
      </c>
      <c r="E81" s="69" t="s">
        <v>0</v>
      </c>
      <c r="F81" s="71">
        <f>+ (9+9+9+5+9+12+10+54+5+55)</f>
        <v>177</v>
      </c>
      <c r="G81" s="126"/>
      <c r="H81" s="72">
        <f>+F81*G81</f>
        <v>0</v>
      </c>
      <c r="I81" s="73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M81" s="74"/>
      <c r="GN81" s="74"/>
      <c r="GO81" s="74"/>
      <c r="GP81" s="74"/>
      <c r="GQ81" s="74"/>
      <c r="GR81" s="74"/>
      <c r="GS81" s="74"/>
      <c r="GT81" s="74"/>
      <c r="GU81" s="74"/>
      <c r="GV81" s="74"/>
      <c r="GW81" s="74"/>
      <c r="GX81" s="74"/>
      <c r="GY81" s="74"/>
      <c r="GZ81" s="74"/>
      <c r="HA81" s="74"/>
      <c r="HB81" s="74"/>
      <c r="HC81" s="74"/>
      <c r="HD81" s="74"/>
      <c r="HE81" s="74"/>
      <c r="HF81" s="74"/>
      <c r="HG81" s="74"/>
      <c r="HH81" s="74"/>
      <c r="HI81" s="74"/>
      <c r="HJ81" s="74"/>
      <c r="HK81" s="74"/>
      <c r="HL81" s="74"/>
      <c r="HM81" s="74"/>
      <c r="HN81" s="74"/>
      <c r="HO81" s="74"/>
      <c r="HP81" s="74"/>
      <c r="HQ81" s="74"/>
      <c r="HR81" s="74"/>
      <c r="HS81" s="74"/>
      <c r="HT81" s="74"/>
      <c r="HU81" s="74"/>
      <c r="HV81" s="74"/>
      <c r="HW81" s="74"/>
      <c r="HX81" s="74"/>
      <c r="HY81" s="74"/>
      <c r="HZ81" s="74"/>
      <c r="IA81" s="74"/>
      <c r="IB81" s="74"/>
      <c r="IC81" s="74"/>
      <c r="ID81" s="74"/>
      <c r="IE81" s="74"/>
      <c r="IF81" s="74"/>
      <c r="IG81" s="74"/>
      <c r="IH81" s="74"/>
      <c r="II81" s="74"/>
      <c r="IJ81" s="74"/>
      <c r="IK81" s="74"/>
      <c r="IL81" s="74"/>
      <c r="IM81" s="74"/>
      <c r="IN81" s="74"/>
      <c r="IO81" s="74"/>
      <c r="IP81" s="74"/>
      <c r="IQ81" s="74"/>
      <c r="IR81" s="74"/>
      <c r="IS81" s="74"/>
      <c r="IT81" s="74"/>
      <c r="IU81" s="74"/>
      <c r="IV81" s="74"/>
    </row>
    <row r="82" spans="1:256" ht="25.5" x14ac:dyDescent="0.2">
      <c r="A82" s="68"/>
      <c r="B82" s="69">
        <v>13</v>
      </c>
      <c r="C82" s="69">
        <v>184802311</v>
      </c>
      <c r="D82" s="70" t="s">
        <v>133</v>
      </c>
      <c r="E82" s="69" t="s">
        <v>0</v>
      </c>
      <c r="F82" s="71">
        <f>+(60+50)</f>
        <v>110</v>
      </c>
      <c r="G82" s="126"/>
      <c r="H82" s="72">
        <f>+F82*G82</f>
        <v>0</v>
      </c>
      <c r="I82" s="73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M82" s="74"/>
      <c r="GN82" s="74"/>
      <c r="GO82" s="74"/>
      <c r="GP82" s="74"/>
      <c r="GQ82" s="74"/>
      <c r="GR82" s="74"/>
      <c r="GS82" s="74"/>
      <c r="GT82" s="74"/>
      <c r="GU82" s="74"/>
      <c r="GV82" s="74"/>
      <c r="GW82" s="74"/>
      <c r="GX82" s="74"/>
      <c r="GY82" s="74"/>
      <c r="GZ82" s="74"/>
      <c r="HA82" s="74"/>
      <c r="HB82" s="74"/>
      <c r="HC82" s="74"/>
      <c r="HD82" s="74"/>
      <c r="HE82" s="74"/>
      <c r="HF82" s="74"/>
      <c r="HG82" s="74"/>
      <c r="HH82" s="74"/>
      <c r="HI82" s="74"/>
      <c r="HJ82" s="74"/>
      <c r="HK82" s="74"/>
      <c r="HL82" s="74"/>
      <c r="HM82" s="74"/>
      <c r="HN82" s="74"/>
      <c r="HO82" s="74"/>
      <c r="HP82" s="74"/>
      <c r="HQ82" s="74"/>
      <c r="HR82" s="74"/>
      <c r="HS82" s="74"/>
      <c r="HT82" s="74"/>
      <c r="HU82" s="74"/>
      <c r="HV82" s="74"/>
      <c r="HW82" s="74"/>
      <c r="HX82" s="74"/>
      <c r="HY82" s="74"/>
      <c r="HZ82" s="74"/>
      <c r="IA82" s="74"/>
      <c r="IB82" s="74"/>
      <c r="IC82" s="74"/>
      <c r="ID82" s="74"/>
      <c r="IE82" s="74"/>
      <c r="IF82" s="74"/>
      <c r="IG82" s="74"/>
      <c r="IH82" s="74"/>
      <c r="II82" s="74"/>
      <c r="IJ82" s="74"/>
      <c r="IK82" s="74"/>
      <c r="IL82" s="74"/>
      <c r="IM82" s="74"/>
      <c r="IN82" s="74"/>
      <c r="IO82" s="74"/>
      <c r="IP82" s="74"/>
      <c r="IQ82" s="74"/>
      <c r="IR82" s="74"/>
      <c r="IS82" s="74"/>
      <c r="IT82" s="74"/>
      <c r="IU82" s="74"/>
      <c r="IV82" s="74"/>
    </row>
    <row r="83" spans="1:256" s="74" customFormat="1" ht="26.25" customHeight="1" x14ac:dyDescent="0.2">
      <c r="A83" s="68"/>
      <c r="B83" s="69">
        <v>14</v>
      </c>
      <c r="C83" s="69">
        <v>183205121</v>
      </c>
      <c r="D83" s="70" t="s">
        <v>48</v>
      </c>
      <c r="E83" s="69" t="s">
        <v>0</v>
      </c>
      <c r="F83" s="71">
        <f>+F81</f>
        <v>177</v>
      </c>
      <c r="G83" s="126"/>
      <c r="H83" s="72">
        <f>G83*F83</f>
        <v>0</v>
      </c>
      <c r="I83" s="88"/>
      <c r="J83" s="88"/>
      <c r="K83" s="62"/>
    </row>
    <row r="84" spans="1:256" s="74" customFormat="1" ht="26.25" customHeight="1" x14ac:dyDescent="0.2">
      <c r="A84" s="68"/>
      <c r="B84" s="69">
        <v>15</v>
      </c>
      <c r="C84" s="69">
        <v>183111214</v>
      </c>
      <c r="D84" s="70" t="s">
        <v>54</v>
      </c>
      <c r="E84" s="69" t="s">
        <v>1</v>
      </c>
      <c r="F84" s="71">
        <f>+F96+F93</f>
        <v>174</v>
      </c>
      <c r="G84" s="126"/>
      <c r="H84" s="72">
        <f>G84*F84</f>
        <v>0</v>
      </c>
      <c r="I84" s="88"/>
      <c r="J84" s="88"/>
      <c r="K84" s="62"/>
    </row>
    <row r="85" spans="1:256" ht="25.5" x14ac:dyDescent="0.2">
      <c r="A85" s="68"/>
      <c r="B85" s="69">
        <v>16</v>
      </c>
      <c r="C85" s="69">
        <v>183112214</v>
      </c>
      <c r="D85" s="70" t="s">
        <v>124</v>
      </c>
      <c r="E85" s="69" t="s">
        <v>1</v>
      </c>
      <c r="F85" s="71">
        <f>+F94</f>
        <v>10</v>
      </c>
      <c r="G85" s="126"/>
      <c r="H85" s="72">
        <f t="shared" ref="H85:H92" si="5">G85*F85</f>
        <v>0</v>
      </c>
      <c r="I85" s="73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M85" s="74"/>
      <c r="GN85" s="74"/>
      <c r="GO85" s="74"/>
      <c r="GP85" s="74"/>
      <c r="GQ85" s="74"/>
      <c r="GR85" s="74"/>
      <c r="GS85" s="74"/>
      <c r="GT85" s="74"/>
      <c r="GU85" s="74"/>
      <c r="GV85" s="74"/>
      <c r="GW85" s="74"/>
      <c r="GX85" s="74"/>
      <c r="GY85" s="74"/>
      <c r="GZ85" s="74"/>
      <c r="HA85" s="74"/>
      <c r="HB85" s="74"/>
      <c r="HC85" s="74"/>
      <c r="HD85" s="74"/>
      <c r="HE85" s="74"/>
      <c r="HF85" s="74"/>
      <c r="HG85" s="74"/>
      <c r="HH85" s="74"/>
      <c r="HI85" s="74"/>
      <c r="HJ85" s="74"/>
      <c r="HK85" s="74"/>
      <c r="HL85" s="74"/>
      <c r="HM85" s="74"/>
      <c r="HN85" s="74"/>
      <c r="HO85" s="74"/>
      <c r="HP85" s="74"/>
      <c r="HQ85" s="74"/>
      <c r="HR85" s="74"/>
      <c r="HS85" s="74"/>
      <c r="HT85" s="74"/>
      <c r="HU85" s="74"/>
      <c r="HV85" s="74"/>
      <c r="HW85" s="74"/>
      <c r="HX85" s="74"/>
      <c r="HY85" s="74"/>
      <c r="HZ85" s="74"/>
      <c r="IA85" s="74"/>
      <c r="IB85" s="74"/>
      <c r="IC85" s="74"/>
      <c r="ID85" s="74"/>
      <c r="IE85" s="74"/>
      <c r="IF85" s="74"/>
      <c r="IG85" s="74"/>
      <c r="IH85" s="74"/>
      <c r="II85" s="74"/>
      <c r="IJ85" s="74"/>
      <c r="IK85" s="74"/>
      <c r="IL85" s="74"/>
      <c r="IM85" s="74"/>
      <c r="IN85" s="74"/>
      <c r="IO85" s="74"/>
      <c r="IP85" s="74"/>
      <c r="IQ85" s="74"/>
      <c r="IR85" s="74"/>
      <c r="IS85" s="74"/>
      <c r="IT85" s="74"/>
      <c r="IU85" s="74"/>
      <c r="IV85" s="74"/>
    </row>
    <row r="86" spans="1:256" ht="25.5" x14ac:dyDescent="0.2">
      <c r="A86" s="68"/>
      <c r="B86" s="69">
        <v>17</v>
      </c>
      <c r="C86" s="69">
        <v>183115214</v>
      </c>
      <c r="D86" s="70" t="s">
        <v>56</v>
      </c>
      <c r="E86" s="69" t="s">
        <v>1</v>
      </c>
      <c r="F86" s="71">
        <f>+F97+F95</f>
        <v>94</v>
      </c>
      <c r="G86" s="126"/>
      <c r="H86" s="72">
        <f t="shared" si="5"/>
        <v>0</v>
      </c>
      <c r="I86" s="73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/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  <c r="IM86" s="74"/>
      <c r="IN86" s="74"/>
      <c r="IO86" s="74"/>
      <c r="IP86" s="74"/>
      <c r="IQ86" s="74"/>
      <c r="IR86" s="74"/>
      <c r="IS86" s="74"/>
      <c r="IT86" s="74"/>
      <c r="IU86" s="74"/>
      <c r="IV86" s="74"/>
    </row>
    <row r="87" spans="1:256" s="74" customFormat="1" ht="26.25" customHeight="1" x14ac:dyDescent="0.2">
      <c r="A87" s="68"/>
      <c r="B87" s="69">
        <v>18</v>
      </c>
      <c r="C87" s="69">
        <v>183101213</v>
      </c>
      <c r="D87" s="70" t="s">
        <v>122</v>
      </c>
      <c r="E87" s="69" t="s">
        <v>1</v>
      </c>
      <c r="F87" s="71">
        <f t="shared" ref="F87:F92" si="6">+F98</f>
        <v>5</v>
      </c>
      <c r="G87" s="126"/>
      <c r="H87" s="72">
        <f t="shared" si="5"/>
        <v>0</v>
      </c>
      <c r="I87" s="88"/>
      <c r="J87" s="88"/>
      <c r="K87" s="62"/>
    </row>
    <row r="88" spans="1:256" ht="25.5" x14ac:dyDescent="0.2">
      <c r="A88" s="68"/>
      <c r="B88" s="69">
        <v>19</v>
      </c>
      <c r="C88" s="69">
        <v>183105213</v>
      </c>
      <c r="D88" s="70" t="s">
        <v>123</v>
      </c>
      <c r="E88" s="69" t="s">
        <v>1</v>
      </c>
      <c r="F88" s="71">
        <f t="shared" si="6"/>
        <v>4</v>
      </c>
      <c r="G88" s="126"/>
      <c r="H88" s="72">
        <f t="shared" ref="H88" si="7">G88*F88</f>
        <v>0</v>
      </c>
      <c r="I88" s="73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  <c r="EK88" s="74"/>
      <c r="EL88" s="74"/>
      <c r="EM88" s="74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/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M88" s="74"/>
      <c r="GN88" s="74"/>
      <c r="GO88" s="74"/>
      <c r="GP88" s="74"/>
      <c r="GQ88" s="74"/>
      <c r="GR88" s="74"/>
      <c r="GS88" s="74"/>
      <c r="GT88" s="74"/>
      <c r="GU88" s="74"/>
      <c r="GV88" s="74"/>
      <c r="GW88" s="74"/>
      <c r="GX88" s="74"/>
      <c r="GY88" s="74"/>
      <c r="GZ88" s="74"/>
      <c r="HA88" s="74"/>
      <c r="HB88" s="74"/>
      <c r="HC88" s="74"/>
      <c r="HD88" s="74"/>
      <c r="HE88" s="74"/>
      <c r="HF88" s="74"/>
      <c r="HG88" s="74"/>
      <c r="HH88" s="74"/>
      <c r="HI88" s="74"/>
      <c r="HJ88" s="74"/>
      <c r="HK88" s="74"/>
      <c r="HL88" s="74"/>
      <c r="HM88" s="74"/>
      <c r="HN88" s="74"/>
      <c r="HO88" s="74"/>
      <c r="HP88" s="74"/>
      <c r="HQ88" s="74"/>
      <c r="HR88" s="74"/>
      <c r="HS88" s="74"/>
      <c r="HT88" s="74"/>
      <c r="HU88" s="74"/>
      <c r="HV88" s="74"/>
      <c r="HW88" s="74"/>
      <c r="HX88" s="74"/>
      <c r="HY88" s="74"/>
      <c r="HZ88" s="74"/>
      <c r="IA88" s="74"/>
      <c r="IB88" s="74"/>
      <c r="IC88" s="74"/>
      <c r="ID88" s="74"/>
      <c r="IE88" s="74"/>
      <c r="IF88" s="74"/>
      <c r="IG88" s="74"/>
      <c r="IH88" s="74"/>
      <c r="II88" s="74"/>
      <c r="IJ88" s="74"/>
      <c r="IK88" s="74"/>
      <c r="IL88" s="74"/>
      <c r="IM88" s="74"/>
      <c r="IN88" s="74"/>
      <c r="IO88" s="74"/>
      <c r="IP88" s="74"/>
      <c r="IQ88" s="74"/>
      <c r="IR88" s="74"/>
      <c r="IS88" s="74"/>
      <c r="IT88" s="74"/>
      <c r="IU88" s="74"/>
      <c r="IV88" s="74"/>
    </row>
    <row r="89" spans="1:256" s="74" customFormat="1" ht="26.25" customHeight="1" x14ac:dyDescent="0.2">
      <c r="A89" s="68"/>
      <c r="B89" s="69">
        <v>20</v>
      </c>
      <c r="C89" s="69">
        <v>183101215</v>
      </c>
      <c r="D89" s="70" t="s">
        <v>55</v>
      </c>
      <c r="E89" s="69" t="s">
        <v>1</v>
      </c>
      <c r="F89" s="71">
        <f t="shared" si="6"/>
        <v>16</v>
      </c>
      <c r="G89" s="126"/>
      <c r="H89" s="72">
        <f t="shared" si="5"/>
        <v>0</v>
      </c>
      <c r="I89" s="88"/>
      <c r="J89" s="88"/>
      <c r="K89" s="62"/>
    </row>
    <row r="90" spans="1:256" ht="25.5" x14ac:dyDescent="0.2">
      <c r="A90" s="68"/>
      <c r="B90" s="69">
        <v>21</v>
      </c>
      <c r="C90" s="69">
        <v>183102215</v>
      </c>
      <c r="D90" s="70" t="s">
        <v>121</v>
      </c>
      <c r="E90" s="69" t="s">
        <v>1</v>
      </c>
      <c r="F90" s="71">
        <f t="shared" si="6"/>
        <v>3</v>
      </c>
      <c r="G90" s="126"/>
      <c r="H90" s="72">
        <f t="shared" si="5"/>
        <v>0</v>
      </c>
      <c r="I90" s="73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  <c r="EK90" s="74"/>
      <c r="EL90" s="74"/>
      <c r="EM90" s="74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/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</row>
    <row r="91" spans="1:256" s="74" customFormat="1" ht="26.25" customHeight="1" x14ac:dyDescent="0.2">
      <c r="A91" s="68"/>
      <c r="B91" s="69">
        <v>22</v>
      </c>
      <c r="C91" s="69">
        <v>183101221</v>
      </c>
      <c r="D91" s="70" t="s">
        <v>57</v>
      </c>
      <c r="E91" s="69" t="s">
        <v>1</v>
      </c>
      <c r="F91" s="71">
        <f t="shared" si="6"/>
        <v>15</v>
      </c>
      <c r="G91" s="126"/>
      <c r="H91" s="72">
        <f t="shared" si="5"/>
        <v>0</v>
      </c>
      <c r="I91" s="88"/>
      <c r="J91" s="88"/>
      <c r="K91" s="62"/>
    </row>
    <row r="92" spans="1:256" ht="25.5" x14ac:dyDescent="0.2">
      <c r="A92" s="68"/>
      <c r="B92" s="69">
        <v>23</v>
      </c>
      <c r="C92" s="69">
        <v>183102141</v>
      </c>
      <c r="D92" s="70" t="s">
        <v>112</v>
      </c>
      <c r="E92" s="69" t="s">
        <v>1</v>
      </c>
      <c r="F92" s="71">
        <f t="shared" si="6"/>
        <v>1</v>
      </c>
      <c r="G92" s="126"/>
      <c r="H92" s="72">
        <f t="shared" si="5"/>
        <v>0</v>
      </c>
      <c r="I92" s="73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74"/>
      <c r="DW92" s="74"/>
      <c r="DX92" s="74"/>
      <c r="DY92" s="74"/>
      <c r="DZ92" s="74"/>
      <c r="EA92" s="74"/>
      <c r="EB92" s="74"/>
      <c r="EC92" s="74"/>
      <c r="ED92" s="74"/>
      <c r="EE92" s="74"/>
      <c r="EF92" s="74"/>
      <c r="EG92" s="74"/>
      <c r="EH92" s="74"/>
      <c r="EI92" s="74"/>
      <c r="EJ92" s="74"/>
      <c r="EK92" s="74"/>
      <c r="EL92" s="74"/>
      <c r="EM92" s="74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/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4"/>
      <c r="GW92" s="74"/>
      <c r="GX92" s="74"/>
      <c r="GY92" s="74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4"/>
      <c r="HK92" s="74"/>
      <c r="HL92" s="74"/>
      <c r="HM92" s="74"/>
      <c r="HN92" s="74"/>
      <c r="HO92" s="74"/>
      <c r="HP92" s="74"/>
      <c r="HQ92" s="74"/>
      <c r="HR92" s="74"/>
      <c r="HS92" s="74"/>
      <c r="HT92" s="74"/>
      <c r="HU92" s="74"/>
      <c r="HV92" s="74"/>
      <c r="HW92" s="74"/>
      <c r="HX92" s="74"/>
      <c r="HY92" s="74"/>
      <c r="HZ92" s="74"/>
      <c r="IA92" s="74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74"/>
      <c r="IM92" s="74"/>
      <c r="IN92" s="74"/>
      <c r="IO92" s="74"/>
      <c r="IP92" s="74"/>
      <c r="IQ92" s="74"/>
      <c r="IR92" s="74"/>
      <c r="IS92" s="74"/>
      <c r="IT92" s="74"/>
      <c r="IU92" s="74"/>
      <c r="IV92" s="74"/>
    </row>
    <row r="93" spans="1:256" s="74" customFormat="1" ht="26.25" customHeight="1" x14ac:dyDescent="0.2">
      <c r="A93" s="68"/>
      <c r="B93" s="69">
        <v>24</v>
      </c>
      <c r="C93" s="69">
        <v>184102211</v>
      </c>
      <c r="D93" s="70" t="s">
        <v>118</v>
      </c>
      <c r="E93" s="69" t="s">
        <v>1</v>
      </c>
      <c r="F93" s="71">
        <f>+I158</f>
        <v>5</v>
      </c>
      <c r="G93" s="126"/>
      <c r="H93" s="72">
        <f t="shared" ref="H93" si="8">G93*F93</f>
        <v>0</v>
      </c>
      <c r="I93" s="88"/>
      <c r="J93" s="88"/>
      <c r="K93" s="62"/>
    </row>
    <row r="94" spans="1:256" s="74" customFormat="1" ht="26.25" customHeight="1" x14ac:dyDescent="0.2">
      <c r="A94" s="68"/>
      <c r="B94" s="69">
        <v>25</v>
      </c>
      <c r="C94" s="69">
        <v>184102411</v>
      </c>
      <c r="D94" s="70" t="s">
        <v>119</v>
      </c>
      <c r="E94" s="69" t="s">
        <v>1</v>
      </c>
      <c r="F94" s="71">
        <f>+J157+J167</f>
        <v>10</v>
      </c>
      <c r="G94" s="126"/>
      <c r="H94" s="72">
        <f t="shared" ref="H94:H95" si="9">G94*F94</f>
        <v>0</v>
      </c>
      <c r="I94" s="88"/>
      <c r="J94" s="88"/>
      <c r="K94" s="62"/>
    </row>
    <row r="95" spans="1:256" s="74" customFormat="1" ht="26.25" customHeight="1" x14ac:dyDescent="0.2">
      <c r="A95" s="68"/>
      <c r="B95" s="69">
        <v>26</v>
      </c>
      <c r="C95" s="69">
        <v>184102611</v>
      </c>
      <c r="D95" s="70" t="s">
        <v>120</v>
      </c>
      <c r="E95" s="69" t="s">
        <v>1</v>
      </c>
      <c r="F95" s="71">
        <f>+K168+K169</f>
        <v>50</v>
      </c>
      <c r="G95" s="126"/>
      <c r="H95" s="72">
        <f t="shared" si="9"/>
        <v>0</v>
      </c>
      <c r="I95" s="88"/>
      <c r="J95" s="88"/>
      <c r="K95" s="62"/>
    </row>
    <row r="96" spans="1:256" s="74" customFormat="1" ht="26.25" customHeight="1" x14ac:dyDescent="0.2">
      <c r="A96" s="68"/>
      <c r="B96" s="69">
        <v>27</v>
      </c>
      <c r="C96" s="69">
        <v>184102111</v>
      </c>
      <c r="D96" s="70" t="s">
        <v>51</v>
      </c>
      <c r="E96" s="69" t="s">
        <v>1</v>
      </c>
      <c r="F96" s="71">
        <f>+I156+I159+I161+I165+I166</f>
        <v>169</v>
      </c>
      <c r="G96" s="126"/>
      <c r="H96" s="72">
        <f t="shared" ref="H96:H132" si="10">G96*F96</f>
        <v>0</v>
      </c>
      <c r="I96" s="88"/>
      <c r="J96" s="88"/>
      <c r="K96" s="62"/>
    </row>
    <row r="97" spans="1:256" ht="25.5" x14ac:dyDescent="0.2">
      <c r="A97" s="68"/>
      <c r="B97" s="69">
        <v>28</v>
      </c>
      <c r="C97" s="69">
        <v>184102131</v>
      </c>
      <c r="D97" s="70" t="s">
        <v>53</v>
      </c>
      <c r="E97" s="69" t="s">
        <v>1</v>
      </c>
      <c r="F97" s="71">
        <f>+K160</f>
        <v>44</v>
      </c>
      <c r="G97" s="126"/>
      <c r="H97" s="72">
        <f t="shared" si="10"/>
        <v>0</v>
      </c>
      <c r="I97" s="73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/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M97" s="74"/>
      <c r="GN97" s="74"/>
      <c r="GO97" s="74"/>
      <c r="GP97" s="74"/>
      <c r="GQ97" s="74"/>
      <c r="GR97" s="74"/>
      <c r="GS97" s="74"/>
      <c r="GT97" s="74"/>
      <c r="GU97" s="74"/>
      <c r="GV97" s="74"/>
      <c r="GW97" s="74"/>
      <c r="GX97" s="74"/>
      <c r="GY97" s="74"/>
      <c r="GZ97" s="74"/>
      <c r="HA97" s="74"/>
      <c r="HB97" s="74"/>
      <c r="HC97" s="74"/>
      <c r="HD97" s="74"/>
      <c r="HE97" s="74"/>
      <c r="HF97" s="74"/>
      <c r="HG97" s="74"/>
      <c r="HH97" s="74"/>
      <c r="HI97" s="74"/>
      <c r="HJ97" s="74"/>
      <c r="HK97" s="74"/>
      <c r="HL97" s="74"/>
      <c r="HM97" s="74"/>
      <c r="HN97" s="74"/>
      <c r="HO97" s="74"/>
      <c r="HP97" s="74"/>
      <c r="HQ97" s="74"/>
      <c r="HR97" s="74"/>
      <c r="HS97" s="74"/>
      <c r="HT97" s="74"/>
      <c r="HU97" s="74"/>
      <c r="HV97" s="74"/>
      <c r="HW97" s="74"/>
      <c r="HX97" s="74"/>
      <c r="HY97" s="74"/>
      <c r="HZ97" s="74"/>
      <c r="IA97" s="74"/>
      <c r="IB97" s="74"/>
      <c r="IC97" s="74"/>
      <c r="ID97" s="74"/>
      <c r="IE97" s="74"/>
      <c r="IF97" s="74"/>
      <c r="IG97" s="74"/>
      <c r="IH97" s="74"/>
      <c r="II97" s="74"/>
      <c r="IJ97" s="74"/>
      <c r="IK97" s="74"/>
      <c r="IL97" s="74"/>
      <c r="IM97" s="74"/>
      <c r="IN97" s="74"/>
      <c r="IO97" s="74"/>
      <c r="IP97" s="74"/>
      <c r="IQ97" s="74"/>
      <c r="IR97" s="74"/>
      <c r="IS97" s="74"/>
      <c r="IT97" s="74"/>
      <c r="IU97" s="74"/>
      <c r="IV97" s="74"/>
    </row>
    <row r="98" spans="1:256" s="74" customFormat="1" ht="26.25" customHeight="1" x14ac:dyDescent="0.2">
      <c r="A98" s="68"/>
      <c r="B98" s="69">
        <v>29</v>
      </c>
      <c r="C98" s="69">
        <v>184102112</v>
      </c>
      <c r="D98" s="70" t="s">
        <v>116</v>
      </c>
      <c r="E98" s="69" t="s">
        <v>1</v>
      </c>
      <c r="F98" s="71">
        <f>+I162+I164</f>
        <v>5</v>
      </c>
      <c r="G98" s="126"/>
      <c r="H98" s="72">
        <f t="shared" ref="H98:H99" si="11">G98*F98</f>
        <v>0</v>
      </c>
      <c r="I98" s="88"/>
      <c r="J98" s="88"/>
      <c r="K98" s="62"/>
    </row>
    <row r="99" spans="1:256" s="74" customFormat="1" ht="26.25" customHeight="1" x14ac:dyDescent="0.2">
      <c r="A99" s="68"/>
      <c r="B99" s="69">
        <v>30</v>
      </c>
      <c r="C99" s="69">
        <v>184102132</v>
      </c>
      <c r="D99" s="70" t="s">
        <v>117</v>
      </c>
      <c r="E99" s="69" t="s">
        <v>1</v>
      </c>
      <c r="F99" s="71">
        <f>+K163</f>
        <v>4</v>
      </c>
      <c r="G99" s="126"/>
      <c r="H99" s="72">
        <f t="shared" si="11"/>
        <v>0</v>
      </c>
      <c r="I99" s="88"/>
      <c r="J99" s="88"/>
      <c r="K99" s="62"/>
    </row>
    <row r="100" spans="1:256" s="74" customFormat="1" ht="26.25" customHeight="1" x14ac:dyDescent="0.2">
      <c r="A100" s="68"/>
      <c r="B100" s="69">
        <v>31</v>
      </c>
      <c r="C100" s="69">
        <v>184102114</v>
      </c>
      <c r="D100" s="70" t="s">
        <v>50</v>
      </c>
      <c r="E100" s="69" t="s">
        <v>1</v>
      </c>
      <c r="F100" s="71">
        <f>+I139+I145+I146+I148+I150+I151+I152+I153</f>
        <v>16</v>
      </c>
      <c r="G100" s="126"/>
      <c r="H100" s="72">
        <f t="shared" si="10"/>
        <v>0</v>
      </c>
      <c r="I100" s="88"/>
      <c r="J100" s="88"/>
      <c r="K100" s="62"/>
    </row>
    <row r="101" spans="1:256" ht="25.5" x14ac:dyDescent="0.2">
      <c r="A101" s="68"/>
      <c r="B101" s="69">
        <v>32</v>
      </c>
      <c r="C101" s="69">
        <v>184102124</v>
      </c>
      <c r="D101" s="70" t="s">
        <v>115</v>
      </c>
      <c r="E101" s="69" t="s">
        <v>1</v>
      </c>
      <c r="F101" s="71">
        <f>+J138+J147</f>
        <v>3</v>
      </c>
      <c r="G101" s="126"/>
      <c r="H101" s="72">
        <f t="shared" si="10"/>
        <v>0</v>
      </c>
      <c r="I101" s="73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  <c r="EK101" s="74"/>
      <c r="EL101" s="74"/>
      <c r="EM101" s="74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/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M101" s="74"/>
      <c r="GN101" s="74"/>
      <c r="GO101" s="74"/>
      <c r="GP101" s="74"/>
      <c r="GQ101" s="74"/>
      <c r="GR101" s="74"/>
      <c r="GS101" s="74"/>
      <c r="GT101" s="74"/>
      <c r="GU101" s="74"/>
      <c r="GV101" s="74"/>
      <c r="GW101" s="74"/>
      <c r="GX101" s="74"/>
      <c r="GY101" s="74"/>
      <c r="GZ101" s="74"/>
      <c r="HA101" s="74"/>
      <c r="HB101" s="74"/>
      <c r="HC101" s="74"/>
      <c r="HD101" s="74"/>
      <c r="HE101" s="74"/>
      <c r="HF101" s="74"/>
      <c r="HG101" s="74"/>
      <c r="HH101" s="74"/>
      <c r="HI101" s="74"/>
      <c r="HJ101" s="74"/>
      <c r="HK101" s="74"/>
      <c r="HL101" s="74"/>
      <c r="HM101" s="74"/>
      <c r="HN101" s="74"/>
      <c r="HO101" s="74"/>
      <c r="HP101" s="74"/>
      <c r="HQ101" s="74"/>
      <c r="HR101" s="74"/>
      <c r="HS101" s="74"/>
      <c r="HT101" s="74"/>
      <c r="HU101" s="74"/>
      <c r="HV101" s="74"/>
      <c r="HW101" s="74"/>
      <c r="HX101" s="74"/>
      <c r="HY101" s="74"/>
      <c r="HZ101" s="74"/>
      <c r="IA101" s="74"/>
      <c r="IB101" s="74"/>
      <c r="IC101" s="74"/>
      <c r="ID101" s="74"/>
      <c r="IE101" s="74"/>
      <c r="IF101" s="74"/>
      <c r="IG101" s="74"/>
      <c r="IH101" s="74"/>
      <c r="II101" s="74"/>
      <c r="IJ101" s="74"/>
      <c r="IK101" s="74"/>
      <c r="IL101" s="74"/>
      <c r="IM101" s="74"/>
      <c r="IN101" s="74"/>
      <c r="IO101" s="74"/>
      <c r="IP101" s="74"/>
      <c r="IQ101" s="74"/>
      <c r="IR101" s="74"/>
      <c r="IS101" s="74"/>
      <c r="IT101" s="74"/>
      <c r="IU101" s="74"/>
      <c r="IV101" s="74"/>
    </row>
    <row r="102" spans="1:256" s="74" customFormat="1" ht="26.25" customHeight="1" x14ac:dyDescent="0.2">
      <c r="A102" s="68"/>
      <c r="B102" s="69">
        <v>33</v>
      </c>
      <c r="C102" s="69">
        <v>184102115</v>
      </c>
      <c r="D102" s="70" t="s">
        <v>49</v>
      </c>
      <c r="E102" s="69" t="s">
        <v>1</v>
      </c>
      <c r="F102" s="71">
        <f>+I135+I140+I141+I142+I143+I144+I136++I149</f>
        <v>15</v>
      </c>
      <c r="G102" s="126"/>
      <c r="H102" s="72">
        <f t="shared" si="10"/>
        <v>0</v>
      </c>
      <c r="I102" s="88"/>
      <c r="J102" s="88"/>
      <c r="K102" s="62"/>
    </row>
    <row r="103" spans="1:256" ht="25.5" x14ac:dyDescent="0.2">
      <c r="A103" s="68"/>
      <c r="B103" s="69">
        <v>34</v>
      </c>
      <c r="C103" s="69">
        <v>184102125</v>
      </c>
      <c r="D103" s="70" t="s">
        <v>114</v>
      </c>
      <c r="E103" s="69" t="s">
        <v>1</v>
      </c>
      <c r="F103" s="71">
        <f>+J154</f>
        <v>1</v>
      </c>
      <c r="G103" s="126"/>
      <c r="H103" s="72">
        <f t="shared" si="10"/>
        <v>0</v>
      </c>
      <c r="I103" s="73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/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  <c r="EK103" s="74"/>
      <c r="EL103" s="74"/>
      <c r="EM103" s="74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/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M103" s="74"/>
      <c r="GN103" s="74"/>
      <c r="GO103" s="74"/>
      <c r="GP103" s="74"/>
      <c r="GQ103" s="74"/>
      <c r="GR103" s="74"/>
      <c r="GS103" s="74"/>
      <c r="GT103" s="74"/>
      <c r="GU103" s="74"/>
      <c r="GV103" s="74"/>
      <c r="GW103" s="74"/>
      <c r="GX103" s="74"/>
      <c r="GY103" s="74"/>
      <c r="GZ103" s="74"/>
      <c r="HA103" s="74"/>
      <c r="HB103" s="74"/>
      <c r="HC103" s="74"/>
      <c r="HD103" s="74"/>
      <c r="HE103" s="74"/>
      <c r="HF103" s="74"/>
      <c r="HG103" s="74"/>
      <c r="HH103" s="74"/>
      <c r="HI103" s="74"/>
      <c r="HJ103" s="74"/>
      <c r="HK103" s="74"/>
      <c r="HL103" s="74"/>
      <c r="HM103" s="74"/>
      <c r="HN103" s="74"/>
      <c r="HO103" s="74"/>
      <c r="HP103" s="74"/>
      <c r="HQ103" s="74"/>
      <c r="HR103" s="74"/>
      <c r="HS103" s="74"/>
      <c r="HT103" s="74"/>
      <c r="HU103" s="74"/>
      <c r="HV103" s="74"/>
      <c r="HW103" s="74"/>
      <c r="HX103" s="74"/>
      <c r="HY103" s="74"/>
      <c r="HZ103" s="74"/>
      <c r="IA103" s="74"/>
      <c r="IB103" s="74"/>
      <c r="IC103" s="74"/>
      <c r="ID103" s="74"/>
      <c r="IE103" s="74"/>
      <c r="IF103" s="74"/>
      <c r="IG103" s="74"/>
      <c r="IH103" s="74"/>
      <c r="II103" s="74"/>
      <c r="IJ103" s="74"/>
      <c r="IK103" s="74"/>
      <c r="IL103" s="74"/>
      <c r="IM103" s="74"/>
      <c r="IN103" s="74"/>
      <c r="IO103" s="74"/>
      <c r="IP103" s="74"/>
      <c r="IQ103" s="74"/>
      <c r="IR103" s="74"/>
      <c r="IS103" s="74"/>
      <c r="IT103" s="74"/>
      <c r="IU103" s="74"/>
      <c r="IV103" s="74"/>
    </row>
    <row r="104" spans="1:256" s="74" customFormat="1" ht="26.25" customHeight="1" x14ac:dyDescent="0.2">
      <c r="A104" s="68"/>
      <c r="B104" s="69">
        <v>35</v>
      </c>
      <c r="C104" s="69">
        <v>184215112</v>
      </c>
      <c r="D104" s="70" t="s">
        <v>173</v>
      </c>
      <c r="E104" s="69" t="s">
        <v>1</v>
      </c>
      <c r="F104" s="71">
        <f>+F135+F136</f>
        <v>4</v>
      </c>
      <c r="G104" s="126"/>
      <c r="H104" s="72">
        <f t="shared" si="10"/>
        <v>0</v>
      </c>
      <c r="I104" s="88"/>
      <c r="J104" s="88"/>
      <c r="K104" s="62"/>
    </row>
    <row r="105" spans="1:256" s="74" customFormat="1" ht="26.25" customHeight="1" x14ac:dyDescent="0.2">
      <c r="A105" s="68"/>
      <c r="B105" s="69">
        <v>36</v>
      </c>
      <c r="C105" s="69">
        <v>184215133</v>
      </c>
      <c r="D105" s="70" t="s">
        <v>58</v>
      </c>
      <c r="E105" s="69" t="s">
        <v>1</v>
      </c>
      <c r="F105" s="71">
        <f>+SUM(F138:F154)</f>
        <v>31</v>
      </c>
      <c r="G105" s="126"/>
      <c r="H105" s="72">
        <f t="shared" si="10"/>
        <v>0</v>
      </c>
      <c r="I105" s="88"/>
      <c r="J105" s="88"/>
      <c r="K105" s="62"/>
    </row>
    <row r="106" spans="1:256" s="74" customFormat="1" ht="26.25" customHeight="1" x14ac:dyDescent="0.2">
      <c r="A106" s="68"/>
      <c r="B106" s="69">
        <v>37</v>
      </c>
      <c r="C106" s="69">
        <v>184215412</v>
      </c>
      <c r="D106" s="70" t="s">
        <v>59</v>
      </c>
      <c r="E106" s="69" t="s">
        <v>1</v>
      </c>
      <c r="F106" s="71">
        <f>+SUM(I135:I154)</f>
        <v>31</v>
      </c>
      <c r="G106" s="126"/>
      <c r="H106" s="72">
        <f t="shared" si="10"/>
        <v>0</v>
      </c>
      <c r="I106" s="88"/>
      <c r="J106" s="88"/>
      <c r="K106" s="62"/>
    </row>
    <row r="107" spans="1:256" s="74" customFormat="1" ht="26.25" customHeight="1" x14ac:dyDescent="0.2">
      <c r="A107" s="68"/>
      <c r="B107" s="69">
        <v>38</v>
      </c>
      <c r="C107" s="69">
        <v>184215422</v>
      </c>
      <c r="D107" s="70" t="s">
        <v>126</v>
      </c>
      <c r="E107" s="69" t="s">
        <v>1</v>
      </c>
      <c r="F107" s="71">
        <f>+SUM(J135:J154)</f>
        <v>4</v>
      </c>
      <c r="G107" s="126"/>
      <c r="H107" s="72">
        <f t="shared" si="10"/>
        <v>0</v>
      </c>
      <c r="I107" s="88"/>
      <c r="J107" s="88"/>
      <c r="K107" s="62"/>
    </row>
    <row r="108" spans="1:256" s="74" customFormat="1" ht="26.25" customHeight="1" x14ac:dyDescent="0.2">
      <c r="A108" s="68"/>
      <c r="B108" s="69">
        <v>39</v>
      </c>
      <c r="C108" s="69" t="s">
        <v>12</v>
      </c>
      <c r="D108" s="70" t="s">
        <v>44</v>
      </c>
      <c r="E108" s="69" t="s">
        <v>1</v>
      </c>
      <c r="F108" s="71">
        <f>+SUM(F138:F154)</f>
        <v>31</v>
      </c>
      <c r="G108" s="126"/>
      <c r="H108" s="72">
        <f t="shared" si="10"/>
        <v>0</v>
      </c>
      <c r="I108" s="88"/>
      <c r="J108" s="88"/>
      <c r="K108" s="62"/>
    </row>
    <row r="109" spans="1:256" s="74" customFormat="1" ht="26.25" customHeight="1" x14ac:dyDescent="0.2">
      <c r="A109" s="68"/>
      <c r="B109" s="69">
        <v>40</v>
      </c>
      <c r="C109" s="69" t="s">
        <v>12</v>
      </c>
      <c r="D109" s="70" t="s">
        <v>129</v>
      </c>
      <c r="E109" s="69" t="s">
        <v>1</v>
      </c>
      <c r="F109" s="71">
        <f>+SUM(F138:F154)</f>
        <v>31</v>
      </c>
      <c r="G109" s="126"/>
      <c r="H109" s="72">
        <f t="shared" si="10"/>
        <v>0</v>
      </c>
      <c r="I109" s="88"/>
      <c r="J109" s="88"/>
      <c r="K109" s="62"/>
    </row>
    <row r="110" spans="1:256" ht="38.25" x14ac:dyDescent="0.2">
      <c r="A110" s="68"/>
      <c r="B110" s="69">
        <v>41</v>
      </c>
      <c r="C110" s="69">
        <v>185802114</v>
      </c>
      <c r="D110" s="70" t="s">
        <v>130</v>
      </c>
      <c r="E110" s="69" t="s">
        <v>2</v>
      </c>
      <c r="F110" s="71">
        <f>+(35*10+287*2)*10*0.001*0.001</f>
        <v>9.2399999999999999E-3</v>
      </c>
      <c r="G110" s="126"/>
      <c r="H110" s="72">
        <f t="shared" si="10"/>
        <v>0</v>
      </c>
      <c r="I110" s="73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  <c r="EK110" s="74"/>
      <c r="EL110" s="74"/>
      <c r="EM110" s="74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/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</row>
    <row r="111" spans="1:256" ht="51" x14ac:dyDescent="0.2">
      <c r="A111" s="68"/>
      <c r="B111" s="69">
        <v>42</v>
      </c>
      <c r="C111" s="69">
        <v>185802114</v>
      </c>
      <c r="D111" s="70" t="s">
        <v>131</v>
      </c>
      <c r="E111" s="69" t="s">
        <v>2</v>
      </c>
      <c r="F111" s="71">
        <f>+ (35*300+287*60)*0.001*0.001</f>
        <v>2.7719999999999998E-2</v>
      </c>
      <c r="G111" s="126"/>
      <c r="H111" s="72">
        <f t="shared" si="10"/>
        <v>0</v>
      </c>
      <c r="I111" s="73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/>
      <c r="EL111" s="74"/>
      <c r="EM111" s="74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/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</row>
    <row r="112" spans="1:256" s="74" customFormat="1" ht="26.25" customHeight="1" x14ac:dyDescent="0.2">
      <c r="A112" s="68"/>
      <c r="B112" s="69">
        <v>43</v>
      </c>
      <c r="C112" s="69">
        <v>185851121</v>
      </c>
      <c r="D112" s="70" t="s">
        <v>132</v>
      </c>
      <c r="E112" s="69" t="s">
        <v>9</v>
      </c>
      <c r="F112" s="71">
        <f>+ (35*0.1+287*0.02)</f>
        <v>9.24</v>
      </c>
      <c r="G112" s="126"/>
      <c r="H112" s="72">
        <f t="shared" si="10"/>
        <v>0</v>
      </c>
      <c r="I112" s="88"/>
      <c r="J112" s="88"/>
      <c r="K112" s="62"/>
    </row>
    <row r="113" spans="1:256" s="74" customFormat="1" ht="26.25" customHeight="1" x14ac:dyDescent="0.2">
      <c r="A113" s="68"/>
      <c r="B113" s="69">
        <v>44</v>
      </c>
      <c r="C113" s="69">
        <v>185851129</v>
      </c>
      <c r="D113" s="70" t="s">
        <v>27</v>
      </c>
      <c r="E113" s="69" t="s">
        <v>9</v>
      </c>
      <c r="F113" s="71">
        <f>+F112</f>
        <v>9.24</v>
      </c>
      <c r="G113" s="126"/>
      <c r="H113" s="72">
        <f t="shared" si="10"/>
        <v>0</v>
      </c>
      <c r="I113" s="88"/>
      <c r="J113" s="88"/>
      <c r="K113" s="62"/>
    </row>
    <row r="114" spans="1:256" s="74" customFormat="1" ht="26.25" customHeight="1" x14ac:dyDescent="0.2">
      <c r="A114" s="68"/>
      <c r="B114" s="69">
        <v>45</v>
      </c>
      <c r="C114" s="69">
        <v>184911421</v>
      </c>
      <c r="D114" s="70" t="s">
        <v>134</v>
      </c>
      <c r="E114" s="69" t="s">
        <v>0</v>
      </c>
      <c r="F114" s="71">
        <f>+(31*3.14*0.5*0.5)+167</f>
        <v>191.33500000000001</v>
      </c>
      <c r="G114" s="126"/>
      <c r="H114" s="72">
        <f t="shared" si="10"/>
        <v>0</v>
      </c>
      <c r="I114" s="88"/>
      <c r="J114" s="88"/>
      <c r="K114" s="62"/>
    </row>
    <row r="115" spans="1:256" ht="25.5" x14ac:dyDescent="0.2">
      <c r="A115" s="68"/>
      <c r="B115" s="69">
        <v>46</v>
      </c>
      <c r="C115" s="69">
        <v>184911422</v>
      </c>
      <c r="D115" s="70" t="s">
        <v>136</v>
      </c>
      <c r="E115" s="69" t="s">
        <v>0</v>
      </c>
      <c r="F115" s="71">
        <f>+(4*3.14*0.5*0.5)+10</f>
        <v>13.14</v>
      </c>
      <c r="G115" s="126"/>
      <c r="H115" s="72">
        <f t="shared" ref="H115" si="12">G115*F115</f>
        <v>0</v>
      </c>
      <c r="I115" s="73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  <c r="DU115" s="74"/>
      <c r="DV115" s="74"/>
      <c r="DW115" s="74"/>
      <c r="DX115" s="74"/>
      <c r="DY115" s="74"/>
      <c r="DZ115" s="74"/>
      <c r="EA115" s="74"/>
      <c r="EB115" s="74"/>
      <c r="EC115" s="74"/>
      <c r="ED115" s="74"/>
      <c r="EE115" s="74"/>
      <c r="EF115" s="74"/>
      <c r="EG115" s="74"/>
      <c r="EH115" s="74"/>
      <c r="EI115" s="74"/>
      <c r="EJ115" s="74"/>
      <c r="EK115" s="74"/>
      <c r="EL115" s="74"/>
      <c r="EM115" s="74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/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</row>
    <row r="116" spans="1:256" ht="12.75" x14ac:dyDescent="0.2">
      <c r="A116" s="68"/>
      <c r="B116" s="69">
        <v>47</v>
      </c>
      <c r="C116" s="69">
        <v>184911423</v>
      </c>
      <c r="D116" s="70" t="s">
        <v>135</v>
      </c>
      <c r="E116" s="69" t="s">
        <v>0</v>
      </c>
      <c r="F116" s="71">
        <v>110</v>
      </c>
      <c r="G116" s="126"/>
      <c r="H116" s="72">
        <f t="shared" si="10"/>
        <v>0</v>
      </c>
      <c r="I116" s="73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  <c r="EK116" s="74"/>
      <c r="EL116" s="74"/>
      <c r="EM116" s="74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/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</row>
    <row r="117" spans="1:256" ht="12.75" x14ac:dyDescent="0.2">
      <c r="A117" s="68"/>
      <c r="B117" s="69">
        <v>48</v>
      </c>
      <c r="C117" s="69">
        <v>184851412</v>
      </c>
      <c r="D117" s="70" t="s">
        <v>70</v>
      </c>
      <c r="E117" s="69" t="s">
        <v>1</v>
      </c>
      <c r="F117" s="71">
        <f>+SUM(F156:F169)-F118</f>
        <v>238</v>
      </c>
      <c r="G117" s="126"/>
      <c r="H117" s="72">
        <f t="shared" si="10"/>
        <v>0</v>
      </c>
      <c r="I117" s="89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4"/>
      <c r="DU117" s="74"/>
      <c r="DV117" s="74"/>
      <c r="DW117" s="74"/>
      <c r="DX117" s="74"/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  <c r="EK117" s="74"/>
      <c r="EL117" s="74"/>
      <c r="EM117" s="74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/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</row>
    <row r="118" spans="1:256" ht="12.75" x14ac:dyDescent="0.2">
      <c r="A118" s="68"/>
      <c r="B118" s="69">
        <v>49</v>
      </c>
      <c r="C118" s="69">
        <v>184851422</v>
      </c>
      <c r="D118" s="70" t="s">
        <v>71</v>
      </c>
      <c r="E118" s="69" t="s">
        <v>1</v>
      </c>
      <c r="F118" s="71">
        <f>+F156+F166</f>
        <v>49</v>
      </c>
      <c r="G118" s="126"/>
      <c r="H118" s="72">
        <f t="shared" si="10"/>
        <v>0</v>
      </c>
      <c r="I118" s="89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</row>
    <row r="119" spans="1:256" ht="12.75" x14ac:dyDescent="0.2">
      <c r="A119" s="68"/>
      <c r="B119" s="69">
        <v>50</v>
      </c>
      <c r="C119" s="69">
        <v>184806132</v>
      </c>
      <c r="D119" s="70" t="s">
        <v>72</v>
      </c>
      <c r="E119" s="69" t="s">
        <v>1</v>
      </c>
      <c r="F119" s="71">
        <v>31</v>
      </c>
      <c r="G119" s="126"/>
      <c r="H119" s="72">
        <f t="shared" si="10"/>
        <v>0</v>
      </c>
      <c r="I119" s="89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/>
      <c r="EL119" s="74"/>
      <c r="EM119" s="74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  <c r="IR119" s="74"/>
      <c r="IS119" s="74"/>
      <c r="IT119" s="74"/>
      <c r="IU119" s="74"/>
      <c r="IV119" s="74"/>
    </row>
    <row r="120" spans="1:256" ht="25.5" x14ac:dyDescent="0.2">
      <c r="A120" s="68"/>
      <c r="B120" s="69">
        <v>51</v>
      </c>
      <c r="C120" s="69">
        <v>184852322</v>
      </c>
      <c r="D120" s="70" t="s">
        <v>168</v>
      </c>
      <c r="E120" s="69" t="s">
        <v>1</v>
      </c>
      <c r="F120" s="71">
        <v>1</v>
      </c>
      <c r="G120" s="126"/>
      <c r="H120" s="72">
        <f t="shared" ref="H120" si="13">G120*F120</f>
        <v>0</v>
      </c>
      <c r="I120" s="89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74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4"/>
      <c r="DU120" s="74"/>
      <c r="DV120" s="74"/>
      <c r="DW120" s="74"/>
      <c r="DX120" s="74"/>
      <c r="DY120" s="74"/>
      <c r="DZ120" s="74"/>
      <c r="EA120" s="74"/>
      <c r="EB120" s="74"/>
      <c r="EC120" s="74"/>
      <c r="ED120" s="74"/>
      <c r="EE120" s="74"/>
      <c r="EF120" s="74"/>
      <c r="EG120" s="74"/>
      <c r="EH120" s="74"/>
      <c r="EI120" s="74"/>
      <c r="EJ120" s="74"/>
      <c r="EK120" s="74"/>
      <c r="EL120" s="74"/>
      <c r="EM120" s="74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/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  <c r="IF120" s="74"/>
      <c r="IG120" s="74"/>
      <c r="IH120" s="74"/>
      <c r="II120" s="74"/>
      <c r="IJ120" s="74"/>
      <c r="IK120" s="74"/>
      <c r="IL120" s="74"/>
      <c r="IM120" s="74"/>
      <c r="IN120" s="74"/>
      <c r="IO120" s="74"/>
      <c r="IP120" s="74"/>
      <c r="IQ120" s="74"/>
      <c r="IR120" s="74"/>
      <c r="IS120" s="74"/>
      <c r="IT120" s="74"/>
      <c r="IU120" s="74"/>
      <c r="IV120" s="74"/>
    </row>
    <row r="121" spans="1:256" ht="25.5" x14ac:dyDescent="0.2">
      <c r="A121" s="68"/>
      <c r="B121" s="69">
        <v>52</v>
      </c>
      <c r="C121" s="69">
        <v>998231311</v>
      </c>
      <c r="D121" s="70" t="s">
        <v>61</v>
      </c>
      <c r="E121" s="69" t="s">
        <v>2</v>
      </c>
      <c r="F121" s="71">
        <f>(F123)*0.5+F126*0.3++F110+F111+F131*0.001+F127*0.001+F128*0.003+F132*0.0001</f>
        <v>17.16291</v>
      </c>
      <c r="G121" s="126"/>
      <c r="H121" s="72">
        <f t="shared" si="10"/>
        <v>0</v>
      </c>
      <c r="I121" s="73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74"/>
      <c r="CZ121" s="74"/>
      <c r="DA121" s="74"/>
      <c r="DB121" s="74"/>
      <c r="DC121" s="74"/>
      <c r="DD121" s="74"/>
      <c r="DE121" s="74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4"/>
      <c r="DU121" s="74"/>
      <c r="DV121" s="74"/>
      <c r="DW121" s="74"/>
      <c r="DX121" s="74"/>
      <c r="DY121" s="74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  <c r="EK121" s="74"/>
      <c r="EL121" s="74"/>
      <c r="EM121" s="74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/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  <c r="IV121" s="74"/>
    </row>
    <row r="122" spans="1:256" ht="12.75" x14ac:dyDescent="0.2">
      <c r="A122" s="68"/>
      <c r="B122" s="69">
        <v>53</v>
      </c>
      <c r="C122" s="69" t="s">
        <v>3</v>
      </c>
      <c r="D122" s="70" t="s">
        <v>25</v>
      </c>
      <c r="E122" s="69" t="s">
        <v>22</v>
      </c>
      <c r="F122" s="71">
        <f>10*(F81+F82)/10000</f>
        <v>0.28699999999999998</v>
      </c>
      <c r="G122" s="126"/>
      <c r="H122" s="72">
        <f t="shared" si="10"/>
        <v>0</v>
      </c>
      <c r="I122" s="73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74"/>
      <c r="CZ122" s="74"/>
      <c r="DA122" s="74"/>
      <c r="DB122" s="74"/>
      <c r="DC122" s="74"/>
      <c r="DD122" s="74"/>
      <c r="DE122" s="74"/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4"/>
      <c r="DU122" s="74"/>
      <c r="DV122" s="74"/>
      <c r="DW122" s="74"/>
      <c r="DX122" s="74"/>
      <c r="DY122" s="74"/>
      <c r="DZ122" s="74"/>
      <c r="EA122" s="74"/>
      <c r="EB122" s="74"/>
      <c r="EC122" s="74"/>
      <c r="ED122" s="74"/>
      <c r="EE122" s="74"/>
      <c r="EF122" s="74"/>
      <c r="EG122" s="74"/>
      <c r="EH122" s="74"/>
      <c r="EI122" s="74"/>
      <c r="EJ122" s="74"/>
      <c r="EK122" s="74"/>
      <c r="EL122" s="74"/>
      <c r="EM122" s="74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/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</row>
    <row r="123" spans="1:256" ht="25.5" x14ac:dyDescent="0.2">
      <c r="A123" s="68"/>
      <c r="B123" s="69">
        <v>54</v>
      </c>
      <c r="C123" s="69" t="s">
        <v>3</v>
      </c>
      <c r="D123" s="70" t="s">
        <v>137</v>
      </c>
      <c r="E123" s="69" t="s">
        <v>9</v>
      </c>
      <c r="F123" s="71">
        <f>+(16*1*0.5)+(19*0.4*0.5)+(9*0.05*0.5)+(278*0.02*0.5)</f>
        <v>14.805</v>
      </c>
      <c r="G123" s="126"/>
      <c r="H123" s="72">
        <f t="shared" si="10"/>
        <v>0</v>
      </c>
      <c r="I123" s="89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4"/>
      <c r="CS123" s="74"/>
      <c r="CT123" s="74"/>
      <c r="CU123" s="74"/>
      <c r="CV123" s="74"/>
      <c r="CW123" s="74"/>
      <c r="CX123" s="74"/>
      <c r="CY123" s="74"/>
      <c r="CZ123" s="74"/>
      <c r="DA123" s="74"/>
      <c r="DB123" s="74"/>
      <c r="DC123" s="74"/>
      <c r="DD123" s="74"/>
      <c r="DE123" s="74"/>
      <c r="DF123" s="74"/>
      <c r="DG123" s="74"/>
      <c r="DH123" s="74"/>
      <c r="DI123" s="74"/>
      <c r="DJ123" s="74"/>
      <c r="DK123" s="74"/>
      <c r="DL123" s="74"/>
      <c r="DM123" s="74"/>
      <c r="DN123" s="74"/>
      <c r="DO123" s="74"/>
      <c r="DP123" s="74"/>
      <c r="DQ123" s="74"/>
      <c r="DR123" s="74"/>
      <c r="DS123" s="74"/>
      <c r="DT123" s="74"/>
      <c r="DU123" s="74"/>
      <c r="DV123" s="74"/>
      <c r="DW123" s="74"/>
      <c r="DX123" s="74"/>
      <c r="DY123" s="74"/>
      <c r="DZ123" s="74"/>
      <c r="EA123" s="74"/>
      <c r="EB123" s="74"/>
      <c r="EC123" s="74"/>
      <c r="ED123" s="74"/>
      <c r="EE123" s="74"/>
      <c r="EF123" s="74"/>
      <c r="EG123" s="74"/>
      <c r="EH123" s="74"/>
      <c r="EI123" s="74"/>
      <c r="EJ123" s="74"/>
      <c r="EK123" s="74"/>
      <c r="EL123" s="74"/>
      <c r="EM123" s="74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/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  <c r="IR123" s="74"/>
      <c r="IS123" s="74"/>
      <c r="IT123" s="74"/>
      <c r="IU123" s="74"/>
      <c r="IV123" s="74"/>
    </row>
    <row r="124" spans="1:256" ht="12.75" x14ac:dyDescent="0.2">
      <c r="A124" s="68"/>
      <c r="B124" s="69">
        <v>55</v>
      </c>
      <c r="C124" s="69" t="s">
        <v>3</v>
      </c>
      <c r="D124" s="70" t="s">
        <v>43</v>
      </c>
      <c r="E124" s="69" t="s">
        <v>14</v>
      </c>
      <c r="F124" s="71">
        <f>+(F111)*1000</f>
        <v>27.72</v>
      </c>
      <c r="G124" s="126"/>
      <c r="H124" s="72">
        <f t="shared" si="10"/>
        <v>0</v>
      </c>
      <c r="I124" s="73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74"/>
      <c r="CZ124" s="74"/>
      <c r="DA124" s="74"/>
      <c r="DB124" s="74"/>
      <c r="DC124" s="74"/>
      <c r="DD124" s="74"/>
      <c r="DE124" s="74"/>
      <c r="DF124" s="74"/>
      <c r="DG124" s="74"/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74"/>
      <c r="DS124" s="74"/>
      <c r="DT124" s="74"/>
      <c r="DU124" s="74"/>
      <c r="DV124" s="74"/>
      <c r="DW124" s="74"/>
      <c r="DX124" s="74"/>
      <c r="DY124" s="74"/>
      <c r="DZ124" s="74"/>
      <c r="EA124" s="74"/>
      <c r="EB124" s="74"/>
      <c r="EC124" s="74"/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  <c r="IR124" s="74"/>
      <c r="IS124" s="74"/>
      <c r="IT124" s="74"/>
      <c r="IU124" s="74"/>
      <c r="IV124" s="74"/>
    </row>
    <row r="125" spans="1:256" ht="12.75" x14ac:dyDescent="0.2">
      <c r="A125" s="68"/>
      <c r="B125" s="69">
        <v>56</v>
      </c>
      <c r="C125" s="69" t="s">
        <v>3</v>
      </c>
      <c r="D125" s="70" t="s">
        <v>42</v>
      </c>
      <c r="E125" s="69" t="s">
        <v>1</v>
      </c>
      <c r="F125" s="71">
        <f>(F110)*1000*1000/10</f>
        <v>924</v>
      </c>
      <c r="G125" s="126"/>
      <c r="H125" s="72">
        <f t="shared" si="10"/>
        <v>0</v>
      </c>
      <c r="I125" s="73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74"/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74"/>
      <c r="DS125" s="74"/>
      <c r="DT125" s="74"/>
      <c r="DU125" s="74"/>
      <c r="DV125" s="74"/>
      <c r="DW125" s="74"/>
      <c r="DX125" s="74"/>
      <c r="DY125" s="74"/>
      <c r="DZ125" s="74"/>
      <c r="EA125" s="74"/>
      <c r="EB125" s="74"/>
      <c r="EC125" s="74"/>
      <c r="ED125" s="74"/>
      <c r="EE125" s="74"/>
      <c r="EF125" s="74"/>
      <c r="EG125" s="74"/>
      <c r="EH125" s="74"/>
      <c r="EI125" s="74"/>
      <c r="EJ125" s="74"/>
      <c r="EK125" s="74"/>
      <c r="EL125" s="74"/>
      <c r="EM125" s="74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/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  <c r="GV125" s="74"/>
      <c r="GW125" s="74"/>
      <c r="GX125" s="74"/>
      <c r="GY125" s="74"/>
      <c r="GZ125" s="74"/>
      <c r="HA125" s="74"/>
      <c r="HB125" s="74"/>
      <c r="HC125" s="74"/>
      <c r="HD125" s="74"/>
      <c r="HE125" s="74"/>
      <c r="HF125" s="74"/>
      <c r="HG125" s="74"/>
      <c r="HH125" s="74"/>
      <c r="HI125" s="74"/>
      <c r="HJ125" s="74"/>
      <c r="HK125" s="74"/>
      <c r="HL125" s="74"/>
      <c r="HM125" s="74"/>
      <c r="HN125" s="74"/>
      <c r="HO125" s="74"/>
      <c r="HP125" s="74"/>
      <c r="HQ125" s="74"/>
      <c r="HR125" s="74"/>
      <c r="HS125" s="74"/>
      <c r="HT125" s="74"/>
      <c r="HU125" s="74"/>
      <c r="HV125" s="74"/>
      <c r="HW125" s="74"/>
      <c r="HX125" s="74"/>
      <c r="HY125" s="74"/>
      <c r="HZ125" s="74"/>
      <c r="IA125" s="74"/>
      <c r="IB125" s="74"/>
      <c r="IC125" s="74"/>
      <c r="ID125" s="74"/>
      <c r="IE125" s="74"/>
      <c r="IF125" s="74"/>
      <c r="IG125" s="74"/>
      <c r="IH125" s="74"/>
      <c r="II125" s="74"/>
      <c r="IJ125" s="74"/>
      <c r="IK125" s="74"/>
      <c r="IL125" s="74"/>
      <c r="IM125" s="74"/>
      <c r="IN125" s="74"/>
      <c r="IO125" s="74"/>
      <c r="IP125" s="74"/>
      <c r="IQ125" s="74"/>
      <c r="IR125" s="74"/>
      <c r="IS125" s="74"/>
      <c r="IT125" s="74"/>
      <c r="IU125" s="74"/>
      <c r="IV125" s="74"/>
    </row>
    <row r="126" spans="1:256" ht="12.75" x14ac:dyDescent="0.2">
      <c r="A126" s="68"/>
      <c r="B126" s="69">
        <v>57</v>
      </c>
      <c r="C126" s="69" t="s">
        <v>3</v>
      </c>
      <c r="D126" s="70" t="s">
        <v>15</v>
      </c>
      <c r="E126" s="69" t="s">
        <v>9</v>
      </c>
      <c r="F126" s="71">
        <f>+(F114+F115+F116)*0.1</f>
        <v>31.447500000000005</v>
      </c>
      <c r="G126" s="126"/>
      <c r="H126" s="72">
        <f t="shared" si="10"/>
        <v>0</v>
      </c>
      <c r="I126" s="73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74"/>
      <c r="CS126" s="74"/>
      <c r="CT126" s="74"/>
      <c r="CU126" s="74"/>
      <c r="CV126" s="74"/>
      <c r="CW126" s="74"/>
      <c r="CX126" s="74"/>
      <c r="CY126" s="74"/>
      <c r="CZ126" s="74"/>
      <c r="DA126" s="74"/>
      <c r="DB126" s="74"/>
      <c r="DC126" s="74"/>
      <c r="DD126" s="74"/>
      <c r="DE126" s="74"/>
      <c r="DF126" s="74"/>
      <c r="DG126" s="74"/>
      <c r="DH126" s="74"/>
      <c r="DI126" s="74"/>
      <c r="DJ126" s="74"/>
      <c r="DK126" s="74"/>
      <c r="DL126" s="74"/>
      <c r="DM126" s="74"/>
      <c r="DN126" s="74"/>
      <c r="DO126" s="74"/>
      <c r="DP126" s="74"/>
      <c r="DQ126" s="74"/>
      <c r="DR126" s="74"/>
      <c r="DS126" s="74"/>
      <c r="DT126" s="74"/>
      <c r="DU126" s="74"/>
      <c r="DV126" s="74"/>
      <c r="DW126" s="74"/>
      <c r="DX126" s="74"/>
      <c r="DY126" s="74"/>
      <c r="DZ126" s="74"/>
      <c r="EA126" s="74"/>
      <c r="EB126" s="74"/>
      <c r="EC126" s="74"/>
      <c r="ED126" s="74"/>
      <c r="EE126" s="74"/>
      <c r="EF126" s="74"/>
      <c r="EG126" s="74"/>
      <c r="EH126" s="74"/>
      <c r="EI126" s="74"/>
      <c r="EJ126" s="74"/>
      <c r="EK126" s="74"/>
      <c r="EL126" s="74"/>
      <c r="EM126" s="74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/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74"/>
      <c r="GW126" s="74"/>
      <c r="GX126" s="74"/>
      <c r="GY126" s="74"/>
      <c r="GZ126" s="74"/>
      <c r="HA126" s="74"/>
      <c r="HB126" s="74"/>
      <c r="HC126" s="74"/>
      <c r="HD126" s="74"/>
      <c r="HE126" s="74"/>
      <c r="HF126" s="74"/>
      <c r="HG126" s="74"/>
      <c r="HH126" s="74"/>
      <c r="HI126" s="74"/>
      <c r="HJ126" s="74"/>
      <c r="HK126" s="74"/>
      <c r="HL126" s="74"/>
      <c r="HM126" s="74"/>
      <c r="HN126" s="74"/>
      <c r="HO126" s="74"/>
      <c r="HP126" s="74"/>
      <c r="HQ126" s="74"/>
      <c r="HR126" s="74"/>
      <c r="HS126" s="74"/>
      <c r="HT126" s="74"/>
      <c r="HU126" s="74"/>
      <c r="HV126" s="74"/>
      <c r="HW126" s="74"/>
      <c r="HX126" s="74"/>
      <c r="HY126" s="74"/>
      <c r="HZ126" s="74"/>
      <c r="IA126" s="74"/>
      <c r="IB126" s="74"/>
      <c r="IC126" s="74"/>
      <c r="ID126" s="74"/>
      <c r="IE126" s="74"/>
      <c r="IF126" s="74"/>
      <c r="IG126" s="74"/>
      <c r="IH126" s="74"/>
      <c r="II126" s="74"/>
      <c r="IJ126" s="74"/>
      <c r="IK126" s="74"/>
      <c r="IL126" s="74"/>
      <c r="IM126" s="74"/>
      <c r="IN126" s="74"/>
      <c r="IO126" s="74"/>
      <c r="IP126" s="74"/>
      <c r="IQ126" s="74"/>
      <c r="IR126" s="74"/>
      <c r="IS126" s="74"/>
      <c r="IT126" s="74"/>
      <c r="IU126" s="74"/>
      <c r="IV126" s="74"/>
    </row>
    <row r="127" spans="1:256" ht="12.75" x14ac:dyDescent="0.2">
      <c r="A127" s="68"/>
      <c r="B127" s="69">
        <v>58</v>
      </c>
      <c r="C127" s="69" t="s">
        <v>3</v>
      </c>
      <c r="D127" s="70" t="s">
        <v>156</v>
      </c>
      <c r="E127" s="69" t="s">
        <v>1</v>
      </c>
      <c r="F127" s="71">
        <v>4</v>
      </c>
      <c r="G127" s="126"/>
      <c r="H127" s="72">
        <f t="shared" ref="H127" si="14">G127*F127</f>
        <v>0</v>
      </c>
      <c r="I127" s="89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4"/>
      <c r="CO127" s="74"/>
      <c r="CP127" s="74"/>
      <c r="CQ127" s="74"/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4"/>
      <c r="DC127" s="74"/>
      <c r="DD127" s="74"/>
      <c r="DE127" s="74"/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4"/>
      <c r="DQ127" s="74"/>
      <c r="DR127" s="74"/>
      <c r="DS127" s="74"/>
      <c r="DT127" s="74"/>
      <c r="DU127" s="74"/>
      <c r="DV127" s="74"/>
      <c r="DW127" s="74"/>
      <c r="DX127" s="74"/>
      <c r="DY127" s="74"/>
      <c r="DZ127" s="74"/>
      <c r="EA127" s="74"/>
      <c r="EB127" s="74"/>
      <c r="EC127" s="74"/>
      <c r="ED127" s="74"/>
      <c r="EE127" s="74"/>
      <c r="EF127" s="74"/>
      <c r="EG127" s="74"/>
      <c r="EH127" s="74"/>
      <c r="EI127" s="74"/>
      <c r="EJ127" s="74"/>
      <c r="EK127" s="74"/>
      <c r="EL127" s="74"/>
      <c r="EM127" s="74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/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74"/>
      <c r="GX127" s="74"/>
      <c r="GY127" s="74"/>
      <c r="GZ127" s="74"/>
      <c r="HA127" s="74"/>
      <c r="HB127" s="74"/>
      <c r="HC127" s="74"/>
      <c r="HD127" s="74"/>
      <c r="HE127" s="74"/>
      <c r="HF127" s="74"/>
      <c r="HG127" s="74"/>
      <c r="HH127" s="74"/>
      <c r="HI127" s="74"/>
      <c r="HJ127" s="74"/>
      <c r="HK127" s="74"/>
      <c r="HL127" s="74"/>
      <c r="HM127" s="74"/>
      <c r="HN127" s="74"/>
      <c r="HO127" s="74"/>
      <c r="HP127" s="74"/>
      <c r="HQ127" s="74"/>
      <c r="HR127" s="74"/>
      <c r="HS127" s="74"/>
      <c r="HT127" s="74"/>
      <c r="HU127" s="74"/>
      <c r="HV127" s="74"/>
      <c r="HW127" s="74"/>
      <c r="HX127" s="74"/>
      <c r="HY127" s="74"/>
      <c r="HZ127" s="74"/>
      <c r="IA127" s="74"/>
      <c r="IB127" s="74"/>
      <c r="IC127" s="74"/>
      <c r="ID127" s="74"/>
      <c r="IE127" s="74"/>
      <c r="IF127" s="74"/>
      <c r="IG127" s="74"/>
      <c r="IH127" s="74"/>
      <c r="II127" s="74"/>
      <c r="IJ127" s="74"/>
      <c r="IK127" s="74"/>
      <c r="IL127" s="74"/>
      <c r="IM127" s="74"/>
      <c r="IN127" s="74"/>
      <c r="IO127" s="74"/>
      <c r="IP127" s="74"/>
      <c r="IQ127" s="74"/>
      <c r="IR127" s="74"/>
      <c r="IS127" s="74"/>
      <c r="IT127" s="74"/>
      <c r="IU127" s="74"/>
      <c r="IV127" s="74"/>
    </row>
    <row r="128" spans="1:256" ht="12.75" x14ac:dyDescent="0.2">
      <c r="A128" s="68"/>
      <c r="B128" s="69">
        <v>59</v>
      </c>
      <c r="C128" s="69" t="s">
        <v>3</v>
      </c>
      <c r="D128" s="70" t="s">
        <v>157</v>
      </c>
      <c r="E128" s="69" t="s">
        <v>1</v>
      </c>
      <c r="F128" s="71">
        <f>+(31*3)</f>
        <v>93</v>
      </c>
      <c r="G128" s="126"/>
      <c r="H128" s="72">
        <f t="shared" si="10"/>
        <v>0</v>
      </c>
      <c r="I128" s="89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4"/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  <c r="DD128" s="74"/>
      <c r="DE128" s="74"/>
      <c r="DF128" s="74"/>
      <c r="DG128" s="74"/>
      <c r="DH128" s="74"/>
      <c r="DI128" s="74"/>
      <c r="DJ128" s="74"/>
      <c r="DK128" s="74"/>
      <c r="DL128" s="74"/>
      <c r="DM128" s="74"/>
      <c r="DN128" s="74"/>
      <c r="DO128" s="74"/>
      <c r="DP128" s="74"/>
      <c r="DQ128" s="74"/>
      <c r="DR128" s="74"/>
      <c r="DS128" s="74"/>
      <c r="DT128" s="74"/>
      <c r="DU128" s="74"/>
      <c r="DV128" s="74"/>
      <c r="DW128" s="74"/>
      <c r="DX128" s="74"/>
      <c r="DY128" s="74"/>
      <c r="DZ128" s="74"/>
      <c r="EA128" s="74"/>
      <c r="EB128" s="74"/>
      <c r="EC128" s="74"/>
      <c r="ED128" s="74"/>
      <c r="EE128" s="74"/>
      <c r="EF128" s="74"/>
      <c r="EG128" s="74"/>
      <c r="EH128" s="74"/>
      <c r="EI128" s="74"/>
      <c r="EJ128" s="74"/>
      <c r="EK128" s="74"/>
      <c r="EL128" s="74"/>
      <c r="EM128" s="74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/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  <c r="HQ128" s="74"/>
      <c r="HR128" s="74"/>
      <c r="HS128" s="74"/>
      <c r="HT128" s="74"/>
      <c r="HU128" s="74"/>
      <c r="HV128" s="74"/>
      <c r="HW128" s="74"/>
      <c r="HX128" s="74"/>
      <c r="HY128" s="74"/>
      <c r="HZ128" s="74"/>
      <c r="IA128" s="74"/>
      <c r="IB128" s="74"/>
      <c r="IC128" s="74"/>
      <c r="ID128" s="74"/>
      <c r="IE128" s="74"/>
      <c r="IF128" s="74"/>
      <c r="IG128" s="74"/>
      <c r="IH128" s="74"/>
      <c r="II128" s="74"/>
      <c r="IJ128" s="74"/>
      <c r="IK128" s="74"/>
      <c r="IL128" s="74"/>
      <c r="IM128" s="74"/>
      <c r="IN128" s="74"/>
      <c r="IO128" s="74"/>
      <c r="IP128" s="74"/>
      <c r="IQ128" s="74"/>
      <c r="IR128" s="74"/>
      <c r="IS128" s="74"/>
      <c r="IT128" s="74"/>
      <c r="IU128" s="74"/>
      <c r="IV128" s="74"/>
    </row>
    <row r="129" spans="1:257" ht="12.75" x14ac:dyDescent="0.2">
      <c r="A129" s="68"/>
      <c r="B129" s="69">
        <v>60</v>
      </c>
      <c r="C129" s="69" t="s">
        <v>3</v>
      </c>
      <c r="D129" s="70" t="s">
        <v>127</v>
      </c>
      <c r="E129" s="69" t="s">
        <v>1</v>
      </c>
      <c r="F129" s="71">
        <f>(31*6)</f>
        <v>186</v>
      </c>
      <c r="G129" s="126"/>
      <c r="H129" s="72">
        <f t="shared" si="10"/>
        <v>0</v>
      </c>
      <c r="I129" s="73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  <c r="DD129" s="74"/>
      <c r="DE129" s="74"/>
      <c r="DF129" s="74"/>
      <c r="DG129" s="74"/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74"/>
      <c r="DS129" s="74"/>
      <c r="DT129" s="74"/>
      <c r="DU129" s="74"/>
      <c r="DV129" s="74"/>
      <c r="DW129" s="74"/>
      <c r="DX129" s="74"/>
      <c r="DY129" s="74"/>
      <c r="DZ129" s="74"/>
      <c r="EA129" s="74"/>
      <c r="EB129" s="74"/>
      <c r="EC129" s="74"/>
      <c r="ED129" s="74"/>
      <c r="EE129" s="74"/>
      <c r="EF129" s="74"/>
      <c r="EG129" s="74"/>
      <c r="EH129" s="74"/>
      <c r="EI129" s="74"/>
      <c r="EJ129" s="74"/>
      <c r="EK129" s="74"/>
      <c r="EL129" s="74"/>
      <c r="EM129" s="74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/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74"/>
      <c r="GX129" s="74"/>
      <c r="GY129" s="74"/>
      <c r="GZ129" s="74"/>
      <c r="HA129" s="74"/>
      <c r="HB129" s="74"/>
      <c r="HC129" s="74"/>
      <c r="HD129" s="74"/>
      <c r="HE129" s="74"/>
      <c r="HF129" s="74"/>
      <c r="HG129" s="74"/>
      <c r="HH129" s="74"/>
      <c r="HI129" s="74"/>
      <c r="HJ129" s="74"/>
      <c r="HK129" s="74"/>
      <c r="HL129" s="74"/>
      <c r="HM129" s="74"/>
      <c r="HN129" s="74"/>
      <c r="HO129" s="74"/>
      <c r="HP129" s="74"/>
      <c r="HQ129" s="74"/>
      <c r="HR129" s="74"/>
      <c r="HS129" s="74"/>
      <c r="HT129" s="74"/>
      <c r="HU129" s="74"/>
      <c r="HV129" s="74"/>
      <c r="HW129" s="74"/>
      <c r="HX129" s="74"/>
      <c r="HY129" s="74"/>
      <c r="HZ129" s="74"/>
      <c r="IA129" s="74"/>
      <c r="IB129" s="74"/>
      <c r="IC129" s="74"/>
      <c r="ID129" s="74"/>
      <c r="IE129" s="74"/>
      <c r="IF129" s="74"/>
      <c r="IG129" s="74"/>
      <c r="IH129" s="74"/>
      <c r="II129" s="74"/>
      <c r="IJ129" s="74"/>
      <c r="IK129" s="74"/>
      <c r="IL129" s="74"/>
      <c r="IM129" s="74"/>
      <c r="IN129" s="74"/>
      <c r="IO129" s="74"/>
      <c r="IP129" s="74"/>
      <c r="IQ129" s="74"/>
      <c r="IR129" s="74"/>
      <c r="IS129" s="74"/>
      <c r="IT129" s="74"/>
      <c r="IU129" s="74"/>
      <c r="IV129" s="74"/>
    </row>
    <row r="130" spans="1:257" ht="12.75" x14ac:dyDescent="0.2">
      <c r="A130" s="68"/>
      <c r="B130" s="69">
        <v>61</v>
      </c>
      <c r="C130" s="69" t="s">
        <v>3</v>
      </c>
      <c r="D130" s="70" t="s">
        <v>128</v>
      </c>
      <c r="E130" s="69" t="s">
        <v>23</v>
      </c>
      <c r="F130" s="71">
        <f>+F128+4</f>
        <v>97</v>
      </c>
      <c r="G130" s="126"/>
      <c r="H130" s="72">
        <f t="shared" si="10"/>
        <v>0</v>
      </c>
      <c r="I130" s="89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  <c r="DD130" s="74"/>
      <c r="DE130" s="74"/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74"/>
      <c r="DS130" s="74"/>
      <c r="DT130" s="74"/>
      <c r="DU130" s="74"/>
      <c r="DV130" s="74"/>
      <c r="DW130" s="74"/>
      <c r="DX130" s="74"/>
      <c r="DY130" s="74"/>
      <c r="DZ130" s="74"/>
      <c r="EA130" s="74"/>
      <c r="EB130" s="74"/>
      <c r="EC130" s="74"/>
      <c r="ED130" s="74"/>
      <c r="EE130" s="74"/>
      <c r="EF130" s="74"/>
      <c r="EG130" s="74"/>
      <c r="EH130" s="74"/>
      <c r="EI130" s="74"/>
      <c r="EJ130" s="74"/>
      <c r="EK130" s="74"/>
      <c r="EL130" s="74"/>
      <c r="EM130" s="74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/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74"/>
      <c r="GW130" s="74"/>
      <c r="GX130" s="74"/>
      <c r="GY130" s="74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74"/>
      <c r="HK130" s="74"/>
      <c r="HL130" s="74"/>
      <c r="HM130" s="74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74"/>
      <c r="HY130" s="74"/>
      <c r="HZ130" s="74"/>
      <c r="IA130" s="74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74"/>
      <c r="IM130" s="74"/>
      <c r="IN130" s="74"/>
      <c r="IO130" s="74"/>
      <c r="IP130" s="74"/>
      <c r="IQ130" s="74"/>
      <c r="IR130" s="74"/>
      <c r="IS130" s="74"/>
      <c r="IT130" s="74"/>
      <c r="IU130" s="74"/>
      <c r="IV130" s="74"/>
    </row>
    <row r="131" spans="1:257" ht="38.25" x14ac:dyDescent="0.2">
      <c r="A131" s="68"/>
      <c r="B131" s="69">
        <v>62</v>
      </c>
      <c r="C131" s="69" t="s">
        <v>3</v>
      </c>
      <c r="D131" s="70" t="s">
        <v>125</v>
      </c>
      <c r="E131" s="69" t="s">
        <v>14</v>
      </c>
      <c r="F131" s="71">
        <f>F108*0.1</f>
        <v>3.1</v>
      </c>
      <c r="G131" s="126"/>
      <c r="H131" s="72">
        <f t="shared" si="10"/>
        <v>0</v>
      </c>
      <c r="I131" s="73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74"/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4"/>
      <c r="DS131" s="74"/>
      <c r="DT131" s="74"/>
      <c r="DU131" s="74"/>
      <c r="DV131" s="74"/>
      <c r="DW131" s="74"/>
      <c r="DX131" s="74"/>
      <c r="DY131" s="74"/>
      <c r="DZ131" s="74"/>
      <c r="EA131" s="74"/>
      <c r="EB131" s="74"/>
      <c r="EC131" s="74"/>
      <c r="ED131" s="74"/>
      <c r="EE131" s="74"/>
      <c r="EF131" s="74"/>
      <c r="EG131" s="74"/>
      <c r="EH131" s="74"/>
      <c r="EI131" s="74"/>
      <c r="EJ131" s="74"/>
      <c r="EK131" s="74"/>
      <c r="EL131" s="74"/>
      <c r="EM131" s="74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/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74"/>
      <c r="GX131" s="74"/>
      <c r="GY131" s="74"/>
      <c r="GZ131" s="74"/>
      <c r="HA131" s="74"/>
      <c r="HB131" s="74"/>
      <c r="HC131" s="74"/>
      <c r="HD131" s="74"/>
      <c r="HE131" s="74"/>
      <c r="HF131" s="74"/>
      <c r="HG131" s="74"/>
      <c r="HH131" s="74"/>
      <c r="HI131" s="74"/>
      <c r="HJ131" s="74"/>
      <c r="HK131" s="74"/>
      <c r="HL131" s="74"/>
      <c r="HM131" s="74"/>
      <c r="HN131" s="74"/>
      <c r="HO131" s="74"/>
      <c r="HP131" s="74"/>
      <c r="HQ131" s="74"/>
      <c r="HR131" s="74"/>
      <c r="HS131" s="74"/>
      <c r="HT131" s="74"/>
      <c r="HU131" s="74"/>
      <c r="HV131" s="74"/>
      <c r="HW131" s="74"/>
      <c r="HX131" s="74"/>
      <c r="HY131" s="74"/>
      <c r="HZ131" s="74"/>
      <c r="IA131" s="74"/>
      <c r="IB131" s="74"/>
      <c r="IC131" s="74"/>
      <c r="ID131" s="74"/>
      <c r="IE131" s="74"/>
      <c r="IF131" s="74"/>
      <c r="IG131" s="74"/>
      <c r="IH131" s="74"/>
      <c r="II131" s="74"/>
      <c r="IJ131" s="74"/>
      <c r="IK131" s="74"/>
      <c r="IL131" s="74"/>
      <c r="IM131" s="74"/>
      <c r="IN131" s="74"/>
      <c r="IO131" s="74"/>
      <c r="IP131" s="74"/>
      <c r="IQ131" s="74"/>
      <c r="IR131" s="74"/>
      <c r="IS131" s="74"/>
      <c r="IT131" s="74"/>
      <c r="IU131" s="74"/>
      <c r="IV131" s="74"/>
    </row>
    <row r="132" spans="1:257" ht="12.75" x14ac:dyDescent="0.2">
      <c r="A132" s="68"/>
      <c r="B132" s="69">
        <v>63</v>
      </c>
      <c r="C132" s="69" t="s">
        <v>3</v>
      </c>
      <c r="D132" s="70" t="s">
        <v>169</v>
      </c>
      <c r="E132" s="69" t="s">
        <v>1</v>
      </c>
      <c r="F132" s="71">
        <f>+F109</f>
        <v>31</v>
      </c>
      <c r="G132" s="126"/>
      <c r="H132" s="72">
        <f t="shared" si="10"/>
        <v>0</v>
      </c>
      <c r="I132" s="63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  <c r="DD132" s="74"/>
      <c r="DE132" s="74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4"/>
      <c r="DS132" s="74"/>
      <c r="DT132" s="74"/>
      <c r="DU132" s="74"/>
      <c r="DV132" s="74"/>
      <c r="DW132" s="74"/>
      <c r="DX132" s="74"/>
      <c r="DY132" s="74"/>
      <c r="DZ132" s="74"/>
      <c r="EA132" s="74"/>
      <c r="EB132" s="74"/>
      <c r="EC132" s="74"/>
      <c r="ED132" s="74"/>
      <c r="EE132" s="74"/>
      <c r="EF132" s="74"/>
      <c r="EG132" s="74"/>
      <c r="EH132" s="74"/>
      <c r="EI132" s="74"/>
      <c r="EJ132" s="74"/>
      <c r="EK132" s="74"/>
      <c r="EL132" s="74"/>
      <c r="EM132" s="74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/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74"/>
      <c r="GX132" s="74"/>
      <c r="GY132" s="74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74"/>
      <c r="HK132" s="74"/>
      <c r="HL132" s="74"/>
      <c r="HM132" s="74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74"/>
      <c r="HY132" s="74"/>
      <c r="HZ132" s="74"/>
      <c r="IA132" s="74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74"/>
      <c r="IM132" s="74"/>
      <c r="IN132" s="74"/>
      <c r="IO132" s="74"/>
      <c r="IP132" s="74"/>
      <c r="IQ132" s="74"/>
      <c r="IR132" s="74"/>
      <c r="IS132" s="74"/>
      <c r="IT132" s="74"/>
      <c r="IU132" s="74"/>
      <c r="IV132" s="74"/>
    </row>
    <row r="133" spans="1:257" s="118" customFormat="1" ht="12.75" x14ac:dyDescent="0.2">
      <c r="A133" s="39"/>
      <c r="B133" s="39"/>
      <c r="C133" s="41" t="s">
        <v>6</v>
      </c>
      <c r="D133" s="41"/>
      <c r="E133" s="39"/>
      <c r="F133" s="42"/>
      <c r="G133" s="42"/>
      <c r="H133" s="43"/>
      <c r="I133" s="44" t="s">
        <v>176</v>
      </c>
      <c r="J133" s="39" t="s">
        <v>177</v>
      </c>
      <c r="K133" s="39" t="s">
        <v>177</v>
      </c>
      <c r="L133" s="39"/>
      <c r="M133" s="40"/>
      <c r="N133" s="39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  <c r="II133" s="40"/>
      <c r="IJ133" s="40"/>
      <c r="IK133" s="40"/>
      <c r="IL133" s="40"/>
      <c r="IM133" s="40"/>
      <c r="IN133" s="40"/>
      <c r="IO133" s="40"/>
      <c r="IP133" s="40"/>
      <c r="IQ133" s="40"/>
      <c r="IR133" s="40"/>
      <c r="IS133" s="40"/>
      <c r="IT133" s="40"/>
      <c r="IU133" s="40"/>
      <c r="IV133" s="40"/>
      <c r="IW133" s="117"/>
    </row>
    <row r="134" spans="1:257" ht="12.75" x14ac:dyDescent="0.2">
      <c r="A134" s="39" t="s">
        <v>41</v>
      </c>
      <c r="B134" s="47" t="s">
        <v>10</v>
      </c>
      <c r="C134" s="48" t="s">
        <v>7</v>
      </c>
      <c r="D134" s="90" t="s">
        <v>75</v>
      </c>
      <c r="E134" s="47" t="s">
        <v>4</v>
      </c>
      <c r="F134" s="49" t="s">
        <v>5</v>
      </c>
      <c r="G134" s="49" t="s">
        <v>11</v>
      </c>
      <c r="H134" s="50" t="s">
        <v>8</v>
      </c>
      <c r="I134" s="91" t="s">
        <v>91</v>
      </c>
      <c r="J134" s="91" t="s">
        <v>92</v>
      </c>
      <c r="K134" s="91" t="s">
        <v>93</v>
      </c>
      <c r="L134" s="39"/>
      <c r="M134" s="40"/>
      <c r="N134" s="39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  <c r="IT134" s="40"/>
      <c r="IU134" s="40"/>
      <c r="IV134" s="40"/>
    </row>
    <row r="135" spans="1:257" ht="12.75" x14ac:dyDescent="0.2">
      <c r="A135" s="68">
        <v>60</v>
      </c>
      <c r="B135" s="69">
        <v>64</v>
      </c>
      <c r="C135" s="69" t="s">
        <v>89</v>
      </c>
      <c r="D135" s="70" t="s">
        <v>76</v>
      </c>
      <c r="E135" s="69" t="s">
        <v>1</v>
      </c>
      <c r="F135" s="71">
        <v>3</v>
      </c>
      <c r="G135" s="126"/>
      <c r="H135" s="72">
        <f t="shared" ref="H135:H169" si="15">G135*F135</f>
        <v>0</v>
      </c>
      <c r="I135" s="63">
        <f>+F135</f>
        <v>3</v>
      </c>
      <c r="J135" s="63"/>
      <c r="K135" s="63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  <c r="DU135" s="74"/>
      <c r="DV135" s="74"/>
      <c r="DW135" s="74"/>
      <c r="DX135" s="74"/>
      <c r="DY135" s="74"/>
      <c r="DZ135" s="74"/>
      <c r="EA135" s="74"/>
      <c r="EB135" s="74"/>
      <c r="EC135" s="74"/>
      <c r="ED135" s="74"/>
      <c r="EE135" s="74"/>
      <c r="EF135" s="74"/>
      <c r="EG135" s="74"/>
      <c r="EH135" s="74"/>
      <c r="EI135" s="74"/>
      <c r="EJ135" s="74"/>
      <c r="EK135" s="74"/>
      <c r="EL135" s="74"/>
      <c r="EM135" s="74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/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  <c r="GV135" s="74"/>
      <c r="GW135" s="74"/>
      <c r="GX135" s="74"/>
      <c r="GY135" s="74"/>
      <c r="GZ135" s="74"/>
      <c r="HA135" s="74"/>
      <c r="HB135" s="74"/>
      <c r="HC135" s="74"/>
      <c r="HD135" s="74"/>
      <c r="HE135" s="74"/>
      <c r="HF135" s="74"/>
      <c r="HG135" s="74"/>
      <c r="HH135" s="74"/>
      <c r="HI135" s="74"/>
      <c r="HJ135" s="74"/>
      <c r="HK135" s="74"/>
      <c r="HL135" s="74"/>
      <c r="HM135" s="74"/>
      <c r="HN135" s="74"/>
      <c r="HO135" s="74"/>
      <c r="HP135" s="74"/>
      <c r="HQ135" s="74"/>
      <c r="HR135" s="74"/>
      <c r="HS135" s="74"/>
      <c r="HT135" s="74"/>
      <c r="HU135" s="74"/>
      <c r="HV135" s="74"/>
      <c r="HW135" s="74"/>
      <c r="HX135" s="74"/>
      <c r="HY135" s="74"/>
      <c r="HZ135" s="74"/>
      <c r="IA135" s="74"/>
      <c r="IB135" s="74"/>
      <c r="IC135" s="74"/>
      <c r="ID135" s="74"/>
      <c r="IE135" s="74"/>
      <c r="IF135" s="74"/>
      <c r="IG135" s="74"/>
      <c r="IH135" s="74"/>
      <c r="II135" s="74"/>
      <c r="IJ135" s="74"/>
      <c r="IK135" s="74"/>
      <c r="IL135" s="74"/>
      <c r="IM135" s="74"/>
      <c r="IN135" s="74"/>
      <c r="IO135" s="74"/>
      <c r="IP135" s="74"/>
      <c r="IQ135" s="74"/>
      <c r="IR135" s="74"/>
      <c r="IS135" s="74"/>
      <c r="IT135" s="74"/>
      <c r="IU135" s="74"/>
      <c r="IV135" s="74"/>
    </row>
    <row r="136" spans="1:257" ht="12.75" x14ac:dyDescent="0.2">
      <c r="A136" s="68">
        <v>60</v>
      </c>
      <c r="B136" s="69">
        <v>65</v>
      </c>
      <c r="C136" s="69" t="s">
        <v>90</v>
      </c>
      <c r="D136" s="70" t="s">
        <v>77</v>
      </c>
      <c r="E136" s="69" t="s">
        <v>1</v>
      </c>
      <c r="F136" s="71">
        <v>1</v>
      </c>
      <c r="G136" s="126"/>
      <c r="H136" s="72">
        <f t="shared" si="15"/>
        <v>0</v>
      </c>
      <c r="I136" s="63">
        <f t="shared" ref="I136:I153" si="16">+F136</f>
        <v>1</v>
      </c>
      <c r="J136" s="63"/>
      <c r="K136" s="63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74"/>
      <c r="DW136" s="74"/>
      <c r="DX136" s="74"/>
      <c r="DY136" s="74"/>
      <c r="DZ136" s="74"/>
      <c r="EA136" s="74"/>
      <c r="EB136" s="74"/>
      <c r="EC136" s="74"/>
      <c r="ED136" s="74"/>
      <c r="EE136" s="74"/>
      <c r="EF136" s="74"/>
      <c r="EG136" s="74"/>
      <c r="EH136" s="74"/>
      <c r="EI136" s="74"/>
      <c r="EJ136" s="74"/>
      <c r="EK136" s="74"/>
      <c r="EL136" s="74"/>
      <c r="EM136" s="74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/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74"/>
      <c r="GX136" s="74"/>
      <c r="GY136" s="74"/>
      <c r="GZ136" s="74"/>
      <c r="HA136" s="74"/>
      <c r="HB136" s="74"/>
      <c r="HC136" s="74"/>
      <c r="HD136" s="74"/>
      <c r="HE136" s="74"/>
      <c r="HF136" s="74"/>
      <c r="HG136" s="74"/>
      <c r="HH136" s="74"/>
      <c r="HI136" s="74"/>
      <c r="HJ136" s="74"/>
      <c r="HK136" s="74"/>
      <c r="HL136" s="74"/>
      <c r="HM136" s="74"/>
      <c r="HN136" s="74"/>
      <c r="HO136" s="74"/>
      <c r="HP136" s="74"/>
      <c r="HQ136" s="74"/>
      <c r="HR136" s="74"/>
      <c r="HS136" s="74"/>
      <c r="HT136" s="74"/>
      <c r="HU136" s="74"/>
      <c r="HV136" s="74"/>
      <c r="HW136" s="74"/>
      <c r="HX136" s="74"/>
      <c r="HY136" s="74"/>
      <c r="HZ136" s="74"/>
      <c r="IA136" s="74"/>
      <c r="IB136" s="74"/>
      <c r="IC136" s="74"/>
      <c r="ID136" s="74"/>
      <c r="IE136" s="74"/>
      <c r="IF136" s="74"/>
      <c r="IG136" s="74"/>
      <c r="IH136" s="74"/>
      <c r="II136" s="74"/>
      <c r="IJ136" s="74"/>
      <c r="IK136" s="74"/>
      <c r="IL136" s="74"/>
      <c r="IM136" s="74"/>
      <c r="IN136" s="74"/>
      <c r="IO136" s="74"/>
      <c r="IP136" s="74"/>
      <c r="IQ136" s="74"/>
      <c r="IR136" s="74"/>
      <c r="IS136" s="74"/>
      <c r="IT136" s="74"/>
      <c r="IU136" s="74"/>
      <c r="IV136" s="74"/>
    </row>
    <row r="137" spans="1:257" ht="12.75" x14ac:dyDescent="0.2">
      <c r="A137" s="39"/>
      <c r="B137" s="69"/>
      <c r="C137" s="119"/>
      <c r="D137" s="90" t="s">
        <v>78</v>
      </c>
      <c r="E137" s="69" t="s">
        <v>1</v>
      </c>
      <c r="F137" s="120"/>
      <c r="G137" s="42"/>
      <c r="H137" s="72"/>
      <c r="I137" s="44"/>
      <c r="J137" s="44"/>
      <c r="K137" s="44"/>
      <c r="L137" s="39"/>
      <c r="M137" s="40"/>
      <c r="N137" s="39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  <c r="II137" s="40"/>
      <c r="IJ137" s="40"/>
      <c r="IK137" s="40"/>
      <c r="IL137" s="40"/>
      <c r="IM137" s="40"/>
      <c r="IN137" s="40"/>
      <c r="IO137" s="40"/>
      <c r="IP137" s="40"/>
      <c r="IQ137" s="40"/>
      <c r="IR137" s="40"/>
      <c r="IS137" s="40"/>
      <c r="IT137" s="40"/>
      <c r="IU137" s="40"/>
      <c r="IV137" s="40"/>
    </row>
    <row r="138" spans="1:257" ht="12.75" x14ac:dyDescent="0.2">
      <c r="A138" s="68">
        <v>50</v>
      </c>
      <c r="B138" s="69">
        <v>66</v>
      </c>
      <c r="C138" s="69" t="s">
        <v>47</v>
      </c>
      <c r="D138" s="70" t="s">
        <v>38</v>
      </c>
      <c r="E138" s="69" t="s">
        <v>1</v>
      </c>
      <c r="F138" s="71">
        <v>2</v>
      </c>
      <c r="G138" s="126"/>
      <c r="H138" s="72">
        <f t="shared" si="15"/>
        <v>0</v>
      </c>
      <c r="I138" s="63"/>
      <c r="J138" s="63">
        <f>+F138</f>
        <v>2</v>
      </c>
      <c r="K138" s="63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  <c r="EK138" s="74"/>
      <c r="EL138" s="74"/>
      <c r="EM138" s="74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/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74"/>
      <c r="GW138" s="74"/>
      <c r="GX138" s="74"/>
      <c r="GY138" s="74"/>
      <c r="GZ138" s="74"/>
      <c r="HA138" s="74"/>
      <c r="HB138" s="74"/>
      <c r="HC138" s="74"/>
      <c r="HD138" s="74"/>
      <c r="HE138" s="74"/>
      <c r="HF138" s="74"/>
      <c r="HG138" s="74"/>
      <c r="HH138" s="74"/>
      <c r="HI138" s="74"/>
      <c r="HJ138" s="74"/>
      <c r="HK138" s="74"/>
      <c r="HL138" s="74"/>
      <c r="HM138" s="74"/>
      <c r="HN138" s="74"/>
      <c r="HO138" s="74"/>
      <c r="HP138" s="74"/>
      <c r="HQ138" s="74"/>
      <c r="HR138" s="74"/>
      <c r="HS138" s="74"/>
      <c r="HT138" s="74"/>
      <c r="HU138" s="74"/>
      <c r="HV138" s="74"/>
      <c r="HW138" s="74"/>
      <c r="HX138" s="74"/>
      <c r="HY138" s="74"/>
      <c r="HZ138" s="74"/>
      <c r="IA138" s="74"/>
      <c r="IB138" s="74"/>
      <c r="IC138" s="74"/>
      <c r="ID138" s="74"/>
      <c r="IE138" s="74"/>
      <c r="IF138" s="74"/>
      <c r="IG138" s="74"/>
      <c r="IH138" s="74"/>
      <c r="II138" s="74"/>
      <c r="IJ138" s="74"/>
      <c r="IK138" s="74"/>
      <c r="IL138" s="74"/>
      <c r="IM138" s="74"/>
      <c r="IN138" s="74"/>
      <c r="IO138" s="74"/>
      <c r="IP138" s="74"/>
      <c r="IQ138" s="74"/>
      <c r="IR138" s="74"/>
      <c r="IS138" s="74"/>
      <c r="IT138" s="74"/>
      <c r="IU138" s="74"/>
      <c r="IV138" s="74"/>
    </row>
    <row r="139" spans="1:257" ht="12.75" x14ac:dyDescent="0.2">
      <c r="A139" s="68">
        <v>50</v>
      </c>
      <c r="B139" s="69">
        <v>67</v>
      </c>
      <c r="C139" s="69" t="s">
        <v>47</v>
      </c>
      <c r="D139" s="70" t="s">
        <v>38</v>
      </c>
      <c r="E139" s="69" t="s">
        <v>1</v>
      </c>
      <c r="F139" s="71">
        <v>4</v>
      </c>
      <c r="G139" s="126"/>
      <c r="H139" s="72">
        <f t="shared" si="15"/>
        <v>0</v>
      </c>
      <c r="I139" s="63">
        <f t="shared" si="16"/>
        <v>4</v>
      </c>
      <c r="J139" s="63"/>
      <c r="K139" s="63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  <c r="EK139" s="74"/>
      <c r="EL139" s="74"/>
      <c r="EM139" s="74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/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  <c r="IV139" s="74"/>
    </row>
    <row r="140" spans="1:257" ht="12.75" x14ac:dyDescent="0.2">
      <c r="A140" s="68">
        <v>60</v>
      </c>
      <c r="B140" s="69">
        <v>68</v>
      </c>
      <c r="C140" s="69" t="s">
        <v>40</v>
      </c>
      <c r="D140" s="70" t="s">
        <v>38</v>
      </c>
      <c r="E140" s="69" t="s">
        <v>1</v>
      </c>
      <c r="F140" s="71">
        <v>1</v>
      </c>
      <c r="G140" s="126"/>
      <c r="H140" s="72">
        <f t="shared" si="15"/>
        <v>0</v>
      </c>
      <c r="I140" s="63">
        <f t="shared" si="16"/>
        <v>1</v>
      </c>
      <c r="J140" s="63"/>
      <c r="K140" s="63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4"/>
      <c r="DE140" s="74"/>
      <c r="DF140" s="74"/>
      <c r="DG140" s="74"/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74"/>
      <c r="DW140" s="74"/>
      <c r="DX140" s="74"/>
      <c r="DY140" s="74"/>
      <c r="DZ140" s="74"/>
      <c r="EA140" s="74"/>
      <c r="EB140" s="74"/>
      <c r="EC140" s="74"/>
      <c r="ED140" s="74"/>
      <c r="EE140" s="74"/>
      <c r="EF140" s="74"/>
      <c r="EG140" s="74"/>
      <c r="EH140" s="74"/>
      <c r="EI140" s="74"/>
      <c r="EJ140" s="74"/>
      <c r="EK140" s="74"/>
      <c r="EL140" s="74"/>
      <c r="EM140" s="74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/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74"/>
      <c r="GW140" s="74"/>
      <c r="GX140" s="74"/>
      <c r="GY140" s="74"/>
      <c r="GZ140" s="74"/>
      <c r="HA140" s="74"/>
      <c r="HB140" s="74"/>
      <c r="HC140" s="74"/>
      <c r="HD140" s="74"/>
      <c r="HE140" s="74"/>
      <c r="HF140" s="74"/>
      <c r="HG140" s="74"/>
      <c r="HH140" s="74"/>
      <c r="HI140" s="74"/>
      <c r="HJ140" s="74"/>
      <c r="HK140" s="74"/>
      <c r="HL140" s="74"/>
      <c r="HM140" s="74"/>
      <c r="HN140" s="74"/>
      <c r="HO140" s="74"/>
      <c r="HP140" s="74"/>
      <c r="HQ140" s="74"/>
      <c r="HR140" s="74"/>
      <c r="HS140" s="74"/>
      <c r="HT140" s="74"/>
      <c r="HU140" s="74"/>
      <c r="HV140" s="74"/>
      <c r="HW140" s="74"/>
      <c r="HX140" s="74"/>
      <c r="HY140" s="74"/>
      <c r="HZ140" s="74"/>
      <c r="IA140" s="74"/>
      <c r="IB140" s="74"/>
      <c r="IC140" s="74"/>
      <c r="ID140" s="74"/>
      <c r="IE140" s="74"/>
      <c r="IF140" s="74"/>
      <c r="IG140" s="74"/>
      <c r="IH140" s="74"/>
      <c r="II140" s="74"/>
      <c r="IJ140" s="74"/>
      <c r="IK140" s="74"/>
      <c r="IL140" s="74"/>
      <c r="IM140" s="74"/>
      <c r="IN140" s="74"/>
      <c r="IO140" s="74"/>
      <c r="IP140" s="74"/>
      <c r="IQ140" s="74"/>
      <c r="IR140" s="74"/>
      <c r="IS140" s="74"/>
      <c r="IT140" s="74"/>
      <c r="IU140" s="74"/>
      <c r="IV140" s="74"/>
    </row>
    <row r="141" spans="1:257" ht="12.75" x14ac:dyDescent="0.2">
      <c r="A141" s="68">
        <v>60</v>
      </c>
      <c r="B141" s="69">
        <v>69</v>
      </c>
      <c r="C141" s="69" t="s">
        <v>37</v>
      </c>
      <c r="D141" s="70" t="s">
        <v>79</v>
      </c>
      <c r="E141" s="69" t="s">
        <v>1</v>
      </c>
      <c r="F141" s="71">
        <v>1</v>
      </c>
      <c r="G141" s="126"/>
      <c r="H141" s="72">
        <f t="shared" si="15"/>
        <v>0</v>
      </c>
      <c r="I141" s="63">
        <f t="shared" si="16"/>
        <v>1</v>
      </c>
      <c r="J141" s="63"/>
      <c r="K141" s="63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  <c r="DD141" s="74"/>
      <c r="DE141" s="74"/>
      <c r="DF141" s="74"/>
      <c r="DG141" s="74"/>
      <c r="DH141" s="74"/>
      <c r="DI141" s="74"/>
      <c r="DJ141" s="74"/>
      <c r="DK141" s="74"/>
      <c r="DL141" s="74"/>
      <c r="DM141" s="74"/>
      <c r="DN141" s="74"/>
      <c r="DO141" s="74"/>
      <c r="DP141" s="74"/>
      <c r="DQ141" s="74"/>
      <c r="DR141" s="74"/>
      <c r="DS141" s="74"/>
      <c r="DT141" s="74"/>
      <c r="DU141" s="74"/>
      <c r="DV141" s="74"/>
      <c r="DW141" s="74"/>
      <c r="DX141" s="74"/>
      <c r="DY141" s="74"/>
      <c r="DZ141" s="74"/>
      <c r="EA141" s="74"/>
      <c r="EB141" s="74"/>
      <c r="EC141" s="74"/>
      <c r="ED141" s="74"/>
      <c r="EE141" s="74"/>
      <c r="EF141" s="74"/>
      <c r="EG141" s="74"/>
      <c r="EH141" s="74"/>
      <c r="EI141" s="74"/>
      <c r="EJ141" s="74"/>
      <c r="EK141" s="74"/>
      <c r="EL141" s="74"/>
      <c r="EM141" s="74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/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  <c r="GV141" s="74"/>
      <c r="GW141" s="74"/>
      <c r="GX141" s="74"/>
      <c r="GY141" s="74"/>
      <c r="GZ141" s="74"/>
      <c r="HA141" s="74"/>
      <c r="HB141" s="74"/>
      <c r="HC141" s="74"/>
      <c r="HD141" s="74"/>
      <c r="HE141" s="74"/>
      <c r="HF141" s="74"/>
      <c r="HG141" s="74"/>
      <c r="HH141" s="74"/>
      <c r="HI141" s="74"/>
      <c r="HJ141" s="74"/>
      <c r="HK141" s="74"/>
      <c r="HL141" s="74"/>
      <c r="HM141" s="74"/>
      <c r="HN141" s="74"/>
      <c r="HO141" s="74"/>
      <c r="HP141" s="74"/>
      <c r="HQ141" s="74"/>
      <c r="HR141" s="74"/>
      <c r="HS141" s="74"/>
      <c r="HT141" s="74"/>
      <c r="HU141" s="74"/>
      <c r="HV141" s="74"/>
      <c r="HW141" s="74"/>
      <c r="HX141" s="74"/>
      <c r="HY141" s="74"/>
      <c r="HZ141" s="74"/>
      <c r="IA141" s="74"/>
      <c r="IB141" s="74"/>
      <c r="IC141" s="74"/>
      <c r="ID141" s="74"/>
      <c r="IE141" s="74"/>
      <c r="IF141" s="74"/>
      <c r="IG141" s="74"/>
      <c r="IH141" s="74"/>
      <c r="II141" s="74"/>
      <c r="IJ141" s="74"/>
      <c r="IK141" s="74"/>
      <c r="IL141" s="74"/>
      <c r="IM141" s="74"/>
      <c r="IN141" s="74"/>
      <c r="IO141" s="74"/>
      <c r="IP141" s="74"/>
      <c r="IQ141" s="74"/>
      <c r="IR141" s="74"/>
      <c r="IS141" s="74"/>
      <c r="IT141" s="74"/>
      <c r="IU141" s="74"/>
      <c r="IV141" s="74"/>
    </row>
    <row r="142" spans="1:257" ht="12.75" x14ac:dyDescent="0.2">
      <c r="A142" s="68">
        <v>60</v>
      </c>
      <c r="B142" s="69">
        <v>70</v>
      </c>
      <c r="C142" s="69" t="s">
        <v>40</v>
      </c>
      <c r="D142" s="70" t="s">
        <v>46</v>
      </c>
      <c r="E142" s="69" t="s">
        <v>1</v>
      </c>
      <c r="F142" s="71">
        <v>2</v>
      </c>
      <c r="G142" s="126"/>
      <c r="H142" s="72">
        <f t="shared" si="15"/>
        <v>0</v>
      </c>
      <c r="I142" s="63">
        <f t="shared" si="16"/>
        <v>2</v>
      </c>
      <c r="J142" s="63"/>
      <c r="K142" s="63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/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  <c r="IV142" s="74"/>
    </row>
    <row r="143" spans="1:257" ht="12.75" x14ac:dyDescent="0.2">
      <c r="A143" s="68">
        <v>60</v>
      </c>
      <c r="B143" s="69">
        <v>71</v>
      </c>
      <c r="C143" s="69" t="s">
        <v>40</v>
      </c>
      <c r="D143" s="70" t="s">
        <v>80</v>
      </c>
      <c r="E143" s="69" t="s">
        <v>1</v>
      </c>
      <c r="F143" s="71">
        <v>1</v>
      </c>
      <c r="G143" s="126"/>
      <c r="H143" s="72">
        <f t="shared" si="15"/>
        <v>0</v>
      </c>
      <c r="I143" s="63">
        <f t="shared" si="16"/>
        <v>1</v>
      </c>
      <c r="J143" s="63"/>
      <c r="K143" s="63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74"/>
      <c r="DD143" s="74"/>
      <c r="DE143" s="74"/>
      <c r="DF143" s="74"/>
      <c r="DG143" s="74"/>
      <c r="DH143" s="74"/>
      <c r="DI143" s="74"/>
      <c r="DJ143" s="74"/>
      <c r="DK143" s="74"/>
      <c r="DL143" s="74"/>
      <c r="DM143" s="74"/>
      <c r="DN143" s="74"/>
      <c r="DO143" s="74"/>
      <c r="DP143" s="74"/>
      <c r="DQ143" s="74"/>
      <c r="DR143" s="74"/>
      <c r="DS143" s="74"/>
      <c r="DT143" s="74"/>
      <c r="DU143" s="74"/>
      <c r="DV143" s="74"/>
      <c r="DW143" s="74"/>
      <c r="DX143" s="74"/>
      <c r="DY143" s="74"/>
      <c r="DZ143" s="74"/>
      <c r="EA143" s="74"/>
      <c r="EB143" s="74"/>
      <c r="EC143" s="74"/>
      <c r="ED143" s="74"/>
      <c r="EE143" s="74"/>
      <c r="EF143" s="74"/>
      <c r="EG143" s="74"/>
      <c r="EH143" s="74"/>
      <c r="EI143" s="74"/>
      <c r="EJ143" s="74"/>
      <c r="EK143" s="74"/>
      <c r="EL143" s="74"/>
      <c r="EM143" s="74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/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  <c r="GV143" s="74"/>
      <c r="GW143" s="74"/>
      <c r="GX143" s="74"/>
      <c r="GY143" s="74"/>
      <c r="GZ143" s="74"/>
      <c r="HA143" s="74"/>
      <c r="HB143" s="74"/>
      <c r="HC143" s="74"/>
      <c r="HD143" s="74"/>
      <c r="HE143" s="74"/>
      <c r="HF143" s="74"/>
      <c r="HG143" s="74"/>
      <c r="HH143" s="74"/>
      <c r="HI143" s="74"/>
      <c r="HJ143" s="74"/>
      <c r="HK143" s="74"/>
      <c r="HL143" s="74"/>
      <c r="HM143" s="74"/>
      <c r="HN143" s="74"/>
      <c r="HO143" s="74"/>
      <c r="HP143" s="74"/>
      <c r="HQ143" s="74"/>
      <c r="HR143" s="74"/>
      <c r="HS143" s="74"/>
      <c r="HT143" s="74"/>
      <c r="HU143" s="74"/>
      <c r="HV143" s="74"/>
      <c r="HW143" s="74"/>
      <c r="HX143" s="74"/>
      <c r="HY143" s="74"/>
      <c r="HZ143" s="74"/>
      <c r="IA143" s="74"/>
      <c r="IB143" s="74"/>
      <c r="IC143" s="74"/>
      <c r="ID143" s="74"/>
      <c r="IE143" s="74"/>
      <c r="IF143" s="74"/>
      <c r="IG143" s="74"/>
      <c r="IH143" s="74"/>
      <c r="II143" s="74"/>
      <c r="IJ143" s="74"/>
      <c r="IK143" s="74"/>
      <c r="IL143" s="74"/>
      <c r="IM143" s="74"/>
      <c r="IN143" s="74"/>
      <c r="IO143" s="74"/>
      <c r="IP143" s="74"/>
      <c r="IQ143" s="74"/>
      <c r="IR143" s="74"/>
      <c r="IS143" s="74"/>
      <c r="IT143" s="74"/>
      <c r="IU143" s="74"/>
      <c r="IV143" s="74"/>
    </row>
    <row r="144" spans="1:257" ht="12.75" x14ac:dyDescent="0.2">
      <c r="A144" s="68">
        <v>60</v>
      </c>
      <c r="B144" s="69">
        <v>72</v>
      </c>
      <c r="C144" s="69" t="s">
        <v>40</v>
      </c>
      <c r="D144" s="70" t="s">
        <v>81</v>
      </c>
      <c r="E144" s="69" t="s">
        <v>1</v>
      </c>
      <c r="F144" s="71">
        <v>1</v>
      </c>
      <c r="G144" s="126"/>
      <c r="H144" s="72">
        <f t="shared" si="15"/>
        <v>0</v>
      </c>
      <c r="I144" s="63">
        <f t="shared" si="16"/>
        <v>1</v>
      </c>
      <c r="J144" s="63"/>
      <c r="K144" s="63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/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  <c r="IV144" s="74"/>
    </row>
    <row r="145" spans="1:257" ht="12.75" x14ac:dyDescent="0.2">
      <c r="A145" s="68">
        <v>50</v>
      </c>
      <c r="B145" s="69">
        <v>73</v>
      </c>
      <c r="C145" s="69" t="s">
        <v>47</v>
      </c>
      <c r="D145" s="70" t="s">
        <v>82</v>
      </c>
      <c r="E145" s="69" t="s">
        <v>1</v>
      </c>
      <c r="F145" s="71">
        <v>1</v>
      </c>
      <c r="G145" s="126"/>
      <c r="H145" s="72">
        <f t="shared" si="15"/>
        <v>0</v>
      </c>
      <c r="I145" s="63">
        <f t="shared" si="16"/>
        <v>1</v>
      </c>
      <c r="J145" s="63"/>
      <c r="K145" s="63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DY145" s="74"/>
      <c r="DZ145" s="74"/>
      <c r="EA145" s="74"/>
      <c r="EB145" s="74"/>
      <c r="EC145" s="74"/>
      <c r="ED145" s="74"/>
      <c r="EE145" s="74"/>
      <c r="EF145" s="74"/>
      <c r="EG145" s="74"/>
      <c r="EH145" s="74"/>
      <c r="EI145" s="74"/>
      <c r="EJ145" s="74"/>
      <c r="EK145" s="74"/>
      <c r="EL145" s="74"/>
      <c r="EM145" s="74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/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74"/>
      <c r="GW145" s="74"/>
      <c r="GX145" s="74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K145" s="74"/>
      <c r="HL145" s="74"/>
      <c r="HM145" s="74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HZ145" s="74"/>
      <c r="IA145" s="74"/>
      <c r="IB145" s="74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O145" s="74"/>
      <c r="IP145" s="74"/>
      <c r="IQ145" s="74"/>
      <c r="IR145" s="74"/>
      <c r="IS145" s="74"/>
      <c r="IT145" s="74"/>
      <c r="IU145" s="74"/>
      <c r="IV145" s="74"/>
    </row>
    <row r="146" spans="1:257" ht="12.75" x14ac:dyDescent="0.2">
      <c r="A146" s="68">
        <v>50</v>
      </c>
      <c r="B146" s="69">
        <v>74</v>
      </c>
      <c r="C146" s="69" t="s">
        <v>47</v>
      </c>
      <c r="D146" s="70" t="s">
        <v>83</v>
      </c>
      <c r="E146" s="69" t="s">
        <v>1</v>
      </c>
      <c r="F146" s="71">
        <v>2</v>
      </c>
      <c r="G146" s="126"/>
      <c r="H146" s="72">
        <f t="shared" si="15"/>
        <v>0</v>
      </c>
      <c r="I146" s="63">
        <f t="shared" si="16"/>
        <v>2</v>
      </c>
      <c r="J146" s="63"/>
      <c r="K146" s="63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4"/>
      <c r="DC146" s="74"/>
      <c r="DD146" s="74"/>
      <c r="DE146" s="74"/>
      <c r="DF146" s="74"/>
      <c r="DG146" s="74"/>
      <c r="DH146" s="74"/>
      <c r="DI146" s="74"/>
      <c r="DJ146" s="74"/>
      <c r="DK146" s="74"/>
      <c r="DL146" s="74"/>
      <c r="DM146" s="74"/>
      <c r="DN146" s="74"/>
      <c r="DO146" s="74"/>
      <c r="DP146" s="74"/>
      <c r="DQ146" s="74"/>
      <c r="DR146" s="74"/>
      <c r="DS146" s="74"/>
      <c r="DT146" s="74"/>
      <c r="DU146" s="74"/>
      <c r="DV146" s="74"/>
      <c r="DW146" s="74"/>
      <c r="DX146" s="74"/>
      <c r="DY146" s="74"/>
      <c r="DZ146" s="74"/>
      <c r="EA146" s="74"/>
      <c r="EB146" s="74"/>
      <c r="EC146" s="74"/>
      <c r="ED146" s="74"/>
      <c r="EE146" s="74"/>
      <c r="EF146" s="74"/>
      <c r="EG146" s="74"/>
      <c r="EH146" s="74"/>
      <c r="EI146" s="74"/>
      <c r="EJ146" s="74"/>
      <c r="EK146" s="74"/>
      <c r="EL146" s="74"/>
      <c r="EM146" s="74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/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4"/>
      <c r="GW146" s="74"/>
      <c r="GX146" s="7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K146" s="74"/>
      <c r="HL146" s="74"/>
      <c r="HM146" s="7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HZ146" s="74"/>
      <c r="IA146" s="74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O146" s="74"/>
      <c r="IP146" s="74"/>
      <c r="IQ146" s="74"/>
      <c r="IR146" s="74"/>
      <c r="IS146" s="74"/>
      <c r="IT146" s="74"/>
      <c r="IU146" s="74"/>
      <c r="IV146" s="74"/>
    </row>
    <row r="147" spans="1:257" ht="12.75" x14ac:dyDescent="0.2">
      <c r="A147" s="68">
        <v>50</v>
      </c>
      <c r="B147" s="69">
        <v>75</v>
      </c>
      <c r="C147" s="69" t="s">
        <v>47</v>
      </c>
      <c r="D147" s="70" t="s">
        <v>84</v>
      </c>
      <c r="E147" s="69" t="s">
        <v>1</v>
      </c>
      <c r="F147" s="71">
        <v>1</v>
      </c>
      <c r="G147" s="126"/>
      <c r="H147" s="72">
        <f t="shared" si="15"/>
        <v>0</v>
      </c>
      <c r="I147" s="63"/>
      <c r="J147" s="63">
        <f>+F147</f>
        <v>1</v>
      </c>
      <c r="K147" s="63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  <c r="IV147" s="74"/>
    </row>
    <row r="148" spans="1:257" ht="12.75" x14ac:dyDescent="0.2">
      <c r="A148" s="68">
        <v>50</v>
      </c>
      <c r="B148" s="69">
        <v>76</v>
      </c>
      <c r="C148" s="69" t="s">
        <v>47</v>
      </c>
      <c r="D148" s="70" t="s">
        <v>84</v>
      </c>
      <c r="E148" s="69" t="s">
        <v>1</v>
      </c>
      <c r="F148" s="71">
        <v>1</v>
      </c>
      <c r="G148" s="126"/>
      <c r="H148" s="72">
        <f t="shared" si="15"/>
        <v>0</v>
      </c>
      <c r="I148" s="63">
        <f t="shared" si="16"/>
        <v>1</v>
      </c>
      <c r="J148" s="63"/>
      <c r="K148" s="63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74"/>
      <c r="DW148" s="74"/>
      <c r="DX148" s="74"/>
      <c r="DY148" s="74"/>
      <c r="DZ148" s="74"/>
      <c r="EA148" s="74"/>
      <c r="EB148" s="74"/>
      <c r="EC148" s="74"/>
      <c r="ED148" s="74"/>
      <c r="EE148" s="74"/>
      <c r="EF148" s="74"/>
      <c r="EG148" s="74"/>
      <c r="EH148" s="74"/>
      <c r="EI148" s="74"/>
      <c r="EJ148" s="74"/>
      <c r="EK148" s="74"/>
      <c r="EL148" s="74"/>
      <c r="EM148" s="74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74"/>
      <c r="GX148" s="74"/>
      <c r="GY148" s="74"/>
      <c r="GZ148" s="74"/>
      <c r="HA148" s="74"/>
      <c r="HB148" s="74"/>
      <c r="HC148" s="74"/>
      <c r="HD148" s="74"/>
      <c r="HE148" s="74"/>
      <c r="HF148" s="74"/>
      <c r="HG148" s="74"/>
      <c r="HH148" s="74"/>
      <c r="HI148" s="74"/>
      <c r="HJ148" s="74"/>
      <c r="HK148" s="74"/>
      <c r="HL148" s="74"/>
      <c r="HM148" s="74"/>
      <c r="HN148" s="74"/>
      <c r="HO148" s="74"/>
      <c r="HP148" s="74"/>
      <c r="HQ148" s="74"/>
      <c r="HR148" s="74"/>
      <c r="HS148" s="74"/>
      <c r="HT148" s="74"/>
      <c r="HU148" s="74"/>
      <c r="HV148" s="74"/>
      <c r="HW148" s="74"/>
      <c r="HX148" s="74"/>
      <c r="HY148" s="74"/>
      <c r="HZ148" s="74"/>
      <c r="IA148" s="74"/>
      <c r="IB148" s="74"/>
      <c r="IC148" s="74"/>
      <c r="ID148" s="74"/>
      <c r="IE148" s="74"/>
      <c r="IF148" s="74"/>
      <c r="IG148" s="74"/>
      <c r="IH148" s="74"/>
      <c r="II148" s="74"/>
      <c r="IJ148" s="74"/>
      <c r="IK148" s="74"/>
      <c r="IL148" s="74"/>
      <c r="IM148" s="74"/>
      <c r="IN148" s="74"/>
      <c r="IO148" s="74"/>
      <c r="IP148" s="74"/>
      <c r="IQ148" s="74"/>
      <c r="IR148" s="74"/>
      <c r="IS148" s="74"/>
      <c r="IT148" s="74"/>
      <c r="IU148" s="74"/>
      <c r="IV148" s="74"/>
    </row>
    <row r="149" spans="1:257" ht="12.75" x14ac:dyDescent="0.2">
      <c r="A149" s="68">
        <v>60</v>
      </c>
      <c r="B149" s="69">
        <v>77</v>
      </c>
      <c r="C149" s="69" t="s">
        <v>40</v>
      </c>
      <c r="D149" s="70" t="s">
        <v>84</v>
      </c>
      <c r="E149" s="69" t="s">
        <v>1</v>
      </c>
      <c r="F149" s="71">
        <v>5</v>
      </c>
      <c r="G149" s="126"/>
      <c r="H149" s="72">
        <f t="shared" si="15"/>
        <v>0</v>
      </c>
      <c r="I149" s="63">
        <f t="shared" si="16"/>
        <v>5</v>
      </c>
      <c r="J149" s="63"/>
      <c r="K149" s="63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74"/>
      <c r="DC149" s="74"/>
      <c r="DD149" s="74"/>
      <c r="DE149" s="74"/>
      <c r="DF149" s="74"/>
      <c r="DG149" s="74"/>
      <c r="DH149" s="74"/>
      <c r="DI149" s="74"/>
      <c r="DJ149" s="74"/>
      <c r="DK149" s="74"/>
      <c r="DL149" s="74"/>
      <c r="DM149" s="74"/>
      <c r="DN149" s="74"/>
      <c r="DO149" s="74"/>
      <c r="DP149" s="74"/>
      <c r="DQ149" s="74"/>
      <c r="DR149" s="74"/>
      <c r="DS149" s="74"/>
      <c r="DT149" s="74"/>
      <c r="DU149" s="74"/>
      <c r="DV149" s="74"/>
      <c r="DW149" s="74"/>
      <c r="DX149" s="74"/>
      <c r="DY149" s="74"/>
      <c r="DZ149" s="74"/>
      <c r="EA149" s="74"/>
      <c r="EB149" s="74"/>
      <c r="EC149" s="74"/>
      <c r="ED149" s="74"/>
      <c r="EE149" s="74"/>
      <c r="EF149" s="74"/>
      <c r="EG149" s="74"/>
      <c r="EH149" s="74"/>
      <c r="EI149" s="74"/>
      <c r="EJ149" s="74"/>
      <c r="EK149" s="74"/>
      <c r="EL149" s="74"/>
      <c r="EM149" s="74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74"/>
      <c r="GX149" s="74"/>
      <c r="GY149" s="74"/>
      <c r="GZ149" s="74"/>
      <c r="HA149" s="74"/>
      <c r="HB149" s="74"/>
      <c r="HC149" s="74"/>
      <c r="HD149" s="74"/>
      <c r="HE149" s="74"/>
      <c r="HF149" s="74"/>
      <c r="HG149" s="74"/>
      <c r="HH149" s="74"/>
      <c r="HI149" s="74"/>
      <c r="HJ149" s="74"/>
      <c r="HK149" s="74"/>
      <c r="HL149" s="74"/>
      <c r="HM149" s="74"/>
      <c r="HN149" s="74"/>
      <c r="HO149" s="74"/>
      <c r="HP149" s="74"/>
      <c r="HQ149" s="74"/>
      <c r="HR149" s="74"/>
      <c r="HS149" s="74"/>
      <c r="HT149" s="74"/>
      <c r="HU149" s="74"/>
      <c r="HV149" s="74"/>
      <c r="HW149" s="74"/>
      <c r="HX149" s="74"/>
      <c r="HY149" s="74"/>
      <c r="HZ149" s="74"/>
      <c r="IA149" s="74"/>
      <c r="IB149" s="74"/>
      <c r="IC149" s="74"/>
      <c r="ID149" s="74"/>
      <c r="IE149" s="74"/>
      <c r="IF149" s="74"/>
      <c r="IG149" s="74"/>
      <c r="IH149" s="74"/>
      <c r="II149" s="74"/>
      <c r="IJ149" s="74"/>
      <c r="IK149" s="74"/>
      <c r="IL149" s="74"/>
      <c r="IM149" s="74"/>
      <c r="IN149" s="74"/>
      <c r="IO149" s="74"/>
      <c r="IP149" s="74"/>
      <c r="IQ149" s="74"/>
      <c r="IR149" s="74"/>
      <c r="IS149" s="74"/>
      <c r="IT149" s="74"/>
      <c r="IU149" s="74"/>
      <c r="IV149" s="74"/>
    </row>
    <row r="150" spans="1:257" ht="12.75" x14ac:dyDescent="0.2">
      <c r="A150" s="68">
        <v>50</v>
      </c>
      <c r="B150" s="69">
        <v>78</v>
      </c>
      <c r="C150" s="69" t="s">
        <v>47</v>
      </c>
      <c r="D150" s="70" t="s">
        <v>85</v>
      </c>
      <c r="E150" s="69" t="s">
        <v>1</v>
      </c>
      <c r="F150" s="71">
        <v>2</v>
      </c>
      <c r="G150" s="126"/>
      <c r="H150" s="72">
        <f t="shared" si="15"/>
        <v>0</v>
      </c>
      <c r="I150" s="63">
        <f t="shared" si="16"/>
        <v>2</v>
      </c>
      <c r="J150" s="63"/>
      <c r="K150" s="63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  <c r="DD150" s="74"/>
      <c r="DE150" s="74"/>
      <c r="DF150" s="74"/>
      <c r="DG150" s="74"/>
      <c r="DH150" s="74"/>
      <c r="DI150" s="74"/>
      <c r="DJ150" s="74"/>
      <c r="DK150" s="74"/>
      <c r="DL150" s="74"/>
      <c r="DM150" s="74"/>
      <c r="DN150" s="74"/>
      <c r="DO150" s="74"/>
      <c r="DP150" s="74"/>
      <c r="DQ150" s="74"/>
      <c r="DR150" s="74"/>
      <c r="DS150" s="74"/>
      <c r="DT150" s="74"/>
      <c r="DU150" s="74"/>
      <c r="DV150" s="74"/>
      <c r="DW150" s="74"/>
      <c r="DX150" s="74"/>
      <c r="DY150" s="74"/>
      <c r="DZ150" s="74"/>
      <c r="EA150" s="74"/>
      <c r="EB150" s="74"/>
      <c r="EC150" s="74"/>
      <c r="ED150" s="74"/>
      <c r="EE150" s="74"/>
      <c r="EF150" s="74"/>
      <c r="EG150" s="74"/>
      <c r="EH150" s="74"/>
      <c r="EI150" s="74"/>
      <c r="EJ150" s="74"/>
      <c r="EK150" s="74"/>
      <c r="EL150" s="74"/>
      <c r="EM150" s="74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  <c r="GV150" s="74"/>
      <c r="GW150" s="74"/>
      <c r="GX150" s="74"/>
      <c r="GY150" s="74"/>
      <c r="GZ150" s="74"/>
      <c r="HA150" s="74"/>
      <c r="HB150" s="74"/>
      <c r="HC150" s="74"/>
      <c r="HD150" s="74"/>
      <c r="HE150" s="74"/>
      <c r="HF150" s="74"/>
      <c r="HG150" s="74"/>
      <c r="HH150" s="74"/>
      <c r="HI150" s="74"/>
      <c r="HJ150" s="74"/>
      <c r="HK150" s="74"/>
      <c r="HL150" s="74"/>
      <c r="HM150" s="74"/>
      <c r="HN150" s="74"/>
      <c r="HO150" s="74"/>
      <c r="HP150" s="74"/>
      <c r="HQ150" s="74"/>
      <c r="HR150" s="74"/>
      <c r="HS150" s="74"/>
      <c r="HT150" s="74"/>
      <c r="HU150" s="74"/>
      <c r="HV150" s="74"/>
      <c r="HW150" s="74"/>
      <c r="HX150" s="74"/>
      <c r="HY150" s="74"/>
      <c r="HZ150" s="74"/>
      <c r="IA150" s="74"/>
      <c r="IB150" s="74"/>
      <c r="IC150" s="74"/>
      <c r="ID150" s="74"/>
      <c r="IE150" s="74"/>
      <c r="IF150" s="74"/>
      <c r="IG150" s="74"/>
      <c r="IH150" s="74"/>
      <c r="II150" s="74"/>
      <c r="IJ150" s="74"/>
      <c r="IK150" s="74"/>
      <c r="IL150" s="74"/>
      <c r="IM150" s="74"/>
      <c r="IN150" s="74"/>
      <c r="IO150" s="74"/>
      <c r="IP150" s="74"/>
      <c r="IQ150" s="74"/>
      <c r="IR150" s="74"/>
      <c r="IS150" s="74"/>
      <c r="IT150" s="74"/>
      <c r="IU150" s="74"/>
      <c r="IV150" s="74"/>
    </row>
    <row r="151" spans="1:257" ht="12.75" x14ac:dyDescent="0.2">
      <c r="A151" s="68">
        <v>50</v>
      </c>
      <c r="B151" s="69">
        <v>79</v>
      </c>
      <c r="C151" s="69" t="s">
        <v>47</v>
      </c>
      <c r="D151" s="70" t="s">
        <v>86</v>
      </c>
      <c r="E151" s="69" t="s">
        <v>1</v>
      </c>
      <c r="F151" s="71">
        <v>3</v>
      </c>
      <c r="G151" s="126"/>
      <c r="H151" s="72">
        <f t="shared" si="15"/>
        <v>0</v>
      </c>
      <c r="I151" s="63">
        <f t="shared" si="16"/>
        <v>3</v>
      </c>
      <c r="J151" s="63"/>
      <c r="K151" s="63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74"/>
      <c r="DC151" s="74"/>
      <c r="DD151" s="74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  <c r="FA151" s="74"/>
      <c r="FB151" s="74"/>
      <c r="FC151" s="74"/>
      <c r="FD151" s="74"/>
      <c r="FE151" s="74"/>
      <c r="FF151" s="74"/>
      <c r="FG151" s="74"/>
      <c r="FH151" s="74"/>
      <c r="FI151" s="74"/>
      <c r="FJ151" s="74"/>
      <c r="FK151" s="74"/>
      <c r="FL151" s="74"/>
      <c r="FM151" s="74"/>
      <c r="FN151" s="74"/>
      <c r="FO151" s="74"/>
      <c r="FP151" s="74"/>
      <c r="FQ151" s="74"/>
      <c r="FR151" s="74"/>
      <c r="FS151" s="74"/>
      <c r="FT151" s="74"/>
      <c r="FU151" s="74"/>
      <c r="FV151" s="74"/>
      <c r="FW151" s="74"/>
      <c r="FX151" s="74"/>
      <c r="FY151" s="74"/>
      <c r="FZ151" s="74"/>
      <c r="GA151" s="74"/>
      <c r="GB151" s="74"/>
      <c r="GC151" s="74"/>
      <c r="GD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74"/>
      <c r="GX151" s="74"/>
      <c r="GY151" s="74"/>
      <c r="GZ151" s="74"/>
      <c r="HA151" s="74"/>
      <c r="HB151" s="74"/>
      <c r="HC151" s="74"/>
      <c r="HD151" s="74"/>
      <c r="HE151" s="74"/>
      <c r="HF151" s="74"/>
      <c r="HG151" s="74"/>
      <c r="HH151" s="74"/>
      <c r="HI151" s="74"/>
      <c r="HJ151" s="74"/>
      <c r="HK151" s="74"/>
      <c r="HL151" s="74"/>
      <c r="HM151" s="74"/>
      <c r="HN151" s="74"/>
      <c r="HO151" s="74"/>
      <c r="HP151" s="74"/>
      <c r="HQ151" s="74"/>
      <c r="HR151" s="74"/>
      <c r="HS151" s="74"/>
      <c r="HT151" s="74"/>
      <c r="HU151" s="74"/>
      <c r="HV151" s="74"/>
      <c r="HW151" s="74"/>
      <c r="HX151" s="74"/>
      <c r="HY151" s="74"/>
      <c r="HZ151" s="74"/>
      <c r="IA151" s="74"/>
      <c r="IB151" s="74"/>
      <c r="IC151" s="74"/>
      <c r="ID151" s="74"/>
      <c r="IE151" s="74"/>
      <c r="IF151" s="74"/>
      <c r="IG151" s="74"/>
      <c r="IH151" s="74"/>
      <c r="II151" s="74"/>
      <c r="IJ151" s="74"/>
      <c r="IK151" s="74"/>
      <c r="IL151" s="74"/>
      <c r="IM151" s="74"/>
      <c r="IN151" s="74"/>
      <c r="IO151" s="74"/>
      <c r="IP151" s="74"/>
      <c r="IQ151" s="74"/>
      <c r="IR151" s="74"/>
      <c r="IS151" s="74"/>
      <c r="IT151" s="74"/>
      <c r="IU151" s="74"/>
      <c r="IV151" s="74"/>
    </row>
    <row r="152" spans="1:257" ht="12.75" x14ac:dyDescent="0.2">
      <c r="A152" s="68">
        <v>50</v>
      </c>
      <c r="B152" s="69">
        <v>80</v>
      </c>
      <c r="C152" s="69" t="s">
        <v>47</v>
      </c>
      <c r="D152" s="70" t="s">
        <v>87</v>
      </c>
      <c r="E152" s="69" t="s">
        <v>1</v>
      </c>
      <c r="F152" s="71">
        <v>2</v>
      </c>
      <c r="G152" s="126"/>
      <c r="H152" s="72">
        <f t="shared" si="15"/>
        <v>0</v>
      </c>
      <c r="I152" s="63">
        <f t="shared" si="16"/>
        <v>2</v>
      </c>
      <c r="J152" s="63"/>
      <c r="K152" s="63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74"/>
      <c r="CZ152" s="74"/>
      <c r="DA152" s="74"/>
      <c r="DB152" s="74"/>
      <c r="DC152" s="74"/>
      <c r="DD152" s="74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  <c r="FA152" s="74"/>
      <c r="FB152" s="74"/>
      <c r="FC152" s="74"/>
      <c r="FD152" s="74"/>
      <c r="FE152" s="74"/>
      <c r="FF152" s="74"/>
      <c r="FG152" s="74"/>
      <c r="FH152" s="74"/>
      <c r="FI152" s="74"/>
      <c r="FJ152" s="74"/>
      <c r="FK152" s="74"/>
      <c r="FL152" s="74"/>
      <c r="FM152" s="74"/>
      <c r="FN152" s="74"/>
      <c r="FO152" s="74"/>
      <c r="FP152" s="74"/>
      <c r="FQ152" s="74"/>
      <c r="FR152" s="74"/>
      <c r="FS152" s="74"/>
      <c r="FT152" s="74"/>
      <c r="FU152" s="74"/>
      <c r="FV152" s="74"/>
      <c r="FW152" s="74"/>
      <c r="FX152" s="74"/>
      <c r="FY152" s="74"/>
      <c r="FZ152" s="74"/>
      <c r="GA152" s="74"/>
      <c r="GB152" s="74"/>
      <c r="GC152" s="74"/>
      <c r="GD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  <c r="HZ152" s="74"/>
      <c r="IA152" s="74"/>
      <c r="IB152" s="74"/>
      <c r="IC152" s="74"/>
      <c r="ID152" s="74"/>
      <c r="IE152" s="74"/>
      <c r="IF152" s="74"/>
      <c r="IG152" s="74"/>
      <c r="IH152" s="74"/>
      <c r="II152" s="74"/>
      <c r="IJ152" s="74"/>
      <c r="IK152" s="74"/>
      <c r="IL152" s="74"/>
      <c r="IM152" s="74"/>
      <c r="IN152" s="74"/>
      <c r="IO152" s="74"/>
      <c r="IP152" s="74"/>
      <c r="IQ152" s="74"/>
      <c r="IR152" s="74"/>
      <c r="IS152" s="74"/>
      <c r="IT152" s="74"/>
      <c r="IU152" s="74"/>
      <c r="IV152" s="74"/>
    </row>
    <row r="153" spans="1:257" ht="12.75" x14ac:dyDescent="0.2">
      <c r="A153" s="68">
        <v>50</v>
      </c>
      <c r="B153" s="69">
        <v>81</v>
      </c>
      <c r="C153" s="69" t="s">
        <v>47</v>
      </c>
      <c r="D153" s="70" t="s">
        <v>88</v>
      </c>
      <c r="E153" s="69" t="s">
        <v>1</v>
      </c>
      <c r="F153" s="71">
        <v>1</v>
      </c>
      <c r="G153" s="126"/>
      <c r="H153" s="72">
        <f t="shared" si="15"/>
        <v>0</v>
      </c>
      <c r="I153" s="63">
        <f t="shared" si="16"/>
        <v>1</v>
      </c>
      <c r="J153" s="63"/>
      <c r="K153" s="63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G153" s="74"/>
      <c r="CH153" s="74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V153" s="74"/>
      <c r="CW153" s="74"/>
      <c r="CX153" s="74"/>
      <c r="CY153" s="74"/>
      <c r="CZ153" s="74"/>
      <c r="DA153" s="74"/>
      <c r="DB153" s="74"/>
      <c r="DC153" s="74"/>
      <c r="DD153" s="74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  <c r="FA153" s="74"/>
      <c r="FB153" s="74"/>
      <c r="FC153" s="74"/>
      <c r="FD153" s="74"/>
      <c r="FE153" s="74"/>
      <c r="FF153" s="74"/>
      <c r="FG153" s="74"/>
      <c r="FH153" s="74"/>
      <c r="FI153" s="74"/>
      <c r="FJ153" s="74"/>
      <c r="FK153" s="74"/>
      <c r="FL153" s="74"/>
      <c r="FM153" s="74"/>
      <c r="FN153" s="74"/>
      <c r="FO153" s="74"/>
      <c r="FP153" s="74"/>
      <c r="FQ153" s="74"/>
      <c r="FR153" s="74"/>
      <c r="FS153" s="74"/>
      <c r="FT153" s="74"/>
      <c r="FU153" s="74"/>
      <c r="FV153" s="74"/>
      <c r="FW153" s="74"/>
      <c r="FX153" s="74"/>
      <c r="FY153" s="74"/>
      <c r="FZ153" s="74"/>
      <c r="GA153" s="74"/>
      <c r="GB153" s="74"/>
      <c r="GC153" s="74"/>
      <c r="GD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W153" s="74"/>
      <c r="GX153" s="74"/>
      <c r="GY153" s="74"/>
      <c r="GZ153" s="74"/>
      <c r="HA153" s="74"/>
      <c r="HB153" s="74"/>
      <c r="HC153" s="74"/>
      <c r="HD153" s="74"/>
      <c r="HE153" s="74"/>
      <c r="HF153" s="74"/>
      <c r="HG153" s="74"/>
      <c r="HH153" s="74"/>
      <c r="HI153" s="74"/>
      <c r="HJ153" s="74"/>
      <c r="HK153" s="74"/>
      <c r="HL153" s="74"/>
      <c r="HM153" s="74"/>
      <c r="HN153" s="74"/>
      <c r="HO153" s="74"/>
      <c r="HP153" s="74"/>
      <c r="HQ153" s="74"/>
      <c r="HR153" s="74"/>
      <c r="HS153" s="74"/>
      <c r="HT153" s="74"/>
      <c r="HU153" s="74"/>
      <c r="HV153" s="74"/>
      <c r="HW153" s="74"/>
      <c r="HX153" s="74"/>
      <c r="HY153" s="74"/>
      <c r="HZ153" s="74"/>
      <c r="IA153" s="74"/>
      <c r="IB153" s="74"/>
      <c r="IC153" s="74"/>
      <c r="ID153" s="74"/>
      <c r="IE153" s="74"/>
      <c r="IF153" s="74"/>
      <c r="IG153" s="74"/>
      <c r="IH153" s="74"/>
      <c r="II153" s="74"/>
      <c r="IJ153" s="74"/>
      <c r="IK153" s="74"/>
      <c r="IL153" s="74"/>
      <c r="IM153" s="74"/>
      <c r="IN153" s="74"/>
      <c r="IO153" s="74"/>
      <c r="IP153" s="74"/>
      <c r="IQ153" s="74"/>
      <c r="IR153" s="74"/>
      <c r="IS153" s="74"/>
      <c r="IT153" s="74"/>
      <c r="IU153" s="74"/>
      <c r="IV153" s="74"/>
    </row>
    <row r="154" spans="1:257" ht="12.75" x14ac:dyDescent="0.2">
      <c r="A154" s="68">
        <v>60</v>
      </c>
      <c r="B154" s="69">
        <v>82</v>
      </c>
      <c r="C154" s="69" t="s">
        <v>40</v>
      </c>
      <c r="D154" s="70" t="s">
        <v>88</v>
      </c>
      <c r="E154" s="69" t="s">
        <v>1</v>
      </c>
      <c r="F154" s="71">
        <v>1</v>
      </c>
      <c r="G154" s="126"/>
      <c r="H154" s="72">
        <f t="shared" si="15"/>
        <v>0</v>
      </c>
      <c r="I154" s="63"/>
      <c r="J154" s="63">
        <f>+F154</f>
        <v>1</v>
      </c>
      <c r="K154" s="63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4"/>
      <c r="CH154" s="74"/>
      <c r="CI154" s="74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74"/>
      <c r="CU154" s="74"/>
      <c r="CV154" s="74"/>
      <c r="CW154" s="74"/>
      <c r="CX154" s="74"/>
      <c r="CY154" s="74"/>
      <c r="CZ154" s="74"/>
      <c r="DA154" s="74"/>
      <c r="DB154" s="74"/>
      <c r="DC154" s="74"/>
      <c r="DD154" s="74"/>
      <c r="DE154" s="74"/>
      <c r="DF154" s="74"/>
      <c r="DG154" s="74"/>
      <c r="DH154" s="74"/>
      <c r="DI154" s="74"/>
      <c r="DJ154" s="74"/>
      <c r="DK154" s="74"/>
      <c r="DL154" s="74"/>
      <c r="DM154" s="74"/>
      <c r="DN154" s="74"/>
      <c r="DO154" s="74"/>
      <c r="DP154" s="74"/>
      <c r="DQ154" s="74"/>
      <c r="DR154" s="74"/>
      <c r="DS154" s="74"/>
      <c r="DT154" s="74"/>
      <c r="DU154" s="74"/>
      <c r="DV154" s="74"/>
      <c r="DW154" s="74"/>
      <c r="DX154" s="74"/>
      <c r="DY154" s="74"/>
      <c r="DZ154" s="74"/>
      <c r="EA154" s="74"/>
      <c r="EB154" s="74"/>
      <c r="EC154" s="74"/>
      <c r="ED154" s="74"/>
      <c r="EE154" s="74"/>
      <c r="EF154" s="74"/>
      <c r="EG154" s="74"/>
      <c r="EH154" s="74"/>
      <c r="EI154" s="74"/>
      <c r="EJ154" s="74"/>
      <c r="EK154" s="74"/>
      <c r="EL154" s="74"/>
      <c r="EM154" s="74"/>
      <c r="EN154" s="74"/>
      <c r="EO154" s="74"/>
      <c r="EP154" s="74"/>
      <c r="EQ154" s="74"/>
      <c r="ER154" s="74"/>
      <c r="ES154" s="74"/>
      <c r="ET154" s="74"/>
      <c r="EU154" s="74"/>
      <c r="EV154" s="74"/>
      <c r="EW154" s="74"/>
      <c r="EX154" s="74"/>
      <c r="EY154" s="74"/>
      <c r="EZ154" s="74"/>
      <c r="FA154" s="74"/>
      <c r="FB154" s="74"/>
      <c r="FC154" s="74"/>
      <c r="FD154" s="74"/>
      <c r="FE154" s="74"/>
      <c r="FF154" s="74"/>
      <c r="FG154" s="74"/>
      <c r="FH154" s="74"/>
      <c r="FI154" s="74"/>
      <c r="FJ154" s="74"/>
      <c r="FK154" s="74"/>
      <c r="FL154" s="74"/>
      <c r="FM154" s="74"/>
      <c r="FN154" s="74"/>
      <c r="FO154" s="74"/>
      <c r="FP154" s="74"/>
      <c r="FQ154" s="74"/>
      <c r="FR154" s="74"/>
      <c r="FS154" s="74"/>
      <c r="FT154" s="74"/>
      <c r="FU154" s="74"/>
      <c r="FV154" s="74"/>
      <c r="FW154" s="74"/>
      <c r="FX154" s="74"/>
      <c r="FY154" s="74"/>
      <c r="FZ154" s="74"/>
      <c r="GA154" s="74"/>
      <c r="GB154" s="74"/>
      <c r="GC154" s="74"/>
      <c r="GD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  <c r="GV154" s="74"/>
      <c r="GW154" s="74"/>
      <c r="GX154" s="74"/>
      <c r="GY154" s="74"/>
      <c r="GZ154" s="74"/>
      <c r="HA154" s="74"/>
      <c r="HB154" s="74"/>
      <c r="HC154" s="74"/>
      <c r="HD154" s="74"/>
      <c r="HE154" s="74"/>
      <c r="HF154" s="74"/>
      <c r="HG154" s="74"/>
      <c r="HH154" s="74"/>
      <c r="HI154" s="74"/>
      <c r="HJ154" s="74"/>
      <c r="HK154" s="74"/>
      <c r="HL154" s="74"/>
      <c r="HM154" s="74"/>
      <c r="HN154" s="74"/>
      <c r="HO154" s="74"/>
      <c r="HP154" s="74"/>
      <c r="HQ154" s="74"/>
      <c r="HR154" s="74"/>
      <c r="HS154" s="74"/>
      <c r="HT154" s="74"/>
      <c r="HU154" s="74"/>
      <c r="HV154" s="74"/>
      <c r="HW154" s="74"/>
      <c r="HX154" s="74"/>
      <c r="HY154" s="74"/>
      <c r="HZ154" s="74"/>
      <c r="IA154" s="74"/>
      <c r="IB154" s="74"/>
      <c r="IC154" s="74"/>
      <c r="ID154" s="74"/>
      <c r="IE154" s="74"/>
      <c r="IF154" s="74"/>
      <c r="IG154" s="74"/>
      <c r="IH154" s="74"/>
      <c r="II154" s="74"/>
      <c r="IJ154" s="74"/>
      <c r="IK154" s="74"/>
      <c r="IL154" s="74"/>
      <c r="IM154" s="74"/>
      <c r="IN154" s="74"/>
      <c r="IO154" s="74"/>
      <c r="IP154" s="74"/>
      <c r="IQ154" s="74"/>
      <c r="IR154" s="74"/>
      <c r="IS154" s="74"/>
      <c r="IT154" s="74"/>
      <c r="IU154" s="74"/>
      <c r="IV154" s="74"/>
    </row>
    <row r="155" spans="1:257" s="1" customFormat="1" ht="12.75" x14ac:dyDescent="0.2">
      <c r="A155" s="92"/>
      <c r="B155" s="93"/>
      <c r="C155" s="90"/>
      <c r="D155" s="94" t="s">
        <v>18</v>
      </c>
      <c r="E155" s="93"/>
      <c r="F155" s="95"/>
      <c r="G155" s="127"/>
      <c r="H155" s="72"/>
      <c r="I155" s="96"/>
      <c r="J155" s="97"/>
      <c r="K155" s="98"/>
      <c r="L155" s="99"/>
      <c r="M155" s="100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  <c r="CW155" s="101"/>
      <c r="CX155" s="101"/>
      <c r="CY155" s="101"/>
      <c r="CZ155" s="101"/>
      <c r="DA155" s="101"/>
      <c r="DB155" s="101"/>
      <c r="DC155" s="101"/>
      <c r="DD155" s="101"/>
      <c r="DE155" s="101"/>
      <c r="DF155" s="101"/>
      <c r="DG155" s="101"/>
      <c r="DH155" s="101"/>
      <c r="DI155" s="101"/>
      <c r="DJ155" s="101"/>
      <c r="DK155" s="101"/>
      <c r="DL155" s="101"/>
      <c r="DM155" s="101"/>
      <c r="DN155" s="101"/>
      <c r="DO155" s="101"/>
      <c r="DP155" s="101"/>
      <c r="DQ155" s="101"/>
      <c r="DR155" s="101"/>
      <c r="DS155" s="101"/>
      <c r="DT155" s="101"/>
      <c r="DU155" s="101"/>
      <c r="DV155" s="101"/>
      <c r="DW155" s="101"/>
      <c r="DX155" s="101"/>
      <c r="DY155" s="101"/>
      <c r="DZ155" s="101"/>
      <c r="EA155" s="101"/>
      <c r="EB155" s="101"/>
      <c r="EC155" s="101"/>
      <c r="ED155" s="101"/>
      <c r="EE155" s="101"/>
      <c r="EF155" s="101"/>
      <c r="EG155" s="101"/>
      <c r="EH155" s="101"/>
      <c r="EI155" s="101"/>
      <c r="EJ155" s="101"/>
      <c r="EK155" s="101"/>
      <c r="EL155" s="101"/>
      <c r="EM155" s="101"/>
      <c r="EN155" s="101"/>
      <c r="EO155" s="101"/>
      <c r="EP155" s="101"/>
      <c r="EQ155" s="101"/>
      <c r="ER155" s="101"/>
      <c r="ES155" s="101"/>
      <c r="ET155" s="101"/>
      <c r="EU155" s="101"/>
      <c r="EV155" s="101"/>
      <c r="EW155" s="101"/>
      <c r="EX155" s="101"/>
      <c r="EY155" s="101"/>
      <c r="EZ155" s="101"/>
      <c r="FA155" s="101"/>
      <c r="FB155" s="101"/>
      <c r="FC155" s="101"/>
      <c r="FD155" s="101"/>
      <c r="FE155" s="101"/>
      <c r="FF155" s="101"/>
      <c r="FG155" s="101"/>
      <c r="FH155" s="101"/>
      <c r="FI155" s="101"/>
      <c r="FJ155" s="101"/>
      <c r="FK155" s="101"/>
      <c r="FL155" s="101"/>
      <c r="FM155" s="101"/>
      <c r="FN155" s="101"/>
      <c r="FO155" s="101"/>
      <c r="FP155" s="101"/>
      <c r="FQ155" s="101"/>
      <c r="FR155" s="101"/>
      <c r="FS155" s="101"/>
      <c r="FT155" s="101"/>
      <c r="FU155" s="101"/>
      <c r="FV155" s="101"/>
      <c r="FW155" s="101"/>
      <c r="FX155" s="101"/>
      <c r="FY155" s="101"/>
      <c r="FZ155" s="101"/>
      <c r="GA155" s="101"/>
      <c r="GB155" s="101"/>
      <c r="GC155" s="101"/>
      <c r="GD155" s="101"/>
      <c r="GE155" s="101"/>
      <c r="GF155" s="101"/>
      <c r="GG155" s="101"/>
      <c r="GH155" s="101"/>
      <c r="GI155" s="101"/>
      <c r="GJ155" s="101"/>
      <c r="GK155" s="101"/>
      <c r="GL155" s="101"/>
      <c r="GM155" s="101"/>
      <c r="GN155" s="101"/>
      <c r="GO155" s="101"/>
      <c r="GP155" s="101"/>
      <c r="GQ155" s="101"/>
      <c r="GR155" s="101"/>
      <c r="GS155" s="101"/>
      <c r="GT155" s="101"/>
      <c r="GU155" s="101"/>
      <c r="GV155" s="101"/>
      <c r="GW155" s="101"/>
      <c r="GX155" s="101"/>
      <c r="GY155" s="101"/>
      <c r="GZ155" s="101"/>
      <c r="HA155" s="101"/>
      <c r="HB155" s="101"/>
      <c r="HC155" s="101"/>
      <c r="HD155" s="101"/>
      <c r="HE155" s="101"/>
      <c r="HF155" s="101"/>
      <c r="HG155" s="101"/>
      <c r="HH155" s="101"/>
      <c r="HI155" s="101"/>
      <c r="HJ155" s="101"/>
      <c r="HK155" s="101"/>
      <c r="HL155" s="101"/>
      <c r="HM155" s="101"/>
      <c r="HN155" s="101"/>
      <c r="HO155" s="101"/>
      <c r="HP155" s="101"/>
      <c r="HQ155" s="101"/>
      <c r="HR155" s="101"/>
      <c r="HS155" s="101"/>
      <c r="HT155" s="101"/>
      <c r="HU155" s="101"/>
      <c r="HV155" s="101"/>
      <c r="HW155" s="101"/>
      <c r="HX155" s="101"/>
      <c r="HY155" s="101"/>
      <c r="HZ155" s="101"/>
      <c r="IA155" s="101"/>
      <c r="IB155" s="101"/>
      <c r="IC155" s="101"/>
      <c r="ID155" s="101"/>
      <c r="IE155" s="101"/>
      <c r="IF155" s="101"/>
      <c r="IG155" s="101"/>
      <c r="IH155" s="101"/>
      <c r="II155" s="101"/>
      <c r="IJ155" s="101"/>
      <c r="IK155" s="101"/>
      <c r="IL155" s="101"/>
      <c r="IM155" s="101"/>
      <c r="IN155" s="101"/>
      <c r="IO155" s="101"/>
      <c r="IP155" s="101"/>
      <c r="IQ155" s="101"/>
      <c r="IR155" s="101"/>
      <c r="IS155" s="101"/>
      <c r="IT155" s="101"/>
      <c r="IU155" s="101"/>
      <c r="IV155" s="101"/>
      <c r="IW155" s="102"/>
    </row>
    <row r="156" spans="1:257" ht="12.75" x14ac:dyDescent="0.2">
      <c r="A156" s="68" t="s">
        <v>52</v>
      </c>
      <c r="B156" s="69">
        <v>83</v>
      </c>
      <c r="C156" s="69" t="s">
        <v>104</v>
      </c>
      <c r="D156" s="70" t="s">
        <v>94</v>
      </c>
      <c r="E156" s="69"/>
      <c r="F156" s="71">
        <v>25</v>
      </c>
      <c r="G156" s="126"/>
      <c r="H156" s="72">
        <f t="shared" si="15"/>
        <v>0</v>
      </c>
      <c r="I156" s="63">
        <f t="shared" ref="I156:I166" si="17">+F156</f>
        <v>25</v>
      </c>
      <c r="J156" s="63"/>
      <c r="K156" s="63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74"/>
      <c r="DA156" s="74"/>
      <c r="DB156" s="74"/>
      <c r="DC156" s="74"/>
      <c r="DD156" s="74"/>
      <c r="DE156" s="74"/>
      <c r="DF156" s="74"/>
      <c r="DG156" s="74"/>
      <c r="DH156" s="74"/>
      <c r="DI156" s="74"/>
      <c r="DJ156" s="74"/>
      <c r="DK156" s="74"/>
      <c r="DL156" s="74"/>
      <c r="DM156" s="74"/>
      <c r="DN156" s="74"/>
      <c r="DO156" s="74"/>
      <c r="DP156" s="74"/>
      <c r="DQ156" s="74"/>
      <c r="DR156" s="74"/>
      <c r="DS156" s="74"/>
      <c r="DT156" s="74"/>
      <c r="DU156" s="74"/>
      <c r="DV156" s="74"/>
      <c r="DW156" s="74"/>
      <c r="DX156" s="74"/>
      <c r="DY156" s="74"/>
      <c r="DZ156" s="74"/>
      <c r="EA156" s="74"/>
      <c r="EB156" s="74"/>
      <c r="EC156" s="74"/>
      <c r="ED156" s="74"/>
      <c r="EE156" s="74"/>
      <c r="EF156" s="74"/>
      <c r="EG156" s="74"/>
      <c r="EH156" s="74"/>
      <c r="EI156" s="74"/>
      <c r="EJ156" s="74"/>
      <c r="EK156" s="74"/>
      <c r="EL156" s="74"/>
      <c r="EM156" s="74"/>
      <c r="EN156" s="74"/>
      <c r="EO156" s="74"/>
      <c r="EP156" s="74"/>
      <c r="EQ156" s="74"/>
      <c r="ER156" s="74"/>
      <c r="ES156" s="74"/>
      <c r="ET156" s="74"/>
      <c r="EU156" s="74"/>
      <c r="EV156" s="74"/>
      <c r="EW156" s="74"/>
      <c r="EX156" s="74"/>
      <c r="EY156" s="74"/>
      <c r="EZ156" s="74"/>
      <c r="FA156" s="74"/>
      <c r="FB156" s="74"/>
      <c r="FC156" s="74"/>
      <c r="FD156" s="74"/>
      <c r="FE156" s="74"/>
      <c r="FF156" s="74"/>
      <c r="FG156" s="74"/>
      <c r="FH156" s="74"/>
      <c r="FI156" s="74"/>
      <c r="FJ156" s="74"/>
      <c r="FK156" s="74"/>
      <c r="FL156" s="74"/>
      <c r="FM156" s="74"/>
      <c r="FN156" s="74"/>
      <c r="FO156" s="74"/>
      <c r="FP156" s="74"/>
      <c r="FQ156" s="74"/>
      <c r="FR156" s="74"/>
      <c r="FS156" s="74"/>
      <c r="FT156" s="74"/>
      <c r="FU156" s="74"/>
      <c r="FV156" s="74"/>
      <c r="FW156" s="74"/>
      <c r="FX156" s="74"/>
      <c r="FY156" s="74"/>
      <c r="FZ156" s="74"/>
      <c r="GA156" s="74"/>
      <c r="GB156" s="74"/>
      <c r="GC156" s="74"/>
      <c r="GD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74"/>
      <c r="GX156" s="74"/>
      <c r="GY156" s="74"/>
      <c r="GZ156" s="74"/>
      <c r="HA156" s="74"/>
      <c r="HB156" s="74"/>
      <c r="HC156" s="74"/>
      <c r="HD156" s="74"/>
      <c r="HE156" s="74"/>
      <c r="HF156" s="74"/>
      <c r="HG156" s="74"/>
      <c r="HH156" s="74"/>
      <c r="HI156" s="74"/>
      <c r="HJ156" s="74"/>
      <c r="HK156" s="74"/>
      <c r="HL156" s="74"/>
      <c r="HM156" s="74"/>
      <c r="HN156" s="74"/>
      <c r="HO156" s="74"/>
      <c r="HP156" s="74"/>
      <c r="HQ156" s="74"/>
      <c r="HR156" s="74"/>
      <c r="HS156" s="74"/>
      <c r="HT156" s="74"/>
      <c r="HU156" s="74"/>
      <c r="HV156" s="74"/>
      <c r="HW156" s="74"/>
      <c r="HX156" s="74"/>
      <c r="HY156" s="74"/>
      <c r="HZ156" s="74"/>
      <c r="IA156" s="74"/>
      <c r="IB156" s="74"/>
      <c r="IC156" s="74"/>
      <c r="ID156" s="74"/>
      <c r="IE156" s="74"/>
      <c r="IF156" s="74"/>
      <c r="IG156" s="74"/>
      <c r="IH156" s="74"/>
      <c r="II156" s="74"/>
      <c r="IJ156" s="74"/>
      <c r="IK156" s="74"/>
      <c r="IL156" s="74"/>
      <c r="IM156" s="74"/>
      <c r="IN156" s="74"/>
      <c r="IO156" s="74"/>
      <c r="IP156" s="74"/>
      <c r="IQ156" s="74"/>
      <c r="IR156" s="74"/>
      <c r="IS156" s="74"/>
      <c r="IT156" s="74"/>
      <c r="IU156" s="74"/>
      <c r="IV156" s="74"/>
    </row>
    <row r="157" spans="1:257" ht="26.25" customHeight="1" x14ac:dyDescent="0.2">
      <c r="A157" s="68"/>
      <c r="B157" s="69">
        <v>84</v>
      </c>
      <c r="C157" s="103" t="s">
        <v>105</v>
      </c>
      <c r="D157" s="70" t="s">
        <v>39</v>
      </c>
      <c r="E157" s="69"/>
      <c r="F157" s="71">
        <v>5</v>
      </c>
      <c r="G157" s="126"/>
      <c r="H157" s="72">
        <f t="shared" si="15"/>
        <v>0</v>
      </c>
      <c r="I157" s="63"/>
      <c r="J157" s="63">
        <f>+F157</f>
        <v>5</v>
      </c>
      <c r="K157" s="63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CW157" s="74"/>
      <c r="CX157" s="74"/>
      <c r="CY157" s="74"/>
      <c r="CZ157" s="74"/>
      <c r="DA157" s="74"/>
      <c r="DB157" s="74"/>
      <c r="DC157" s="74"/>
      <c r="DD157" s="74"/>
      <c r="DE157" s="74"/>
      <c r="DF157" s="74"/>
      <c r="DG157" s="74"/>
      <c r="DH157" s="74"/>
      <c r="DI157" s="74"/>
      <c r="DJ157" s="74"/>
      <c r="DK157" s="74"/>
      <c r="DL157" s="74"/>
      <c r="DM157" s="74"/>
      <c r="DN157" s="74"/>
      <c r="DO157" s="74"/>
      <c r="DP157" s="74"/>
      <c r="DQ157" s="74"/>
      <c r="DR157" s="74"/>
      <c r="DS157" s="74"/>
      <c r="DT157" s="74"/>
      <c r="DU157" s="74"/>
      <c r="DV157" s="74"/>
      <c r="DW157" s="74"/>
      <c r="DX157" s="74"/>
      <c r="DY157" s="74"/>
      <c r="DZ157" s="74"/>
      <c r="EA157" s="74"/>
      <c r="EB157" s="74"/>
      <c r="EC157" s="74"/>
      <c r="ED157" s="74"/>
      <c r="EE157" s="74"/>
      <c r="EF157" s="74"/>
      <c r="EG157" s="74"/>
      <c r="EH157" s="74"/>
      <c r="EI157" s="74"/>
      <c r="EJ157" s="74"/>
      <c r="EK157" s="74"/>
      <c r="EL157" s="74"/>
      <c r="EM157" s="74"/>
      <c r="EN157" s="74"/>
      <c r="EO157" s="74"/>
      <c r="EP157" s="74"/>
      <c r="EQ157" s="74"/>
      <c r="ER157" s="74"/>
      <c r="ES157" s="74"/>
      <c r="ET157" s="74"/>
      <c r="EU157" s="74"/>
      <c r="EV157" s="74"/>
      <c r="EW157" s="74"/>
      <c r="EX157" s="74"/>
      <c r="EY157" s="74"/>
      <c r="EZ157" s="74"/>
      <c r="FA157" s="74"/>
      <c r="FB157" s="74"/>
      <c r="FC157" s="74"/>
      <c r="FD157" s="74"/>
      <c r="FE157" s="74"/>
      <c r="FF157" s="74"/>
      <c r="FG157" s="74"/>
      <c r="FH157" s="74"/>
      <c r="FI157" s="74"/>
      <c r="FJ157" s="74"/>
      <c r="FK157" s="74"/>
      <c r="FL157" s="74"/>
      <c r="FM157" s="74"/>
      <c r="FN157" s="74"/>
      <c r="FO157" s="74"/>
      <c r="FP157" s="74"/>
      <c r="FQ157" s="74"/>
      <c r="FR157" s="74"/>
      <c r="FS157" s="74"/>
      <c r="FT157" s="74"/>
      <c r="FU157" s="74"/>
      <c r="FV157" s="74"/>
      <c r="FW157" s="74"/>
      <c r="FX157" s="74"/>
      <c r="FY157" s="74"/>
      <c r="FZ157" s="74"/>
      <c r="GA157" s="74"/>
      <c r="GB157" s="74"/>
      <c r="GC157" s="74"/>
      <c r="GD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74"/>
      <c r="GX157" s="74"/>
      <c r="GY157" s="74"/>
      <c r="GZ157" s="74"/>
      <c r="HA157" s="74"/>
      <c r="HB157" s="74"/>
      <c r="HC157" s="74"/>
      <c r="HD157" s="74"/>
      <c r="HE157" s="74"/>
      <c r="HF157" s="74"/>
      <c r="HG157" s="74"/>
      <c r="HH157" s="74"/>
      <c r="HI157" s="74"/>
      <c r="HJ157" s="74"/>
      <c r="HK157" s="74"/>
      <c r="HL157" s="74"/>
      <c r="HM157" s="74"/>
      <c r="HN157" s="74"/>
      <c r="HO157" s="74"/>
      <c r="HP157" s="74"/>
      <c r="HQ157" s="74"/>
      <c r="HR157" s="74"/>
      <c r="HS157" s="74"/>
      <c r="HT157" s="74"/>
      <c r="HU157" s="74"/>
      <c r="HV157" s="74"/>
      <c r="HW157" s="74"/>
      <c r="HX157" s="74"/>
      <c r="HY157" s="74"/>
      <c r="HZ157" s="74"/>
      <c r="IA157" s="74"/>
      <c r="IB157" s="74"/>
      <c r="IC157" s="74"/>
      <c r="ID157" s="74"/>
      <c r="IE157" s="74"/>
      <c r="IF157" s="74"/>
      <c r="IG157" s="74"/>
      <c r="IH157" s="74"/>
      <c r="II157" s="74"/>
      <c r="IJ157" s="74"/>
      <c r="IK157" s="74"/>
      <c r="IL157" s="74"/>
      <c r="IM157" s="74"/>
      <c r="IN157" s="74"/>
      <c r="IO157" s="74"/>
      <c r="IP157" s="74"/>
      <c r="IQ157" s="74"/>
      <c r="IR157" s="74"/>
      <c r="IS157" s="74"/>
      <c r="IT157" s="74"/>
      <c r="IU157" s="74"/>
      <c r="IV157" s="74"/>
    </row>
    <row r="158" spans="1:257" ht="26.25" customHeight="1" x14ac:dyDescent="0.2">
      <c r="A158" s="68"/>
      <c r="B158" s="69">
        <v>85</v>
      </c>
      <c r="C158" s="103" t="s">
        <v>105</v>
      </c>
      <c r="D158" s="70" t="s">
        <v>39</v>
      </c>
      <c r="E158" s="69"/>
      <c r="F158" s="71">
        <v>5</v>
      </c>
      <c r="G158" s="126"/>
      <c r="H158" s="72">
        <f t="shared" si="15"/>
        <v>0</v>
      </c>
      <c r="I158" s="63">
        <f t="shared" si="17"/>
        <v>5</v>
      </c>
      <c r="J158" s="63"/>
      <c r="K158" s="63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CW158" s="74"/>
      <c r="CX158" s="74"/>
      <c r="CY158" s="74"/>
      <c r="CZ158" s="74"/>
      <c r="DA158" s="74"/>
      <c r="DB158" s="74"/>
      <c r="DC158" s="74"/>
      <c r="DD158" s="74"/>
      <c r="DE158" s="74"/>
      <c r="DF158" s="74"/>
      <c r="DG158" s="74"/>
      <c r="DH158" s="74"/>
      <c r="DI158" s="74"/>
      <c r="DJ158" s="74"/>
      <c r="DK158" s="74"/>
      <c r="DL158" s="74"/>
      <c r="DM158" s="74"/>
      <c r="DN158" s="74"/>
      <c r="DO158" s="74"/>
      <c r="DP158" s="74"/>
      <c r="DQ158" s="74"/>
      <c r="DR158" s="74"/>
      <c r="DS158" s="74"/>
      <c r="DT158" s="74"/>
      <c r="DU158" s="74"/>
      <c r="DV158" s="74"/>
      <c r="DW158" s="74"/>
      <c r="DX158" s="74"/>
      <c r="DY158" s="74"/>
      <c r="DZ158" s="74"/>
      <c r="EA158" s="74"/>
      <c r="EB158" s="74"/>
      <c r="EC158" s="74"/>
      <c r="ED158" s="74"/>
      <c r="EE158" s="74"/>
      <c r="EF158" s="74"/>
      <c r="EG158" s="74"/>
      <c r="EH158" s="74"/>
      <c r="EI158" s="74"/>
      <c r="EJ158" s="74"/>
      <c r="EK158" s="74"/>
      <c r="EL158" s="74"/>
      <c r="EM158" s="74"/>
      <c r="EN158" s="74"/>
      <c r="EO158" s="74"/>
      <c r="EP158" s="74"/>
      <c r="EQ158" s="74"/>
      <c r="ER158" s="74"/>
      <c r="ES158" s="74"/>
      <c r="ET158" s="74"/>
      <c r="EU158" s="74"/>
      <c r="EV158" s="74"/>
      <c r="EW158" s="74"/>
      <c r="EX158" s="74"/>
      <c r="EY158" s="74"/>
      <c r="EZ158" s="74"/>
      <c r="FA158" s="74"/>
      <c r="FB158" s="74"/>
      <c r="FC158" s="74"/>
      <c r="FD158" s="74"/>
      <c r="FE158" s="74"/>
      <c r="FF158" s="74"/>
      <c r="FG158" s="74"/>
      <c r="FH158" s="74"/>
      <c r="FI158" s="74"/>
      <c r="FJ158" s="74"/>
      <c r="FK158" s="74"/>
      <c r="FL158" s="74"/>
      <c r="FM158" s="74"/>
      <c r="FN158" s="74"/>
      <c r="FO158" s="74"/>
      <c r="FP158" s="74"/>
      <c r="FQ158" s="74"/>
      <c r="FR158" s="74"/>
      <c r="FS158" s="74"/>
      <c r="FT158" s="74"/>
      <c r="FU158" s="74"/>
      <c r="FV158" s="74"/>
      <c r="FW158" s="74"/>
      <c r="FX158" s="74"/>
      <c r="FY158" s="74"/>
      <c r="FZ158" s="74"/>
      <c r="GA158" s="74"/>
      <c r="GB158" s="74"/>
      <c r="GC158" s="74"/>
      <c r="GD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L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A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P158" s="74"/>
      <c r="IQ158" s="74"/>
      <c r="IR158" s="74"/>
      <c r="IS158" s="74"/>
      <c r="IT158" s="74"/>
      <c r="IU158" s="74"/>
      <c r="IV158" s="74"/>
    </row>
    <row r="159" spans="1:257" ht="12.75" x14ac:dyDescent="0.2">
      <c r="A159" s="68" t="s">
        <v>52</v>
      </c>
      <c r="B159" s="69">
        <v>86</v>
      </c>
      <c r="C159" s="69" t="s">
        <v>106</v>
      </c>
      <c r="D159" s="70" t="s">
        <v>95</v>
      </c>
      <c r="E159" s="69"/>
      <c r="F159" s="71">
        <v>5</v>
      </c>
      <c r="G159" s="126"/>
      <c r="H159" s="72">
        <f t="shared" si="15"/>
        <v>0</v>
      </c>
      <c r="I159" s="63">
        <f t="shared" si="17"/>
        <v>5</v>
      </c>
      <c r="J159" s="63"/>
      <c r="K159" s="63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74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V159" s="74"/>
      <c r="CW159" s="74"/>
      <c r="CX159" s="74"/>
      <c r="CY159" s="74"/>
      <c r="CZ159" s="74"/>
      <c r="DA159" s="74"/>
      <c r="DB159" s="74"/>
      <c r="DC159" s="74"/>
      <c r="DD159" s="74"/>
      <c r="DE159" s="74"/>
      <c r="DF159" s="74"/>
      <c r="DG159" s="74"/>
      <c r="DH159" s="74"/>
      <c r="DI159" s="74"/>
      <c r="DJ159" s="74"/>
      <c r="DK159" s="74"/>
      <c r="DL159" s="74"/>
      <c r="DM159" s="74"/>
      <c r="DN159" s="74"/>
      <c r="DO159" s="74"/>
      <c r="DP159" s="74"/>
      <c r="DQ159" s="74"/>
      <c r="DR159" s="74"/>
      <c r="DS159" s="74"/>
      <c r="DT159" s="74"/>
      <c r="DU159" s="74"/>
      <c r="DV159" s="74"/>
      <c r="DW159" s="74"/>
      <c r="DX159" s="74"/>
      <c r="DY159" s="74"/>
      <c r="DZ159" s="74"/>
      <c r="EA159" s="74"/>
      <c r="EB159" s="74"/>
      <c r="EC159" s="74"/>
      <c r="ED159" s="74"/>
      <c r="EE159" s="74"/>
      <c r="EF159" s="74"/>
      <c r="EG159" s="74"/>
      <c r="EH159" s="74"/>
      <c r="EI159" s="74"/>
      <c r="EJ159" s="74"/>
      <c r="EK159" s="74"/>
      <c r="EL159" s="74"/>
      <c r="EM159" s="74"/>
      <c r="EN159" s="74"/>
      <c r="EO159" s="74"/>
      <c r="EP159" s="74"/>
      <c r="EQ159" s="74"/>
      <c r="ER159" s="74"/>
      <c r="ES159" s="74"/>
      <c r="ET159" s="74"/>
      <c r="EU159" s="74"/>
      <c r="EV159" s="74"/>
      <c r="EW159" s="74"/>
      <c r="EX159" s="74"/>
      <c r="EY159" s="74"/>
      <c r="EZ159" s="74"/>
      <c r="FA159" s="74"/>
      <c r="FB159" s="74"/>
      <c r="FC159" s="74"/>
      <c r="FD159" s="74"/>
      <c r="FE159" s="74"/>
      <c r="FF159" s="74"/>
      <c r="FG159" s="74"/>
      <c r="FH159" s="74"/>
      <c r="FI159" s="74"/>
      <c r="FJ159" s="74"/>
      <c r="FK159" s="74"/>
      <c r="FL159" s="74"/>
      <c r="FM159" s="74"/>
      <c r="FN159" s="74"/>
      <c r="FO159" s="74"/>
      <c r="FP159" s="74"/>
      <c r="FQ159" s="74"/>
      <c r="FR159" s="74"/>
      <c r="FS159" s="74"/>
      <c r="FT159" s="74"/>
      <c r="FU159" s="74"/>
      <c r="FV159" s="74"/>
      <c r="FW159" s="74"/>
      <c r="FX159" s="74"/>
      <c r="FY159" s="74"/>
      <c r="FZ159" s="74"/>
      <c r="GA159" s="74"/>
      <c r="GB159" s="74"/>
      <c r="GC159" s="74"/>
      <c r="GD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W159" s="74"/>
      <c r="GX159" s="74"/>
      <c r="GY159" s="74"/>
      <c r="GZ159" s="74"/>
      <c r="HA159" s="74"/>
      <c r="HB159" s="74"/>
      <c r="HC159" s="74"/>
      <c r="HD159" s="74"/>
      <c r="HE159" s="74"/>
      <c r="HF159" s="74"/>
      <c r="HG159" s="74"/>
      <c r="HH159" s="74"/>
      <c r="HI159" s="74"/>
      <c r="HJ159" s="74"/>
      <c r="HK159" s="74"/>
      <c r="HL159" s="74"/>
      <c r="HM159" s="74"/>
      <c r="HN159" s="74"/>
      <c r="HO159" s="74"/>
      <c r="HP159" s="74"/>
      <c r="HQ159" s="74"/>
      <c r="HR159" s="74"/>
      <c r="HS159" s="74"/>
      <c r="HT159" s="74"/>
      <c r="HU159" s="74"/>
      <c r="HV159" s="74"/>
      <c r="HW159" s="74"/>
      <c r="HX159" s="74"/>
      <c r="HY159" s="74"/>
      <c r="HZ159" s="74"/>
      <c r="IA159" s="74"/>
      <c r="IB159" s="74"/>
      <c r="IC159" s="74"/>
      <c r="ID159" s="74"/>
      <c r="IE159" s="74"/>
      <c r="IF159" s="74"/>
      <c r="IG159" s="74"/>
      <c r="IH159" s="74"/>
      <c r="II159" s="74"/>
      <c r="IJ159" s="74"/>
      <c r="IK159" s="74"/>
      <c r="IL159" s="74"/>
      <c r="IM159" s="74"/>
      <c r="IN159" s="74"/>
      <c r="IO159" s="74"/>
      <c r="IP159" s="74"/>
      <c r="IQ159" s="74"/>
      <c r="IR159" s="74"/>
      <c r="IS159" s="74"/>
      <c r="IT159" s="74"/>
      <c r="IU159" s="74"/>
      <c r="IV159" s="74"/>
    </row>
    <row r="160" spans="1:257" ht="12.75" x14ac:dyDescent="0.2">
      <c r="A160" s="68" t="s">
        <v>52</v>
      </c>
      <c r="B160" s="69">
        <v>87</v>
      </c>
      <c r="C160" s="69" t="s">
        <v>106</v>
      </c>
      <c r="D160" s="70" t="s">
        <v>95</v>
      </c>
      <c r="E160" s="69"/>
      <c r="F160" s="71">
        <v>44</v>
      </c>
      <c r="G160" s="126"/>
      <c r="H160" s="72">
        <f t="shared" si="15"/>
        <v>0</v>
      </c>
      <c r="I160" s="63"/>
      <c r="J160" s="63"/>
      <c r="K160" s="63">
        <f>+F160</f>
        <v>44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74"/>
      <c r="CR160" s="74"/>
      <c r="CS160" s="74"/>
      <c r="CT160" s="74"/>
      <c r="CU160" s="74"/>
      <c r="CV160" s="74"/>
      <c r="CW160" s="74"/>
      <c r="CX160" s="74"/>
      <c r="CY160" s="74"/>
      <c r="CZ160" s="74"/>
      <c r="DA160" s="74"/>
      <c r="DB160" s="74"/>
      <c r="DC160" s="74"/>
      <c r="DD160" s="74"/>
      <c r="DE160" s="74"/>
      <c r="DF160" s="74"/>
      <c r="DG160" s="74"/>
      <c r="DH160" s="74"/>
      <c r="DI160" s="74"/>
      <c r="DJ160" s="74"/>
      <c r="DK160" s="74"/>
      <c r="DL160" s="74"/>
      <c r="DM160" s="74"/>
      <c r="DN160" s="74"/>
      <c r="DO160" s="74"/>
      <c r="DP160" s="74"/>
      <c r="DQ160" s="74"/>
      <c r="DR160" s="74"/>
      <c r="DS160" s="74"/>
      <c r="DT160" s="74"/>
      <c r="DU160" s="74"/>
      <c r="DV160" s="74"/>
      <c r="DW160" s="74"/>
      <c r="DX160" s="74"/>
      <c r="DY160" s="74"/>
      <c r="DZ160" s="74"/>
      <c r="EA160" s="74"/>
      <c r="EB160" s="74"/>
      <c r="EC160" s="74"/>
      <c r="ED160" s="74"/>
      <c r="EE160" s="74"/>
      <c r="EF160" s="74"/>
      <c r="EG160" s="74"/>
      <c r="EH160" s="74"/>
      <c r="EI160" s="74"/>
      <c r="EJ160" s="74"/>
      <c r="EK160" s="74"/>
      <c r="EL160" s="74"/>
      <c r="EM160" s="74"/>
      <c r="EN160" s="74"/>
      <c r="EO160" s="74"/>
      <c r="EP160" s="74"/>
      <c r="EQ160" s="74"/>
      <c r="ER160" s="74"/>
      <c r="ES160" s="74"/>
      <c r="ET160" s="74"/>
      <c r="EU160" s="74"/>
      <c r="EV160" s="74"/>
      <c r="EW160" s="74"/>
      <c r="EX160" s="74"/>
      <c r="EY160" s="74"/>
      <c r="EZ160" s="74"/>
      <c r="FA160" s="74"/>
      <c r="FB160" s="74"/>
      <c r="FC160" s="74"/>
      <c r="FD160" s="74"/>
      <c r="FE160" s="74"/>
      <c r="FF160" s="74"/>
      <c r="FG160" s="74"/>
      <c r="FH160" s="74"/>
      <c r="FI160" s="74"/>
      <c r="FJ160" s="74"/>
      <c r="FK160" s="74"/>
      <c r="FL160" s="74"/>
      <c r="FM160" s="74"/>
      <c r="FN160" s="74"/>
      <c r="FO160" s="74"/>
      <c r="FP160" s="74"/>
      <c r="FQ160" s="74"/>
      <c r="FR160" s="74"/>
      <c r="FS160" s="74"/>
      <c r="FT160" s="74"/>
      <c r="FU160" s="74"/>
      <c r="FV160" s="74"/>
      <c r="FW160" s="74"/>
      <c r="FX160" s="74"/>
      <c r="FY160" s="74"/>
      <c r="FZ160" s="74"/>
      <c r="GA160" s="74"/>
      <c r="GB160" s="74"/>
      <c r="GC160" s="74"/>
      <c r="GD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  <c r="GV160" s="74"/>
      <c r="GW160" s="74"/>
      <c r="GX160" s="74"/>
      <c r="GY160" s="74"/>
      <c r="GZ160" s="74"/>
      <c r="HA160" s="74"/>
      <c r="HB160" s="74"/>
      <c r="HC160" s="74"/>
      <c r="HD160" s="74"/>
      <c r="HE160" s="74"/>
      <c r="HF160" s="74"/>
      <c r="HG160" s="74"/>
      <c r="HH160" s="74"/>
      <c r="HI160" s="74"/>
      <c r="HJ160" s="74"/>
      <c r="HK160" s="74"/>
      <c r="HL160" s="74"/>
      <c r="HM160" s="74"/>
      <c r="HN160" s="74"/>
      <c r="HO160" s="74"/>
      <c r="HP160" s="74"/>
      <c r="HQ160" s="74"/>
      <c r="HR160" s="74"/>
      <c r="HS160" s="74"/>
      <c r="HT160" s="74"/>
      <c r="HU160" s="74"/>
      <c r="HV160" s="74"/>
      <c r="HW160" s="74"/>
      <c r="HX160" s="74"/>
      <c r="HY160" s="74"/>
      <c r="HZ160" s="74"/>
      <c r="IA160" s="74"/>
      <c r="IB160" s="74"/>
      <c r="IC160" s="74"/>
      <c r="ID160" s="74"/>
      <c r="IE160" s="74"/>
      <c r="IF160" s="74"/>
      <c r="IG160" s="74"/>
      <c r="IH160" s="74"/>
      <c r="II160" s="74"/>
      <c r="IJ160" s="74"/>
      <c r="IK160" s="74"/>
      <c r="IL160" s="74"/>
      <c r="IM160" s="74"/>
      <c r="IN160" s="74"/>
      <c r="IO160" s="74"/>
      <c r="IP160" s="74"/>
      <c r="IQ160" s="74"/>
      <c r="IR160" s="74"/>
      <c r="IS160" s="74"/>
      <c r="IT160" s="74"/>
      <c r="IU160" s="74"/>
      <c r="IV160" s="74"/>
    </row>
    <row r="161" spans="1:256" ht="12.75" x14ac:dyDescent="0.2">
      <c r="A161" s="68" t="s">
        <v>52</v>
      </c>
      <c r="B161" s="69">
        <v>88</v>
      </c>
      <c r="C161" s="69" t="s">
        <v>106</v>
      </c>
      <c r="D161" s="70" t="s">
        <v>96</v>
      </c>
      <c r="E161" s="69"/>
      <c r="F161" s="71">
        <v>42</v>
      </c>
      <c r="G161" s="126"/>
      <c r="H161" s="72">
        <f t="shared" si="15"/>
        <v>0</v>
      </c>
      <c r="I161" s="63">
        <f t="shared" si="17"/>
        <v>42</v>
      </c>
      <c r="J161" s="63"/>
      <c r="K161" s="63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74"/>
      <c r="CP161" s="74"/>
      <c r="CQ161" s="74"/>
      <c r="CR161" s="74"/>
      <c r="CS161" s="74"/>
      <c r="CT161" s="74"/>
      <c r="CU161" s="74"/>
      <c r="CV161" s="74"/>
      <c r="CW161" s="74"/>
      <c r="CX161" s="74"/>
      <c r="CY161" s="74"/>
      <c r="CZ161" s="74"/>
      <c r="DA161" s="74"/>
      <c r="DB161" s="74"/>
      <c r="DC161" s="74"/>
      <c r="DD161" s="74"/>
      <c r="DE161" s="74"/>
      <c r="DF161" s="74"/>
      <c r="DG161" s="74"/>
      <c r="DH161" s="74"/>
      <c r="DI161" s="74"/>
      <c r="DJ161" s="74"/>
      <c r="DK161" s="74"/>
      <c r="DL161" s="74"/>
      <c r="DM161" s="74"/>
      <c r="DN161" s="74"/>
      <c r="DO161" s="74"/>
      <c r="DP161" s="74"/>
      <c r="DQ161" s="74"/>
      <c r="DR161" s="74"/>
      <c r="DS161" s="74"/>
      <c r="DT161" s="74"/>
      <c r="DU161" s="74"/>
      <c r="DV161" s="74"/>
      <c r="DW161" s="74"/>
      <c r="DX161" s="74"/>
      <c r="DY161" s="74"/>
      <c r="DZ161" s="74"/>
      <c r="EA161" s="74"/>
      <c r="EB161" s="74"/>
      <c r="EC161" s="74"/>
      <c r="ED161" s="74"/>
      <c r="EE161" s="74"/>
      <c r="EF161" s="74"/>
      <c r="EG161" s="74"/>
      <c r="EH161" s="74"/>
      <c r="EI161" s="74"/>
      <c r="EJ161" s="74"/>
      <c r="EK161" s="74"/>
      <c r="EL161" s="74"/>
      <c r="EM161" s="74"/>
      <c r="EN161" s="74"/>
      <c r="EO161" s="74"/>
      <c r="EP161" s="74"/>
      <c r="EQ161" s="74"/>
      <c r="ER161" s="74"/>
      <c r="ES161" s="74"/>
      <c r="ET161" s="74"/>
      <c r="EU161" s="74"/>
      <c r="EV161" s="74"/>
      <c r="EW161" s="74"/>
      <c r="EX161" s="74"/>
      <c r="EY161" s="74"/>
      <c r="EZ161" s="74"/>
      <c r="FA161" s="74"/>
      <c r="FB161" s="74"/>
      <c r="FC161" s="74"/>
      <c r="FD161" s="74"/>
      <c r="FE161" s="74"/>
      <c r="FF161" s="74"/>
      <c r="FG161" s="74"/>
      <c r="FH161" s="74"/>
      <c r="FI161" s="74"/>
      <c r="FJ161" s="74"/>
      <c r="FK161" s="74"/>
      <c r="FL161" s="74"/>
      <c r="FM161" s="74"/>
      <c r="FN161" s="74"/>
      <c r="FO161" s="74"/>
      <c r="FP161" s="74"/>
      <c r="FQ161" s="74"/>
      <c r="FR161" s="74"/>
      <c r="FS161" s="74"/>
      <c r="FT161" s="74"/>
      <c r="FU161" s="74"/>
      <c r="FV161" s="74"/>
      <c r="FW161" s="74"/>
      <c r="FX161" s="74"/>
      <c r="FY161" s="74"/>
      <c r="FZ161" s="74"/>
      <c r="GA161" s="74"/>
      <c r="GB161" s="74"/>
      <c r="GC161" s="74"/>
      <c r="GD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  <c r="GV161" s="74"/>
      <c r="GW161" s="74"/>
      <c r="GX161" s="74"/>
      <c r="GY161" s="74"/>
      <c r="GZ161" s="74"/>
      <c r="HA161" s="74"/>
      <c r="HB161" s="74"/>
      <c r="HC161" s="74"/>
      <c r="HD161" s="74"/>
      <c r="HE161" s="74"/>
      <c r="HF161" s="74"/>
      <c r="HG161" s="74"/>
      <c r="HH161" s="74"/>
      <c r="HI161" s="74"/>
      <c r="HJ161" s="74"/>
      <c r="HK161" s="74"/>
      <c r="HL161" s="74"/>
      <c r="HM161" s="74"/>
      <c r="HN161" s="74"/>
      <c r="HO161" s="74"/>
      <c r="HP161" s="74"/>
      <c r="HQ161" s="74"/>
      <c r="HR161" s="74"/>
      <c r="HS161" s="74"/>
      <c r="HT161" s="74"/>
      <c r="HU161" s="74"/>
      <c r="HV161" s="74"/>
      <c r="HW161" s="74"/>
      <c r="HX161" s="74"/>
      <c r="HY161" s="74"/>
      <c r="HZ161" s="74"/>
      <c r="IA161" s="74"/>
      <c r="IB161" s="74"/>
      <c r="IC161" s="74"/>
      <c r="ID161" s="74"/>
      <c r="IE161" s="74"/>
      <c r="IF161" s="74"/>
      <c r="IG161" s="74"/>
      <c r="IH161" s="74"/>
      <c r="II161" s="74"/>
      <c r="IJ161" s="74"/>
      <c r="IK161" s="74"/>
      <c r="IL161" s="74"/>
      <c r="IM161" s="74"/>
      <c r="IN161" s="74"/>
      <c r="IO161" s="74"/>
      <c r="IP161" s="74"/>
      <c r="IQ161" s="74"/>
      <c r="IR161" s="74"/>
      <c r="IS161" s="74"/>
      <c r="IT161" s="74"/>
      <c r="IU161" s="74"/>
      <c r="IV161" s="74"/>
    </row>
    <row r="162" spans="1:256" ht="12.75" x14ac:dyDescent="0.2">
      <c r="A162" s="68">
        <v>30</v>
      </c>
      <c r="B162" s="69">
        <v>89</v>
      </c>
      <c r="C162" s="69" t="s">
        <v>107</v>
      </c>
      <c r="D162" s="70" t="s">
        <v>97</v>
      </c>
      <c r="E162" s="69"/>
      <c r="F162" s="71">
        <v>3</v>
      </c>
      <c r="G162" s="126"/>
      <c r="H162" s="72">
        <f t="shared" si="15"/>
        <v>0</v>
      </c>
      <c r="I162" s="63">
        <f t="shared" si="17"/>
        <v>3</v>
      </c>
      <c r="J162" s="63"/>
      <c r="K162" s="63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74"/>
      <c r="CP162" s="74"/>
      <c r="CQ162" s="74"/>
      <c r="CR162" s="74"/>
      <c r="CS162" s="74"/>
      <c r="CT162" s="74"/>
      <c r="CU162" s="74"/>
      <c r="CV162" s="74"/>
      <c r="CW162" s="74"/>
      <c r="CX162" s="74"/>
      <c r="CY162" s="74"/>
      <c r="CZ162" s="74"/>
      <c r="DA162" s="74"/>
      <c r="DB162" s="74"/>
      <c r="DC162" s="74"/>
      <c r="DD162" s="74"/>
      <c r="DE162" s="74"/>
      <c r="DF162" s="74"/>
      <c r="DG162" s="74"/>
      <c r="DH162" s="74"/>
      <c r="DI162" s="74"/>
      <c r="DJ162" s="74"/>
      <c r="DK162" s="74"/>
      <c r="DL162" s="74"/>
      <c r="DM162" s="74"/>
      <c r="DN162" s="74"/>
      <c r="DO162" s="74"/>
      <c r="DP162" s="74"/>
      <c r="DQ162" s="74"/>
      <c r="DR162" s="74"/>
      <c r="DS162" s="74"/>
      <c r="DT162" s="74"/>
      <c r="DU162" s="74"/>
      <c r="DV162" s="74"/>
      <c r="DW162" s="74"/>
      <c r="DX162" s="74"/>
      <c r="DY162" s="74"/>
      <c r="DZ162" s="74"/>
      <c r="EA162" s="74"/>
      <c r="EB162" s="74"/>
      <c r="EC162" s="74"/>
      <c r="ED162" s="74"/>
      <c r="EE162" s="74"/>
      <c r="EF162" s="74"/>
      <c r="EG162" s="74"/>
      <c r="EH162" s="74"/>
      <c r="EI162" s="74"/>
      <c r="EJ162" s="74"/>
      <c r="EK162" s="74"/>
      <c r="EL162" s="74"/>
      <c r="EM162" s="74"/>
      <c r="EN162" s="74"/>
      <c r="EO162" s="74"/>
      <c r="EP162" s="74"/>
      <c r="EQ162" s="74"/>
      <c r="ER162" s="74"/>
      <c r="ES162" s="74"/>
      <c r="ET162" s="74"/>
      <c r="EU162" s="74"/>
      <c r="EV162" s="74"/>
      <c r="EW162" s="74"/>
      <c r="EX162" s="74"/>
      <c r="EY162" s="74"/>
      <c r="EZ162" s="74"/>
      <c r="FA162" s="74"/>
      <c r="FB162" s="74"/>
      <c r="FC162" s="74"/>
      <c r="FD162" s="74"/>
      <c r="FE162" s="74"/>
      <c r="FF162" s="74"/>
      <c r="FG162" s="74"/>
      <c r="FH162" s="74"/>
      <c r="FI162" s="74"/>
      <c r="FJ162" s="74"/>
      <c r="FK162" s="74"/>
      <c r="FL162" s="74"/>
      <c r="FM162" s="74"/>
      <c r="FN162" s="74"/>
      <c r="FO162" s="74"/>
      <c r="FP162" s="74"/>
      <c r="FQ162" s="74"/>
      <c r="FR162" s="74"/>
      <c r="FS162" s="74"/>
      <c r="FT162" s="74"/>
      <c r="FU162" s="74"/>
      <c r="FV162" s="74"/>
      <c r="FW162" s="74"/>
      <c r="FX162" s="74"/>
      <c r="FY162" s="74"/>
      <c r="FZ162" s="74"/>
      <c r="GA162" s="74"/>
      <c r="GB162" s="74"/>
      <c r="GC162" s="74"/>
      <c r="GD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  <c r="GV162" s="74"/>
      <c r="GW162" s="74"/>
      <c r="GX162" s="74"/>
      <c r="GY162" s="74"/>
      <c r="GZ162" s="74"/>
      <c r="HA162" s="74"/>
      <c r="HB162" s="74"/>
      <c r="HC162" s="74"/>
      <c r="HD162" s="74"/>
      <c r="HE162" s="74"/>
      <c r="HF162" s="74"/>
      <c r="HG162" s="74"/>
      <c r="HH162" s="74"/>
      <c r="HI162" s="74"/>
      <c r="HJ162" s="74"/>
      <c r="HK162" s="74"/>
      <c r="HL162" s="74"/>
      <c r="HM162" s="74"/>
      <c r="HN162" s="74"/>
      <c r="HO162" s="74"/>
      <c r="HP162" s="74"/>
      <c r="HQ162" s="74"/>
      <c r="HR162" s="74"/>
      <c r="HS162" s="74"/>
      <c r="HT162" s="74"/>
      <c r="HU162" s="74"/>
      <c r="HV162" s="74"/>
      <c r="HW162" s="74"/>
      <c r="HX162" s="74"/>
      <c r="HY162" s="74"/>
      <c r="HZ162" s="74"/>
      <c r="IA162" s="74"/>
      <c r="IB162" s="74"/>
      <c r="IC162" s="74"/>
      <c r="ID162" s="74"/>
      <c r="IE162" s="74"/>
      <c r="IF162" s="74"/>
      <c r="IG162" s="74"/>
      <c r="IH162" s="74"/>
      <c r="II162" s="74"/>
      <c r="IJ162" s="74"/>
      <c r="IK162" s="74"/>
      <c r="IL162" s="74"/>
      <c r="IM162" s="74"/>
      <c r="IN162" s="74"/>
      <c r="IO162" s="74"/>
      <c r="IP162" s="74"/>
      <c r="IQ162" s="74"/>
      <c r="IR162" s="74"/>
      <c r="IS162" s="74"/>
      <c r="IT162" s="74"/>
      <c r="IU162" s="74"/>
      <c r="IV162" s="74"/>
    </row>
    <row r="163" spans="1:256" ht="12.75" x14ac:dyDescent="0.2">
      <c r="A163" s="68">
        <v>30</v>
      </c>
      <c r="B163" s="69">
        <v>90</v>
      </c>
      <c r="C163" s="69" t="s">
        <v>107</v>
      </c>
      <c r="D163" s="70" t="s">
        <v>97</v>
      </c>
      <c r="E163" s="69"/>
      <c r="F163" s="71">
        <v>4</v>
      </c>
      <c r="G163" s="126"/>
      <c r="H163" s="72">
        <f t="shared" si="15"/>
        <v>0</v>
      </c>
      <c r="I163" s="63"/>
      <c r="J163" s="63"/>
      <c r="K163" s="63">
        <f>+F163</f>
        <v>4</v>
      </c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  <c r="CV163" s="74"/>
      <c r="CW163" s="74"/>
      <c r="CX163" s="74"/>
      <c r="CY163" s="74"/>
      <c r="CZ163" s="74"/>
      <c r="DA163" s="74"/>
      <c r="DB163" s="74"/>
      <c r="DC163" s="74"/>
      <c r="DD163" s="74"/>
      <c r="DE163" s="74"/>
      <c r="DF163" s="74"/>
      <c r="DG163" s="74"/>
      <c r="DH163" s="74"/>
      <c r="DI163" s="74"/>
      <c r="DJ163" s="74"/>
      <c r="DK163" s="74"/>
      <c r="DL163" s="74"/>
      <c r="DM163" s="74"/>
      <c r="DN163" s="74"/>
      <c r="DO163" s="74"/>
      <c r="DP163" s="74"/>
      <c r="DQ163" s="74"/>
      <c r="DR163" s="74"/>
      <c r="DS163" s="74"/>
      <c r="DT163" s="74"/>
      <c r="DU163" s="74"/>
      <c r="DV163" s="74"/>
      <c r="DW163" s="74"/>
      <c r="DX163" s="74"/>
      <c r="DY163" s="74"/>
      <c r="DZ163" s="74"/>
      <c r="EA163" s="74"/>
      <c r="EB163" s="74"/>
      <c r="EC163" s="74"/>
      <c r="ED163" s="74"/>
      <c r="EE163" s="74"/>
      <c r="EF163" s="74"/>
      <c r="EG163" s="74"/>
      <c r="EH163" s="74"/>
      <c r="EI163" s="74"/>
      <c r="EJ163" s="74"/>
      <c r="EK163" s="74"/>
      <c r="EL163" s="74"/>
      <c r="EM163" s="74"/>
      <c r="EN163" s="74"/>
      <c r="EO163" s="74"/>
      <c r="EP163" s="74"/>
      <c r="EQ163" s="74"/>
      <c r="ER163" s="74"/>
      <c r="ES163" s="74"/>
      <c r="ET163" s="74"/>
      <c r="EU163" s="74"/>
      <c r="EV163" s="74"/>
      <c r="EW163" s="74"/>
      <c r="EX163" s="74"/>
      <c r="EY163" s="74"/>
      <c r="EZ163" s="74"/>
      <c r="FA163" s="74"/>
      <c r="FB163" s="74"/>
      <c r="FC163" s="74"/>
      <c r="FD163" s="74"/>
      <c r="FE163" s="74"/>
      <c r="FF163" s="74"/>
      <c r="FG163" s="74"/>
      <c r="FH163" s="74"/>
      <c r="FI163" s="74"/>
      <c r="FJ163" s="74"/>
      <c r="FK163" s="74"/>
      <c r="FL163" s="74"/>
      <c r="FM163" s="74"/>
      <c r="FN163" s="74"/>
      <c r="FO163" s="74"/>
      <c r="FP163" s="74"/>
      <c r="FQ163" s="74"/>
      <c r="FR163" s="74"/>
      <c r="FS163" s="74"/>
      <c r="FT163" s="74"/>
      <c r="FU163" s="74"/>
      <c r="FV163" s="74"/>
      <c r="FW163" s="74"/>
      <c r="FX163" s="74"/>
      <c r="FY163" s="74"/>
      <c r="FZ163" s="74"/>
      <c r="GA163" s="74"/>
      <c r="GB163" s="74"/>
      <c r="GC163" s="74"/>
      <c r="GD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W163" s="74"/>
      <c r="GX163" s="74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L163" s="74"/>
      <c r="HM163" s="74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A163" s="74"/>
      <c r="IB163" s="74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P163" s="74"/>
      <c r="IQ163" s="74"/>
      <c r="IR163" s="74"/>
      <c r="IS163" s="74"/>
      <c r="IT163" s="74"/>
      <c r="IU163" s="74"/>
      <c r="IV163" s="74"/>
    </row>
    <row r="164" spans="1:256" ht="12.75" x14ac:dyDescent="0.2">
      <c r="A164" s="68">
        <v>30</v>
      </c>
      <c r="B164" s="69">
        <v>91</v>
      </c>
      <c r="C164" s="69" t="s">
        <v>107</v>
      </c>
      <c r="D164" s="70" t="s">
        <v>98</v>
      </c>
      <c r="E164" s="69"/>
      <c r="F164" s="71">
        <v>2</v>
      </c>
      <c r="G164" s="126"/>
      <c r="H164" s="72">
        <f t="shared" si="15"/>
        <v>0</v>
      </c>
      <c r="I164" s="63">
        <f t="shared" si="17"/>
        <v>2</v>
      </c>
      <c r="J164" s="63"/>
      <c r="K164" s="63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  <c r="CO164" s="74"/>
      <c r="CP164" s="74"/>
      <c r="CQ164" s="74"/>
      <c r="CR164" s="74"/>
      <c r="CS164" s="74"/>
      <c r="CT164" s="74"/>
      <c r="CU164" s="74"/>
      <c r="CV164" s="74"/>
      <c r="CW164" s="74"/>
      <c r="CX164" s="74"/>
      <c r="CY164" s="74"/>
      <c r="CZ164" s="74"/>
      <c r="DA164" s="74"/>
      <c r="DB164" s="74"/>
      <c r="DC164" s="74"/>
      <c r="DD164" s="74"/>
      <c r="DE164" s="74"/>
      <c r="DF164" s="74"/>
      <c r="DG164" s="74"/>
      <c r="DH164" s="74"/>
      <c r="DI164" s="74"/>
      <c r="DJ164" s="74"/>
      <c r="DK164" s="74"/>
      <c r="DL164" s="74"/>
      <c r="DM164" s="74"/>
      <c r="DN164" s="74"/>
      <c r="DO164" s="74"/>
      <c r="DP164" s="74"/>
      <c r="DQ164" s="74"/>
      <c r="DR164" s="74"/>
      <c r="DS164" s="74"/>
      <c r="DT164" s="74"/>
      <c r="DU164" s="74"/>
      <c r="DV164" s="74"/>
      <c r="DW164" s="74"/>
      <c r="DX164" s="74"/>
      <c r="DY164" s="74"/>
      <c r="DZ164" s="74"/>
      <c r="EA164" s="74"/>
      <c r="EB164" s="74"/>
      <c r="EC164" s="74"/>
      <c r="ED164" s="74"/>
      <c r="EE164" s="74"/>
      <c r="EF164" s="74"/>
      <c r="EG164" s="74"/>
      <c r="EH164" s="74"/>
      <c r="EI164" s="74"/>
      <c r="EJ164" s="74"/>
      <c r="EK164" s="74"/>
      <c r="EL164" s="74"/>
      <c r="EM164" s="74"/>
      <c r="EN164" s="74"/>
      <c r="EO164" s="74"/>
      <c r="EP164" s="74"/>
      <c r="EQ164" s="74"/>
      <c r="ER164" s="74"/>
      <c r="ES164" s="74"/>
      <c r="ET164" s="74"/>
      <c r="EU164" s="74"/>
      <c r="EV164" s="74"/>
      <c r="EW164" s="74"/>
      <c r="EX164" s="74"/>
      <c r="EY164" s="74"/>
      <c r="EZ164" s="74"/>
      <c r="FA164" s="74"/>
      <c r="FB164" s="74"/>
      <c r="FC164" s="74"/>
      <c r="FD164" s="74"/>
      <c r="FE164" s="74"/>
      <c r="FF164" s="74"/>
      <c r="FG164" s="74"/>
      <c r="FH164" s="74"/>
      <c r="FI164" s="74"/>
      <c r="FJ164" s="74"/>
      <c r="FK164" s="74"/>
      <c r="FL164" s="74"/>
      <c r="FM164" s="74"/>
      <c r="FN164" s="74"/>
      <c r="FO164" s="74"/>
      <c r="FP164" s="74"/>
      <c r="FQ164" s="74"/>
      <c r="FR164" s="74"/>
      <c r="FS164" s="74"/>
      <c r="FT164" s="74"/>
      <c r="FU164" s="74"/>
      <c r="FV164" s="74"/>
      <c r="FW164" s="74"/>
      <c r="FX164" s="74"/>
      <c r="FY164" s="74"/>
      <c r="FZ164" s="74"/>
      <c r="GA164" s="74"/>
      <c r="GB164" s="74"/>
      <c r="GC164" s="74"/>
      <c r="GD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  <c r="GV164" s="74"/>
      <c r="GW164" s="74"/>
      <c r="GX164" s="74"/>
      <c r="GY164" s="74"/>
      <c r="GZ164" s="74"/>
      <c r="HA164" s="74"/>
      <c r="HB164" s="74"/>
      <c r="HC164" s="74"/>
      <c r="HD164" s="74"/>
      <c r="HE164" s="74"/>
      <c r="HF164" s="74"/>
      <c r="HG164" s="74"/>
      <c r="HH164" s="74"/>
      <c r="HI164" s="74"/>
      <c r="HJ164" s="74"/>
      <c r="HK164" s="74"/>
      <c r="HL164" s="74"/>
      <c r="HM164" s="74"/>
      <c r="HN164" s="74"/>
      <c r="HO164" s="74"/>
      <c r="HP164" s="74"/>
      <c r="HQ164" s="74"/>
      <c r="HR164" s="74"/>
      <c r="HS164" s="74"/>
      <c r="HT164" s="74"/>
      <c r="HU164" s="74"/>
      <c r="HV164" s="74"/>
      <c r="HW164" s="74"/>
      <c r="HX164" s="74"/>
      <c r="HY164" s="74"/>
      <c r="HZ164" s="74"/>
      <c r="IA164" s="74"/>
      <c r="IB164" s="74"/>
      <c r="IC164" s="74"/>
      <c r="ID164" s="74"/>
      <c r="IE164" s="74"/>
      <c r="IF164" s="74"/>
      <c r="IG164" s="74"/>
      <c r="IH164" s="74"/>
      <c r="II164" s="74"/>
      <c r="IJ164" s="74"/>
      <c r="IK164" s="74"/>
      <c r="IL164" s="74"/>
      <c r="IM164" s="74"/>
      <c r="IN164" s="74"/>
      <c r="IO164" s="74"/>
      <c r="IP164" s="74"/>
      <c r="IQ164" s="74"/>
      <c r="IR164" s="74"/>
      <c r="IS164" s="74"/>
      <c r="IT164" s="74"/>
      <c r="IU164" s="74"/>
      <c r="IV164" s="74"/>
    </row>
    <row r="165" spans="1:256" ht="12.75" x14ac:dyDescent="0.2">
      <c r="A165" s="68" t="s">
        <v>52</v>
      </c>
      <c r="B165" s="69">
        <v>92</v>
      </c>
      <c r="C165" s="69" t="s">
        <v>111</v>
      </c>
      <c r="D165" s="70" t="s">
        <v>99</v>
      </c>
      <c r="E165" s="69"/>
      <c r="F165" s="71">
        <v>73</v>
      </c>
      <c r="G165" s="126"/>
      <c r="H165" s="72">
        <f t="shared" si="15"/>
        <v>0</v>
      </c>
      <c r="I165" s="63">
        <f t="shared" si="17"/>
        <v>73</v>
      </c>
      <c r="J165" s="63"/>
      <c r="K165" s="63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4"/>
      <c r="CN165" s="74"/>
      <c r="CO165" s="74"/>
      <c r="CP165" s="74"/>
      <c r="CQ165" s="74"/>
      <c r="CR165" s="74"/>
      <c r="CS165" s="74"/>
      <c r="CT165" s="74"/>
      <c r="CU165" s="74"/>
      <c r="CV165" s="74"/>
      <c r="CW165" s="74"/>
      <c r="CX165" s="74"/>
      <c r="CY165" s="74"/>
      <c r="CZ165" s="74"/>
      <c r="DA165" s="74"/>
      <c r="DB165" s="74"/>
      <c r="DC165" s="74"/>
      <c r="DD165" s="74"/>
      <c r="DE165" s="74"/>
      <c r="DF165" s="74"/>
      <c r="DG165" s="74"/>
      <c r="DH165" s="74"/>
      <c r="DI165" s="74"/>
      <c r="DJ165" s="74"/>
      <c r="DK165" s="74"/>
      <c r="DL165" s="74"/>
      <c r="DM165" s="74"/>
      <c r="DN165" s="74"/>
      <c r="DO165" s="74"/>
      <c r="DP165" s="74"/>
      <c r="DQ165" s="74"/>
      <c r="DR165" s="74"/>
      <c r="DS165" s="74"/>
      <c r="DT165" s="74"/>
      <c r="DU165" s="74"/>
      <c r="DV165" s="74"/>
      <c r="DW165" s="74"/>
      <c r="DX165" s="74"/>
      <c r="DY165" s="74"/>
      <c r="DZ165" s="74"/>
      <c r="EA165" s="74"/>
      <c r="EB165" s="74"/>
      <c r="EC165" s="74"/>
      <c r="ED165" s="74"/>
      <c r="EE165" s="74"/>
      <c r="EF165" s="74"/>
      <c r="EG165" s="74"/>
      <c r="EH165" s="74"/>
      <c r="EI165" s="74"/>
      <c r="EJ165" s="74"/>
      <c r="EK165" s="74"/>
      <c r="EL165" s="74"/>
      <c r="EM165" s="74"/>
      <c r="EN165" s="74"/>
      <c r="EO165" s="74"/>
      <c r="EP165" s="74"/>
      <c r="EQ165" s="74"/>
      <c r="ER165" s="74"/>
      <c r="ES165" s="74"/>
      <c r="ET165" s="74"/>
      <c r="EU165" s="74"/>
      <c r="EV165" s="74"/>
      <c r="EW165" s="74"/>
      <c r="EX165" s="74"/>
      <c r="EY165" s="74"/>
      <c r="EZ165" s="74"/>
      <c r="FA165" s="74"/>
      <c r="FB165" s="74"/>
      <c r="FC165" s="74"/>
      <c r="FD165" s="74"/>
      <c r="FE165" s="74"/>
      <c r="FF165" s="74"/>
      <c r="FG165" s="74"/>
      <c r="FH165" s="74"/>
      <c r="FI165" s="74"/>
      <c r="FJ165" s="74"/>
      <c r="FK165" s="74"/>
      <c r="FL165" s="74"/>
      <c r="FM165" s="74"/>
      <c r="FN165" s="74"/>
      <c r="FO165" s="74"/>
      <c r="FP165" s="74"/>
      <c r="FQ165" s="74"/>
      <c r="FR165" s="74"/>
      <c r="FS165" s="74"/>
      <c r="FT165" s="74"/>
      <c r="FU165" s="74"/>
      <c r="FV165" s="74"/>
      <c r="FW165" s="74"/>
      <c r="FX165" s="74"/>
      <c r="FY165" s="74"/>
      <c r="FZ165" s="74"/>
      <c r="GA165" s="74"/>
      <c r="GB165" s="74"/>
      <c r="GC165" s="74"/>
      <c r="GD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W165" s="74"/>
      <c r="GX165" s="74"/>
      <c r="GY165" s="74"/>
      <c r="GZ165" s="74"/>
      <c r="HA165" s="74"/>
      <c r="HB165" s="74"/>
      <c r="HC165" s="74"/>
      <c r="HD165" s="74"/>
      <c r="HE165" s="74"/>
      <c r="HF165" s="74"/>
      <c r="HG165" s="74"/>
      <c r="HH165" s="74"/>
      <c r="HI165" s="74"/>
      <c r="HJ165" s="74"/>
      <c r="HK165" s="74"/>
      <c r="HL165" s="74"/>
      <c r="HM165" s="74"/>
      <c r="HN165" s="74"/>
      <c r="HO165" s="74"/>
      <c r="HP165" s="74"/>
      <c r="HQ165" s="74"/>
      <c r="HR165" s="74"/>
      <c r="HS165" s="74"/>
      <c r="HT165" s="74"/>
      <c r="HU165" s="74"/>
      <c r="HV165" s="74"/>
      <c r="HW165" s="74"/>
      <c r="HX165" s="74"/>
      <c r="HY165" s="74"/>
      <c r="HZ165" s="74"/>
      <c r="IA165" s="74"/>
      <c r="IB165" s="74"/>
      <c r="IC165" s="74"/>
      <c r="ID165" s="74"/>
      <c r="IE165" s="74"/>
      <c r="IF165" s="74"/>
      <c r="IG165" s="74"/>
      <c r="IH165" s="74"/>
      <c r="II165" s="74"/>
      <c r="IJ165" s="74"/>
      <c r="IK165" s="74"/>
      <c r="IL165" s="74"/>
      <c r="IM165" s="74"/>
      <c r="IN165" s="74"/>
      <c r="IO165" s="74"/>
      <c r="IP165" s="74"/>
      <c r="IQ165" s="74"/>
      <c r="IR165" s="74"/>
      <c r="IS165" s="74"/>
      <c r="IT165" s="74"/>
      <c r="IU165" s="74"/>
      <c r="IV165" s="74"/>
    </row>
    <row r="166" spans="1:256" ht="12.75" x14ac:dyDescent="0.2">
      <c r="A166" s="68" t="s">
        <v>52</v>
      </c>
      <c r="B166" s="69">
        <v>93</v>
      </c>
      <c r="C166" s="69" t="s">
        <v>106</v>
      </c>
      <c r="D166" s="70" t="s">
        <v>100</v>
      </c>
      <c r="E166" s="69"/>
      <c r="F166" s="71">
        <v>24</v>
      </c>
      <c r="G166" s="126"/>
      <c r="H166" s="72">
        <f t="shared" si="15"/>
        <v>0</v>
      </c>
      <c r="I166" s="63">
        <f t="shared" si="17"/>
        <v>24</v>
      </c>
      <c r="J166" s="63"/>
      <c r="K166" s="63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74"/>
      <c r="CK166" s="74"/>
      <c r="CL166" s="74"/>
      <c r="CM166" s="74"/>
      <c r="CN166" s="74"/>
      <c r="CO166" s="74"/>
      <c r="CP166" s="74"/>
      <c r="CQ166" s="74"/>
      <c r="CR166" s="74"/>
      <c r="CS166" s="74"/>
      <c r="CT166" s="74"/>
      <c r="CU166" s="74"/>
      <c r="CV166" s="74"/>
      <c r="CW166" s="74"/>
      <c r="CX166" s="74"/>
      <c r="CY166" s="74"/>
      <c r="CZ166" s="74"/>
      <c r="DA166" s="74"/>
      <c r="DB166" s="74"/>
      <c r="DC166" s="74"/>
      <c r="DD166" s="74"/>
      <c r="DE166" s="74"/>
      <c r="DF166" s="74"/>
      <c r="DG166" s="74"/>
      <c r="DH166" s="74"/>
      <c r="DI166" s="74"/>
      <c r="DJ166" s="74"/>
      <c r="DK166" s="74"/>
      <c r="DL166" s="74"/>
      <c r="DM166" s="74"/>
      <c r="DN166" s="74"/>
      <c r="DO166" s="74"/>
      <c r="DP166" s="74"/>
      <c r="DQ166" s="74"/>
      <c r="DR166" s="74"/>
      <c r="DS166" s="74"/>
      <c r="DT166" s="74"/>
      <c r="DU166" s="74"/>
      <c r="DV166" s="74"/>
      <c r="DW166" s="74"/>
      <c r="DX166" s="74"/>
      <c r="DY166" s="74"/>
      <c r="DZ166" s="74"/>
      <c r="EA166" s="74"/>
      <c r="EB166" s="74"/>
      <c r="EC166" s="74"/>
      <c r="ED166" s="74"/>
      <c r="EE166" s="74"/>
      <c r="EF166" s="74"/>
      <c r="EG166" s="74"/>
      <c r="EH166" s="74"/>
      <c r="EI166" s="74"/>
      <c r="EJ166" s="74"/>
      <c r="EK166" s="74"/>
      <c r="EL166" s="74"/>
      <c r="EM166" s="74"/>
      <c r="EN166" s="74"/>
      <c r="EO166" s="74"/>
      <c r="EP166" s="74"/>
      <c r="EQ166" s="74"/>
      <c r="ER166" s="74"/>
      <c r="ES166" s="74"/>
      <c r="ET166" s="74"/>
      <c r="EU166" s="74"/>
      <c r="EV166" s="74"/>
      <c r="EW166" s="74"/>
      <c r="EX166" s="74"/>
      <c r="EY166" s="74"/>
      <c r="EZ166" s="74"/>
      <c r="FA166" s="74"/>
      <c r="FB166" s="74"/>
      <c r="FC166" s="74"/>
      <c r="FD166" s="74"/>
      <c r="FE166" s="74"/>
      <c r="FF166" s="74"/>
      <c r="FG166" s="74"/>
      <c r="FH166" s="74"/>
      <c r="FI166" s="74"/>
      <c r="FJ166" s="74"/>
      <c r="FK166" s="74"/>
      <c r="FL166" s="74"/>
      <c r="FM166" s="74"/>
      <c r="FN166" s="74"/>
      <c r="FO166" s="74"/>
      <c r="FP166" s="74"/>
      <c r="FQ166" s="74"/>
      <c r="FR166" s="74"/>
      <c r="FS166" s="74"/>
      <c r="FT166" s="74"/>
      <c r="FU166" s="74"/>
      <c r="FV166" s="74"/>
      <c r="FW166" s="74"/>
      <c r="FX166" s="74"/>
      <c r="FY166" s="74"/>
      <c r="FZ166" s="74"/>
      <c r="GA166" s="74"/>
      <c r="GB166" s="74"/>
      <c r="GC166" s="74"/>
      <c r="GD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  <c r="GV166" s="74"/>
      <c r="GW166" s="74"/>
      <c r="GX166" s="74"/>
      <c r="GY166" s="74"/>
      <c r="GZ166" s="74"/>
      <c r="HA166" s="74"/>
      <c r="HB166" s="74"/>
      <c r="HC166" s="74"/>
      <c r="HD166" s="74"/>
      <c r="HE166" s="74"/>
      <c r="HF166" s="74"/>
      <c r="HG166" s="74"/>
      <c r="HH166" s="74"/>
      <c r="HI166" s="74"/>
      <c r="HJ166" s="74"/>
      <c r="HK166" s="74"/>
      <c r="HL166" s="74"/>
      <c r="HM166" s="74"/>
      <c r="HN166" s="74"/>
      <c r="HO166" s="74"/>
      <c r="HP166" s="74"/>
      <c r="HQ166" s="74"/>
      <c r="HR166" s="74"/>
      <c r="HS166" s="74"/>
      <c r="HT166" s="74"/>
      <c r="HU166" s="74"/>
      <c r="HV166" s="74"/>
      <c r="HW166" s="74"/>
      <c r="HX166" s="74"/>
      <c r="HY166" s="74"/>
      <c r="HZ166" s="74"/>
      <c r="IA166" s="74"/>
      <c r="IB166" s="74"/>
      <c r="IC166" s="74"/>
      <c r="ID166" s="74"/>
      <c r="IE166" s="74"/>
      <c r="IF166" s="74"/>
      <c r="IG166" s="74"/>
      <c r="IH166" s="74"/>
      <c r="II166" s="74"/>
      <c r="IJ166" s="74"/>
      <c r="IK166" s="74"/>
      <c r="IL166" s="74"/>
      <c r="IM166" s="74"/>
      <c r="IN166" s="74"/>
      <c r="IO166" s="74"/>
      <c r="IP166" s="74"/>
      <c r="IQ166" s="74"/>
      <c r="IR166" s="74"/>
      <c r="IS166" s="74"/>
      <c r="IT166" s="74"/>
      <c r="IU166" s="74"/>
      <c r="IV166" s="74"/>
    </row>
    <row r="167" spans="1:256" ht="26.25" customHeight="1" x14ac:dyDescent="0.2">
      <c r="A167" s="68"/>
      <c r="B167" s="69">
        <v>94</v>
      </c>
      <c r="C167" s="103" t="s">
        <v>108</v>
      </c>
      <c r="D167" s="70" t="s">
        <v>101</v>
      </c>
      <c r="E167" s="69"/>
      <c r="F167" s="71">
        <v>5</v>
      </c>
      <c r="G167" s="126"/>
      <c r="H167" s="72">
        <f t="shared" si="15"/>
        <v>0</v>
      </c>
      <c r="I167" s="63"/>
      <c r="J167" s="63">
        <f>+F167</f>
        <v>5</v>
      </c>
      <c r="K167" s="63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  <c r="CO167" s="74"/>
      <c r="CP167" s="74"/>
      <c r="CQ167" s="74"/>
      <c r="CR167" s="74"/>
      <c r="CS167" s="74"/>
      <c r="CT167" s="74"/>
      <c r="CU167" s="74"/>
      <c r="CV167" s="74"/>
      <c r="CW167" s="74"/>
      <c r="CX167" s="74"/>
      <c r="CY167" s="74"/>
      <c r="CZ167" s="74"/>
      <c r="DA167" s="74"/>
      <c r="DB167" s="74"/>
      <c r="DC167" s="74"/>
      <c r="DD167" s="74"/>
      <c r="DE167" s="74"/>
      <c r="DF167" s="74"/>
      <c r="DG167" s="74"/>
      <c r="DH167" s="74"/>
      <c r="DI167" s="74"/>
      <c r="DJ167" s="74"/>
      <c r="DK167" s="74"/>
      <c r="DL167" s="74"/>
      <c r="DM167" s="74"/>
      <c r="DN167" s="74"/>
      <c r="DO167" s="74"/>
      <c r="DP167" s="74"/>
      <c r="DQ167" s="74"/>
      <c r="DR167" s="74"/>
      <c r="DS167" s="74"/>
      <c r="DT167" s="74"/>
      <c r="DU167" s="74"/>
      <c r="DV167" s="74"/>
      <c r="DW167" s="74"/>
      <c r="DX167" s="74"/>
      <c r="DY167" s="74"/>
      <c r="DZ167" s="74"/>
      <c r="EA167" s="74"/>
      <c r="EB167" s="74"/>
      <c r="EC167" s="74"/>
      <c r="ED167" s="74"/>
      <c r="EE167" s="74"/>
      <c r="EF167" s="74"/>
      <c r="EG167" s="74"/>
      <c r="EH167" s="74"/>
      <c r="EI167" s="74"/>
      <c r="EJ167" s="74"/>
      <c r="EK167" s="74"/>
      <c r="EL167" s="74"/>
      <c r="EM167" s="74"/>
      <c r="EN167" s="74"/>
      <c r="EO167" s="74"/>
      <c r="EP167" s="74"/>
      <c r="EQ167" s="74"/>
      <c r="ER167" s="74"/>
      <c r="ES167" s="74"/>
      <c r="ET167" s="74"/>
      <c r="EU167" s="74"/>
      <c r="EV167" s="74"/>
      <c r="EW167" s="74"/>
      <c r="EX167" s="74"/>
      <c r="EY167" s="74"/>
      <c r="EZ167" s="74"/>
      <c r="FA167" s="74"/>
      <c r="FB167" s="74"/>
      <c r="FC167" s="74"/>
      <c r="FD167" s="74"/>
      <c r="FE167" s="74"/>
      <c r="FF167" s="74"/>
      <c r="FG167" s="74"/>
      <c r="FH167" s="74"/>
      <c r="FI167" s="74"/>
      <c r="FJ167" s="74"/>
      <c r="FK167" s="74"/>
      <c r="FL167" s="74"/>
      <c r="FM167" s="74"/>
      <c r="FN167" s="74"/>
      <c r="FO167" s="74"/>
      <c r="FP167" s="74"/>
      <c r="FQ167" s="74"/>
      <c r="FR167" s="74"/>
      <c r="FS167" s="74"/>
      <c r="FT167" s="74"/>
      <c r="FU167" s="74"/>
      <c r="FV167" s="74"/>
      <c r="FW167" s="74"/>
      <c r="FX167" s="74"/>
      <c r="FY167" s="74"/>
      <c r="FZ167" s="74"/>
      <c r="GA167" s="74"/>
      <c r="GB167" s="74"/>
      <c r="GC167" s="74"/>
      <c r="GD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  <c r="GV167" s="74"/>
      <c r="GW167" s="74"/>
      <c r="GX167" s="74"/>
      <c r="GY167" s="74"/>
      <c r="GZ167" s="74"/>
      <c r="HA167" s="74"/>
      <c r="HB167" s="74"/>
      <c r="HC167" s="74"/>
      <c r="HD167" s="74"/>
      <c r="HE167" s="74"/>
      <c r="HF167" s="74"/>
      <c r="HG167" s="74"/>
      <c r="HH167" s="74"/>
      <c r="HI167" s="74"/>
      <c r="HJ167" s="74"/>
      <c r="HK167" s="74"/>
      <c r="HL167" s="74"/>
      <c r="HM167" s="74"/>
      <c r="HN167" s="74"/>
      <c r="HO167" s="74"/>
      <c r="HP167" s="74"/>
      <c r="HQ167" s="74"/>
      <c r="HR167" s="74"/>
      <c r="HS167" s="74"/>
      <c r="HT167" s="74"/>
      <c r="HU167" s="74"/>
      <c r="HV167" s="74"/>
      <c r="HW167" s="74"/>
      <c r="HX167" s="74"/>
      <c r="HY167" s="74"/>
      <c r="HZ167" s="74"/>
      <c r="IA167" s="74"/>
      <c r="IB167" s="74"/>
      <c r="IC167" s="74"/>
      <c r="ID167" s="74"/>
      <c r="IE167" s="74"/>
      <c r="IF167" s="74"/>
      <c r="IG167" s="74"/>
      <c r="IH167" s="74"/>
      <c r="II167" s="74"/>
      <c r="IJ167" s="74"/>
      <c r="IK167" s="74"/>
      <c r="IL167" s="74"/>
      <c r="IM167" s="74"/>
      <c r="IN167" s="74"/>
      <c r="IO167" s="74"/>
      <c r="IP167" s="74"/>
      <c r="IQ167" s="74"/>
      <c r="IR167" s="74"/>
      <c r="IS167" s="74"/>
      <c r="IT167" s="74"/>
      <c r="IU167" s="74"/>
      <c r="IV167" s="74"/>
    </row>
    <row r="168" spans="1:256" ht="12.75" x14ac:dyDescent="0.2">
      <c r="A168" s="68"/>
      <c r="B168" s="69">
        <v>95</v>
      </c>
      <c r="C168" s="69" t="s">
        <v>109</v>
      </c>
      <c r="D168" s="70" t="s">
        <v>102</v>
      </c>
      <c r="E168" s="69"/>
      <c r="F168" s="71">
        <v>30</v>
      </c>
      <c r="G168" s="126"/>
      <c r="H168" s="72">
        <f t="shared" si="15"/>
        <v>0</v>
      </c>
      <c r="I168" s="63"/>
      <c r="J168" s="63"/>
      <c r="K168" s="63">
        <f>+F168</f>
        <v>30</v>
      </c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4"/>
      <c r="CO168" s="74"/>
      <c r="CP168" s="74"/>
      <c r="CQ168" s="74"/>
      <c r="CR168" s="74"/>
      <c r="CS168" s="74"/>
      <c r="CT168" s="74"/>
      <c r="CU168" s="74"/>
      <c r="CV168" s="74"/>
      <c r="CW168" s="74"/>
      <c r="CX168" s="74"/>
      <c r="CY168" s="74"/>
      <c r="CZ168" s="74"/>
      <c r="DA168" s="74"/>
      <c r="DB168" s="74"/>
      <c r="DC168" s="74"/>
      <c r="DD168" s="74"/>
      <c r="DE168" s="74"/>
      <c r="DF168" s="74"/>
      <c r="DG168" s="74"/>
      <c r="DH168" s="74"/>
      <c r="DI168" s="74"/>
      <c r="DJ168" s="74"/>
      <c r="DK168" s="74"/>
      <c r="DL168" s="74"/>
      <c r="DM168" s="74"/>
      <c r="DN168" s="74"/>
      <c r="DO168" s="74"/>
      <c r="DP168" s="74"/>
      <c r="DQ168" s="74"/>
      <c r="DR168" s="74"/>
      <c r="DS168" s="74"/>
      <c r="DT168" s="74"/>
      <c r="DU168" s="74"/>
      <c r="DV168" s="74"/>
      <c r="DW168" s="74"/>
      <c r="DX168" s="74"/>
      <c r="DY168" s="74"/>
      <c r="DZ168" s="74"/>
      <c r="EA168" s="74"/>
      <c r="EB168" s="74"/>
      <c r="EC168" s="74"/>
      <c r="ED168" s="74"/>
      <c r="EE168" s="74"/>
      <c r="EF168" s="74"/>
      <c r="EG168" s="74"/>
      <c r="EH168" s="74"/>
      <c r="EI168" s="74"/>
      <c r="EJ168" s="74"/>
      <c r="EK168" s="74"/>
      <c r="EL168" s="74"/>
      <c r="EM168" s="74"/>
      <c r="EN168" s="74"/>
      <c r="EO168" s="74"/>
      <c r="EP168" s="74"/>
      <c r="EQ168" s="74"/>
      <c r="ER168" s="74"/>
      <c r="ES168" s="74"/>
      <c r="ET168" s="74"/>
      <c r="EU168" s="74"/>
      <c r="EV168" s="74"/>
      <c r="EW168" s="74"/>
      <c r="EX168" s="74"/>
      <c r="EY168" s="74"/>
      <c r="EZ168" s="74"/>
      <c r="FA168" s="74"/>
      <c r="FB168" s="74"/>
      <c r="FC168" s="74"/>
      <c r="FD168" s="74"/>
      <c r="FE168" s="74"/>
      <c r="FF168" s="74"/>
      <c r="FG168" s="74"/>
      <c r="FH168" s="74"/>
      <c r="FI168" s="74"/>
      <c r="FJ168" s="74"/>
      <c r="FK168" s="74"/>
      <c r="FL168" s="74"/>
      <c r="FM168" s="74"/>
      <c r="FN168" s="74"/>
      <c r="FO168" s="74"/>
      <c r="FP168" s="74"/>
      <c r="FQ168" s="74"/>
      <c r="FR168" s="74"/>
      <c r="FS168" s="74"/>
      <c r="FT168" s="74"/>
      <c r="FU168" s="74"/>
      <c r="FV168" s="74"/>
      <c r="FW168" s="74"/>
      <c r="FX168" s="74"/>
      <c r="FY168" s="74"/>
      <c r="FZ168" s="74"/>
      <c r="GA168" s="74"/>
      <c r="GB168" s="74"/>
      <c r="GC168" s="74"/>
      <c r="GD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  <c r="GV168" s="74"/>
      <c r="GW168" s="74"/>
      <c r="GX168" s="74"/>
      <c r="GY168" s="74"/>
      <c r="GZ168" s="74"/>
      <c r="HA168" s="74"/>
      <c r="HB168" s="74"/>
      <c r="HC168" s="74"/>
      <c r="HD168" s="74"/>
      <c r="HE168" s="74"/>
      <c r="HF168" s="74"/>
      <c r="HG168" s="74"/>
      <c r="HH168" s="74"/>
      <c r="HI168" s="74"/>
      <c r="HJ168" s="74"/>
      <c r="HK168" s="74"/>
      <c r="HL168" s="74"/>
      <c r="HM168" s="74"/>
      <c r="HN168" s="74"/>
      <c r="HO168" s="74"/>
      <c r="HP168" s="74"/>
      <c r="HQ168" s="74"/>
      <c r="HR168" s="74"/>
      <c r="HS168" s="74"/>
      <c r="HT168" s="74"/>
      <c r="HU168" s="74"/>
      <c r="HV168" s="74"/>
      <c r="HW168" s="74"/>
      <c r="HX168" s="74"/>
      <c r="HY168" s="74"/>
      <c r="HZ168" s="74"/>
      <c r="IA168" s="74"/>
      <c r="IB168" s="74"/>
      <c r="IC168" s="74"/>
      <c r="ID168" s="74"/>
      <c r="IE168" s="74"/>
      <c r="IF168" s="74"/>
      <c r="IG168" s="74"/>
      <c r="IH168" s="74"/>
      <c r="II168" s="74"/>
      <c r="IJ168" s="74"/>
      <c r="IK168" s="74"/>
      <c r="IL168" s="74"/>
      <c r="IM168" s="74"/>
      <c r="IN168" s="74"/>
      <c r="IO168" s="74"/>
      <c r="IP168" s="74"/>
      <c r="IQ168" s="74"/>
      <c r="IR168" s="74"/>
      <c r="IS168" s="74"/>
      <c r="IT168" s="74"/>
      <c r="IU168" s="74"/>
      <c r="IV168" s="74"/>
    </row>
    <row r="169" spans="1:256" ht="12.75" x14ac:dyDescent="0.2">
      <c r="A169" s="68"/>
      <c r="B169" s="69">
        <v>96</v>
      </c>
      <c r="C169" s="69" t="s">
        <v>110</v>
      </c>
      <c r="D169" s="70" t="s">
        <v>103</v>
      </c>
      <c r="E169" s="69"/>
      <c r="F169" s="71">
        <v>20</v>
      </c>
      <c r="G169" s="126"/>
      <c r="H169" s="72">
        <f t="shared" si="15"/>
        <v>0</v>
      </c>
      <c r="I169" s="63"/>
      <c r="J169" s="63"/>
      <c r="K169" s="63">
        <f>+F169</f>
        <v>20</v>
      </c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74"/>
      <c r="CK169" s="74"/>
      <c r="CL169" s="74"/>
      <c r="CM169" s="74"/>
      <c r="CN169" s="74"/>
      <c r="CO169" s="74"/>
      <c r="CP169" s="74"/>
      <c r="CQ169" s="74"/>
      <c r="CR169" s="74"/>
      <c r="CS169" s="74"/>
      <c r="CT169" s="74"/>
      <c r="CU169" s="74"/>
      <c r="CV169" s="74"/>
      <c r="CW169" s="74"/>
      <c r="CX169" s="74"/>
      <c r="CY169" s="74"/>
      <c r="CZ169" s="74"/>
      <c r="DA169" s="74"/>
      <c r="DB169" s="74"/>
      <c r="DC169" s="74"/>
      <c r="DD169" s="74"/>
      <c r="DE169" s="74"/>
      <c r="DF169" s="74"/>
      <c r="DG169" s="74"/>
      <c r="DH169" s="74"/>
      <c r="DI169" s="74"/>
      <c r="DJ169" s="74"/>
      <c r="DK169" s="74"/>
      <c r="DL169" s="74"/>
      <c r="DM169" s="74"/>
      <c r="DN169" s="74"/>
      <c r="DO169" s="74"/>
      <c r="DP169" s="74"/>
      <c r="DQ169" s="74"/>
      <c r="DR169" s="74"/>
      <c r="DS169" s="74"/>
      <c r="DT169" s="74"/>
      <c r="DU169" s="74"/>
      <c r="DV169" s="74"/>
      <c r="DW169" s="74"/>
      <c r="DX169" s="74"/>
      <c r="DY169" s="74"/>
      <c r="DZ169" s="74"/>
      <c r="EA169" s="74"/>
      <c r="EB169" s="74"/>
      <c r="EC169" s="74"/>
      <c r="ED169" s="74"/>
      <c r="EE169" s="74"/>
      <c r="EF169" s="74"/>
      <c r="EG169" s="74"/>
      <c r="EH169" s="74"/>
      <c r="EI169" s="74"/>
      <c r="EJ169" s="74"/>
      <c r="EK169" s="74"/>
      <c r="EL169" s="74"/>
      <c r="EM169" s="74"/>
      <c r="EN169" s="74"/>
      <c r="EO169" s="74"/>
      <c r="EP169" s="74"/>
      <c r="EQ169" s="74"/>
      <c r="ER169" s="74"/>
      <c r="ES169" s="74"/>
      <c r="ET169" s="74"/>
      <c r="EU169" s="74"/>
      <c r="EV169" s="74"/>
      <c r="EW169" s="74"/>
      <c r="EX169" s="74"/>
      <c r="EY169" s="74"/>
      <c r="EZ169" s="74"/>
      <c r="FA169" s="74"/>
      <c r="FB169" s="74"/>
      <c r="FC169" s="74"/>
      <c r="FD169" s="74"/>
      <c r="FE169" s="74"/>
      <c r="FF169" s="74"/>
      <c r="FG169" s="74"/>
      <c r="FH169" s="74"/>
      <c r="FI169" s="74"/>
      <c r="FJ169" s="74"/>
      <c r="FK169" s="74"/>
      <c r="FL169" s="74"/>
      <c r="FM169" s="74"/>
      <c r="FN169" s="74"/>
      <c r="FO169" s="74"/>
      <c r="FP169" s="74"/>
      <c r="FQ169" s="74"/>
      <c r="FR169" s="74"/>
      <c r="FS169" s="74"/>
      <c r="FT169" s="74"/>
      <c r="FU169" s="74"/>
      <c r="FV169" s="74"/>
      <c r="FW169" s="74"/>
      <c r="FX169" s="74"/>
      <c r="FY169" s="74"/>
      <c r="FZ169" s="74"/>
      <c r="GA169" s="74"/>
      <c r="GB169" s="74"/>
      <c r="GC169" s="74"/>
      <c r="GD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W169" s="74"/>
      <c r="GX169" s="74"/>
      <c r="GY169" s="74"/>
      <c r="GZ169" s="74"/>
      <c r="HA169" s="74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L169" s="74"/>
      <c r="HM169" s="74"/>
      <c r="HN169" s="74"/>
      <c r="HO169" s="74"/>
      <c r="HP169" s="74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A169" s="74"/>
      <c r="IB169" s="74"/>
      <c r="IC169" s="74"/>
      <c r="ID169" s="74"/>
      <c r="IE169" s="74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P169" s="74"/>
      <c r="IQ169" s="74"/>
      <c r="IR169" s="74"/>
      <c r="IS169" s="74"/>
      <c r="IT169" s="74"/>
      <c r="IU169" s="74"/>
      <c r="IV169" s="74"/>
    </row>
    <row r="170" spans="1:256" ht="12.75" x14ac:dyDescent="0.2">
      <c r="A170" s="39"/>
      <c r="B170" s="39"/>
      <c r="C170" s="41"/>
      <c r="D170" s="41" t="s">
        <v>60</v>
      </c>
      <c r="E170" s="39"/>
      <c r="F170" s="42"/>
      <c r="G170" s="42"/>
      <c r="H170" s="43">
        <f>SUM(H81:H169)</f>
        <v>0</v>
      </c>
      <c r="I170" s="44"/>
      <c r="J170" s="39"/>
      <c r="K170" s="45"/>
      <c r="L170" s="39"/>
      <c r="M170" s="40"/>
      <c r="N170" s="39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  <c r="II170" s="40"/>
      <c r="IJ170" s="40"/>
      <c r="IK170" s="40"/>
      <c r="IL170" s="40"/>
      <c r="IM170" s="40"/>
      <c r="IN170" s="40"/>
      <c r="IO170" s="40"/>
      <c r="IP170" s="40"/>
      <c r="IQ170" s="40"/>
      <c r="IR170" s="40"/>
      <c r="IS170" s="40"/>
      <c r="IT170" s="40"/>
      <c r="IU170" s="40"/>
      <c r="IV170" s="40"/>
    </row>
    <row r="171" spans="1:256" s="1" customFormat="1" ht="12.75" x14ac:dyDescent="0.2">
      <c r="A171" s="46"/>
      <c r="B171" s="6"/>
      <c r="C171" s="2"/>
      <c r="D171" s="8"/>
      <c r="E171" s="6"/>
      <c r="F171" s="6"/>
      <c r="G171" s="15"/>
      <c r="H171" s="13"/>
      <c r="I171" s="4"/>
      <c r="J171" s="26"/>
      <c r="K171" s="27"/>
      <c r="L171" s="25"/>
      <c r="M171" s="25"/>
      <c r="N171" s="121"/>
      <c r="O171" s="16"/>
      <c r="Q171" s="16"/>
    </row>
    <row r="172" spans="1:256" s="1" customFormat="1" ht="12.75" x14ac:dyDescent="0.2">
      <c r="A172" s="46"/>
      <c r="B172" s="6"/>
      <c r="C172" s="2"/>
      <c r="D172" s="8"/>
      <c r="E172" s="6"/>
      <c r="F172" s="6"/>
      <c r="G172" s="15"/>
      <c r="H172" s="13"/>
      <c r="I172" s="4"/>
      <c r="J172" s="26"/>
      <c r="K172" s="27"/>
      <c r="L172" s="25"/>
      <c r="M172" s="25"/>
      <c r="N172" s="121"/>
      <c r="O172" s="16"/>
      <c r="Q172" s="16"/>
    </row>
    <row r="173" spans="1:256" s="1" customFormat="1" ht="12.75" x14ac:dyDescent="0.2">
      <c r="A173" s="46"/>
      <c r="B173" s="6">
        <v>5</v>
      </c>
      <c r="C173" s="2"/>
      <c r="D173" s="8"/>
      <c r="E173" s="6"/>
      <c r="F173" s="6"/>
      <c r="G173" s="15"/>
      <c r="H173" s="13"/>
      <c r="I173" s="4"/>
      <c r="J173" s="26"/>
      <c r="K173" s="27"/>
      <c r="L173" s="25"/>
      <c r="M173" s="25"/>
      <c r="N173" s="121"/>
      <c r="O173" s="16"/>
      <c r="Q173" s="16"/>
    </row>
    <row r="174" spans="1:256" ht="12.75" x14ac:dyDescent="0.2">
      <c r="A174" s="39"/>
      <c r="B174" s="39" t="s">
        <v>10</v>
      </c>
      <c r="C174" s="41" t="s">
        <v>138</v>
      </c>
      <c r="D174" s="41"/>
      <c r="E174" s="39" t="s">
        <v>4</v>
      </c>
      <c r="F174" s="42" t="s">
        <v>5</v>
      </c>
      <c r="G174" s="42" t="s">
        <v>11</v>
      </c>
      <c r="H174" s="43" t="s">
        <v>8</v>
      </c>
      <c r="I174" s="44"/>
      <c r="J174" s="39"/>
      <c r="K174" s="45"/>
      <c r="L174" s="39"/>
      <c r="M174" s="40"/>
      <c r="N174" s="39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  <c r="II174" s="40"/>
      <c r="IJ174" s="40"/>
      <c r="IK174" s="40"/>
      <c r="IL174" s="40"/>
      <c r="IM174" s="40"/>
      <c r="IN174" s="40"/>
      <c r="IO174" s="40"/>
      <c r="IP174" s="40"/>
      <c r="IQ174" s="40"/>
      <c r="IR174" s="40"/>
      <c r="IS174" s="40"/>
      <c r="IT174" s="40"/>
      <c r="IU174" s="40"/>
      <c r="IV174" s="40"/>
    </row>
    <row r="175" spans="1:256" ht="38.25" x14ac:dyDescent="0.2">
      <c r="A175" s="68"/>
      <c r="B175" s="69">
        <v>97</v>
      </c>
      <c r="C175" s="69" t="s">
        <v>12</v>
      </c>
      <c r="D175" s="70" t="s">
        <v>140</v>
      </c>
      <c r="E175" s="69" t="s">
        <v>0</v>
      </c>
      <c r="F175" s="71">
        <v>29</v>
      </c>
      <c r="G175" s="126"/>
      <c r="H175" s="72">
        <f>+F175*G175</f>
        <v>0</v>
      </c>
      <c r="I175" s="73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4"/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  <c r="DU175" s="74"/>
      <c r="DV175" s="74"/>
      <c r="DW175" s="74"/>
      <c r="DX175" s="74"/>
      <c r="DY175" s="74"/>
      <c r="DZ175" s="74"/>
      <c r="EA175" s="74"/>
      <c r="EB175" s="74"/>
      <c r="EC175" s="74"/>
      <c r="ED175" s="74"/>
      <c r="EE175" s="74"/>
      <c r="EF175" s="74"/>
      <c r="EG175" s="74"/>
      <c r="EH175" s="74"/>
      <c r="EI175" s="74"/>
      <c r="EJ175" s="74"/>
      <c r="EK175" s="74"/>
      <c r="EL175" s="74"/>
      <c r="EM175" s="74"/>
      <c r="EN175" s="74"/>
      <c r="EO175" s="74"/>
      <c r="EP175" s="74"/>
      <c r="EQ175" s="74"/>
      <c r="ER175" s="74"/>
      <c r="ES175" s="74"/>
      <c r="ET175" s="74"/>
      <c r="EU175" s="74"/>
      <c r="EV175" s="74"/>
      <c r="EW175" s="74"/>
      <c r="EX175" s="74"/>
      <c r="EY175" s="74"/>
      <c r="EZ175" s="74"/>
      <c r="FA175" s="74"/>
      <c r="FB175" s="74"/>
      <c r="FC175" s="74"/>
      <c r="FD175" s="74"/>
      <c r="FE175" s="74"/>
      <c r="FF175" s="74"/>
      <c r="FG175" s="74"/>
      <c r="FH175" s="74"/>
      <c r="FI175" s="74"/>
      <c r="FJ175" s="74"/>
      <c r="FK175" s="74"/>
      <c r="FL175" s="74"/>
      <c r="FM175" s="74"/>
      <c r="FN175" s="74"/>
      <c r="FO175" s="74"/>
      <c r="FP175" s="74"/>
      <c r="FQ175" s="74"/>
      <c r="FR175" s="74"/>
      <c r="FS175" s="74"/>
      <c r="FT175" s="74"/>
      <c r="FU175" s="74"/>
      <c r="FV175" s="74"/>
      <c r="FW175" s="74"/>
      <c r="FX175" s="74"/>
      <c r="FY175" s="74"/>
      <c r="FZ175" s="74"/>
      <c r="GA175" s="74"/>
      <c r="GB175" s="74"/>
      <c r="GC175" s="74"/>
      <c r="GD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  <c r="IV175" s="74"/>
    </row>
    <row r="176" spans="1:256" ht="12.75" x14ac:dyDescent="0.2">
      <c r="A176" s="39"/>
      <c r="B176" s="39"/>
      <c r="C176" s="41"/>
      <c r="D176" s="41" t="s">
        <v>139</v>
      </c>
      <c r="E176" s="39"/>
      <c r="F176" s="42"/>
      <c r="G176" s="42"/>
      <c r="H176" s="43">
        <f>SUM(H175)</f>
        <v>0</v>
      </c>
      <c r="I176" s="44"/>
      <c r="J176" s="39"/>
      <c r="K176" s="45"/>
      <c r="L176" s="39"/>
      <c r="M176" s="40"/>
      <c r="N176" s="39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  <c r="II176" s="40"/>
      <c r="IJ176" s="40"/>
      <c r="IK176" s="40"/>
      <c r="IL176" s="40"/>
      <c r="IM176" s="40"/>
      <c r="IN176" s="40"/>
      <c r="IO176" s="40"/>
      <c r="IP176" s="40"/>
      <c r="IQ176" s="40"/>
      <c r="IR176" s="40"/>
      <c r="IS176" s="40"/>
      <c r="IT176" s="40"/>
      <c r="IU176" s="40"/>
      <c r="IV176" s="40"/>
    </row>
    <row r="177" spans="1:256" ht="12.75" x14ac:dyDescent="0.2">
      <c r="A177" s="39"/>
      <c r="B177" s="39"/>
      <c r="C177" s="41"/>
      <c r="D177" s="41"/>
      <c r="E177" s="39"/>
      <c r="F177" s="42"/>
      <c r="G177" s="42"/>
      <c r="H177" s="43"/>
      <c r="I177" s="44"/>
      <c r="J177" s="39"/>
      <c r="K177" s="45"/>
      <c r="L177" s="39"/>
      <c r="M177" s="40"/>
      <c r="N177" s="39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  <c r="II177" s="40"/>
      <c r="IJ177" s="40"/>
      <c r="IK177" s="40"/>
      <c r="IL177" s="40"/>
      <c r="IM177" s="40"/>
      <c r="IN177" s="40"/>
      <c r="IO177" s="40"/>
      <c r="IP177" s="40"/>
      <c r="IQ177" s="40"/>
      <c r="IR177" s="40"/>
      <c r="IS177" s="40"/>
      <c r="IT177" s="40"/>
      <c r="IU177" s="40"/>
      <c r="IV177" s="40"/>
    </row>
    <row r="178" spans="1:256" s="1" customFormat="1" ht="12.75" x14ac:dyDescent="0.2">
      <c r="A178" s="46"/>
      <c r="B178" s="6"/>
      <c r="C178" s="2"/>
      <c r="D178" s="8"/>
      <c r="E178" s="6"/>
      <c r="F178" s="6"/>
      <c r="G178" s="15"/>
      <c r="H178" s="13"/>
      <c r="I178" s="4"/>
      <c r="J178" s="26"/>
      <c r="K178" s="27"/>
      <c r="L178" s="25"/>
      <c r="M178" s="25"/>
      <c r="N178" s="121"/>
      <c r="O178" s="16"/>
      <c r="Q178" s="16"/>
    </row>
    <row r="179" spans="1:256" ht="15" customHeight="1" x14ac:dyDescent="0.2">
      <c r="A179" s="46"/>
      <c r="B179" s="6">
        <v>6</v>
      </c>
    </row>
    <row r="180" spans="1:256" ht="12.75" x14ac:dyDescent="0.2">
      <c r="A180" s="39"/>
      <c r="B180" s="39" t="s">
        <v>10</v>
      </c>
      <c r="C180" s="41" t="s">
        <v>16</v>
      </c>
      <c r="D180" s="41"/>
      <c r="E180" s="39" t="s">
        <v>4</v>
      </c>
      <c r="F180" s="42" t="s">
        <v>5</v>
      </c>
      <c r="G180" s="42" t="s">
        <v>11</v>
      </c>
      <c r="H180" s="43" t="s">
        <v>8</v>
      </c>
      <c r="I180" s="44"/>
      <c r="J180" s="39"/>
      <c r="K180" s="45"/>
      <c r="L180" s="39"/>
      <c r="M180" s="40"/>
      <c r="N180" s="39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  <c r="II180" s="40"/>
      <c r="IJ180" s="40"/>
      <c r="IK180" s="40"/>
      <c r="IL180" s="40"/>
      <c r="IM180" s="40"/>
      <c r="IN180" s="40"/>
      <c r="IO180" s="40"/>
      <c r="IP180" s="40"/>
      <c r="IQ180" s="40"/>
      <c r="IR180" s="40"/>
      <c r="IS180" s="40"/>
      <c r="IT180" s="40"/>
      <c r="IU180" s="40"/>
      <c r="IV180" s="40"/>
    </row>
    <row r="181" spans="1:256" ht="12.75" x14ac:dyDescent="0.2">
      <c r="A181" s="39"/>
      <c r="B181" s="39"/>
      <c r="C181" s="41" t="s">
        <v>28</v>
      </c>
      <c r="D181" s="41"/>
      <c r="E181" s="39"/>
      <c r="F181" s="42"/>
      <c r="G181" s="42"/>
      <c r="H181" s="43"/>
      <c r="I181" s="44"/>
      <c r="J181" s="39"/>
      <c r="K181" s="45"/>
      <c r="L181" s="39"/>
      <c r="M181" s="40"/>
      <c r="N181" s="39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  <c r="II181" s="40"/>
      <c r="IJ181" s="40"/>
      <c r="IK181" s="40"/>
      <c r="IL181" s="40"/>
      <c r="IM181" s="40"/>
      <c r="IN181" s="40"/>
      <c r="IO181" s="40"/>
      <c r="IP181" s="40"/>
      <c r="IQ181" s="40"/>
      <c r="IR181" s="40"/>
      <c r="IS181" s="40"/>
      <c r="IT181" s="40"/>
      <c r="IU181" s="40"/>
      <c r="IV181" s="40"/>
    </row>
    <row r="182" spans="1:256" ht="25.5" x14ac:dyDescent="0.2">
      <c r="A182" s="68"/>
      <c r="B182" s="69">
        <v>98</v>
      </c>
      <c r="C182" s="69">
        <v>185804213</v>
      </c>
      <c r="D182" s="70" t="s">
        <v>141</v>
      </c>
      <c r="E182" s="69" t="s">
        <v>0</v>
      </c>
      <c r="F182" s="71">
        <f>+(3*31*3.15*0.5*0.5)</f>
        <v>73.237499999999997</v>
      </c>
      <c r="G182" s="126"/>
      <c r="H182" s="72">
        <f t="shared" ref="H182:H187" si="18">G182*F182</f>
        <v>0</v>
      </c>
      <c r="I182" s="73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  <c r="CE182" s="74"/>
      <c r="CF182" s="74"/>
      <c r="CG182" s="74"/>
      <c r="CH182" s="74"/>
      <c r="CI182" s="74"/>
      <c r="CJ182" s="74"/>
      <c r="CK182" s="74"/>
      <c r="CL182" s="74"/>
      <c r="CM182" s="74"/>
      <c r="CN182" s="74"/>
      <c r="CO182" s="74"/>
      <c r="CP182" s="74"/>
      <c r="CQ182" s="74"/>
      <c r="CR182" s="74"/>
      <c r="CS182" s="74"/>
      <c r="CT182" s="74"/>
      <c r="CU182" s="74"/>
      <c r="CV182" s="74"/>
      <c r="CW182" s="74"/>
      <c r="CX182" s="74"/>
      <c r="CY182" s="74"/>
      <c r="CZ182" s="74"/>
      <c r="DA182" s="74"/>
      <c r="DB182" s="74"/>
      <c r="DC182" s="74"/>
      <c r="DD182" s="74"/>
      <c r="DE182" s="74"/>
      <c r="DF182" s="74"/>
      <c r="DG182" s="74"/>
      <c r="DH182" s="74"/>
      <c r="DI182" s="74"/>
      <c r="DJ182" s="74"/>
      <c r="DK182" s="74"/>
      <c r="DL182" s="74"/>
      <c r="DM182" s="74"/>
      <c r="DN182" s="74"/>
      <c r="DO182" s="74"/>
      <c r="DP182" s="74"/>
      <c r="DQ182" s="74"/>
      <c r="DR182" s="74"/>
      <c r="DS182" s="74"/>
      <c r="DT182" s="74"/>
      <c r="DU182" s="74"/>
      <c r="DV182" s="74"/>
      <c r="DW182" s="74"/>
      <c r="DX182" s="74"/>
      <c r="DY182" s="74"/>
      <c r="DZ182" s="74"/>
      <c r="EA182" s="74"/>
      <c r="EB182" s="74"/>
      <c r="EC182" s="74"/>
      <c r="ED182" s="74"/>
      <c r="EE182" s="74"/>
      <c r="EF182" s="74"/>
      <c r="EG182" s="74"/>
      <c r="EH182" s="74"/>
      <c r="EI182" s="74"/>
      <c r="EJ182" s="74"/>
      <c r="EK182" s="74"/>
      <c r="EL182" s="74"/>
      <c r="EM182" s="74"/>
      <c r="EN182" s="74"/>
      <c r="EO182" s="74"/>
      <c r="EP182" s="74"/>
      <c r="EQ182" s="74"/>
      <c r="ER182" s="74"/>
      <c r="ES182" s="74"/>
      <c r="ET182" s="74"/>
      <c r="EU182" s="74"/>
      <c r="EV182" s="74"/>
      <c r="EW182" s="74"/>
      <c r="EX182" s="74"/>
      <c r="EY182" s="74"/>
      <c r="EZ182" s="74"/>
      <c r="FA182" s="74"/>
      <c r="FB182" s="74"/>
      <c r="FC182" s="74"/>
      <c r="FD182" s="74"/>
      <c r="FE182" s="74"/>
      <c r="FF182" s="74"/>
      <c r="FG182" s="74"/>
      <c r="FH182" s="74"/>
      <c r="FI182" s="74"/>
      <c r="FJ182" s="74"/>
      <c r="FK182" s="74"/>
      <c r="FL182" s="74"/>
      <c r="FM182" s="74"/>
      <c r="FN182" s="74"/>
      <c r="FO182" s="74"/>
      <c r="FP182" s="74"/>
      <c r="FQ182" s="74"/>
      <c r="FR182" s="74"/>
      <c r="FS182" s="74"/>
      <c r="FT182" s="74"/>
      <c r="FU182" s="74"/>
      <c r="FV182" s="74"/>
      <c r="FW182" s="74"/>
      <c r="FX182" s="74"/>
      <c r="FY182" s="74"/>
      <c r="FZ182" s="74"/>
      <c r="GA182" s="74"/>
      <c r="GB182" s="74"/>
      <c r="GC182" s="74"/>
      <c r="GD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  <c r="GV182" s="74"/>
      <c r="GW182" s="74"/>
      <c r="GX182" s="74"/>
      <c r="GY182" s="74"/>
      <c r="GZ182" s="74"/>
      <c r="HA182" s="74"/>
      <c r="HB182" s="74"/>
      <c r="HC182" s="74"/>
      <c r="HD182" s="74"/>
      <c r="HE182" s="74"/>
      <c r="HF182" s="74"/>
      <c r="HG182" s="74"/>
      <c r="HH182" s="74"/>
      <c r="HI182" s="74"/>
      <c r="HJ182" s="74"/>
      <c r="HK182" s="74"/>
      <c r="HL182" s="74"/>
      <c r="HM182" s="74"/>
      <c r="HN182" s="74"/>
      <c r="HO182" s="74"/>
      <c r="HP182" s="74"/>
      <c r="HQ182" s="74"/>
      <c r="HR182" s="74"/>
      <c r="HS182" s="74"/>
      <c r="HT182" s="74"/>
      <c r="HU182" s="74"/>
      <c r="HV182" s="74"/>
      <c r="HW182" s="74"/>
      <c r="HX182" s="74"/>
      <c r="HY182" s="74"/>
      <c r="HZ182" s="74"/>
      <c r="IA182" s="74"/>
      <c r="IB182" s="74"/>
      <c r="IC182" s="74"/>
      <c r="ID182" s="74"/>
      <c r="IE182" s="74"/>
      <c r="IF182" s="74"/>
      <c r="IG182" s="74"/>
      <c r="IH182" s="74"/>
      <c r="II182" s="74"/>
      <c r="IJ182" s="74"/>
      <c r="IK182" s="74"/>
      <c r="IL182" s="74"/>
      <c r="IM182" s="74"/>
      <c r="IN182" s="74"/>
      <c r="IO182" s="74"/>
      <c r="IP182" s="74"/>
      <c r="IQ182" s="74"/>
      <c r="IR182" s="74"/>
      <c r="IS182" s="74"/>
      <c r="IT182" s="74"/>
      <c r="IU182" s="74"/>
      <c r="IV182" s="74"/>
    </row>
    <row r="183" spans="1:256" ht="25.5" x14ac:dyDescent="0.2">
      <c r="A183" s="68"/>
      <c r="B183" s="69">
        <v>99</v>
      </c>
      <c r="C183" s="69">
        <v>185804233</v>
      </c>
      <c r="D183" s="70" t="s">
        <v>143</v>
      </c>
      <c r="E183" s="69" t="s">
        <v>0</v>
      </c>
      <c r="F183" s="71">
        <f>+ (3*4*3.15*0.5*0.5)</f>
        <v>9.4499999999999993</v>
      </c>
      <c r="G183" s="126"/>
      <c r="H183" s="72">
        <f t="shared" si="18"/>
        <v>0</v>
      </c>
      <c r="I183" s="73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  <c r="CE183" s="74"/>
      <c r="CF183" s="74"/>
      <c r="CG183" s="74"/>
      <c r="CH183" s="74"/>
      <c r="CI183" s="74"/>
      <c r="CJ183" s="74"/>
      <c r="CK183" s="74"/>
      <c r="CL183" s="74"/>
      <c r="CM183" s="74"/>
      <c r="CN183" s="74"/>
      <c r="CO183" s="74"/>
      <c r="CP183" s="74"/>
      <c r="CQ183" s="74"/>
      <c r="CR183" s="74"/>
      <c r="CS183" s="74"/>
      <c r="CT183" s="74"/>
      <c r="CU183" s="74"/>
      <c r="CV183" s="74"/>
      <c r="CW183" s="74"/>
      <c r="CX183" s="74"/>
      <c r="CY183" s="74"/>
      <c r="CZ183" s="74"/>
      <c r="DA183" s="74"/>
      <c r="DB183" s="74"/>
      <c r="DC183" s="74"/>
      <c r="DD183" s="74"/>
      <c r="DE183" s="74"/>
      <c r="DF183" s="74"/>
      <c r="DG183" s="74"/>
      <c r="DH183" s="74"/>
      <c r="DI183" s="74"/>
      <c r="DJ183" s="74"/>
      <c r="DK183" s="74"/>
      <c r="DL183" s="74"/>
      <c r="DM183" s="74"/>
      <c r="DN183" s="74"/>
      <c r="DO183" s="74"/>
      <c r="DP183" s="74"/>
      <c r="DQ183" s="74"/>
      <c r="DR183" s="74"/>
      <c r="DS183" s="74"/>
      <c r="DT183" s="74"/>
      <c r="DU183" s="74"/>
      <c r="DV183" s="74"/>
      <c r="DW183" s="74"/>
      <c r="DX183" s="74"/>
      <c r="DY183" s="74"/>
      <c r="DZ183" s="74"/>
      <c r="EA183" s="74"/>
      <c r="EB183" s="74"/>
      <c r="EC183" s="74"/>
      <c r="ED183" s="74"/>
      <c r="EE183" s="74"/>
      <c r="EF183" s="74"/>
      <c r="EG183" s="74"/>
      <c r="EH183" s="74"/>
      <c r="EI183" s="74"/>
      <c r="EJ183" s="74"/>
      <c r="EK183" s="74"/>
      <c r="EL183" s="74"/>
      <c r="EM183" s="74"/>
      <c r="EN183" s="74"/>
      <c r="EO183" s="74"/>
      <c r="EP183" s="74"/>
      <c r="EQ183" s="74"/>
      <c r="ER183" s="74"/>
      <c r="ES183" s="74"/>
      <c r="ET183" s="74"/>
      <c r="EU183" s="74"/>
      <c r="EV183" s="74"/>
      <c r="EW183" s="74"/>
      <c r="EX183" s="74"/>
      <c r="EY183" s="74"/>
      <c r="EZ183" s="74"/>
      <c r="FA183" s="74"/>
      <c r="FB183" s="74"/>
      <c r="FC183" s="74"/>
      <c r="FD183" s="74"/>
      <c r="FE183" s="74"/>
      <c r="FF183" s="74"/>
      <c r="FG183" s="74"/>
      <c r="FH183" s="74"/>
      <c r="FI183" s="74"/>
      <c r="FJ183" s="74"/>
      <c r="FK183" s="74"/>
      <c r="FL183" s="74"/>
      <c r="FM183" s="74"/>
      <c r="FN183" s="74"/>
      <c r="FO183" s="74"/>
      <c r="FP183" s="74"/>
      <c r="FQ183" s="74"/>
      <c r="FR183" s="74"/>
      <c r="FS183" s="74"/>
      <c r="FT183" s="74"/>
      <c r="FU183" s="74"/>
      <c r="FV183" s="74"/>
      <c r="FW183" s="74"/>
      <c r="FX183" s="74"/>
      <c r="FY183" s="74"/>
      <c r="FZ183" s="74"/>
      <c r="GA183" s="74"/>
      <c r="GB183" s="74"/>
      <c r="GC183" s="74"/>
      <c r="GD183" s="74"/>
      <c r="GE183" s="74"/>
      <c r="GF183" s="74"/>
      <c r="GG183" s="74"/>
      <c r="GH183" s="74"/>
      <c r="GI183" s="74"/>
      <c r="GJ183" s="74"/>
      <c r="GK183" s="74"/>
      <c r="GL183" s="74"/>
      <c r="GM183" s="74"/>
      <c r="GN183" s="74"/>
      <c r="GO183" s="74"/>
      <c r="GP183" s="74"/>
      <c r="GQ183" s="74"/>
      <c r="GR183" s="74"/>
      <c r="GS183" s="74"/>
      <c r="GT183" s="74"/>
      <c r="GU183" s="74"/>
      <c r="GV183" s="74"/>
      <c r="GW183" s="74"/>
      <c r="GX183" s="74"/>
      <c r="GY183" s="74"/>
      <c r="GZ183" s="74"/>
      <c r="HA183" s="74"/>
      <c r="HB183" s="74"/>
      <c r="HC183" s="74"/>
      <c r="HD183" s="74"/>
      <c r="HE183" s="74"/>
      <c r="HF183" s="74"/>
      <c r="HG183" s="74"/>
      <c r="HH183" s="74"/>
      <c r="HI183" s="74"/>
      <c r="HJ183" s="74"/>
      <c r="HK183" s="74"/>
      <c r="HL183" s="74"/>
      <c r="HM183" s="74"/>
      <c r="HN183" s="74"/>
      <c r="HO183" s="74"/>
      <c r="HP183" s="74"/>
      <c r="HQ183" s="74"/>
      <c r="HR183" s="74"/>
      <c r="HS183" s="74"/>
      <c r="HT183" s="74"/>
      <c r="HU183" s="74"/>
      <c r="HV183" s="74"/>
      <c r="HW183" s="74"/>
      <c r="HX183" s="74"/>
      <c r="HY183" s="74"/>
      <c r="HZ183" s="74"/>
      <c r="IA183" s="74"/>
      <c r="IB183" s="74"/>
      <c r="IC183" s="74"/>
      <c r="ID183" s="74"/>
      <c r="IE183" s="74"/>
      <c r="IF183" s="74"/>
      <c r="IG183" s="74"/>
      <c r="IH183" s="74"/>
      <c r="II183" s="74"/>
      <c r="IJ183" s="74"/>
      <c r="IK183" s="74"/>
      <c r="IL183" s="74"/>
      <c r="IM183" s="74"/>
      <c r="IN183" s="74"/>
      <c r="IO183" s="74"/>
      <c r="IP183" s="74"/>
      <c r="IQ183" s="74"/>
      <c r="IR183" s="74"/>
      <c r="IS183" s="74"/>
      <c r="IT183" s="74"/>
      <c r="IU183" s="74"/>
      <c r="IV183" s="74"/>
    </row>
    <row r="184" spans="1:256" ht="12.75" x14ac:dyDescent="0.2">
      <c r="A184" s="68"/>
      <c r="B184" s="69">
        <v>100</v>
      </c>
      <c r="C184" s="69">
        <v>185804312</v>
      </c>
      <c r="D184" s="70" t="s">
        <v>62</v>
      </c>
      <c r="E184" s="69" t="s">
        <v>9</v>
      </c>
      <c r="F184" s="71">
        <f>35*10*100/1000</f>
        <v>35</v>
      </c>
      <c r="G184" s="126"/>
      <c r="H184" s="72">
        <f t="shared" si="18"/>
        <v>0</v>
      </c>
      <c r="I184" s="73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  <c r="CE184" s="74"/>
      <c r="CF184" s="74"/>
      <c r="CG184" s="74"/>
      <c r="CH184" s="74"/>
      <c r="CI184" s="74"/>
      <c r="CJ184" s="74"/>
      <c r="CK184" s="74"/>
      <c r="CL184" s="74"/>
      <c r="CM184" s="74"/>
      <c r="CN184" s="74"/>
      <c r="CO184" s="74"/>
      <c r="CP184" s="74"/>
      <c r="CQ184" s="74"/>
      <c r="CR184" s="74"/>
      <c r="CS184" s="74"/>
      <c r="CT184" s="74"/>
      <c r="CU184" s="74"/>
      <c r="CV184" s="74"/>
      <c r="CW184" s="74"/>
      <c r="CX184" s="74"/>
      <c r="CY184" s="74"/>
      <c r="CZ184" s="74"/>
      <c r="DA184" s="74"/>
      <c r="DB184" s="74"/>
      <c r="DC184" s="74"/>
      <c r="DD184" s="74"/>
      <c r="DE184" s="74"/>
      <c r="DF184" s="74"/>
      <c r="DG184" s="74"/>
      <c r="DH184" s="74"/>
      <c r="DI184" s="74"/>
      <c r="DJ184" s="74"/>
      <c r="DK184" s="74"/>
      <c r="DL184" s="74"/>
      <c r="DM184" s="74"/>
      <c r="DN184" s="74"/>
      <c r="DO184" s="74"/>
      <c r="DP184" s="74"/>
      <c r="DQ184" s="74"/>
      <c r="DR184" s="74"/>
      <c r="DS184" s="74"/>
      <c r="DT184" s="74"/>
      <c r="DU184" s="74"/>
      <c r="DV184" s="74"/>
      <c r="DW184" s="74"/>
      <c r="DX184" s="74"/>
      <c r="DY184" s="74"/>
      <c r="DZ184" s="74"/>
      <c r="EA184" s="74"/>
      <c r="EB184" s="74"/>
      <c r="EC184" s="74"/>
      <c r="ED184" s="74"/>
      <c r="EE184" s="74"/>
      <c r="EF184" s="74"/>
      <c r="EG184" s="74"/>
      <c r="EH184" s="74"/>
      <c r="EI184" s="74"/>
      <c r="EJ184" s="74"/>
      <c r="EK184" s="74"/>
      <c r="EL184" s="74"/>
      <c r="EM184" s="74"/>
      <c r="EN184" s="74"/>
      <c r="EO184" s="74"/>
      <c r="EP184" s="74"/>
      <c r="EQ184" s="74"/>
      <c r="ER184" s="74"/>
      <c r="ES184" s="74"/>
      <c r="ET184" s="74"/>
      <c r="EU184" s="74"/>
      <c r="EV184" s="74"/>
      <c r="EW184" s="74"/>
      <c r="EX184" s="74"/>
      <c r="EY184" s="74"/>
      <c r="EZ184" s="74"/>
      <c r="FA184" s="74"/>
      <c r="FB184" s="74"/>
      <c r="FC184" s="74"/>
      <c r="FD184" s="74"/>
      <c r="FE184" s="74"/>
      <c r="FF184" s="74"/>
      <c r="FG184" s="74"/>
      <c r="FH184" s="74"/>
      <c r="FI184" s="74"/>
      <c r="FJ184" s="74"/>
      <c r="FK184" s="74"/>
      <c r="FL184" s="74"/>
      <c r="FM184" s="74"/>
      <c r="FN184" s="74"/>
      <c r="FO184" s="74"/>
      <c r="FP184" s="74"/>
      <c r="FQ184" s="74"/>
      <c r="FR184" s="74"/>
      <c r="FS184" s="74"/>
      <c r="FT184" s="74"/>
      <c r="FU184" s="74"/>
      <c r="FV184" s="74"/>
      <c r="FW184" s="74"/>
      <c r="FX184" s="74"/>
      <c r="FY184" s="74"/>
      <c r="FZ184" s="74"/>
      <c r="GA184" s="74"/>
      <c r="GB184" s="74"/>
      <c r="GC184" s="74"/>
      <c r="GD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74"/>
      <c r="GX184" s="74"/>
      <c r="GY184" s="74"/>
      <c r="GZ184" s="74"/>
      <c r="HA184" s="74"/>
      <c r="HB184" s="74"/>
      <c r="HC184" s="74"/>
      <c r="HD184" s="74"/>
      <c r="HE184" s="74"/>
      <c r="HF184" s="74"/>
      <c r="HG184" s="74"/>
      <c r="HH184" s="74"/>
      <c r="HI184" s="74"/>
      <c r="HJ184" s="74"/>
      <c r="HK184" s="74"/>
      <c r="HL184" s="74"/>
      <c r="HM184" s="74"/>
      <c r="HN184" s="74"/>
      <c r="HO184" s="74"/>
      <c r="HP184" s="74"/>
      <c r="HQ184" s="74"/>
      <c r="HR184" s="74"/>
      <c r="HS184" s="74"/>
      <c r="HT184" s="74"/>
      <c r="HU184" s="74"/>
      <c r="HV184" s="74"/>
      <c r="HW184" s="74"/>
      <c r="HX184" s="74"/>
      <c r="HY184" s="74"/>
      <c r="HZ184" s="74"/>
      <c r="IA184" s="74"/>
      <c r="IB184" s="74"/>
      <c r="IC184" s="74"/>
      <c r="ID184" s="74"/>
      <c r="IE184" s="74"/>
      <c r="IF184" s="74"/>
      <c r="IG184" s="74"/>
      <c r="IH184" s="74"/>
      <c r="II184" s="74"/>
      <c r="IJ184" s="74"/>
      <c r="IK184" s="74"/>
      <c r="IL184" s="74"/>
      <c r="IM184" s="74"/>
      <c r="IN184" s="74"/>
      <c r="IO184" s="74"/>
      <c r="IP184" s="74"/>
      <c r="IQ184" s="74"/>
      <c r="IR184" s="74"/>
      <c r="IS184" s="74"/>
      <c r="IT184" s="74"/>
      <c r="IU184" s="74"/>
      <c r="IV184" s="74"/>
    </row>
    <row r="185" spans="1:256" ht="12.75" x14ac:dyDescent="0.2">
      <c r="A185" s="68"/>
      <c r="B185" s="69">
        <v>101</v>
      </c>
      <c r="C185" s="69">
        <v>185851121</v>
      </c>
      <c r="D185" s="70" t="s">
        <v>63</v>
      </c>
      <c r="E185" s="69" t="s">
        <v>9</v>
      </c>
      <c r="F185" s="71">
        <f>+F184</f>
        <v>35</v>
      </c>
      <c r="G185" s="126"/>
      <c r="H185" s="72">
        <f t="shared" si="18"/>
        <v>0</v>
      </c>
      <c r="I185" s="73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  <c r="CH185" s="74"/>
      <c r="CI185" s="74"/>
      <c r="CJ185" s="74"/>
      <c r="CK185" s="74"/>
      <c r="CL185" s="74"/>
      <c r="CM185" s="74"/>
      <c r="CN185" s="74"/>
      <c r="CO185" s="74"/>
      <c r="CP185" s="74"/>
      <c r="CQ185" s="74"/>
      <c r="CR185" s="74"/>
      <c r="CS185" s="74"/>
      <c r="CT185" s="74"/>
      <c r="CU185" s="74"/>
      <c r="CV185" s="74"/>
      <c r="CW185" s="74"/>
      <c r="CX185" s="74"/>
      <c r="CY185" s="74"/>
      <c r="CZ185" s="74"/>
      <c r="DA185" s="74"/>
      <c r="DB185" s="74"/>
      <c r="DC185" s="74"/>
      <c r="DD185" s="74"/>
      <c r="DE185" s="74"/>
      <c r="DF185" s="74"/>
      <c r="DG185" s="74"/>
      <c r="DH185" s="74"/>
      <c r="DI185" s="74"/>
      <c r="DJ185" s="74"/>
      <c r="DK185" s="74"/>
      <c r="DL185" s="74"/>
      <c r="DM185" s="74"/>
      <c r="DN185" s="74"/>
      <c r="DO185" s="74"/>
      <c r="DP185" s="74"/>
      <c r="DQ185" s="74"/>
      <c r="DR185" s="74"/>
      <c r="DS185" s="74"/>
      <c r="DT185" s="74"/>
      <c r="DU185" s="74"/>
      <c r="DV185" s="74"/>
      <c r="DW185" s="74"/>
      <c r="DX185" s="74"/>
      <c r="DY185" s="74"/>
      <c r="DZ185" s="74"/>
      <c r="EA185" s="74"/>
      <c r="EB185" s="74"/>
      <c r="EC185" s="74"/>
      <c r="ED185" s="74"/>
      <c r="EE185" s="74"/>
      <c r="EF185" s="74"/>
      <c r="EG185" s="74"/>
      <c r="EH185" s="74"/>
      <c r="EI185" s="74"/>
      <c r="EJ185" s="74"/>
      <c r="EK185" s="74"/>
      <c r="EL185" s="74"/>
      <c r="EM185" s="74"/>
      <c r="EN185" s="74"/>
      <c r="EO185" s="74"/>
      <c r="EP185" s="74"/>
      <c r="EQ185" s="74"/>
      <c r="ER185" s="74"/>
      <c r="ES185" s="74"/>
      <c r="ET185" s="74"/>
      <c r="EU185" s="74"/>
      <c r="EV185" s="74"/>
      <c r="EW185" s="74"/>
      <c r="EX185" s="74"/>
      <c r="EY185" s="74"/>
      <c r="EZ185" s="74"/>
      <c r="FA185" s="74"/>
      <c r="FB185" s="74"/>
      <c r="FC185" s="74"/>
      <c r="FD185" s="74"/>
      <c r="FE185" s="74"/>
      <c r="FF185" s="74"/>
      <c r="FG185" s="74"/>
      <c r="FH185" s="74"/>
      <c r="FI185" s="74"/>
      <c r="FJ185" s="74"/>
      <c r="FK185" s="74"/>
      <c r="FL185" s="74"/>
      <c r="FM185" s="74"/>
      <c r="FN185" s="74"/>
      <c r="FO185" s="74"/>
      <c r="FP185" s="74"/>
      <c r="FQ185" s="74"/>
      <c r="FR185" s="74"/>
      <c r="FS185" s="74"/>
      <c r="FT185" s="74"/>
      <c r="FU185" s="74"/>
      <c r="FV185" s="74"/>
      <c r="FW185" s="74"/>
      <c r="FX185" s="74"/>
      <c r="FY185" s="74"/>
      <c r="FZ185" s="74"/>
      <c r="GA185" s="74"/>
      <c r="GB185" s="74"/>
      <c r="GC185" s="74"/>
      <c r="GD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  <c r="GV185" s="74"/>
      <c r="GW185" s="74"/>
      <c r="GX185" s="74"/>
      <c r="GY185" s="74"/>
      <c r="GZ185" s="74"/>
      <c r="HA185" s="74"/>
      <c r="HB185" s="74"/>
      <c r="HC185" s="74"/>
      <c r="HD185" s="74"/>
      <c r="HE185" s="74"/>
      <c r="HF185" s="74"/>
      <c r="HG185" s="74"/>
      <c r="HH185" s="74"/>
      <c r="HI185" s="74"/>
      <c r="HJ185" s="74"/>
      <c r="HK185" s="74"/>
      <c r="HL185" s="74"/>
      <c r="HM185" s="74"/>
      <c r="HN185" s="74"/>
      <c r="HO185" s="74"/>
      <c r="HP185" s="74"/>
      <c r="HQ185" s="74"/>
      <c r="HR185" s="74"/>
      <c r="HS185" s="74"/>
      <c r="HT185" s="74"/>
      <c r="HU185" s="74"/>
      <c r="HV185" s="74"/>
      <c r="HW185" s="74"/>
      <c r="HX185" s="74"/>
      <c r="HY185" s="74"/>
      <c r="HZ185" s="74"/>
      <c r="IA185" s="74"/>
      <c r="IB185" s="74"/>
      <c r="IC185" s="74"/>
      <c r="ID185" s="74"/>
      <c r="IE185" s="74"/>
      <c r="IF185" s="74"/>
      <c r="IG185" s="74"/>
      <c r="IH185" s="74"/>
      <c r="II185" s="74"/>
      <c r="IJ185" s="74"/>
      <c r="IK185" s="74"/>
      <c r="IL185" s="74"/>
      <c r="IM185" s="74"/>
      <c r="IN185" s="74"/>
      <c r="IO185" s="74"/>
      <c r="IP185" s="74"/>
      <c r="IQ185" s="74"/>
      <c r="IR185" s="74"/>
      <c r="IS185" s="74"/>
      <c r="IT185" s="74"/>
      <c r="IU185" s="74"/>
      <c r="IV185" s="74"/>
    </row>
    <row r="186" spans="1:256" ht="12.75" x14ac:dyDescent="0.2">
      <c r="A186" s="68"/>
      <c r="B186" s="69">
        <v>102</v>
      </c>
      <c r="C186" s="69">
        <v>185851129</v>
      </c>
      <c r="D186" s="70" t="s">
        <v>27</v>
      </c>
      <c r="E186" s="69" t="s">
        <v>9</v>
      </c>
      <c r="F186" s="71">
        <f>+F185</f>
        <v>35</v>
      </c>
      <c r="G186" s="126"/>
      <c r="H186" s="72">
        <f t="shared" si="18"/>
        <v>0</v>
      </c>
      <c r="I186" s="73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4"/>
      <c r="CR186" s="74"/>
      <c r="CS186" s="74"/>
      <c r="CT186" s="74"/>
      <c r="CU186" s="74"/>
      <c r="CV186" s="74"/>
      <c r="CW186" s="74"/>
      <c r="CX186" s="74"/>
      <c r="CY186" s="74"/>
      <c r="CZ186" s="74"/>
      <c r="DA186" s="74"/>
      <c r="DB186" s="74"/>
      <c r="DC186" s="74"/>
      <c r="DD186" s="74"/>
      <c r="DE186" s="74"/>
      <c r="DF186" s="74"/>
      <c r="DG186" s="74"/>
      <c r="DH186" s="74"/>
      <c r="DI186" s="74"/>
      <c r="DJ186" s="74"/>
      <c r="DK186" s="74"/>
      <c r="DL186" s="74"/>
      <c r="DM186" s="74"/>
      <c r="DN186" s="74"/>
      <c r="DO186" s="74"/>
      <c r="DP186" s="74"/>
      <c r="DQ186" s="74"/>
      <c r="DR186" s="74"/>
      <c r="DS186" s="74"/>
      <c r="DT186" s="74"/>
      <c r="DU186" s="74"/>
      <c r="DV186" s="74"/>
      <c r="DW186" s="74"/>
      <c r="DX186" s="74"/>
      <c r="DY186" s="74"/>
      <c r="DZ186" s="74"/>
      <c r="EA186" s="74"/>
      <c r="EB186" s="74"/>
      <c r="EC186" s="74"/>
      <c r="ED186" s="74"/>
      <c r="EE186" s="74"/>
      <c r="EF186" s="74"/>
      <c r="EG186" s="74"/>
      <c r="EH186" s="74"/>
      <c r="EI186" s="74"/>
      <c r="EJ186" s="74"/>
      <c r="EK186" s="74"/>
      <c r="EL186" s="74"/>
      <c r="EM186" s="74"/>
      <c r="EN186" s="74"/>
      <c r="EO186" s="74"/>
      <c r="EP186" s="74"/>
      <c r="EQ186" s="74"/>
      <c r="ER186" s="74"/>
      <c r="ES186" s="74"/>
      <c r="ET186" s="74"/>
      <c r="EU186" s="74"/>
      <c r="EV186" s="74"/>
      <c r="EW186" s="74"/>
      <c r="EX186" s="74"/>
      <c r="EY186" s="74"/>
      <c r="EZ186" s="74"/>
      <c r="FA186" s="74"/>
      <c r="FB186" s="74"/>
      <c r="FC186" s="74"/>
      <c r="FD186" s="74"/>
      <c r="FE186" s="74"/>
      <c r="FF186" s="74"/>
      <c r="FG186" s="74"/>
      <c r="FH186" s="74"/>
      <c r="FI186" s="74"/>
      <c r="FJ186" s="74"/>
      <c r="FK186" s="74"/>
      <c r="FL186" s="74"/>
      <c r="FM186" s="74"/>
      <c r="FN186" s="74"/>
      <c r="FO186" s="74"/>
      <c r="FP186" s="74"/>
      <c r="FQ186" s="74"/>
      <c r="FR186" s="74"/>
      <c r="FS186" s="74"/>
      <c r="FT186" s="74"/>
      <c r="FU186" s="74"/>
      <c r="FV186" s="74"/>
      <c r="FW186" s="74"/>
      <c r="FX186" s="74"/>
      <c r="FY186" s="74"/>
      <c r="FZ186" s="74"/>
      <c r="GA186" s="74"/>
      <c r="GB186" s="74"/>
      <c r="GC186" s="74"/>
      <c r="GD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</row>
    <row r="187" spans="1:256" ht="25.5" x14ac:dyDescent="0.2">
      <c r="A187" s="68"/>
      <c r="B187" s="69">
        <v>103</v>
      </c>
      <c r="C187" s="69">
        <v>184911111</v>
      </c>
      <c r="D187" s="70" t="s">
        <v>142</v>
      </c>
      <c r="E187" s="69" t="s">
        <v>1</v>
      </c>
      <c r="F187" s="71">
        <f>+(31*3+4)*0.1</f>
        <v>9.7000000000000011</v>
      </c>
      <c r="G187" s="126"/>
      <c r="H187" s="72">
        <f t="shared" si="18"/>
        <v>0</v>
      </c>
      <c r="I187" s="73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  <c r="CH187" s="74"/>
      <c r="CI187" s="74"/>
      <c r="CJ187" s="74"/>
      <c r="CK187" s="74"/>
      <c r="CL187" s="74"/>
      <c r="CM187" s="74"/>
      <c r="CN187" s="74"/>
      <c r="CO187" s="74"/>
      <c r="CP187" s="74"/>
      <c r="CQ187" s="74"/>
      <c r="CR187" s="74"/>
      <c r="CS187" s="74"/>
      <c r="CT187" s="74"/>
      <c r="CU187" s="74"/>
      <c r="CV187" s="74"/>
      <c r="CW187" s="74"/>
      <c r="CX187" s="74"/>
      <c r="CY187" s="74"/>
      <c r="CZ187" s="74"/>
      <c r="DA187" s="74"/>
      <c r="DB187" s="74"/>
      <c r="DC187" s="74"/>
      <c r="DD187" s="74"/>
      <c r="DE187" s="74"/>
      <c r="DF187" s="74"/>
      <c r="DG187" s="74"/>
      <c r="DH187" s="74"/>
      <c r="DI187" s="74"/>
      <c r="DJ187" s="74"/>
      <c r="DK187" s="74"/>
      <c r="DL187" s="74"/>
      <c r="DM187" s="74"/>
      <c r="DN187" s="74"/>
      <c r="DO187" s="74"/>
      <c r="DP187" s="74"/>
      <c r="DQ187" s="74"/>
      <c r="DR187" s="74"/>
      <c r="DS187" s="74"/>
      <c r="DT187" s="74"/>
      <c r="DU187" s="74"/>
      <c r="DV187" s="74"/>
      <c r="DW187" s="74"/>
      <c r="DX187" s="74"/>
      <c r="DY187" s="74"/>
      <c r="DZ187" s="74"/>
      <c r="EA187" s="74"/>
      <c r="EB187" s="74"/>
      <c r="EC187" s="74"/>
      <c r="ED187" s="74"/>
      <c r="EE187" s="74"/>
      <c r="EF187" s="74"/>
      <c r="EG187" s="74"/>
      <c r="EH187" s="74"/>
      <c r="EI187" s="74"/>
      <c r="EJ187" s="74"/>
      <c r="EK187" s="74"/>
      <c r="EL187" s="74"/>
      <c r="EM187" s="74"/>
      <c r="EN187" s="74"/>
      <c r="EO187" s="74"/>
      <c r="EP187" s="74"/>
      <c r="EQ187" s="74"/>
      <c r="ER187" s="74"/>
      <c r="ES187" s="74"/>
      <c r="ET187" s="74"/>
      <c r="EU187" s="74"/>
      <c r="EV187" s="74"/>
      <c r="EW187" s="74"/>
      <c r="EX187" s="74"/>
      <c r="EY187" s="74"/>
      <c r="EZ187" s="74"/>
      <c r="FA187" s="74"/>
      <c r="FB187" s="74"/>
      <c r="FC187" s="74"/>
      <c r="FD187" s="74"/>
      <c r="FE187" s="74"/>
      <c r="FF187" s="74"/>
      <c r="FG187" s="74"/>
      <c r="FH187" s="74"/>
      <c r="FI187" s="74"/>
      <c r="FJ187" s="74"/>
      <c r="FK187" s="74"/>
      <c r="FL187" s="74"/>
      <c r="FM187" s="74"/>
      <c r="FN187" s="74"/>
      <c r="FO187" s="74"/>
      <c r="FP187" s="74"/>
      <c r="FQ187" s="74"/>
      <c r="FR187" s="74"/>
      <c r="FS187" s="74"/>
      <c r="FT187" s="74"/>
      <c r="FU187" s="74"/>
      <c r="FV187" s="74"/>
      <c r="FW187" s="74"/>
      <c r="FX187" s="74"/>
      <c r="FY187" s="74"/>
      <c r="FZ187" s="74"/>
      <c r="GA187" s="74"/>
      <c r="GB187" s="74"/>
      <c r="GC187" s="74"/>
      <c r="GD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  <c r="GV187" s="74"/>
      <c r="GW187" s="74"/>
      <c r="GX187" s="74"/>
      <c r="GY187" s="74"/>
      <c r="GZ187" s="74"/>
      <c r="HA187" s="74"/>
      <c r="HB187" s="74"/>
      <c r="HC187" s="74"/>
      <c r="HD187" s="74"/>
      <c r="HE187" s="74"/>
      <c r="HF187" s="74"/>
      <c r="HG187" s="74"/>
      <c r="HH187" s="74"/>
      <c r="HI187" s="74"/>
      <c r="HJ187" s="74"/>
      <c r="HK187" s="74"/>
      <c r="HL187" s="74"/>
      <c r="HM187" s="74"/>
      <c r="HN187" s="74"/>
      <c r="HO187" s="74"/>
      <c r="HP187" s="74"/>
      <c r="HQ187" s="74"/>
      <c r="HR187" s="74"/>
      <c r="HS187" s="74"/>
      <c r="HT187" s="74"/>
      <c r="HU187" s="74"/>
      <c r="HV187" s="74"/>
      <c r="HW187" s="74"/>
      <c r="HX187" s="74"/>
      <c r="HY187" s="74"/>
      <c r="HZ187" s="74"/>
      <c r="IA187" s="74"/>
      <c r="IB187" s="74"/>
      <c r="IC187" s="74"/>
      <c r="ID187" s="74"/>
      <c r="IE187" s="74"/>
      <c r="IF187" s="74"/>
      <c r="IG187" s="74"/>
      <c r="IH187" s="74"/>
      <c r="II187" s="74"/>
      <c r="IJ187" s="74"/>
      <c r="IK187" s="74"/>
      <c r="IL187" s="74"/>
      <c r="IM187" s="74"/>
      <c r="IN187" s="74"/>
      <c r="IO187" s="74"/>
      <c r="IP187" s="74"/>
      <c r="IQ187" s="74"/>
      <c r="IR187" s="74"/>
      <c r="IS187" s="74"/>
      <c r="IT187" s="74"/>
      <c r="IU187" s="74"/>
      <c r="IV187" s="74"/>
    </row>
    <row r="188" spans="1:256" ht="12.75" x14ac:dyDescent="0.2">
      <c r="A188" s="39"/>
      <c r="B188" s="69"/>
      <c r="C188" s="48" t="s">
        <v>29</v>
      </c>
      <c r="D188" s="48"/>
      <c r="E188" s="47"/>
      <c r="F188" s="49"/>
      <c r="G188" s="128"/>
      <c r="H188" s="50"/>
      <c r="I188" s="44"/>
      <c r="J188" s="39"/>
      <c r="K188" s="45"/>
      <c r="L188" s="39"/>
      <c r="M188" s="40"/>
      <c r="N188" s="39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  <c r="II188" s="40"/>
      <c r="IJ188" s="40"/>
      <c r="IK188" s="40"/>
      <c r="IL188" s="40"/>
      <c r="IM188" s="40"/>
      <c r="IN188" s="40"/>
      <c r="IO188" s="40"/>
      <c r="IP188" s="40"/>
      <c r="IQ188" s="40"/>
      <c r="IR188" s="40"/>
      <c r="IS188" s="40"/>
      <c r="IT188" s="40"/>
      <c r="IU188" s="40"/>
      <c r="IV188" s="40"/>
    </row>
    <row r="189" spans="1:256" ht="25.5" x14ac:dyDescent="0.2">
      <c r="A189" s="68"/>
      <c r="B189" s="69">
        <v>104</v>
      </c>
      <c r="C189" s="69">
        <v>185804214</v>
      </c>
      <c r="D189" s="70" t="s">
        <v>144</v>
      </c>
      <c r="E189" s="69" t="s">
        <v>0</v>
      </c>
      <c r="F189" s="71">
        <f>+(167)*3</f>
        <v>501</v>
      </c>
      <c r="G189" s="126"/>
      <c r="H189" s="72">
        <f t="shared" ref="H189:H194" si="19">G189*F189</f>
        <v>0</v>
      </c>
      <c r="I189" s="73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  <c r="BX189" s="74"/>
      <c r="BY189" s="74"/>
      <c r="BZ189" s="74"/>
      <c r="CA189" s="74"/>
      <c r="CB189" s="74"/>
      <c r="CC189" s="74"/>
      <c r="CD189" s="74"/>
      <c r="CE189" s="74"/>
      <c r="CF189" s="74"/>
      <c r="CG189" s="74"/>
      <c r="CH189" s="74"/>
      <c r="CI189" s="74"/>
      <c r="CJ189" s="74"/>
      <c r="CK189" s="74"/>
      <c r="CL189" s="74"/>
      <c r="CM189" s="74"/>
      <c r="CN189" s="74"/>
      <c r="CO189" s="74"/>
      <c r="CP189" s="74"/>
      <c r="CQ189" s="74"/>
      <c r="CR189" s="74"/>
      <c r="CS189" s="74"/>
      <c r="CT189" s="74"/>
      <c r="CU189" s="74"/>
      <c r="CV189" s="74"/>
      <c r="CW189" s="74"/>
      <c r="CX189" s="74"/>
      <c r="CY189" s="74"/>
      <c r="CZ189" s="74"/>
      <c r="DA189" s="74"/>
      <c r="DB189" s="74"/>
      <c r="DC189" s="74"/>
      <c r="DD189" s="74"/>
      <c r="DE189" s="74"/>
      <c r="DF189" s="74"/>
      <c r="DG189" s="74"/>
      <c r="DH189" s="74"/>
      <c r="DI189" s="74"/>
      <c r="DJ189" s="74"/>
      <c r="DK189" s="74"/>
      <c r="DL189" s="74"/>
      <c r="DM189" s="74"/>
      <c r="DN189" s="74"/>
      <c r="DO189" s="74"/>
      <c r="DP189" s="74"/>
      <c r="DQ189" s="74"/>
      <c r="DR189" s="74"/>
      <c r="DS189" s="74"/>
      <c r="DT189" s="74"/>
      <c r="DU189" s="74"/>
      <c r="DV189" s="74"/>
      <c r="DW189" s="74"/>
      <c r="DX189" s="74"/>
      <c r="DY189" s="74"/>
      <c r="DZ189" s="74"/>
      <c r="EA189" s="74"/>
      <c r="EB189" s="74"/>
      <c r="EC189" s="74"/>
      <c r="ED189" s="74"/>
      <c r="EE189" s="74"/>
      <c r="EF189" s="74"/>
      <c r="EG189" s="74"/>
      <c r="EH189" s="74"/>
      <c r="EI189" s="74"/>
      <c r="EJ189" s="74"/>
      <c r="EK189" s="74"/>
      <c r="EL189" s="74"/>
      <c r="EM189" s="74"/>
      <c r="EN189" s="74"/>
      <c r="EO189" s="74"/>
      <c r="EP189" s="74"/>
      <c r="EQ189" s="74"/>
      <c r="ER189" s="74"/>
      <c r="ES189" s="74"/>
      <c r="ET189" s="74"/>
      <c r="EU189" s="74"/>
      <c r="EV189" s="74"/>
      <c r="EW189" s="74"/>
      <c r="EX189" s="74"/>
      <c r="EY189" s="74"/>
      <c r="EZ189" s="74"/>
      <c r="FA189" s="74"/>
      <c r="FB189" s="74"/>
      <c r="FC189" s="74"/>
      <c r="FD189" s="74"/>
      <c r="FE189" s="74"/>
      <c r="FF189" s="74"/>
      <c r="FG189" s="74"/>
      <c r="FH189" s="74"/>
      <c r="FI189" s="74"/>
      <c r="FJ189" s="74"/>
      <c r="FK189" s="74"/>
      <c r="FL189" s="74"/>
      <c r="FM189" s="74"/>
      <c r="FN189" s="74"/>
      <c r="FO189" s="74"/>
      <c r="FP189" s="74"/>
      <c r="FQ189" s="74"/>
      <c r="FR189" s="74"/>
      <c r="FS189" s="74"/>
      <c r="FT189" s="74"/>
      <c r="FU189" s="74"/>
      <c r="FV189" s="74"/>
      <c r="FW189" s="74"/>
      <c r="FX189" s="74"/>
      <c r="FY189" s="74"/>
      <c r="FZ189" s="74"/>
      <c r="GA189" s="74"/>
      <c r="GB189" s="74"/>
      <c r="GC189" s="74"/>
      <c r="GD189" s="74"/>
      <c r="GE189" s="74"/>
      <c r="GF189" s="74"/>
      <c r="GG189" s="74"/>
      <c r="GH189" s="74"/>
      <c r="GI189" s="74"/>
      <c r="GJ189" s="74"/>
      <c r="GK189" s="74"/>
      <c r="GL189" s="74"/>
      <c r="GM189" s="74"/>
      <c r="GN189" s="74"/>
      <c r="GO189" s="74"/>
      <c r="GP189" s="74"/>
      <c r="GQ189" s="74"/>
      <c r="GR189" s="74"/>
      <c r="GS189" s="74"/>
      <c r="GT189" s="74"/>
      <c r="GU189" s="74"/>
      <c r="GV189" s="74"/>
      <c r="GW189" s="74"/>
      <c r="GX189" s="74"/>
      <c r="GY189" s="74"/>
      <c r="GZ189" s="74"/>
      <c r="HA189" s="74"/>
      <c r="HB189" s="74"/>
      <c r="HC189" s="74"/>
      <c r="HD189" s="74"/>
      <c r="HE189" s="74"/>
      <c r="HF189" s="74"/>
      <c r="HG189" s="74"/>
      <c r="HH189" s="74"/>
      <c r="HI189" s="74"/>
      <c r="HJ189" s="74"/>
      <c r="HK189" s="74"/>
      <c r="HL189" s="74"/>
      <c r="HM189" s="74"/>
      <c r="HN189" s="74"/>
      <c r="HO189" s="74"/>
      <c r="HP189" s="74"/>
      <c r="HQ189" s="74"/>
      <c r="HR189" s="74"/>
      <c r="HS189" s="74"/>
      <c r="HT189" s="74"/>
      <c r="HU189" s="74"/>
      <c r="HV189" s="74"/>
      <c r="HW189" s="74"/>
      <c r="HX189" s="74"/>
      <c r="HY189" s="74"/>
      <c r="HZ189" s="74"/>
      <c r="IA189" s="74"/>
      <c r="IB189" s="74"/>
      <c r="IC189" s="74"/>
      <c r="ID189" s="74"/>
      <c r="IE189" s="74"/>
      <c r="IF189" s="74"/>
      <c r="IG189" s="74"/>
      <c r="IH189" s="74"/>
      <c r="II189" s="74"/>
      <c r="IJ189" s="74"/>
      <c r="IK189" s="74"/>
      <c r="IL189" s="74"/>
      <c r="IM189" s="74"/>
      <c r="IN189" s="74"/>
      <c r="IO189" s="74"/>
      <c r="IP189" s="74"/>
      <c r="IQ189" s="74"/>
      <c r="IR189" s="74"/>
      <c r="IS189" s="74"/>
      <c r="IT189" s="74"/>
      <c r="IU189" s="74"/>
      <c r="IV189" s="74"/>
    </row>
    <row r="190" spans="1:256" ht="25.5" x14ac:dyDescent="0.2">
      <c r="A190" s="68"/>
      <c r="B190" s="69">
        <v>105</v>
      </c>
      <c r="C190" s="69" t="s">
        <v>145</v>
      </c>
      <c r="D190" s="70" t="s">
        <v>146</v>
      </c>
      <c r="E190" s="69" t="s">
        <v>0</v>
      </c>
      <c r="F190" s="71">
        <f>+(10)*3</f>
        <v>30</v>
      </c>
      <c r="G190" s="126"/>
      <c r="H190" s="72">
        <f t="shared" si="19"/>
        <v>0</v>
      </c>
      <c r="I190" s="73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  <c r="BX190" s="74"/>
      <c r="BY190" s="74"/>
      <c r="BZ190" s="74"/>
      <c r="CA190" s="74"/>
      <c r="CB190" s="74"/>
      <c r="CC190" s="74"/>
      <c r="CD190" s="74"/>
      <c r="CE190" s="74"/>
      <c r="CF190" s="74"/>
      <c r="CG190" s="74"/>
      <c r="CH190" s="74"/>
      <c r="CI190" s="74"/>
      <c r="CJ190" s="74"/>
      <c r="CK190" s="74"/>
      <c r="CL190" s="74"/>
      <c r="CM190" s="74"/>
      <c r="CN190" s="74"/>
      <c r="CO190" s="74"/>
      <c r="CP190" s="74"/>
      <c r="CQ190" s="74"/>
      <c r="CR190" s="74"/>
      <c r="CS190" s="74"/>
      <c r="CT190" s="74"/>
      <c r="CU190" s="74"/>
      <c r="CV190" s="74"/>
      <c r="CW190" s="74"/>
      <c r="CX190" s="74"/>
      <c r="CY190" s="74"/>
      <c r="CZ190" s="74"/>
      <c r="DA190" s="74"/>
      <c r="DB190" s="74"/>
      <c r="DC190" s="74"/>
      <c r="DD190" s="74"/>
      <c r="DE190" s="74"/>
      <c r="DF190" s="74"/>
      <c r="DG190" s="74"/>
      <c r="DH190" s="74"/>
      <c r="DI190" s="74"/>
      <c r="DJ190" s="74"/>
      <c r="DK190" s="74"/>
      <c r="DL190" s="74"/>
      <c r="DM190" s="74"/>
      <c r="DN190" s="74"/>
      <c r="DO190" s="74"/>
      <c r="DP190" s="74"/>
      <c r="DQ190" s="74"/>
      <c r="DR190" s="74"/>
      <c r="DS190" s="74"/>
      <c r="DT190" s="74"/>
      <c r="DU190" s="74"/>
      <c r="DV190" s="74"/>
      <c r="DW190" s="74"/>
      <c r="DX190" s="74"/>
      <c r="DY190" s="74"/>
      <c r="DZ190" s="74"/>
      <c r="EA190" s="74"/>
      <c r="EB190" s="74"/>
      <c r="EC190" s="74"/>
      <c r="ED190" s="74"/>
      <c r="EE190" s="74"/>
      <c r="EF190" s="74"/>
      <c r="EG190" s="74"/>
      <c r="EH190" s="74"/>
      <c r="EI190" s="74"/>
      <c r="EJ190" s="74"/>
      <c r="EK190" s="74"/>
      <c r="EL190" s="74"/>
      <c r="EM190" s="74"/>
      <c r="EN190" s="74"/>
      <c r="EO190" s="74"/>
      <c r="EP190" s="74"/>
      <c r="EQ190" s="74"/>
      <c r="ER190" s="74"/>
      <c r="ES190" s="74"/>
      <c r="ET190" s="74"/>
      <c r="EU190" s="74"/>
      <c r="EV190" s="74"/>
      <c r="EW190" s="74"/>
      <c r="EX190" s="74"/>
      <c r="EY190" s="74"/>
      <c r="EZ190" s="74"/>
      <c r="FA190" s="74"/>
      <c r="FB190" s="74"/>
      <c r="FC190" s="74"/>
      <c r="FD190" s="74"/>
      <c r="FE190" s="74"/>
      <c r="FF190" s="74"/>
      <c r="FG190" s="74"/>
      <c r="FH190" s="74"/>
      <c r="FI190" s="74"/>
      <c r="FJ190" s="74"/>
      <c r="FK190" s="74"/>
      <c r="FL190" s="74"/>
      <c r="FM190" s="74"/>
      <c r="FN190" s="74"/>
      <c r="FO190" s="74"/>
      <c r="FP190" s="74"/>
      <c r="FQ190" s="74"/>
      <c r="FR190" s="74"/>
      <c r="FS190" s="74"/>
      <c r="FT190" s="74"/>
      <c r="FU190" s="74"/>
      <c r="FV190" s="74"/>
      <c r="FW190" s="74"/>
      <c r="FX190" s="74"/>
      <c r="FY190" s="74"/>
      <c r="FZ190" s="74"/>
      <c r="GA190" s="74"/>
      <c r="GB190" s="74"/>
      <c r="GC190" s="74"/>
      <c r="GD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  <c r="GV190" s="74"/>
      <c r="GW190" s="74"/>
      <c r="GX190" s="74"/>
      <c r="GY190" s="74"/>
      <c r="GZ190" s="74"/>
      <c r="HA190" s="74"/>
      <c r="HB190" s="74"/>
      <c r="HC190" s="74"/>
      <c r="HD190" s="74"/>
      <c r="HE190" s="74"/>
      <c r="HF190" s="74"/>
      <c r="HG190" s="74"/>
      <c r="HH190" s="74"/>
      <c r="HI190" s="74"/>
      <c r="HJ190" s="74"/>
      <c r="HK190" s="74"/>
      <c r="HL190" s="74"/>
      <c r="HM190" s="74"/>
      <c r="HN190" s="74"/>
      <c r="HO190" s="74"/>
      <c r="HP190" s="74"/>
      <c r="HQ190" s="74"/>
      <c r="HR190" s="74"/>
      <c r="HS190" s="74"/>
      <c r="HT190" s="74"/>
      <c r="HU190" s="74"/>
      <c r="HV190" s="74"/>
      <c r="HW190" s="74"/>
      <c r="HX190" s="74"/>
      <c r="HY190" s="74"/>
      <c r="HZ190" s="74"/>
      <c r="IA190" s="74"/>
      <c r="IB190" s="74"/>
      <c r="IC190" s="74"/>
      <c r="ID190" s="74"/>
      <c r="IE190" s="74"/>
      <c r="IF190" s="74"/>
      <c r="IG190" s="74"/>
      <c r="IH190" s="74"/>
      <c r="II190" s="74"/>
      <c r="IJ190" s="74"/>
      <c r="IK190" s="74"/>
      <c r="IL190" s="74"/>
      <c r="IM190" s="74"/>
      <c r="IN190" s="74"/>
      <c r="IO190" s="74"/>
      <c r="IP190" s="74"/>
      <c r="IQ190" s="74"/>
      <c r="IR190" s="74"/>
      <c r="IS190" s="74"/>
      <c r="IT190" s="74"/>
      <c r="IU190" s="74"/>
      <c r="IV190" s="74"/>
    </row>
    <row r="191" spans="1:256" ht="25.5" x14ac:dyDescent="0.2">
      <c r="A191" s="68"/>
      <c r="B191" s="69">
        <v>106</v>
      </c>
      <c r="C191" s="69">
        <v>185804242</v>
      </c>
      <c r="D191" s="70" t="s">
        <v>147</v>
      </c>
      <c r="E191" s="69" t="s">
        <v>0</v>
      </c>
      <c r="F191" s="71">
        <f>+(110*3)</f>
        <v>330</v>
      </c>
      <c r="G191" s="126"/>
      <c r="H191" s="72">
        <f t="shared" si="19"/>
        <v>0</v>
      </c>
      <c r="I191" s="73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  <c r="CE191" s="74"/>
      <c r="CF191" s="74"/>
      <c r="CG191" s="74"/>
      <c r="CH191" s="74"/>
      <c r="CI191" s="74"/>
      <c r="CJ191" s="74"/>
      <c r="CK191" s="74"/>
      <c r="CL191" s="74"/>
      <c r="CM191" s="74"/>
      <c r="CN191" s="74"/>
      <c r="CO191" s="74"/>
      <c r="CP191" s="74"/>
      <c r="CQ191" s="74"/>
      <c r="CR191" s="74"/>
      <c r="CS191" s="74"/>
      <c r="CT191" s="74"/>
      <c r="CU191" s="74"/>
      <c r="CV191" s="74"/>
      <c r="CW191" s="74"/>
      <c r="CX191" s="74"/>
      <c r="CY191" s="74"/>
      <c r="CZ191" s="74"/>
      <c r="DA191" s="74"/>
      <c r="DB191" s="74"/>
      <c r="DC191" s="74"/>
      <c r="DD191" s="74"/>
      <c r="DE191" s="74"/>
      <c r="DF191" s="74"/>
      <c r="DG191" s="74"/>
      <c r="DH191" s="74"/>
      <c r="DI191" s="74"/>
      <c r="DJ191" s="74"/>
      <c r="DK191" s="74"/>
      <c r="DL191" s="74"/>
      <c r="DM191" s="74"/>
      <c r="DN191" s="74"/>
      <c r="DO191" s="74"/>
      <c r="DP191" s="74"/>
      <c r="DQ191" s="74"/>
      <c r="DR191" s="74"/>
      <c r="DS191" s="74"/>
      <c r="DT191" s="74"/>
      <c r="DU191" s="74"/>
      <c r="DV191" s="74"/>
      <c r="DW191" s="74"/>
      <c r="DX191" s="74"/>
      <c r="DY191" s="74"/>
      <c r="DZ191" s="74"/>
      <c r="EA191" s="74"/>
      <c r="EB191" s="74"/>
      <c r="EC191" s="74"/>
      <c r="ED191" s="74"/>
      <c r="EE191" s="74"/>
      <c r="EF191" s="74"/>
      <c r="EG191" s="74"/>
      <c r="EH191" s="74"/>
      <c r="EI191" s="74"/>
      <c r="EJ191" s="74"/>
      <c r="EK191" s="74"/>
      <c r="EL191" s="74"/>
      <c r="EM191" s="74"/>
      <c r="EN191" s="74"/>
      <c r="EO191" s="74"/>
      <c r="EP191" s="74"/>
      <c r="EQ191" s="74"/>
      <c r="ER191" s="74"/>
      <c r="ES191" s="74"/>
      <c r="ET191" s="74"/>
      <c r="EU191" s="74"/>
      <c r="EV191" s="74"/>
      <c r="EW191" s="74"/>
      <c r="EX191" s="74"/>
      <c r="EY191" s="74"/>
      <c r="EZ191" s="74"/>
      <c r="FA191" s="74"/>
      <c r="FB191" s="74"/>
      <c r="FC191" s="74"/>
      <c r="FD191" s="74"/>
      <c r="FE191" s="74"/>
      <c r="FF191" s="74"/>
      <c r="FG191" s="74"/>
      <c r="FH191" s="74"/>
      <c r="FI191" s="74"/>
      <c r="FJ191" s="74"/>
      <c r="FK191" s="74"/>
      <c r="FL191" s="74"/>
      <c r="FM191" s="74"/>
      <c r="FN191" s="74"/>
      <c r="FO191" s="74"/>
      <c r="FP191" s="74"/>
      <c r="FQ191" s="74"/>
      <c r="FR191" s="74"/>
      <c r="FS191" s="74"/>
      <c r="FT191" s="74"/>
      <c r="FU191" s="74"/>
      <c r="FV191" s="74"/>
      <c r="FW191" s="74"/>
      <c r="FX191" s="74"/>
      <c r="FY191" s="74"/>
      <c r="FZ191" s="74"/>
      <c r="GA191" s="74"/>
      <c r="GB191" s="74"/>
      <c r="GC191" s="74"/>
      <c r="GD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  <c r="GV191" s="74"/>
      <c r="GW191" s="74"/>
      <c r="GX191" s="74"/>
      <c r="GY191" s="74"/>
      <c r="GZ191" s="74"/>
      <c r="HA191" s="74"/>
      <c r="HB191" s="74"/>
      <c r="HC191" s="74"/>
      <c r="HD191" s="74"/>
      <c r="HE191" s="74"/>
      <c r="HF191" s="74"/>
      <c r="HG191" s="74"/>
      <c r="HH191" s="74"/>
      <c r="HI191" s="74"/>
      <c r="HJ191" s="74"/>
      <c r="HK191" s="74"/>
      <c r="HL191" s="74"/>
      <c r="HM191" s="74"/>
      <c r="HN191" s="74"/>
      <c r="HO191" s="74"/>
      <c r="HP191" s="74"/>
      <c r="HQ191" s="74"/>
      <c r="HR191" s="74"/>
      <c r="HS191" s="74"/>
      <c r="HT191" s="74"/>
      <c r="HU191" s="74"/>
      <c r="HV191" s="74"/>
      <c r="HW191" s="74"/>
      <c r="HX191" s="74"/>
      <c r="HY191" s="74"/>
      <c r="HZ191" s="74"/>
      <c r="IA191" s="74"/>
      <c r="IB191" s="74"/>
      <c r="IC191" s="74"/>
      <c r="ID191" s="74"/>
      <c r="IE191" s="74"/>
      <c r="IF191" s="74"/>
      <c r="IG191" s="74"/>
      <c r="IH191" s="74"/>
      <c r="II191" s="74"/>
      <c r="IJ191" s="74"/>
      <c r="IK191" s="74"/>
      <c r="IL191" s="74"/>
      <c r="IM191" s="74"/>
      <c r="IN191" s="74"/>
      <c r="IO191" s="74"/>
      <c r="IP191" s="74"/>
      <c r="IQ191" s="74"/>
      <c r="IR191" s="74"/>
      <c r="IS191" s="74"/>
      <c r="IT191" s="74"/>
      <c r="IU191" s="74"/>
      <c r="IV191" s="74"/>
    </row>
    <row r="192" spans="1:256" ht="25.5" x14ac:dyDescent="0.2">
      <c r="A192" s="68"/>
      <c r="B192" s="69">
        <v>107</v>
      </c>
      <c r="C192" s="69">
        <v>185804312</v>
      </c>
      <c r="D192" s="70" t="s">
        <v>148</v>
      </c>
      <c r="E192" s="69" t="s">
        <v>9</v>
      </c>
      <c r="F192" s="71">
        <f>+(167+10+110)*10*0.02</f>
        <v>57.4</v>
      </c>
      <c r="G192" s="126"/>
      <c r="H192" s="72">
        <f t="shared" si="19"/>
        <v>0</v>
      </c>
      <c r="I192" s="73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  <c r="BX192" s="74"/>
      <c r="BY192" s="74"/>
      <c r="BZ192" s="74"/>
      <c r="CA192" s="74"/>
      <c r="CB192" s="74"/>
      <c r="CC192" s="74"/>
      <c r="CD192" s="74"/>
      <c r="CE192" s="74"/>
      <c r="CF192" s="74"/>
      <c r="CG192" s="74"/>
      <c r="CH192" s="74"/>
      <c r="CI192" s="74"/>
      <c r="CJ192" s="74"/>
      <c r="CK192" s="74"/>
      <c r="CL192" s="74"/>
      <c r="CM192" s="74"/>
      <c r="CN192" s="74"/>
      <c r="CO192" s="74"/>
      <c r="CP192" s="74"/>
      <c r="CQ192" s="74"/>
      <c r="CR192" s="74"/>
      <c r="CS192" s="74"/>
      <c r="CT192" s="74"/>
      <c r="CU192" s="74"/>
      <c r="CV192" s="74"/>
      <c r="CW192" s="74"/>
      <c r="CX192" s="74"/>
      <c r="CY192" s="74"/>
      <c r="CZ192" s="74"/>
      <c r="DA192" s="74"/>
      <c r="DB192" s="74"/>
      <c r="DC192" s="74"/>
      <c r="DD192" s="74"/>
      <c r="DE192" s="74"/>
      <c r="DF192" s="74"/>
      <c r="DG192" s="74"/>
      <c r="DH192" s="74"/>
      <c r="DI192" s="74"/>
      <c r="DJ192" s="74"/>
      <c r="DK192" s="74"/>
      <c r="DL192" s="74"/>
      <c r="DM192" s="74"/>
      <c r="DN192" s="74"/>
      <c r="DO192" s="74"/>
      <c r="DP192" s="74"/>
      <c r="DQ192" s="74"/>
      <c r="DR192" s="74"/>
      <c r="DS192" s="74"/>
      <c r="DT192" s="74"/>
      <c r="DU192" s="74"/>
      <c r="DV192" s="74"/>
      <c r="DW192" s="74"/>
      <c r="DX192" s="74"/>
      <c r="DY192" s="74"/>
      <c r="DZ192" s="74"/>
      <c r="EA192" s="74"/>
      <c r="EB192" s="74"/>
      <c r="EC192" s="74"/>
      <c r="ED192" s="74"/>
      <c r="EE192" s="74"/>
      <c r="EF192" s="74"/>
      <c r="EG192" s="74"/>
      <c r="EH192" s="74"/>
      <c r="EI192" s="74"/>
      <c r="EJ192" s="74"/>
      <c r="EK192" s="74"/>
      <c r="EL192" s="74"/>
      <c r="EM192" s="74"/>
      <c r="EN192" s="74"/>
      <c r="EO192" s="74"/>
      <c r="EP192" s="74"/>
      <c r="EQ192" s="74"/>
      <c r="ER192" s="74"/>
      <c r="ES192" s="74"/>
      <c r="ET192" s="74"/>
      <c r="EU192" s="74"/>
      <c r="EV192" s="74"/>
      <c r="EW192" s="74"/>
      <c r="EX192" s="74"/>
      <c r="EY192" s="74"/>
      <c r="EZ192" s="74"/>
      <c r="FA192" s="74"/>
      <c r="FB192" s="74"/>
      <c r="FC192" s="74"/>
      <c r="FD192" s="74"/>
      <c r="FE192" s="74"/>
      <c r="FF192" s="74"/>
      <c r="FG192" s="74"/>
      <c r="FH192" s="74"/>
      <c r="FI192" s="74"/>
      <c r="FJ192" s="74"/>
      <c r="FK192" s="74"/>
      <c r="FL192" s="74"/>
      <c r="FM192" s="74"/>
      <c r="FN192" s="74"/>
      <c r="FO192" s="74"/>
      <c r="FP192" s="74"/>
      <c r="FQ192" s="74"/>
      <c r="FR192" s="74"/>
      <c r="FS192" s="74"/>
      <c r="FT192" s="74"/>
      <c r="FU192" s="74"/>
      <c r="FV192" s="74"/>
      <c r="FW192" s="74"/>
      <c r="FX192" s="74"/>
      <c r="FY192" s="74"/>
      <c r="FZ192" s="74"/>
      <c r="GA192" s="74"/>
      <c r="GB192" s="74"/>
      <c r="GC192" s="74"/>
      <c r="GD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  <c r="GV192" s="74"/>
      <c r="GW192" s="74"/>
      <c r="GX192" s="74"/>
      <c r="GY192" s="74"/>
      <c r="GZ192" s="74"/>
      <c r="HA192" s="74"/>
      <c r="HB192" s="74"/>
      <c r="HC192" s="74"/>
      <c r="HD192" s="74"/>
      <c r="HE192" s="74"/>
      <c r="HF192" s="74"/>
      <c r="HG192" s="74"/>
      <c r="HH192" s="74"/>
      <c r="HI192" s="74"/>
      <c r="HJ192" s="74"/>
      <c r="HK192" s="74"/>
      <c r="HL192" s="74"/>
      <c r="HM192" s="74"/>
      <c r="HN192" s="74"/>
      <c r="HO192" s="74"/>
      <c r="HP192" s="74"/>
      <c r="HQ192" s="74"/>
      <c r="HR192" s="74"/>
      <c r="HS192" s="74"/>
      <c r="HT192" s="74"/>
      <c r="HU192" s="74"/>
      <c r="HV192" s="74"/>
      <c r="HW192" s="74"/>
      <c r="HX192" s="74"/>
      <c r="HY192" s="74"/>
      <c r="HZ192" s="74"/>
      <c r="IA192" s="74"/>
      <c r="IB192" s="74"/>
      <c r="IC192" s="74"/>
      <c r="ID192" s="74"/>
      <c r="IE192" s="74"/>
      <c r="IF192" s="74"/>
      <c r="IG192" s="74"/>
      <c r="IH192" s="74"/>
      <c r="II192" s="74"/>
      <c r="IJ192" s="74"/>
      <c r="IK192" s="74"/>
      <c r="IL192" s="74"/>
      <c r="IM192" s="74"/>
      <c r="IN192" s="74"/>
      <c r="IO192" s="74"/>
      <c r="IP192" s="74"/>
      <c r="IQ192" s="74"/>
      <c r="IR192" s="74"/>
      <c r="IS192" s="74"/>
      <c r="IT192" s="74"/>
      <c r="IU192" s="74"/>
      <c r="IV192" s="74"/>
    </row>
    <row r="193" spans="1:256" ht="12.75" x14ac:dyDescent="0.2">
      <c r="A193" s="68"/>
      <c r="B193" s="69">
        <v>108</v>
      </c>
      <c r="C193" s="69">
        <v>185851121</v>
      </c>
      <c r="D193" s="70" t="s">
        <v>63</v>
      </c>
      <c r="E193" s="69" t="s">
        <v>9</v>
      </c>
      <c r="F193" s="71">
        <f>+F192</f>
        <v>57.4</v>
      </c>
      <c r="G193" s="126"/>
      <c r="H193" s="72">
        <f t="shared" si="19"/>
        <v>0</v>
      </c>
      <c r="I193" s="73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  <c r="BX193" s="74"/>
      <c r="BY193" s="74"/>
      <c r="BZ193" s="74"/>
      <c r="CA193" s="74"/>
      <c r="CB193" s="74"/>
      <c r="CC193" s="74"/>
      <c r="CD193" s="74"/>
      <c r="CE193" s="74"/>
      <c r="CF193" s="74"/>
      <c r="CG193" s="74"/>
      <c r="CH193" s="74"/>
      <c r="CI193" s="74"/>
      <c r="CJ193" s="74"/>
      <c r="CK193" s="74"/>
      <c r="CL193" s="74"/>
      <c r="CM193" s="74"/>
      <c r="CN193" s="74"/>
      <c r="CO193" s="74"/>
      <c r="CP193" s="74"/>
      <c r="CQ193" s="74"/>
      <c r="CR193" s="74"/>
      <c r="CS193" s="74"/>
      <c r="CT193" s="74"/>
      <c r="CU193" s="74"/>
      <c r="CV193" s="74"/>
      <c r="CW193" s="74"/>
      <c r="CX193" s="74"/>
      <c r="CY193" s="74"/>
      <c r="CZ193" s="74"/>
      <c r="DA193" s="74"/>
      <c r="DB193" s="74"/>
      <c r="DC193" s="74"/>
      <c r="DD193" s="74"/>
      <c r="DE193" s="74"/>
      <c r="DF193" s="74"/>
      <c r="DG193" s="74"/>
      <c r="DH193" s="74"/>
      <c r="DI193" s="74"/>
      <c r="DJ193" s="74"/>
      <c r="DK193" s="74"/>
      <c r="DL193" s="74"/>
      <c r="DM193" s="74"/>
      <c r="DN193" s="74"/>
      <c r="DO193" s="74"/>
      <c r="DP193" s="74"/>
      <c r="DQ193" s="74"/>
      <c r="DR193" s="74"/>
      <c r="DS193" s="74"/>
      <c r="DT193" s="74"/>
      <c r="DU193" s="74"/>
      <c r="DV193" s="74"/>
      <c r="DW193" s="74"/>
      <c r="DX193" s="74"/>
      <c r="DY193" s="74"/>
      <c r="DZ193" s="74"/>
      <c r="EA193" s="74"/>
      <c r="EB193" s="74"/>
      <c r="EC193" s="74"/>
      <c r="ED193" s="74"/>
      <c r="EE193" s="74"/>
      <c r="EF193" s="74"/>
      <c r="EG193" s="74"/>
      <c r="EH193" s="74"/>
      <c r="EI193" s="74"/>
      <c r="EJ193" s="74"/>
      <c r="EK193" s="74"/>
      <c r="EL193" s="74"/>
      <c r="EM193" s="74"/>
      <c r="EN193" s="74"/>
      <c r="EO193" s="74"/>
      <c r="EP193" s="74"/>
      <c r="EQ193" s="74"/>
      <c r="ER193" s="74"/>
      <c r="ES193" s="74"/>
      <c r="ET193" s="74"/>
      <c r="EU193" s="74"/>
      <c r="EV193" s="74"/>
      <c r="EW193" s="74"/>
      <c r="EX193" s="74"/>
      <c r="EY193" s="74"/>
      <c r="EZ193" s="74"/>
      <c r="FA193" s="74"/>
      <c r="FB193" s="74"/>
      <c r="FC193" s="74"/>
      <c r="FD193" s="74"/>
      <c r="FE193" s="74"/>
      <c r="FF193" s="74"/>
      <c r="FG193" s="74"/>
      <c r="FH193" s="74"/>
      <c r="FI193" s="74"/>
      <c r="FJ193" s="74"/>
      <c r="FK193" s="74"/>
      <c r="FL193" s="74"/>
      <c r="FM193" s="74"/>
      <c r="FN193" s="74"/>
      <c r="FO193" s="74"/>
      <c r="FP193" s="74"/>
      <c r="FQ193" s="74"/>
      <c r="FR193" s="74"/>
      <c r="FS193" s="74"/>
      <c r="FT193" s="74"/>
      <c r="FU193" s="74"/>
      <c r="FV193" s="74"/>
      <c r="FW193" s="74"/>
      <c r="FX193" s="74"/>
      <c r="FY193" s="74"/>
      <c r="FZ193" s="74"/>
      <c r="GA193" s="74"/>
      <c r="GB193" s="74"/>
      <c r="GC193" s="74"/>
      <c r="GD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  <c r="GV193" s="74"/>
      <c r="GW193" s="74"/>
      <c r="GX193" s="74"/>
      <c r="GY193" s="74"/>
      <c r="GZ193" s="74"/>
      <c r="HA193" s="74"/>
      <c r="HB193" s="74"/>
      <c r="HC193" s="74"/>
      <c r="HD193" s="74"/>
      <c r="HE193" s="74"/>
      <c r="HF193" s="74"/>
      <c r="HG193" s="74"/>
      <c r="HH193" s="74"/>
      <c r="HI193" s="74"/>
      <c r="HJ193" s="74"/>
      <c r="HK193" s="74"/>
      <c r="HL193" s="74"/>
      <c r="HM193" s="74"/>
      <c r="HN193" s="74"/>
      <c r="HO193" s="74"/>
      <c r="HP193" s="74"/>
      <c r="HQ193" s="74"/>
      <c r="HR193" s="74"/>
      <c r="HS193" s="74"/>
      <c r="HT193" s="74"/>
      <c r="HU193" s="74"/>
      <c r="HV193" s="74"/>
      <c r="HW193" s="74"/>
      <c r="HX193" s="74"/>
      <c r="HY193" s="74"/>
      <c r="HZ193" s="74"/>
      <c r="IA193" s="74"/>
      <c r="IB193" s="74"/>
      <c r="IC193" s="74"/>
      <c r="ID193" s="74"/>
      <c r="IE193" s="74"/>
      <c r="IF193" s="74"/>
      <c r="IG193" s="74"/>
      <c r="IH193" s="74"/>
      <c r="II193" s="74"/>
      <c r="IJ193" s="74"/>
      <c r="IK193" s="74"/>
      <c r="IL193" s="74"/>
      <c r="IM193" s="74"/>
      <c r="IN193" s="74"/>
      <c r="IO193" s="74"/>
      <c r="IP193" s="74"/>
      <c r="IQ193" s="74"/>
      <c r="IR193" s="74"/>
      <c r="IS193" s="74"/>
      <c r="IT193" s="74"/>
      <c r="IU193" s="74"/>
      <c r="IV193" s="74"/>
    </row>
    <row r="194" spans="1:256" ht="12.75" x14ac:dyDescent="0.2">
      <c r="A194" s="68"/>
      <c r="B194" s="69">
        <v>109</v>
      </c>
      <c r="C194" s="69">
        <v>185851129</v>
      </c>
      <c r="D194" s="70" t="s">
        <v>27</v>
      </c>
      <c r="E194" s="69" t="s">
        <v>9</v>
      </c>
      <c r="F194" s="71">
        <f>+F193</f>
        <v>57.4</v>
      </c>
      <c r="G194" s="126"/>
      <c r="H194" s="72">
        <f t="shared" si="19"/>
        <v>0</v>
      </c>
      <c r="I194" s="122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  <c r="BX194" s="74"/>
      <c r="BY194" s="74"/>
      <c r="BZ194" s="74"/>
      <c r="CA194" s="74"/>
      <c r="CB194" s="74"/>
      <c r="CC194" s="74"/>
      <c r="CD194" s="74"/>
      <c r="CE194" s="74"/>
      <c r="CF194" s="74"/>
      <c r="CG194" s="74"/>
      <c r="CH194" s="74"/>
      <c r="CI194" s="74"/>
      <c r="CJ194" s="74"/>
      <c r="CK194" s="74"/>
      <c r="CL194" s="74"/>
      <c r="CM194" s="74"/>
      <c r="CN194" s="74"/>
      <c r="CO194" s="74"/>
      <c r="CP194" s="74"/>
      <c r="CQ194" s="74"/>
      <c r="CR194" s="74"/>
      <c r="CS194" s="74"/>
      <c r="CT194" s="74"/>
      <c r="CU194" s="74"/>
      <c r="CV194" s="74"/>
      <c r="CW194" s="74"/>
      <c r="CX194" s="74"/>
      <c r="CY194" s="74"/>
      <c r="CZ194" s="74"/>
      <c r="DA194" s="74"/>
      <c r="DB194" s="74"/>
      <c r="DC194" s="74"/>
      <c r="DD194" s="74"/>
      <c r="DE194" s="74"/>
      <c r="DF194" s="74"/>
      <c r="DG194" s="74"/>
      <c r="DH194" s="74"/>
      <c r="DI194" s="74"/>
      <c r="DJ194" s="74"/>
      <c r="DK194" s="74"/>
      <c r="DL194" s="74"/>
      <c r="DM194" s="74"/>
      <c r="DN194" s="74"/>
      <c r="DO194" s="74"/>
      <c r="DP194" s="74"/>
      <c r="DQ194" s="74"/>
      <c r="DR194" s="74"/>
      <c r="DS194" s="74"/>
      <c r="DT194" s="74"/>
      <c r="DU194" s="74"/>
      <c r="DV194" s="74"/>
      <c r="DW194" s="74"/>
      <c r="DX194" s="74"/>
      <c r="DY194" s="74"/>
      <c r="DZ194" s="74"/>
      <c r="EA194" s="74"/>
      <c r="EB194" s="74"/>
      <c r="EC194" s="74"/>
      <c r="ED194" s="74"/>
      <c r="EE194" s="74"/>
      <c r="EF194" s="74"/>
      <c r="EG194" s="74"/>
      <c r="EH194" s="74"/>
      <c r="EI194" s="74"/>
      <c r="EJ194" s="74"/>
      <c r="EK194" s="74"/>
      <c r="EL194" s="74"/>
      <c r="EM194" s="74"/>
      <c r="EN194" s="74"/>
      <c r="EO194" s="74"/>
      <c r="EP194" s="74"/>
      <c r="EQ194" s="74"/>
      <c r="ER194" s="74"/>
      <c r="ES194" s="74"/>
      <c r="ET194" s="74"/>
      <c r="EU194" s="74"/>
      <c r="EV194" s="74"/>
      <c r="EW194" s="74"/>
      <c r="EX194" s="74"/>
      <c r="EY194" s="74"/>
      <c r="EZ194" s="74"/>
      <c r="FA194" s="74"/>
      <c r="FB194" s="74"/>
      <c r="FC194" s="74"/>
      <c r="FD194" s="74"/>
      <c r="FE194" s="74"/>
      <c r="FF194" s="74"/>
      <c r="FG194" s="74"/>
      <c r="FH194" s="74"/>
      <c r="FI194" s="74"/>
      <c r="FJ194" s="74"/>
      <c r="FK194" s="74"/>
      <c r="FL194" s="74"/>
      <c r="FM194" s="74"/>
      <c r="FN194" s="74"/>
      <c r="FO194" s="74"/>
      <c r="FP194" s="74"/>
      <c r="FQ194" s="74"/>
      <c r="FR194" s="74"/>
      <c r="FS194" s="74"/>
      <c r="FT194" s="74"/>
      <c r="FU194" s="74"/>
      <c r="FV194" s="74"/>
      <c r="FW194" s="74"/>
      <c r="FX194" s="74"/>
      <c r="FY194" s="74"/>
      <c r="FZ194" s="74"/>
      <c r="GA194" s="74"/>
      <c r="GB194" s="74"/>
      <c r="GC194" s="74"/>
      <c r="GD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  <c r="GV194" s="74"/>
      <c r="GW194" s="74"/>
      <c r="GX194" s="74"/>
      <c r="GY194" s="74"/>
      <c r="GZ194" s="74"/>
      <c r="HA194" s="74"/>
      <c r="HB194" s="74"/>
      <c r="HC194" s="74"/>
      <c r="HD194" s="74"/>
      <c r="HE194" s="74"/>
      <c r="HF194" s="74"/>
      <c r="HG194" s="74"/>
      <c r="HH194" s="74"/>
      <c r="HI194" s="74"/>
      <c r="HJ194" s="74"/>
      <c r="HK194" s="74"/>
      <c r="HL194" s="74"/>
      <c r="HM194" s="74"/>
      <c r="HN194" s="74"/>
      <c r="HO194" s="74"/>
      <c r="HP194" s="74"/>
      <c r="HQ194" s="74"/>
      <c r="HR194" s="74"/>
      <c r="HS194" s="74"/>
      <c r="HT194" s="74"/>
      <c r="HU194" s="74"/>
      <c r="HV194" s="74"/>
      <c r="HW194" s="74"/>
      <c r="HX194" s="74"/>
      <c r="HY194" s="74"/>
      <c r="HZ194" s="74"/>
      <c r="IA194" s="74"/>
      <c r="IB194" s="74"/>
      <c r="IC194" s="74"/>
      <c r="ID194" s="74"/>
      <c r="IE194" s="74"/>
      <c r="IF194" s="74"/>
      <c r="IG194" s="74"/>
      <c r="IH194" s="74"/>
      <c r="II194" s="74"/>
      <c r="IJ194" s="74"/>
      <c r="IK194" s="74"/>
      <c r="IL194" s="74"/>
      <c r="IM194" s="74"/>
      <c r="IN194" s="74"/>
      <c r="IO194" s="74"/>
      <c r="IP194" s="74"/>
      <c r="IQ194" s="74"/>
      <c r="IR194" s="74"/>
      <c r="IS194" s="74"/>
      <c r="IT194" s="74"/>
      <c r="IU194" s="74"/>
      <c r="IV194" s="74"/>
    </row>
    <row r="195" spans="1:256" ht="15" customHeight="1" x14ac:dyDescent="0.2">
      <c r="A195" s="39"/>
      <c r="B195" s="39"/>
      <c r="C195" s="41"/>
      <c r="D195" s="41" t="s">
        <v>30</v>
      </c>
      <c r="E195" s="39"/>
      <c r="F195" s="42"/>
      <c r="G195" s="42"/>
      <c r="H195" s="43">
        <f>SUM(H182:H194)</f>
        <v>0</v>
      </c>
      <c r="I195" s="44"/>
      <c r="J195" s="39"/>
      <c r="K195" s="45"/>
      <c r="L195" s="39"/>
      <c r="M195" s="40"/>
      <c r="N195" s="39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  <c r="II195" s="40"/>
      <c r="IJ195" s="40"/>
      <c r="IK195" s="40"/>
      <c r="IL195" s="40"/>
      <c r="IM195" s="40"/>
      <c r="IN195" s="40"/>
      <c r="IO195" s="40"/>
      <c r="IP195" s="40"/>
      <c r="IQ195" s="40"/>
      <c r="IR195" s="40"/>
      <c r="IS195" s="40"/>
      <c r="IT195" s="40"/>
      <c r="IU195" s="40"/>
      <c r="IV195" s="40"/>
    </row>
    <row r="196" spans="1:256" ht="15" customHeight="1" x14ac:dyDescent="0.2">
      <c r="A196" s="39"/>
      <c r="B196" s="39"/>
      <c r="C196" s="41"/>
      <c r="D196" s="41"/>
      <c r="E196" s="39"/>
      <c r="F196" s="42"/>
      <c r="G196" s="42"/>
      <c r="H196" s="43"/>
      <c r="I196" s="44"/>
      <c r="J196" s="39"/>
      <c r="K196" s="45"/>
      <c r="L196" s="39"/>
      <c r="M196" s="40"/>
      <c r="N196" s="39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  <c r="II196" s="40"/>
      <c r="IJ196" s="40"/>
      <c r="IK196" s="40"/>
      <c r="IL196" s="40"/>
      <c r="IM196" s="40"/>
      <c r="IN196" s="40"/>
      <c r="IO196" s="40"/>
      <c r="IP196" s="40"/>
      <c r="IQ196" s="40"/>
      <c r="IR196" s="40"/>
      <c r="IS196" s="40"/>
      <c r="IT196" s="40"/>
      <c r="IU196" s="40"/>
      <c r="IV196" s="40"/>
    </row>
    <row r="197" spans="1:256" ht="15" customHeight="1" x14ac:dyDescent="0.2">
      <c r="A197" s="39"/>
      <c r="B197" s="39"/>
      <c r="C197" s="41"/>
      <c r="D197" s="41"/>
      <c r="E197" s="39"/>
      <c r="F197" s="42"/>
      <c r="G197" s="42"/>
      <c r="H197" s="43"/>
      <c r="I197" s="44"/>
      <c r="J197" s="39"/>
      <c r="K197" s="45"/>
      <c r="L197" s="39"/>
      <c r="M197" s="40"/>
      <c r="N197" s="39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  <c r="II197" s="40"/>
      <c r="IJ197" s="40"/>
      <c r="IK197" s="40"/>
      <c r="IL197" s="40"/>
      <c r="IM197" s="40"/>
      <c r="IN197" s="40"/>
      <c r="IO197" s="40"/>
      <c r="IP197" s="40"/>
      <c r="IQ197" s="40"/>
      <c r="IR197" s="40"/>
      <c r="IS197" s="40"/>
      <c r="IT197" s="40"/>
      <c r="IU197" s="40"/>
      <c r="IV197" s="40"/>
    </row>
    <row r="198" spans="1:256" ht="12.75" x14ac:dyDescent="0.2">
      <c r="A198" s="39"/>
      <c r="B198" s="39">
        <v>7</v>
      </c>
      <c r="C198" s="41"/>
      <c r="D198" s="41"/>
      <c r="E198" s="39"/>
      <c r="F198" s="42"/>
      <c r="G198" s="42"/>
      <c r="H198" s="43"/>
      <c r="I198" s="44"/>
      <c r="J198" s="39"/>
      <c r="K198" s="45"/>
      <c r="L198" s="39"/>
      <c r="M198" s="40"/>
      <c r="N198" s="39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  <c r="II198" s="40"/>
      <c r="IJ198" s="40"/>
      <c r="IK198" s="40"/>
      <c r="IL198" s="40"/>
      <c r="IM198" s="40"/>
      <c r="IN198" s="40"/>
      <c r="IO198" s="40"/>
      <c r="IP198" s="40"/>
      <c r="IQ198" s="40"/>
      <c r="IR198" s="40"/>
      <c r="IS198" s="40"/>
      <c r="IT198" s="40"/>
      <c r="IU198" s="40"/>
      <c r="IV198" s="40"/>
    </row>
    <row r="199" spans="1:256" ht="12.75" x14ac:dyDescent="0.2">
      <c r="A199" s="39"/>
      <c r="B199" s="39" t="s">
        <v>10</v>
      </c>
      <c r="C199" s="41" t="s">
        <v>24</v>
      </c>
      <c r="D199" s="41"/>
      <c r="E199" s="39" t="s">
        <v>4</v>
      </c>
      <c r="F199" s="42" t="s">
        <v>5</v>
      </c>
      <c r="G199" s="42" t="s">
        <v>11</v>
      </c>
      <c r="H199" s="43" t="s">
        <v>8</v>
      </c>
      <c r="I199" s="44"/>
      <c r="J199" s="39"/>
      <c r="K199" s="45"/>
      <c r="L199" s="39"/>
      <c r="M199" s="40"/>
      <c r="N199" s="39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  <c r="II199" s="40"/>
      <c r="IJ199" s="40"/>
      <c r="IK199" s="40"/>
      <c r="IL199" s="40"/>
      <c r="IM199" s="40"/>
      <c r="IN199" s="40"/>
      <c r="IO199" s="40"/>
      <c r="IP199" s="40"/>
      <c r="IQ199" s="40"/>
      <c r="IR199" s="40"/>
      <c r="IS199" s="40"/>
      <c r="IT199" s="40"/>
      <c r="IU199" s="40"/>
      <c r="IV199" s="40"/>
    </row>
    <row r="200" spans="1:256" ht="12.75" x14ac:dyDescent="0.2">
      <c r="A200" s="39"/>
      <c r="B200" s="39"/>
      <c r="C200" s="41" t="s">
        <v>28</v>
      </c>
      <c r="D200" s="41"/>
      <c r="E200" s="39"/>
      <c r="F200" s="42"/>
      <c r="G200" s="42"/>
      <c r="H200" s="43"/>
      <c r="I200" s="44"/>
      <c r="J200" s="39"/>
      <c r="K200" s="45"/>
      <c r="L200" s="39"/>
      <c r="M200" s="40"/>
      <c r="N200" s="39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  <c r="II200" s="40"/>
      <c r="IJ200" s="40"/>
      <c r="IK200" s="40"/>
      <c r="IL200" s="40"/>
      <c r="IM200" s="40"/>
      <c r="IN200" s="40"/>
      <c r="IO200" s="40"/>
      <c r="IP200" s="40"/>
      <c r="IQ200" s="40"/>
      <c r="IR200" s="40"/>
      <c r="IS200" s="40"/>
      <c r="IT200" s="40"/>
      <c r="IU200" s="40"/>
      <c r="IV200" s="40"/>
    </row>
    <row r="201" spans="1:256" ht="25.5" x14ac:dyDescent="0.2">
      <c r="A201" s="68"/>
      <c r="B201" s="69">
        <v>110</v>
      </c>
      <c r="C201" s="69">
        <v>185804213</v>
      </c>
      <c r="D201" s="70" t="s">
        <v>141</v>
      </c>
      <c r="E201" s="69" t="s">
        <v>0</v>
      </c>
      <c r="F201" s="71">
        <f>+(3*31*3.15*0.5*0.5)</f>
        <v>73.237499999999997</v>
      </c>
      <c r="G201" s="126"/>
      <c r="H201" s="72">
        <f t="shared" ref="H201:H206" si="20">G201*F201</f>
        <v>0</v>
      </c>
      <c r="I201" s="73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  <c r="BX201" s="74"/>
      <c r="BY201" s="74"/>
      <c r="BZ201" s="74"/>
      <c r="CA201" s="74"/>
      <c r="CB201" s="74"/>
      <c r="CC201" s="74"/>
      <c r="CD201" s="74"/>
      <c r="CE201" s="74"/>
      <c r="CF201" s="74"/>
      <c r="CG201" s="74"/>
      <c r="CH201" s="74"/>
      <c r="CI201" s="74"/>
      <c r="CJ201" s="74"/>
      <c r="CK201" s="74"/>
      <c r="CL201" s="74"/>
      <c r="CM201" s="74"/>
      <c r="CN201" s="74"/>
      <c r="CO201" s="74"/>
      <c r="CP201" s="74"/>
      <c r="CQ201" s="74"/>
      <c r="CR201" s="74"/>
      <c r="CS201" s="74"/>
      <c r="CT201" s="74"/>
      <c r="CU201" s="74"/>
      <c r="CV201" s="74"/>
      <c r="CW201" s="74"/>
      <c r="CX201" s="74"/>
      <c r="CY201" s="74"/>
      <c r="CZ201" s="74"/>
      <c r="DA201" s="74"/>
      <c r="DB201" s="74"/>
      <c r="DC201" s="74"/>
      <c r="DD201" s="74"/>
      <c r="DE201" s="74"/>
      <c r="DF201" s="74"/>
      <c r="DG201" s="74"/>
      <c r="DH201" s="74"/>
      <c r="DI201" s="74"/>
      <c r="DJ201" s="74"/>
      <c r="DK201" s="74"/>
      <c r="DL201" s="74"/>
      <c r="DM201" s="74"/>
      <c r="DN201" s="74"/>
      <c r="DO201" s="74"/>
      <c r="DP201" s="74"/>
      <c r="DQ201" s="74"/>
      <c r="DR201" s="74"/>
      <c r="DS201" s="74"/>
      <c r="DT201" s="74"/>
      <c r="DU201" s="74"/>
      <c r="DV201" s="74"/>
      <c r="DW201" s="74"/>
      <c r="DX201" s="74"/>
      <c r="DY201" s="74"/>
      <c r="DZ201" s="74"/>
      <c r="EA201" s="74"/>
      <c r="EB201" s="74"/>
      <c r="EC201" s="74"/>
      <c r="ED201" s="74"/>
      <c r="EE201" s="74"/>
      <c r="EF201" s="74"/>
      <c r="EG201" s="74"/>
      <c r="EH201" s="74"/>
      <c r="EI201" s="74"/>
      <c r="EJ201" s="74"/>
      <c r="EK201" s="74"/>
      <c r="EL201" s="74"/>
      <c r="EM201" s="74"/>
      <c r="EN201" s="74"/>
      <c r="EO201" s="74"/>
      <c r="EP201" s="74"/>
      <c r="EQ201" s="74"/>
      <c r="ER201" s="74"/>
      <c r="ES201" s="74"/>
      <c r="ET201" s="74"/>
      <c r="EU201" s="74"/>
      <c r="EV201" s="74"/>
      <c r="EW201" s="74"/>
      <c r="EX201" s="74"/>
      <c r="EY201" s="74"/>
      <c r="EZ201" s="74"/>
      <c r="FA201" s="74"/>
      <c r="FB201" s="74"/>
      <c r="FC201" s="74"/>
      <c r="FD201" s="74"/>
      <c r="FE201" s="74"/>
      <c r="FF201" s="74"/>
      <c r="FG201" s="74"/>
      <c r="FH201" s="74"/>
      <c r="FI201" s="74"/>
      <c r="FJ201" s="74"/>
      <c r="FK201" s="74"/>
      <c r="FL201" s="74"/>
      <c r="FM201" s="74"/>
      <c r="FN201" s="74"/>
      <c r="FO201" s="74"/>
      <c r="FP201" s="74"/>
      <c r="FQ201" s="74"/>
      <c r="FR201" s="74"/>
      <c r="FS201" s="74"/>
      <c r="FT201" s="74"/>
      <c r="FU201" s="74"/>
      <c r="FV201" s="74"/>
      <c r="FW201" s="74"/>
      <c r="FX201" s="74"/>
      <c r="FY201" s="74"/>
      <c r="FZ201" s="74"/>
      <c r="GA201" s="74"/>
      <c r="GB201" s="74"/>
      <c r="GC201" s="74"/>
      <c r="GD201" s="74"/>
      <c r="GE201" s="74"/>
      <c r="GF201" s="74"/>
      <c r="GG201" s="74"/>
      <c r="GH201" s="74"/>
      <c r="GI201" s="74"/>
      <c r="GJ201" s="74"/>
      <c r="GK201" s="74"/>
      <c r="GL201" s="74"/>
      <c r="GM201" s="74"/>
      <c r="GN201" s="74"/>
      <c r="GO201" s="74"/>
      <c r="GP201" s="74"/>
      <c r="GQ201" s="74"/>
      <c r="GR201" s="74"/>
      <c r="GS201" s="74"/>
      <c r="GT201" s="74"/>
      <c r="GU201" s="74"/>
      <c r="GV201" s="74"/>
      <c r="GW201" s="74"/>
      <c r="GX201" s="74"/>
      <c r="GY201" s="74"/>
      <c r="GZ201" s="74"/>
      <c r="HA201" s="74"/>
      <c r="HB201" s="74"/>
      <c r="HC201" s="74"/>
      <c r="HD201" s="74"/>
      <c r="HE201" s="74"/>
      <c r="HF201" s="74"/>
      <c r="HG201" s="74"/>
      <c r="HH201" s="74"/>
      <c r="HI201" s="74"/>
      <c r="HJ201" s="74"/>
      <c r="HK201" s="74"/>
      <c r="HL201" s="74"/>
      <c r="HM201" s="74"/>
      <c r="HN201" s="74"/>
      <c r="HO201" s="74"/>
      <c r="HP201" s="74"/>
      <c r="HQ201" s="74"/>
      <c r="HR201" s="74"/>
      <c r="HS201" s="74"/>
      <c r="HT201" s="74"/>
      <c r="HU201" s="74"/>
      <c r="HV201" s="74"/>
      <c r="HW201" s="74"/>
      <c r="HX201" s="74"/>
      <c r="HY201" s="74"/>
      <c r="HZ201" s="74"/>
      <c r="IA201" s="74"/>
      <c r="IB201" s="74"/>
      <c r="IC201" s="74"/>
      <c r="ID201" s="74"/>
      <c r="IE201" s="74"/>
      <c r="IF201" s="74"/>
      <c r="IG201" s="74"/>
      <c r="IH201" s="74"/>
      <c r="II201" s="74"/>
      <c r="IJ201" s="74"/>
      <c r="IK201" s="74"/>
      <c r="IL201" s="74"/>
      <c r="IM201" s="74"/>
      <c r="IN201" s="74"/>
      <c r="IO201" s="74"/>
      <c r="IP201" s="74"/>
      <c r="IQ201" s="74"/>
      <c r="IR201" s="74"/>
      <c r="IS201" s="74"/>
      <c r="IT201" s="74"/>
      <c r="IU201" s="74"/>
      <c r="IV201" s="74"/>
    </row>
    <row r="202" spans="1:256" ht="25.5" x14ac:dyDescent="0.2">
      <c r="A202" s="68"/>
      <c r="B202" s="69">
        <v>111</v>
      </c>
      <c r="C202" s="69">
        <v>185804233</v>
      </c>
      <c r="D202" s="70" t="s">
        <v>143</v>
      </c>
      <c r="E202" s="69" t="s">
        <v>0</v>
      </c>
      <c r="F202" s="71">
        <f>+ (3*4*3.15*0.5*0.5)</f>
        <v>9.4499999999999993</v>
      </c>
      <c r="G202" s="126"/>
      <c r="H202" s="72">
        <f t="shared" si="20"/>
        <v>0</v>
      </c>
      <c r="I202" s="73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  <c r="BX202" s="74"/>
      <c r="BY202" s="74"/>
      <c r="BZ202" s="74"/>
      <c r="CA202" s="74"/>
      <c r="CB202" s="74"/>
      <c r="CC202" s="74"/>
      <c r="CD202" s="74"/>
      <c r="CE202" s="74"/>
      <c r="CF202" s="74"/>
      <c r="CG202" s="74"/>
      <c r="CH202" s="74"/>
      <c r="CI202" s="74"/>
      <c r="CJ202" s="74"/>
      <c r="CK202" s="74"/>
      <c r="CL202" s="74"/>
      <c r="CM202" s="74"/>
      <c r="CN202" s="74"/>
      <c r="CO202" s="74"/>
      <c r="CP202" s="74"/>
      <c r="CQ202" s="74"/>
      <c r="CR202" s="74"/>
      <c r="CS202" s="74"/>
      <c r="CT202" s="74"/>
      <c r="CU202" s="74"/>
      <c r="CV202" s="74"/>
      <c r="CW202" s="74"/>
      <c r="CX202" s="74"/>
      <c r="CY202" s="74"/>
      <c r="CZ202" s="74"/>
      <c r="DA202" s="74"/>
      <c r="DB202" s="74"/>
      <c r="DC202" s="74"/>
      <c r="DD202" s="74"/>
      <c r="DE202" s="74"/>
      <c r="DF202" s="74"/>
      <c r="DG202" s="74"/>
      <c r="DH202" s="74"/>
      <c r="DI202" s="74"/>
      <c r="DJ202" s="74"/>
      <c r="DK202" s="74"/>
      <c r="DL202" s="74"/>
      <c r="DM202" s="74"/>
      <c r="DN202" s="74"/>
      <c r="DO202" s="74"/>
      <c r="DP202" s="74"/>
      <c r="DQ202" s="74"/>
      <c r="DR202" s="74"/>
      <c r="DS202" s="74"/>
      <c r="DT202" s="74"/>
      <c r="DU202" s="74"/>
      <c r="DV202" s="74"/>
      <c r="DW202" s="74"/>
      <c r="DX202" s="74"/>
      <c r="DY202" s="74"/>
      <c r="DZ202" s="74"/>
      <c r="EA202" s="74"/>
      <c r="EB202" s="74"/>
      <c r="EC202" s="74"/>
      <c r="ED202" s="74"/>
      <c r="EE202" s="74"/>
      <c r="EF202" s="74"/>
      <c r="EG202" s="74"/>
      <c r="EH202" s="74"/>
      <c r="EI202" s="74"/>
      <c r="EJ202" s="74"/>
      <c r="EK202" s="74"/>
      <c r="EL202" s="74"/>
      <c r="EM202" s="74"/>
      <c r="EN202" s="74"/>
      <c r="EO202" s="74"/>
      <c r="EP202" s="74"/>
      <c r="EQ202" s="74"/>
      <c r="ER202" s="74"/>
      <c r="ES202" s="74"/>
      <c r="ET202" s="74"/>
      <c r="EU202" s="74"/>
      <c r="EV202" s="74"/>
      <c r="EW202" s="74"/>
      <c r="EX202" s="74"/>
      <c r="EY202" s="74"/>
      <c r="EZ202" s="74"/>
      <c r="FA202" s="74"/>
      <c r="FB202" s="74"/>
      <c r="FC202" s="74"/>
      <c r="FD202" s="74"/>
      <c r="FE202" s="74"/>
      <c r="FF202" s="74"/>
      <c r="FG202" s="74"/>
      <c r="FH202" s="74"/>
      <c r="FI202" s="74"/>
      <c r="FJ202" s="74"/>
      <c r="FK202" s="74"/>
      <c r="FL202" s="74"/>
      <c r="FM202" s="74"/>
      <c r="FN202" s="74"/>
      <c r="FO202" s="74"/>
      <c r="FP202" s="74"/>
      <c r="FQ202" s="74"/>
      <c r="FR202" s="74"/>
      <c r="FS202" s="74"/>
      <c r="FT202" s="74"/>
      <c r="FU202" s="74"/>
      <c r="FV202" s="74"/>
      <c r="FW202" s="74"/>
      <c r="FX202" s="74"/>
      <c r="FY202" s="74"/>
      <c r="FZ202" s="74"/>
      <c r="GA202" s="74"/>
      <c r="GB202" s="74"/>
      <c r="GC202" s="74"/>
      <c r="GD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  <c r="GV202" s="74"/>
      <c r="GW202" s="74"/>
      <c r="GX202" s="74"/>
      <c r="GY202" s="74"/>
      <c r="GZ202" s="74"/>
      <c r="HA202" s="74"/>
      <c r="HB202" s="74"/>
      <c r="HC202" s="74"/>
      <c r="HD202" s="74"/>
      <c r="HE202" s="74"/>
      <c r="HF202" s="74"/>
      <c r="HG202" s="74"/>
      <c r="HH202" s="74"/>
      <c r="HI202" s="74"/>
      <c r="HJ202" s="74"/>
      <c r="HK202" s="74"/>
      <c r="HL202" s="74"/>
      <c r="HM202" s="74"/>
      <c r="HN202" s="74"/>
      <c r="HO202" s="74"/>
      <c r="HP202" s="74"/>
      <c r="HQ202" s="74"/>
      <c r="HR202" s="74"/>
      <c r="HS202" s="74"/>
      <c r="HT202" s="74"/>
      <c r="HU202" s="74"/>
      <c r="HV202" s="74"/>
      <c r="HW202" s="74"/>
      <c r="HX202" s="74"/>
      <c r="HY202" s="74"/>
      <c r="HZ202" s="74"/>
      <c r="IA202" s="74"/>
      <c r="IB202" s="74"/>
      <c r="IC202" s="74"/>
      <c r="ID202" s="74"/>
      <c r="IE202" s="74"/>
      <c r="IF202" s="74"/>
      <c r="IG202" s="74"/>
      <c r="IH202" s="74"/>
      <c r="II202" s="74"/>
      <c r="IJ202" s="74"/>
      <c r="IK202" s="74"/>
      <c r="IL202" s="74"/>
      <c r="IM202" s="74"/>
      <c r="IN202" s="74"/>
      <c r="IO202" s="74"/>
      <c r="IP202" s="74"/>
      <c r="IQ202" s="74"/>
      <c r="IR202" s="74"/>
      <c r="IS202" s="74"/>
      <c r="IT202" s="74"/>
      <c r="IU202" s="74"/>
      <c r="IV202" s="74"/>
    </row>
    <row r="203" spans="1:256" ht="12.75" x14ac:dyDescent="0.2">
      <c r="A203" s="68"/>
      <c r="B203" s="69">
        <v>112</v>
      </c>
      <c r="C203" s="69">
        <v>185804312</v>
      </c>
      <c r="D203" s="70" t="s">
        <v>62</v>
      </c>
      <c r="E203" s="69" t="s">
        <v>9</v>
      </c>
      <c r="F203" s="71">
        <f>35*10*100/1000</f>
        <v>35</v>
      </c>
      <c r="G203" s="126"/>
      <c r="H203" s="72">
        <f t="shared" si="20"/>
        <v>0</v>
      </c>
      <c r="I203" s="73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  <c r="BX203" s="74"/>
      <c r="BY203" s="74"/>
      <c r="BZ203" s="74"/>
      <c r="CA203" s="74"/>
      <c r="CB203" s="74"/>
      <c r="CC203" s="74"/>
      <c r="CD203" s="74"/>
      <c r="CE203" s="74"/>
      <c r="CF203" s="74"/>
      <c r="CG203" s="74"/>
      <c r="CH203" s="74"/>
      <c r="CI203" s="74"/>
      <c r="CJ203" s="74"/>
      <c r="CK203" s="74"/>
      <c r="CL203" s="74"/>
      <c r="CM203" s="74"/>
      <c r="CN203" s="74"/>
      <c r="CO203" s="74"/>
      <c r="CP203" s="74"/>
      <c r="CQ203" s="74"/>
      <c r="CR203" s="74"/>
      <c r="CS203" s="74"/>
      <c r="CT203" s="74"/>
      <c r="CU203" s="74"/>
      <c r="CV203" s="74"/>
      <c r="CW203" s="74"/>
      <c r="CX203" s="74"/>
      <c r="CY203" s="74"/>
      <c r="CZ203" s="74"/>
      <c r="DA203" s="74"/>
      <c r="DB203" s="74"/>
      <c r="DC203" s="74"/>
      <c r="DD203" s="74"/>
      <c r="DE203" s="74"/>
      <c r="DF203" s="74"/>
      <c r="DG203" s="74"/>
      <c r="DH203" s="74"/>
      <c r="DI203" s="74"/>
      <c r="DJ203" s="74"/>
      <c r="DK203" s="74"/>
      <c r="DL203" s="74"/>
      <c r="DM203" s="74"/>
      <c r="DN203" s="74"/>
      <c r="DO203" s="74"/>
      <c r="DP203" s="74"/>
      <c r="DQ203" s="74"/>
      <c r="DR203" s="74"/>
      <c r="DS203" s="74"/>
      <c r="DT203" s="74"/>
      <c r="DU203" s="74"/>
      <c r="DV203" s="74"/>
      <c r="DW203" s="74"/>
      <c r="DX203" s="74"/>
      <c r="DY203" s="74"/>
      <c r="DZ203" s="74"/>
      <c r="EA203" s="74"/>
      <c r="EB203" s="74"/>
      <c r="EC203" s="74"/>
      <c r="ED203" s="74"/>
      <c r="EE203" s="74"/>
      <c r="EF203" s="74"/>
      <c r="EG203" s="74"/>
      <c r="EH203" s="74"/>
      <c r="EI203" s="74"/>
      <c r="EJ203" s="74"/>
      <c r="EK203" s="74"/>
      <c r="EL203" s="74"/>
      <c r="EM203" s="74"/>
      <c r="EN203" s="74"/>
      <c r="EO203" s="74"/>
      <c r="EP203" s="74"/>
      <c r="EQ203" s="74"/>
      <c r="ER203" s="74"/>
      <c r="ES203" s="74"/>
      <c r="ET203" s="74"/>
      <c r="EU203" s="74"/>
      <c r="EV203" s="74"/>
      <c r="EW203" s="74"/>
      <c r="EX203" s="74"/>
      <c r="EY203" s="74"/>
      <c r="EZ203" s="74"/>
      <c r="FA203" s="74"/>
      <c r="FB203" s="74"/>
      <c r="FC203" s="74"/>
      <c r="FD203" s="74"/>
      <c r="FE203" s="74"/>
      <c r="FF203" s="74"/>
      <c r="FG203" s="74"/>
      <c r="FH203" s="74"/>
      <c r="FI203" s="74"/>
      <c r="FJ203" s="74"/>
      <c r="FK203" s="74"/>
      <c r="FL203" s="74"/>
      <c r="FM203" s="74"/>
      <c r="FN203" s="74"/>
      <c r="FO203" s="74"/>
      <c r="FP203" s="74"/>
      <c r="FQ203" s="74"/>
      <c r="FR203" s="74"/>
      <c r="FS203" s="74"/>
      <c r="FT203" s="74"/>
      <c r="FU203" s="74"/>
      <c r="FV203" s="74"/>
      <c r="FW203" s="74"/>
      <c r="FX203" s="74"/>
      <c r="FY203" s="74"/>
      <c r="FZ203" s="74"/>
      <c r="GA203" s="74"/>
      <c r="GB203" s="74"/>
      <c r="GC203" s="74"/>
      <c r="GD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  <c r="GV203" s="74"/>
      <c r="GW203" s="74"/>
      <c r="GX203" s="74"/>
      <c r="GY203" s="74"/>
      <c r="GZ203" s="74"/>
      <c r="HA203" s="74"/>
      <c r="HB203" s="74"/>
      <c r="HC203" s="74"/>
      <c r="HD203" s="74"/>
      <c r="HE203" s="74"/>
      <c r="HF203" s="74"/>
      <c r="HG203" s="74"/>
      <c r="HH203" s="74"/>
      <c r="HI203" s="74"/>
      <c r="HJ203" s="74"/>
      <c r="HK203" s="74"/>
      <c r="HL203" s="74"/>
      <c r="HM203" s="74"/>
      <c r="HN203" s="74"/>
      <c r="HO203" s="74"/>
      <c r="HP203" s="74"/>
      <c r="HQ203" s="74"/>
      <c r="HR203" s="74"/>
      <c r="HS203" s="74"/>
      <c r="HT203" s="74"/>
      <c r="HU203" s="74"/>
      <c r="HV203" s="74"/>
      <c r="HW203" s="74"/>
      <c r="HX203" s="74"/>
      <c r="HY203" s="74"/>
      <c r="HZ203" s="74"/>
      <c r="IA203" s="74"/>
      <c r="IB203" s="74"/>
      <c r="IC203" s="74"/>
      <c r="ID203" s="74"/>
      <c r="IE203" s="74"/>
      <c r="IF203" s="74"/>
      <c r="IG203" s="74"/>
      <c r="IH203" s="74"/>
      <c r="II203" s="74"/>
      <c r="IJ203" s="74"/>
      <c r="IK203" s="74"/>
      <c r="IL203" s="74"/>
      <c r="IM203" s="74"/>
      <c r="IN203" s="74"/>
      <c r="IO203" s="74"/>
      <c r="IP203" s="74"/>
      <c r="IQ203" s="74"/>
      <c r="IR203" s="74"/>
      <c r="IS203" s="74"/>
      <c r="IT203" s="74"/>
      <c r="IU203" s="74"/>
      <c r="IV203" s="74"/>
    </row>
    <row r="204" spans="1:256" ht="12.75" x14ac:dyDescent="0.2">
      <c r="A204" s="68"/>
      <c r="B204" s="69">
        <v>113</v>
      </c>
      <c r="C204" s="69">
        <v>185851121</v>
      </c>
      <c r="D204" s="70" t="s">
        <v>63</v>
      </c>
      <c r="E204" s="69" t="s">
        <v>9</v>
      </c>
      <c r="F204" s="71">
        <f>+F203</f>
        <v>35</v>
      </c>
      <c r="G204" s="126"/>
      <c r="H204" s="72">
        <f t="shared" si="20"/>
        <v>0</v>
      </c>
      <c r="I204" s="73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  <c r="BX204" s="74"/>
      <c r="BY204" s="74"/>
      <c r="BZ204" s="74"/>
      <c r="CA204" s="74"/>
      <c r="CB204" s="74"/>
      <c r="CC204" s="74"/>
      <c r="CD204" s="74"/>
      <c r="CE204" s="74"/>
      <c r="CF204" s="74"/>
      <c r="CG204" s="74"/>
      <c r="CH204" s="74"/>
      <c r="CI204" s="74"/>
      <c r="CJ204" s="74"/>
      <c r="CK204" s="74"/>
      <c r="CL204" s="74"/>
      <c r="CM204" s="74"/>
      <c r="CN204" s="74"/>
      <c r="CO204" s="74"/>
      <c r="CP204" s="74"/>
      <c r="CQ204" s="74"/>
      <c r="CR204" s="74"/>
      <c r="CS204" s="74"/>
      <c r="CT204" s="74"/>
      <c r="CU204" s="74"/>
      <c r="CV204" s="74"/>
      <c r="CW204" s="74"/>
      <c r="CX204" s="74"/>
      <c r="CY204" s="74"/>
      <c r="CZ204" s="74"/>
      <c r="DA204" s="74"/>
      <c r="DB204" s="74"/>
      <c r="DC204" s="74"/>
      <c r="DD204" s="74"/>
      <c r="DE204" s="74"/>
      <c r="DF204" s="74"/>
      <c r="DG204" s="74"/>
      <c r="DH204" s="74"/>
      <c r="DI204" s="74"/>
      <c r="DJ204" s="74"/>
      <c r="DK204" s="74"/>
      <c r="DL204" s="74"/>
      <c r="DM204" s="74"/>
      <c r="DN204" s="74"/>
      <c r="DO204" s="74"/>
      <c r="DP204" s="74"/>
      <c r="DQ204" s="74"/>
      <c r="DR204" s="74"/>
      <c r="DS204" s="74"/>
      <c r="DT204" s="74"/>
      <c r="DU204" s="74"/>
      <c r="DV204" s="74"/>
      <c r="DW204" s="74"/>
      <c r="DX204" s="74"/>
      <c r="DY204" s="74"/>
      <c r="DZ204" s="74"/>
      <c r="EA204" s="74"/>
      <c r="EB204" s="74"/>
      <c r="EC204" s="74"/>
      <c r="ED204" s="74"/>
      <c r="EE204" s="74"/>
      <c r="EF204" s="74"/>
      <c r="EG204" s="74"/>
      <c r="EH204" s="74"/>
      <c r="EI204" s="74"/>
      <c r="EJ204" s="74"/>
      <c r="EK204" s="74"/>
      <c r="EL204" s="74"/>
      <c r="EM204" s="74"/>
      <c r="EN204" s="74"/>
      <c r="EO204" s="74"/>
      <c r="EP204" s="74"/>
      <c r="EQ204" s="74"/>
      <c r="ER204" s="74"/>
      <c r="ES204" s="74"/>
      <c r="ET204" s="74"/>
      <c r="EU204" s="74"/>
      <c r="EV204" s="74"/>
      <c r="EW204" s="74"/>
      <c r="EX204" s="74"/>
      <c r="EY204" s="74"/>
      <c r="EZ204" s="74"/>
      <c r="FA204" s="74"/>
      <c r="FB204" s="74"/>
      <c r="FC204" s="74"/>
      <c r="FD204" s="74"/>
      <c r="FE204" s="74"/>
      <c r="FF204" s="74"/>
      <c r="FG204" s="74"/>
      <c r="FH204" s="74"/>
      <c r="FI204" s="74"/>
      <c r="FJ204" s="74"/>
      <c r="FK204" s="74"/>
      <c r="FL204" s="74"/>
      <c r="FM204" s="74"/>
      <c r="FN204" s="74"/>
      <c r="FO204" s="74"/>
      <c r="FP204" s="74"/>
      <c r="FQ204" s="74"/>
      <c r="FR204" s="74"/>
      <c r="FS204" s="74"/>
      <c r="FT204" s="74"/>
      <c r="FU204" s="74"/>
      <c r="FV204" s="74"/>
      <c r="FW204" s="74"/>
      <c r="FX204" s="74"/>
      <c r="FY204" s="74"/>
      <c r="FZ204" s="74"/>
      <c r="GA204" s="74"/>
      <c r="GB204" s="74"/>
      <c r="GC204" s="74"/>
      <c r="GD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  <c r="GV204" s="74"/>
      <c r="GW204" s="74"/>
      <c r="GX204" s="74"/>
      <c r="GY204" s="74"/>
      <c r="GZ204" s="74"/>
      <c r="HA204" s="74"/>
      <c r="HB204" s="74"/>
      <c r="HC204" s="74"/>
      <c r="HD204" s="74"/>
      <c r="HE204" s="74"/>
      <c r="HF204" s="74"/>
      <c r="HG204" s="74"/>
      <c r="HH204" s="74"/>
      <c r="HI204" s="74"/>
      <c r="HJ204" s="74"/>
      <c r="HK204" s="74"/>
      <c r="HL204" s="74"/>
      <c r="HM204" s="74"/>
      <c r="HN204" s="74"/>
      <c r="HO204" s="74"/>
      <c r="HP204" s="74"/>
      <c r="HQ204" s="74"/>
      <c r="HR204" s="74"/>
      <c r="HS204" s="74"/>
      <c r="HT204" s="74"/>
      <c r="HU204" s="74"/>
      <c r="HV204" s="74"/>
      <c r="HW204" s="74"/>
      <c r="HX204" s="74"/>
      <c r="HY204" s="74"/>
      <c r="HZ204" s="74"/>
      <c r="IA204" s="74"/>
      <c r="IB204" s="74"/>
      <c r="IC204" s="74"/>
      <c r="ID204" s="74"/>
      <c r="IE204" s="74"/>
      <c r="IF204" s="74"/>
      <c r="IG204" s="74"/>
      <c r="IH204" s="74"/>
      <c r="II204" s="74"/>
      <c r="IJ204" s="74"/>
      <c r="IK204" s="74"/>
      <c r="IL204" s="74"/>
      <c r="IM204" s="74"/>
      <c r="IN204" s="74"/>
      <c r="IO204" s="74"/>
      <c r="IP204" s="74"/>
      <c r="IQ204" s="74"/>
      <c r="IR204" s="74"/>
      <c r="IS204" s="74"/>
      <c r="IT204" s="74"/>
      <c r="IU204" s="74"/>
      <c r="IV204" s="74"/>
    </row>
    <row r="205" spans="1:256" ht="12.75" x14ac:dyDescent="0.2">
      <c r="A205" s="68"/>
      <c r="B205" s="69">
        <v>114</v>
      </c>
      <c r="C205" s="69">
        <v>185851129</v>
      </c>
      <c r="D205" s="70" t="s">
        <v>27</v>
      </c>
      <c r="E205" s="69" t="s">
        <v>9</v>
      </c>
      <c r="F205" s="71">
        <f>+F204</f>
        <v>35</v>
      </c>
      <c r="G205" s="126"/>
      <c r="H205" s="72">
        <f t="shared" si="20"/>
        <v>0</v>
      </c>
      <c r="I205" s="73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4"/>
      <c r="BS205" s="74"/>
      <c r="BT205" s="74"/>
      <c r="BU205" s="74"/>
      <c r="BV205" s="74"/>
      <c r="BW205" s="74"/>
      <c r="BX205" s="74"/>
      <c r="BY205" s="74"/>
      <c r="BZ205" s="74"/>
      <c r="CA205" s="74"/>
      <c r="CB205" s="74"/>
      <c r="CC205" s="74"/>
      <c r="CD205" s="74"/>
      <c r="CE205" s="74"/>
      <c r="CF205" s="74"/>
      <c r="CG205" s="74"/>
      <c r="CH205" s="74"/>
      <c r="CI205" s="74"/>
      <c r="CJ205" s="74"/>
      <c r="CK205" s="74"/>
      <c r="CL205" s="74"/>
      <c r="CM205" s="74"/>
      <c r="CN205" s="74"/>
      <c r="CO205" s="74"/>
      <c r="CP205" s="74"/>
      <c r="CQ205" s="74"/>
      <c r="CR205" s="74"/>
      <c r="CS205" s="74"/>
      <c r="CT205" s="74"/>
      <c r="CU205" s="74"/>
      <c r="CV205" s="74"/>
      <c r="CW205" s="74"/>
      <c r="CX205" s="74"/>
      <c r="CY205" s="74"/>
      <c r="CZ205" s="74"/>
      <c r="DA205" s="74"/>
      <c r="DB205" s="74"/>
      <c r="DC205" s="74"/>
      <c r="DD205" s="74"/>
      <c r="DE205" s="74"/>
      <c r="DF205" s="74"/>
      <c r="DG205" s="74"/>
      <c r="DH205" s="74"/>
      <c r="DI205" s="74"/>
      <c r="DJ205" s="74"/>
      <c r="DK205" s="74"/>
      <c r="DL205" s="74"/>
      <c r="DM205" s="74"/>
      <c r="DN205" s="74"/>
      <c r="DO205" s="74"/>
      <c r="DP205" s="74"/>
      <c r="DQ205" s="74"/>
      <c r="DR205" s="74"/>
      <c r="DS205" s="74"/>
      <c r="DT205" s="74"/>
      <c r="DU205" s="74"/>
      <c r="DV205" s="74"/>
      <c r="DW205" s="74"/>
      <c r="DX205" s="74"/>
      <c r="DY205" s="74"/>
      <c r="DZ205" s="74"/>
      <c r="EA205" s="74"/>
      <c r="EB205" s="74"/>
      <c r="EC205" s="74"/>
      <c r="ED205" s="74"/>
      <c r="EE205" s="74"/>
      <c r="EF205" s="74"/>
      <c r="EG205" s="74"/>
      <c r="EH205" s="74"/>
      <c r="EI205" s="74"/>
      <c r="EJ205" s="74"/>
      <c r="EK205" s="74"/>
      <c r="EL205" s="74"/>
      <c r="EM205" s="74"/>
      <c r="EN205" s="74"/>
      <c r="EO205" s="74"/>
      <c r="EP205" s="74"/>
      <c r="EQ205" s="74"/>
      <c r="ER205" s="74"/>
      <c r="ES205" s="74"/>
      <c r="ET205" s="74"/>
      <c r="EU205" s="74"/>
      <c r="EV205" s="74"/>
      <c r="EW205" s="74"/>
      <c r="EX205" s="74"/>
      <c r="EY205" s="74"/>
      <c r="EZ205" s="74"/>
      <c r="FA205" s="74"/>
      <c r="FB205" s="74"/>
      <c r="FC205" s="74"/>
      <c r="FD205" s="74"/>
      <c r="FE205" s="74"/>
      <c r="FF205" s="74"/>
      <c r="FG205" s="74"/>
      <c r="FH205" s="74"/>
      <c r="FI205" s="74"/>
      <c r="FJ205" s="74"/>
      <c r="FK205" s="74"/>
      <c r="FL205" s="74"/>
      <c r="FM205" s="74"/>
      <c r="FN205" s="74"/>
      <c r="FO205" s="74"/>
      <c r="FP205" s="74"/>
      <c r="FQ205" s="74"/>
      <c r="FR205" s="74"/>
      <c r="FS205" s="74"/>
      <c r="FT205" s="74"/>
      <c r="FU205" s="74"/>
      <c r="FV205" s="74"/>
      <c r="FW205" s="74"/>
      <c r="FX205" s="74"/>
      <c r="FY205" s="74"/>
      <c r="FZ205" s="74"/>
      <c r="GA205" s="74"/>
      <c r="GB205" s="74"/>
      <c r="GC205" s="74"/>
      <c r="GD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  <c r="GV205" s="74"/>
      <c r="GW205" s="74"/>
      <c r="GX205" s="74"/>
      <c r="GY205" s="74"/>
      <c r="GZ205" s="74"/>
      <c r="HA205" s="74"/>
      <c r="HB205" s="74"/>
      <c r="HC205" s="74"/>
      <c r="HD205" s="74"/>
      <c r="HE205" s="74"/>
      <c r="HF205" s="74"/>
      <c r="HG205" s="74"/>
      <c r="HH205" s="74"/>
      <c r="HI205" s="74"/>
      <c r="HJ205" s="74"/>
      <c r="HK205" s="74"/>
      <c r="HL205" s="74"/>
      <c r="HM205" s="74"/>
      <c r="HN205" s="74"/>
      <c r="HO205" s="74"/>
      <c r="HP205" s="74"/>
      <c r="HQ205" s="74"/>
      <c r="HR205" s="74"/>
      <c r="HS205" s="74"/>
      <c r="HT205" s="74"/>
      <c r="HU205" s="74"/>
      <c r="HV205" s="74"/>
      <c r="HW205" s="74"/>
      <c r="HX205" s="74"/>
      <c r="HY205" s="74"/>
      <c r="HZ205" s="74"/>
      <c r="IA205" s="74"/>
      <c r="IB205" s="74"/>
      <c r="IC205" s="74"/>
      <c r="ID205" s="74"/>
      <c r="IE205" s="74"/>
      <c r="IF205" s="74"/>
      <c r="IG205" s="74"/>
      <c r="IH205" s="74"/>
      <c r="II205" s="74"/>
      <c r="IJ205" s="74"/>
      <c r="IK205" s="74"/>
      <c r="IL205" s="74"/>
      <c r="IM205" s="74"/>
      <c r="IN205" s="74"/>
      <c r="IO205" s="74"/>
      <c r="IP205" s="74"/>
      <c r="IQ205" s="74"/>
      <c r="IR205" s="74"/>
      <c r="IS205" s="74"/>
      <c r="IT205" s="74"/>
      <c r="IU205" s="74"/>
      <c r="IV205" s="74"/>
    </row>
    <row r="206" spans="1:256" ht="25.5" x14ac:dyDescent="0.2">
      <c r="A206" s="68"/>
      <c r="B206" s="69">
        <v>115</v>
      </c>
      <c r="C206" s="69">
        <v>184911111</v>
      </c>
      <c r="D206" s="70" t="s">
        <v>142</v>
      </c>
      <c r="E206" s="69" t="s">
        <v>1</v>
      </c>
      <c r="F206" s="71">
        <f>+(31*3+4)*0.1</f>
        <v>9.7000000000000011</v>
      </c>
      <c r="G206" s="126"/>
      <c r="H206" s="72">
        <f t="shared" si="20"/>
        <v>0</v>
      </c>
      <c r="I206" s="73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  <c r="BB206" s="74"/>
      <c r="BC206" s="74"/>
      <c r="BD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  <c r="BX206" s="74"/>
      <c r="BY206" s="74"/>
      <c r="BZ206" s="74"/>
      <c r="CA206" s="74"/>
      <c r="CB206" s="74"/>
      <c r="CC206" s="74"/>
      <c r="CD206" s="74"/>
      <c r="CE206" s="74"/>
      <c r="CF206" s="74"/>
      <c r="CG206" s="74"/>
      <c r="CH206" s="74"/>
      <c r="CI206" s="74"/>
      <c r="CJ206" s="74"/>
      <c r="CK206" s="74"/>
      <c r="CL206" s="74"/>
      <c r="CM206" s="74"/>
      <c r="CN206" s="74"/>
      <c r="CO206" s="74"/>
      <c r="CP206" s="74"/>
      <c r="CQ206" s="74"/>
      <c r="CR206" s="74"/>
      <c r="CS206" s="74"/>
      <c r="CT206" s="74"/>
      <c r="CU206" s="74"/>
      <c r="CV206" s="74"/>
      <c r="CW206" s="74"/>
      <c r="CX206" s="74"/>
      <c r="CY206" s="74"/>
      <c r="CZ206" s="74"/>
      <c r="DA206" s="74"/>
      <c r="DB206" s="74"/>
      <c r="DC206" s="74"/>
      <c r="DD206" s="74"/>
      <c r="DE206" s="74"/>
      <c r="DF206" s="74"/>
      <c r="DG206" s="74"/>
      <c r="DH206" s="74"/>
      <c r="DI206" s="74"/>
      <c r="DJ206" s="74"/>
      <c r="DK206" s="74"/>
      <c r="DL206" s="74"/>
      <c r="DM206" s="74"/>
      <c r="DN206" s="74"/>
      <c r="DO206" s="74"/>
      <c r="DP206" s="74"/>
      <c r="DQ206" s="74"/>
      <c r="DR206" s="74"/>
      <c r="DS206" s="74"/>
      <c r="DT206" s="74"/>
      <c r="DU206" s="74"/>
      <c r="DV206" s="74"/>
      <c r="DW206" s="74"/>
      <c r="DX206" s="74"/>
      <c r="DY206" s="74"/>
      <c r="DZ206" s="74"/>
      <c r="EA206" s="74"/>
      <c r="EB206" s="74"/>
      <c r="EC206" s="74"/>
      <c r="ED206" s="74"/>
      <c r="EE206" s="74"/>
      <c r="EF206" s="74"/>
      <c r="EG206" s="74"/>
      <c r="EH206" s="74"/>
      <c r="EI206" s="74"/>
      <c r="EJ206" s="74"/>
      <c r="EK206" s="74"/>
      <c r="EL206" s="74"/>
      <c r="EM206" s="74"/>
      <c r="EN206" s="74"/>
      <c r="EO206" s="74"/>
      <c r="EP206" s="74"/>
      <c r="EQ206" s="74"/>
      <c r="ER206" s="74"/>
      <c r="ES206" s="74"/>
      <c r="ET206" s="74"/>
      <c r="EU206" s="74"/>
      <c r="EV206" s="74"/>
      <c r="EW206" s="74"/>
      <c r="EX206" s="74"/>
      <c r="EY206" s="74"/>
      <c r="EZ206" s="74"/>
      <c r="FA206" s="74"/>
      <c r="FB206" s="74"/>
      <c r="FC206" s="74"/>
      <c r="FD206" s="74"/>
      <c r="FE206" s="74"/>
      <c r="FF206" s="74"/>
      <c r="FG206" s="74"/>
      <c r="FH206" s="74"/>
      <c r="FI206" s="74"/>
      <c r="FJ206" s="74"/>
      <c r="FK206" s="74"/>
      <c r="FL206" s="74"/>
      <c r="FM206" s="74"/>
      <c r="FN206" s="74"/>
      <c r="FO206" s="74"/>
      <c r="FP206" s="74"/>
      <c r="FQ206" s="74"/>
      <c r="FR206" s="74"/>
      <c r="FS206" s="74"/>
      <c r="FT206" s="74"/>
      <c r="FU206" s="74"/>
      <c r="FV206" s="74"/>
      <c r="FW206" s="74"/>
      <c r="FX206" s="74"/>
      <c r="FY206" s="74"/>
      <c r="FZ206" s="74"/>
      <c r="GA206" s="74"/>
      <c r="GB206" s="74"/>
      <c r="GC206" s="74"/>
      <c r="GD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  <c r="GV206" s="74"/>
      <c r="GW206" s="74"/>
      <c r="GX206" s="74"/>
      <c r="GY206" s="74"/>
      <c r="GZ206" s="74"/>
      <c r="HA206" s="74"/>
      <c r="HB206" s="74"/>
      <c r="HC206" s="74"/>
      <c r="HD206" s="74"/>
      <c r="HE206" s="74"/>
      <c r="HF206" s="74"/>
      <c r="HG206" s="74"/>
      <c r="HH206" s="74"/>
      <c r="HI206" s="74"/>
      <c r="HJ206" s="74"/>
      <c r="HK206" s="74"/>
      <c r="HL206" s="74"/>
      <c r="HM206" s="74"/>
      <c r="HN206" s="74"/>
      <c r="HO206" s="74"/>
      <c r="HP206" s="74"/>
      <c r="HQ206" s="74"/>
      <c r="HR206" s="74"/>
      <c r="HS206" s="74"/>
      <c r="HT206" s="74"/>
      <c r="HU206" s="74"/>
      <c r="HV206" s="74"/>
      <c r="HW206" s="74"/>
      <c r="HX206" s="74"/>
      <c r="HY206" s="74"/>
      <c r="HZ206" s="74"/>
      <c r="IA206" s="74"/>
      <c r="IB206" s="74"/>
      <c r="IC206" s="74"/>
      <c r="ID206" s="74"/>
      <c r="IE206" s="74"/>
      <c r="IF206" s="74"/>
      <c r="IG206" s="74"/>
      <c r="IH206" s="74"/>
      <c r="II206" s="74"/>
      <c r="IJ206" s="74"/>
      <c r="IK206" s="74"/>
      <c r="IL206" s="74"/>
      <c r="IM206" s="74"/>
      <c r="IN206" s="74"/>
      <c r="IO206" s="74"/>
      <c r="IP206" s="74"/>
      <c r="IQ206" s="74"/>
      <c r="IR206" s="74"/>
      <c r="IS206" s="74"/>
      <c r="IT206" s="74"/>
      <c r="IU206" s="74"/>
      <c r="IV206" s="74"/>
    </row>
    <row r="207" spans="1:256" ht="12.75" x14ac:dyDescent="0.2">
      <c r="A207" s="68"/>
      <c r="B207" s="69">
        <v>116</v>
      </c>
      <c r="C207" s="69" t="s">
        <v>12</v>
      </c>
      <c r="D207" s="70" t="s">
        <v>35</v>
      </c>
      <c r="E207" s="69" t="s">
        <v>1</v>
      </c>
      <c r="F207" s="71">
        <f>+F206</f>
        <v>9.7000000000000011</v>
      </c>
      <c r="G207" s="126"/>
      <c r="H207" s="72">
        <f t="shared" ref="H207:H215" si="21">G207*F207</f>
        <v>0</v>
      </c>
      <c r="I207" s="73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74"/>
      <c r="BR207" s="74"/>
      <c r="BS207" s="74"/>
      <c r="BT207" s="74"/>
      <c r="BU207" s="74"/>
      <c r="BV207" s="74"/>
      <c r="BW207" s="74"/>
      <c r="BX207" s="74"/>
      <c r="BY207" s="74"/>
      <c r="BZ207" s="74"/>
      <c r="CA207" s="74"/>
      <c r="CB207" s="74"/>
      <c r="CC207" s="74"/>
      <c r="CD207" s="74"/>
      <c r="CE207" s="74"/>
      <c r="CF207" s="74"/>
      <c r="CG207" s="74"/>
      <c r="CH207" s="74"/>
      <c r="CI207" s="74"/>
      <c r="CJ207" s="74"/>
      <c r="CK207" s="74"/>
      <c r="CL207" s="74"/>
      <c r="CM207" s="74"/>
      <c r="CN207" s="74"/>
      <c r="CO207" s="74"/>
      <c r="CP207" s="74"/>
      <c r="CQ207" s="74"/>
      <c r="CR207" s="74"/>
      <c r="CS207" s="74"/>
      <c r="CT207" s="74"/>
      <c r="CU207" s="74"/>
      <c r="CV207" s="74"/>
      <c r="CW207" s="74"/>
      <c r="CX207" s="74"/>
      <c r="CY207" s="74"/>
      <c r="CZ207" s="74"/>
      <c r="DA207" s="74"/>
      <c r="DB207" s="74"/>
      <c r="DC207" s="74"/>
      <c r="DD207" s="74"/>
      <c r="DE207" s="74"/>
      <c r="DF207" s="74"/>
      <c r="DG207" s="74"/>
      <c r="DH207" s="74"/>
      <c r="DI207" s="74"/>
      <c r="DJ207" s="74"/>
      <c r="DK207" s="74"/>
      <c r="DL207" s="74"/>
      <c r="DM207" s="74"/>
      <c r="DN207" s="74"/>
      <c r="DO207" s="74"/>
      <c r="DP207" s="74"/>
      <c r="DQ207" s="74"/>
      <c r="DR207" s="74"/>
      <c r="DS207" s="74"/>
      <c r="DT207" s="74"/>
      <c r="DU207" s="74"/>
      <c r="DV207" s="74"/>
      <c r="DW207" s="74"/>
      <c r="DX207" s="74"/>
      <c r="DY207" s="74"/>
      <c r="DZ207" s="74"/>
      <c r="EA207" s="74"/>
      <c r="EB207" s="74"/>
      <c r="EC207" s="74"/>
      <c r="ED207" s="74"/>
      <c r="EE207" s="74"/>
      <c r="EF207" s="74"/>
      <c r="EG207" s="74"/>
      <c r="EH207" s="74"/>
      <c r="EI207" s="74"/>
      <c r="EJ207" s="74"/>
      <c r="EK207" s="74"/>
      <c r="EL207" s="74"/>
      <c r="EM207" s="74"/>
      <c r="EN207" s="74"/>
      <c r="EO207" s="74"/>
      <c r="EP207" s="74"/>
      <c r="EQ207" s="74"/>
      <c r="ER207" s="74"/>
      <c r="ES207" s="74"/>
      <c r="ET207" s="74"/>
      <c r="EU207" s="74"/>
      <c r="EV207" s="74"/>
      <c r="EW207" s="74"/>
      <c r="EX207" s="74"/>
      <c r="EY207" s="74"/>
      <c r="EZ207" s="74"/>
      <c r="FA207" s="74"/>
      <c r="FB207" s="74"/>
      <c r="FC207" s="74"/>
      <c r="FD207" s="74"/>
      <c r="FE207" s="74"/>
      <c r="FF207" s="74"/>
      <c r="FG207" s="74"/>
      <c r="FH207" s="74"/>
      <c r="FI207" s="74"/>
      <c r="FJ207" s="74"/>
      <c r="FK207" s="74"/>
      <c r="FL207" s="74"/>
      <c r="FM207" s="74"/>
      <c r="FN207" s="74"/>
      <c r="FO207" s="74"/>
      <c r="FP207" s="74"/>
      <c r="FQ207" s="74"/>
      <c r="FR207" s="74"/>
      <c r="FS207" s="74"/>
      <c r="FT207" s="74"/>
      <c r="FU207" s="74"/>
      <c r="FV207" s="74"/>
      <c r="FW207" s="74"/>
      <c r="FX207" s="74"/>
      <c r="FY207" s="74"/>
      <c r="FZ207" s="74"/>
      <c r="GA207" s="74"/>
      <c r="GB207" s="74"/>
      <c r="GC207" s="74"/>
      <c r="GD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  <c r="GV207" s="74"/>
      <c r="GW207" s="74"/>
      <c r="GX207" s="74"/>
      <c r="GY207" s="74"/>
      <c r="GZ207" s="74"/>
      <c r="HA207" s="74"/>
      <c r="HB207" s="74"/>
      <c r="HC207" s="74"/>
      <c r="HD207" s="74"/>
      <c r="HE207" s="74"/>
      <c r="HF207" s="74"/>
      <c r="HG207" s="74"/>
      <c r="HH207" s="74"/>
      <c r="HI207" s="74"/>
      <c r="HJ207" s="74"/>
      <c r="HK207" s="74"/>
      <c r="HL207" s="74"/>
      <c r="HM207" s="74"/>
      <c r="HN207" s="74"/>
      <c r="HO207" s="74"/>
      <c r="HP207" s="74"/>
      <c r="HQ207" s="74"/>
      <c r="HR207" s="74"/>
      <c r="HS207" s="74"/>
      <c r="HT207" s="74"/>
      <c r="HU207" s="74"/>
      <c r="HV207" s="74"/>
      <c r="HW207" s="74"/>
      <c r="HX207" s="74"/>
      <c r="HY207" s="74"/>
      <c r="HZ207" s="74"/>
      <c r="IA207" s="74"/>
      <c r="IB207" s="74"/>
      <c r="IC207" s="74"/>
      <c r="ID207" s="74"/>
      <c r="IE207" s="74"/>
      <c r="IF207" s="74"/>
      <c r="IG207" s="74"/>
      <c r="IH207" s="74"/>
      <c r="II207" s="74"/>
      <c r="IJ207" s="74"/>
      <c r="IK207" s="74"/>
      <c r="IL207" s="74"/>
      <c r="IM207" s="74"/>
      <c r="IN207" s="74"/>
      <c r="IO207" s="74"/>
      <c r="IP207" s="74"/>
      <c r="IQ207" s="74"/>
      <c r="IR207" s="74"/>
      <c r="IS207" s="74"/>
      <c r="IT207" s="74"/>
      <c r="IU207" s="74"/>
      <c r="IV207" s="74"/>
    </row>
    <row r="208" spans="1:256" ht="12.75" x14ac:dyDescent="0.2">
      <c r="A208" s="68"/>
      <c r="B208" s="69">
        <v>117</v>
      </c>
      <c r="C208" s="69">
        <v>184852322</v>
      </c>
      <c r="D208" s="70" t="s">
        <v>64</v>
      </c>
      <c r="E208" s="69" t="s">
        <v>1</v>
      </c>
      <c r="F208" s="71">
        <v>31</v>
      </c>
      <c r="G208" s="126"/>
      <c r="H208" s="72">
        <f t="shared" si="21"/>
        <v>0</v>
      </c>
      <c r="I208" s="73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  <c r="BX208" s="74"/>
      <c r="BY208" s="74"/>
      <c r="BZ208" s="74"/>
      <c r="CA208" s="74"/>
      <c r="CB208" s="74"/>
      <c r="CC208" s="74"/>
      <c r="CD208" s="74"/>
      <c r="CE208" s="74"/>
      <c r="CF208" s="74"/>
      <c r="CG208" s="74"/>
      <c r="CH208" s="74"/>
      <c r="CI208" s="74"/>
      <c r="CJ208" s="74"/>
      <c r="CK208" s="74"/>
      <c r="CL208" s="74"/>
      <c r="CM208" s="74"/>
      <c r="CN208" s="74"/>
      <c r="CO208" s="74"/>
      <c r="CP208" s="74"/>
      <c r="CQ208" s="74"/>
      <c r="CR208" s="74"/>
      <c r="CS208" s="74"/>
      <c r="CT208" s="74"/>
      <c r="CU208" s="74"/>
      <c r="CV208" s="74"/>
      <c r="CW208" s="74"/>
      <c r="CX208" s="74"/>
      <c r="CY208" s="74"/>
      <c r="CZ208" s="74"/>
      <c r="DA208" s="74"/>
      <c r="DB208" s="74"/>
      <c r="DC208" s="74"/>
      <c r="DD208" s="74"/>
      <c r="DE208" s="74"/>
      <c r="DF208" s="74"/>
      <c r="DG208" s="74"/>
      <c r="DH208" s="74"/>
      <c r="DI208" s="74"/>
      <c r="DJ208" s="74"/>
      <c r="DK208" s="74"/>
      <c r="DL208" s="74"/>
      <c r="DM208" s="74"/>
      <c r="DN208" s="74"/>
      <c r="DO208" s="74"/>
      <c r="DP208" s="74"/>
      <c r="DQ208" s="74"/>
      <c r="DR208" s="74"/>
      <c r="DS208" s="74"/>
      <c r="DT208" s="74"/>
      <c r="DU208" s="74"/>
      <c r="DV208" s="74"/>
      <c r="DW208" s="74"/>
      <c r="DX208" s="74"/>
      <c r="DY208" s="74"/>
      <c r="DZ208" s="74"/>
      <c r="EA208" s="74"/>
      <c r="EB208" s="74"/>
      <c r="EC208" s="74"/>
      <c r="ED208" s="74"/>
      <c r="EE208" s="74"/>
      <c r="EF208" s="74"/>
      <c r="EG208" s="74"/>
      <c r="EH208" s="74"/>
      <c r="EI208" s="74"/>
      <c r="EJ208" s="74"/>
      <c r="EK208" s="74"/>
      <c r="EL208" s="74"/>
      <c r="EM208" s="74"/>
      <c r="EN208" s="74"/>
      <c r="EO208" s="74"/>
      <c r="EP208" s="74"/>
      <c r="EQ208" s="74"/>
      <c r="ER208" s="74"/>
      <c r="ES208" s="74"/>
      <c r="ET208" s="74"/>
      <c r="EU208" s="74"/>
      <c r="EV208" s="74"/>
      <c r="EW208" s="74"/>
      <c r="EX208" s="74"/>
      <c r="EY208" s="74"/>
      <c r="EZ208" s="74"/>
      <c r="FA208" s="74"/>
      <c r="FB208" s="74"/>
      <c r="FC208" s="74"/>
      <c r="FD208" s="74"/>
      <c r="FE208" s="74"/>
      <c r="FF208" s="74"/>
      <c r="FG208" s="74"/>
      <c r="FH208" s="74"/>
      <c r="FI208" s="74"/>
      <c r="FJ208" s="74"/>
      <c r="FK208" s="74"/>
      <c r="FL208" s="74"/>
      <c r="FM208" s="74"/>
      <c r="FN208" s="74"/>
      <c r="FO208" s="74"/>
      <c r="FP208" s="74"/>
      <c r="FQ208" s="74"/>
      <c r="FR208" s="74"/>
      <c r="FS208" s="74"/>
      <c r="FT208" s="74"/>
      <c r="FU208" s="74"/>
      <c r="FV208" s="74"/>
      <c r="FW208" s="74"/>
      <c r="FX208" s="74"/>
      <c r="FY208" s="74"/>
      <c r="FZ208" s="74"/>
      <c r="GA208" s="74"/>
      <c r="GB208" s="74"/>
      <c r="GC208" s="74"/>
      <c r="GD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  <c r="GV208" s="74"/>
      <c r="GW208" s="74"/>
      <c r="GX208" s="74"/>
      <c r="GY208" s="74"/>
      <c r="GZ208" s="74"/>
      <c r="HA208" s="74"/>
      <c r="HB208" s="74"/>
      <c r="HC208" s="74"/>
      <c r="HD208" s="74"/>
      <c r="HE208" s="74"/>
      <c r="HF208" s="74"/>
      <c r="HG208" s="74"/>
      <c r="HH208" s="74"/>
      <c r="HI208" s="74"/>
      <c r="HJ208" s="74"/>
      <c r="HK208" s="74"/>
      <c r="HL208" s="74"/>
      <c r="HM208" s="74"/>
      <c r="HN208" s="74"/>
      <c r="HO208" s="74"/>
      <c r="HP208" s="74"/>
      <c r="HQ208" s="74"/>
      <c r="HR208" s="74"/>
      <c r="HS208" s="74"/>
      <c r="HT208" s="74"/>
      <c r="HU208" s="74"/>
      <c r="HV208" s="74"/>
      <c r="HW208" s="74"/>
      <c r="HX208" s="74"/>
      <c r="HY208" s="74"/>
      <c r="HZ208" s="74"/>
      <c r="IA208" s="74"/>
      <c r="IB208" s="74"/>
      <c r="IC208" s="74"/>
      <c r="ID208" s="74"/>
      <c r="IE208" s="74"/>
      <c r="IF208" s="74"/>
      <c r="IG208" s="74"/>
      <c r="IH208" s="74"/>
      <c r="II208" s="74"/>
      <c r="IJ208" s="74"/>
      <c r="IK208" s="74"/>
      <c r="IL208" s="74"/>
      <c r="IM208" s="74"/>
      <c r="IN208" s="74"/>
      <c r="IO208" s="74"/>
      <c r="IP208" s="74"/>
      <c r="IQ208" s="74"/>
      <c r="IR208" s="74"/>
      <c r="IS208" s="74"/>
      <c r="IT208" s="74"/>
      <c r="IU208" s="74"/>
      <c r="IV208" s="74"/>
    </row>
    <row r="209" spans="1:256" ht="25.5" x14ac:dyDescent="0.2">
      <c r="A209" s="68"/>
      <c r="B209" s="69">
        <v>118</v>
      </c>
      <c r="C209" s="69">
        <v>185802114</v>
      </c>
      <c r="D209" s="70" t="s">
        <v>149</v>
      </c>
      <c r="E209" s="69" t="s">
        <v>2</v>
      </c>
      <c r="F209" s="104">
        <f>+(35*100)*0.001*0.001</f>
        <v>3.5000000000000001E-3</v>
      </c>
      <c r="G209" s="126"/>
      <c r="H209" s="72">
        <f t="shared" si="21"/>
        <v>0</v>
      </c>
      <c r="I209" s="73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  <c r="CE209" s="74"/>
      <c r="CF209" s="74"/>
      <c r="CG209" s="74"/>
      <c r="CH209" s="74"/>
      <c r="CI209" s="74"/>
      <c r="CJ209" s="74"/>
      <c r="CK209" s="74"/>
      <c r="CL209" s="74"/>
      <c r="CM209" s="74"/>
      <c r="CN209" s="74"/>
      <c r="CO209" s="74"/>
      <c r="CP209" s="74"/>
      <c r="CQ209" s="74"/>
      <c r="CR209" s="74"/>
      <c r="CS209" s="74"/>
      <c r="CT209" s="74"/>
      <c r="CU209" s="74"/>
      <c r="CV209" s="74"/>
      <c r="CW209" s="74"/>
      <c r="CX209" s="74"/>
      <c r="CY209" s="74"/>
      <c r="CZ209" s="74"/>
      <c r="DA209" s="74"/>
      <c r="DB209" s="74"/>
      <c r="DC209" s="74"/>
      <c r="DD209" s="74"/>
      <c r="DE209" s="74"/>
      <c r="DF209" s="74"/>
      <c r="DG209" s="74"/>
      <c r="DH209" s="74"/>
      <c r="DI209" s="74"/>
      <c r="DJ209" s="74"/>
      <c r="DK209" s="74"/>
      <c r="DL209" s="74"/>
      <c r="DM209" s="74"/>
      <c r="DN209" s="74"/>
      <c r="DO209" s="74"/>
      <c r="DP209" s="74"/>
      <c r="DQ209" s="74"/>
      <c r="DR209" s="74"/>
      <c r="DS209" s="74"/>
      <c r="DT209" s="74"/>
      <c r="DU209" s="74"/>
      <c r="DV209" s="74"/>
      <c r="DW209" s="74"/>
      <c r="DX209" s="74"/>
      <c r="DY209" s="74"/>
      <c r="DZ209" s="74"/>
      <c r="EA209" s="74"/>
      <c r="EB209" s="74"/>
      <c r="EC209" s="74"/>
      <c r="ED209" s="74"/>
      <c r="EE209" s="74"/>
      <c r="EF209" s="74"/>
      <c r="EG209" s="74"/>
      <c r="EH209" s="74"/>
      <c r="EI209" s="74"/>
      <c r="EJ209" s="74"/>
      <c r="EK209" s="74"/>
      <c r="EL209" s="74"/>
      <c r="EM209" s="74"/>
      <c r="EN209" s="74"/>
      <c r="EO209" s="74"/>
      <c r="EP209" s="74"/>
      <c r="EQ209" s="74"/>
      <c r="ER209" s="74"/>
      <c r="ES209" s="74"/>
      <c r="ET209" s="74"/>
      <c r="EU209" s="74"/>
      <c r="EV209" s="74"/>
      <c r="EW209" s="74"/>
      <c r="EX209" s="74"/>
      <c r="EY209" s="74"/>
      <c r="EZ209" s="74"/>
      <c r="FA209" s="74"/>
      <c r="FB209" s="74"/>
      <c r="FC209" s="74"/>
      <c r="FD209" s="74"/>
      <c r="FE209" s="74"/>
      <c r="FF209" s="74"/>
      <c r="FG209" s="74"/>
      <c r="FH209" s="74"/>
      <c r="FI209" s="74"/>
      <c r="FJ209" s="74"/>
      <c r="FK209" s="74"/>
      <c r="FL209" s="74"/>
      <c r="FM209" s="74"/>
      <c r="FN209" s="74"/>
      <c r="FO209" s="74"/>
      <c r="FP209" s="74"/>
      <c r="FQ209" s="74"/>
      <c r="FR209" s="74"/>
      <c r="FS209" s="74"/>
      <c r="FT209" s="74"/>
      <c r="FU209" s="74"/>
      <c r="FV209" s="74"/>
      <c r="FW209" s="74"/>
      <c r="FX209" s="74"/>
      <c r="FY209" s="74"/>
      <c r="FZ209" s="74"/>
      <c r="GA209" s="74"/>
      <c r="GB209" s="74"/>
      <c r="GC209" s="74"/>
      <c r="GD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74"/>
      <c r="GX209" s="74"/>
      <c r="GY209" s="74"/>
      <c r="GZ209" s="74"/>
      <c r="HA209" s="74"/>
      <c r="HB209" s="74"/>
      <c r="HC209" s="74"/>
      <c r="HD209" s="74"/>
      <c r="HE209" s="74"/>
      <c r="HF209" s="74"/>
      <c r="HG209" s="74"/>
      <c r="HH209" s="74"/>
      <c r="HI209" s="74"/>
      <c r="HJ209" s="74"/>
      <c r="HK209" s="74"/>
      <c r="HL209" s="74"/>
      <c r="HM209" s="74"/>
      <c r="HN209" s="74"/>
      <c r="HO209" s="74"/>
      <c r="HP209" s="74"/>
      <c r="HQ209" s="74"/>
      <c r="HR209" s="74"/>
      <c r="HS209" s="74"/>
      <c r="HT209" s="74"/>
      <c r="HU209" s="74"/>
      <c r="HV209" s="74"/>
      <c r="HW209" s="74"/>
      <c r="HX209" s="74"/>
      <c r="HY209" s="74"/>
      <c r="HZ209" s="74"/>
      <c r="IA209" s="74"/>
      <c r="IB209" s="74"/>
      <c r="IC209" s="74"/>
      <c r="ID209" s="74"/>
      <c r="IE209" s="74"/>
      <c r="IF209" s="74"/>
      <c r="IG209" s="74"/>
      <c r="IH209" s="74"/>
      <c r="II209" s="74"/>
      <c r="IJ209" s="74"/>
      <c r="IK209" s="74"/>
      <c r="IL209" s="74"/>
      <c r="IM209" s="74"/>
      <c r="IN209" s="74"/>
      <c r="IO209" s="74"/>
      <c r="IP209" s="74"/>
      <c r="IQ209" s="74"/>
      <c r="IR209" s="74"/>
      <c r="IS209" s="74"/>
      <c r="IT209" s="74"/>
      <c r="IU209" s="74"/>
      <c r="IV209" s="74"/>
    </row>
    <row r="210" spans="1:256" ht="25.5" x14ac:dyDescent="0.2">
      <c r="A210" s="68"/>
      <c r="B210" s="69">
        <v>119</v>
      </c>
      <c r="C210" s="69">
        <v>184911421</v>
      </c>
      <c r="D210" s="70" t="s">
        <v>150</v>
      </c>
      <c r="E210" s="69" t="s">
        <v>0</v>
      </c>
      <c r="F210" s="71">
        <f>+ (31*3.14*0.5*0.5)</f>
        <v>24.335000000000001</v>
      </c>
      <c r="G210" s="126"/>
      <c r="H210" s="72">
        <f>G210*F210</f>
        <v>0</v>
      </c>
      <c r="I210" s="73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  <c r="CE210" s="74"/>
      <c r="CF210" s="74"/>
      <c r="CG210" s="74"/>
      <c r="CH210" s="74"/>
      <c r="CI210" s="74"/>
      <c r="CJ210" s="74"/>
      <c r="CK210" s="74"/>
      <c r="CL210" s="74"/>
      <c r="CM210" s="74"/>
      <c r="CN210" s="74"/>
      <c r="CO210" s="74"/>
      <c r="CP210" s="74"/>
      <c r="CQ210" s="74"/>
      <c r="CR210" s="74"/>
      <c r="CS210" s="74"/>
      <c r="CT210" s="74"/>
      <c r="CU210" s="74"/>
      <c r="CV210" s="74"/>
      <c r="CW210" s="74"/>
      <c r="CX210" s="74"/>
      <c r="CY210" s="74"/>
      <c r="CZ210" s="74"/>
      <c r="DA210" s="74"/>
      <c r="DB210" s="74"/>
      <c r="DC210" s="74"/>
      <c r="DD210" s="74"/>
      <c r="DE210" s="74"/>
      <c r="DF210" s="74"/>
      <c r="DG210" s="74"/>
      <c r="DH210" s="74"/>
      <c r="DI210" s="74"/>
      <c r="DJ210" s="74"/>
      <c r="DK210" s="74"/>
      <c r="DL210" s="74"/>
      <c r="DM210" s="74"/>
      <c r="DN210" s="74"/>
      <c r="DO210" s="74"/>
      <c r="DP210" s="74"/>
      <c r="DQ210" s="74"/>
      <c r="DR210" s="74"/>
      <c r="DS210" s="74"/>
      <c r="DT210" s="74"/>
      <c r="DU210" s="74"/>
      <c r="DV210" s="74"/>
      <c r="DW210" s="74"/>
      <c r="DX210" s="74"/>
      <c r="DY210" s="74"/>
      <c r="DZ210" s="74"/>
      <c r="EA210" s="74"/>
      <c r="EB210" s="74"/>
      <c r="EC210" s="74"/>
      <c r="ED210" s="74"/>
      <c r="EE210" s="74"/>
      <c r="EF210" s="74"/>
      <c r="EG210" s="74"/>
      <c r="EH210" s="74"/>
      <c r="EI210" s="74"/>
      <c r="EJ210" s="74"/>
      <c r="EK210" s="74"/>
      <c r="EL210" s="74"/>
      <c r="EM210" s="74"/>
      <c r="EN210" s="74"/>
      <c r="EO210" s="74"/>
      <c r="EP210" s="74"/>
      <c r="EQ210" s="74"/>
      <c r="ER210" s="74"/>
      <c r="ES210" s="74"/>
      <c r="ET210" s="74"/>
      <c r="EU210" s="74"/>
      <c r="EV210" s="74"/>
      <c r="EW210" s="74"/>
      <c r="EX210" s="74"/>
      <c r="EY210" s="74"/>
      <c r="EZ210" s="74"/>
      <c r="FA210" s="74"/>
      <c r="FB210" s="74"/>
      <c r="FC210" s="74"/>
      <c r="FD210" s="74"/>
      <c r="FE210" s="74"/>
      <c r="FF210" s="74"/>
      <c r="FG210" s="74"/>
      <c r="FH210" s="74"/>
      <c r="FI210" s="74"/>
      <c r="FJ210" s="74"/>
      <c r="FK210" s="74"/>
      <c r="FL210" s="74"/>
      <c r="FM210" s="74"/>
      <c r="FN210" s="74"/>
      <c r="FO210" s="74"/>
      <c r="FP210" s="74"/>
      <c r="FQ210" s="74"/>
      <c r="FR210" s="74"/>
      <c r="FS210" s="74"/>
      <c r="FT210" s="74"/>
      <c r="FU210" s="74"/>
      <c r="FV210" s="74"/>
      <c r="FW210" s="74"/>
      <c r="FX210" s="74"/>
      <c r="FY210" s="74"/>
      <c r="FZ210" s="74"/>
      <c r="GA210" s="74"/>
      <c r="GB210" s="74"/>
      <c r="GC210" s="74"/>
      <c r="GD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  <c r="GV210" s="74"/>
      <c r="GW210" s="74"/>
      <c r="GX210" s="74"/>
      <c r="GY210" s="74"/>
      <c r="GZ210" s="74"/>
      <c r="HA210" s="74"/>
      <c r="HB210" s="74"/>
      <c r="HC210" s="74"/>
      <c r="HD210" s="74"/>
      <c r="HE210" s="74"/>
      <c r="HF210" s="74"/>
      <c r="HG210" s="74"/>
      <c r="HH210" s="74"/>
      <c r="HI210" s="74"/>
      <c r="HJ210" s="74"/>
      <c r="HK210" s="74"/>
      <c r="HL210" s="74"/>
      <c r="HM210" s="74"/>
      <c r="HN210" s="74"/>
      <c r="HO210" s="74"/>
      <c r="HP210" s="74"/>
      <c r="HQ210" s="74"/>
      <c r="HR210" s="74"/>
      <c r="HS210" s="74"/>
      <c r="HT210" s="74"/>
      <c r="HU210" s="74"/>
      <c r="HV210" s="74"/>
      <c r="HW210" s="74"/>
      <c r="HX210" s="74"/>
      <c r="HY210" s="74"/>
      <c r="HZ210" s="74"/>
      <c r="IA210" s="74"/>
      <c r="IB210" s="74"/>
      <c r="IC210" s="74"/>
      <c r="ID210" s="74"/>
      <c r="IE210" s="74"/>
      <c r="IF210" s="74"/>
      <c r="IG210" s="74"/>
      <c r="IH210" s="74"/>
      <c r="II210" s="74"/>
      <c r="IJ210" s="74"/>
      <c r="IK210" s="74"/>
      <c r="IL210" s="74"/>
      <c r="IM210" s="74"/>
      <c r="IN210" s="74"/>
      <c r="IO210" s="74"/>
      <c r="IP210" s="74"/>
      <c r="IQ210" s="74"/>
      <c r="IR210" s="74"/>
      <c r="IS210" s="74"/>
      <c r="IT210" s="74"/>
      <c r="IU210" s="74"/>
      <c r="IV210" s="74"/>
    </row>
    <row r="211" spans="1:256" ht="25.5" x14ac:dyDescent="0.2">
      <c r="A211" s="68"/>
      <c r="B211" s="69">
        <v>120</v>
      </c>
      <c r="C211" s="69">
        <v>184911422</v>
      </c>
      <c r="D211" s="70" t="s">
        <v>151</v>
      </c>
      <c r="E211" s="69" t="s">
        <v>0</v>
      </c>
      <c r="F211" s="71">
        <f>+ (4*3.14*0.5*0.5)</f>
        <v>3.14</v>
      </c>
      <c r="G211" s="126"/>
      <c r="H211" s="72">
        <f t="shared" si="21"/>
        <v>0</v>
      </c>
      <c r="I211" s="73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4"/>
      <c r="CJ211" s="74"/>
      <c r="CK211" s="74"/>
      <c r="CL211" s="74"/>
      <c r="CM211" s="74"/>
      <c r="CN211" s="74"/>
      <c r="CO211" s="74"/>
      <c r="CP211" s="74"/>
      <c r="CQ211" s="74"/>
      <c r="CR211" s="74"/>
      <c r="CS211" s="74"/>
      <c r="CT211" s="74"/>
      <c r="CU211" s="74"/>
      <c r="CV211" s="74"/>
      <c r="CW211" s="74"/>
      <c r="CX211" s="74"/>
      <c r="CY211" s="74"/>
      <c r="CZ211" s="74"/>
      <c r="DA211" s="74"/>
      <c r="DB211" s="74"/>
      <c r="DC211" s="74"/>
      <c r="DD211" s="74"/>
      <c r="DE211" s="74"/>
      <c r="DF211" s="74"/>
      <c r="DG211" s="74"/>
      <c r="DH211" s="74"/>
      <c r="DI211" s="74"/>
      <c r="DJ211" s="74"/>
      <c r="DK211" s="74"/>
      <c r="DL211" s="74"/>
      <c r="DM211" s="74"/>
      <c r="DN211" s="74"/>
      <c r="DO211" s="74"/>
      <c r="DP211" s="74"/>
      <c r="DQ211" s="74"/>
      <c r="DR211" s="74"/>
      <c r="DS211" s="74"/>
      <c r="DT211" s="74"/>
      <c r="DU211" s="74"/>
      <c r="DV211" s="74"/>
      <c r="DW211" s="74"/>
      <c r="DX211" s="74"/>
      <c r="DY211" s="74"/>
      <c r="DZ211" s="74"/>
      <c r="EA211" s="74"/>
      <c r="EB211" s="74"/>
      <c r="EC211" s="74"/>
      <c r="ED211" s="74"/>
      <c r="EE211" s="74"/>
      <c r="EF211" s="74"/>
      <c r="EG211" s="74"/>
      <c r="EH211" s="74"/>
      <c r="EI211" s="74"/>
      <c r="EJ211" s="74"/>
      <c r="EK211" s="74"/>
      <c r="EL211" s="74"/>
      <c r="EM211" s="74"/>
      <c r="EN211" s="74"/>
      <c r="EO211" s="74"/>
      <c r="EP211" s="74"/>
      <c r="EQ211" s="74"/>
      <c r="ER211" s="74"/>
      <c r="ES211" s="74"/>
      <c r="ET211" s="74"/>
      <c r="EU211" s="74"/>
      <c r="EV211" s="74"/>
      <c r="EW211" s="74"/>
      <c r="EX211" s="74"/>
      <c r="EY211" s="74"/>
      <c r="EZ211" s="74"/>
      <c r="FA211" s="74"/>
      <c r="FB211" s="74"/>
      <c r="FC211" s="74"/>
      <c r="FD211" s="74"/>
      <c r="FE211" s="74"/>
      <c r="FF211" s="74"/>
      <c r="FG211" s="74"/>
      <c r="FH211" s="74"/>
      <c r="FI211" s="74"/>
      <c r="FJ211" s="74"/>
      <c r="FK211" s="74"/>
      <c r="FL211" s="74"/>
      <c r="FM211" s="74"/>
      <c r="FN211" s="74"/>
      <c r="FO211" s="74"/>
      <c r="FP211" s="74"/>
      <c r="FQ211" s="74"/>
      <c r="FR211" s="74"/>
      <c r="FS211" s="74"/>
      <c r="FT211" s="74"/>
      <c r="FU211" s="74"/>
      <c r="FV211" s="74"/>
      <c r="FW211" s="74"/>
      <c r="FX211" s="74"/>
      <c r="FY211" s="74"/>
      <c r="FZ211" s="74"/>
      <c r="GA211" s="74"/>
      <c r="GB211" s="74"/>
      <c r="GC211" s="74"/>
      <c r="GD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74"/>
      <c r="GX211" s="74"/>
      <c r="GY211" s="74"/>
      <c r="GZ211" s="74"/>
      <c r="HA211" s="74"/>
      <c r="HB211" s="74"/>
      <c r="HC211" s="74"/>
      <c r="HD211" s="74"/>
      <c r="HE211" s="74"/>
      <c r="HF211" s="74"/>
      <c r="HG211" s="74"/>
      <c r="HH211" s="74"/>
      <c r="HI211" s="74"/>
      <c r="HJ211" s="74"/>
      <c r="HK211" s="74"/>
      <c r="HL211" s="74"/>
      <c r="HM211" s="74"/>
      <c r="HN211" s="74"/>
      <c r="HO211" s="74"/>
      <c r="HP211" s="74"/>
      <c r="HQ211" s="74"/>
      <c r="HR211" s="74"/>
      <c r="HS211" s="74"/>
      <c r="HT211" s="74"/>
      <c r="HU211" s="74"/>
      <c r="HV211" s="74"/>
      <c r="HW211" s="74"/>
      <c r="HX211" s="74"/>
      <c r="HY211" s="74"/>
      <c r="HZ211" s="74"/>
      <c r="IA211" s="74"/>
      <c r="IB211" s="74"/>
      <c r="IC211" s="74"/>
      <c r="ID211" s="74"/>
      <c r="IE211" s="74"/>
      <c r="IF211" s="74"/>
      <c r="IG211" s="74"/>
      <c r="IH211" s="74"/>
      <c r="II211" s="74"/>
      <c r="IJ211" s="74"/>
      <c r="IK211" s="74"/>
      <c r="IL211" s="74"/>
      <c r="IM211" s="74"/>
      <c r="IN211" s="74"/>
      <c r="IO211" s="74"/>
      <c r="IP211" s="74"/>
      <c r="IQ211" s="74"/>
      <c r="IR211" s="74"/>
      <c r="IS211" s="74"/>
      <c r="IT211" s="74"/>
      <c r="IU211" s="74"/>
      <c r="IV211" s="74"/>
    </row>
    <row r="212" spans="1:256" ht="25.5" x14ac:dyDescent="0.2">
      <c r="A212" s="68"/>
      <c r="B212" s="69">
        <v>121</v>
      </c>
      <c r="C212" s="69">
        <v>998231311</v>
      </c>
      <c r="D212" s="70" t="s">
        <v>61</v>
      </c>
      <c r="E212" s="69" t="s">
        <v>2</v>
      </c>
      <c r="F212" s="71">
        <f>F215*0.3+F207*0.003+F209</f>
        <v>0.85685000000000011</v>
      </c>
      <c r="G212" s="126"/>
      <c r="H212" s="72">
        <f t="shared" si="21"/>
        <v>0</v>
      </c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  <c r="EJ212" s="74"/>
      <c r="EK212" s="74"/>
      <c r="EL212" s="74"/>
      <c r="EM212" s="74"/>
      <c r="EN212" s="74"/>
      <c r="EO212" s="74"/>
      <c r="EP212" s="74"/>
      <c r="EQ212" s="74"/>
      <c r="ER212" s="74"/>
      <c r="ES212" s="74"/>
      <c r="ET212" s="74"/>
      <c r="EU212" s="74"/>
      <c r="EV212" s="74"/>
      <c r="EW212" s="74"/>
      <c r="EX212" s="74"/>
      <c r="EY212" s="74"/>
      <c r="EZ212" s="74"/>
      <c r="FA212" s="74"/>
      <c r="FB212" s="74"/>
      <c r="FC212" s="74"/>
      <c r="FD212" s="74"/>
      <c r="FE212" s="74"/>
      <c r="FF212" s="74"/>
      <c r="FG212" s="74"/>
      <c r="FH212" s="74"/>
      <c r="FI212" s="74"/>
      <c r="FJ212" s="74"/>
      <c r="FK212" s="74"/>
      <c r="FL212" s="74"/>
      <c r="FM212" s="74"/>
      <c r="FN212" s="74"/>
      <c r="FO212" s="74"/>
      <c r="FP212" s="74"/>
      <c r="FQ212" s="74"/>
      <c r="FR212" s="74"/>
      <c r="FS212" s="74"/>
      <c r="FT212" s="74"/>
      <c r="FU212" s="74"/>
      <c r="FV212" s="74"/>
      <c r="FW212" s="74"/>
      <c r="FX212" s="74"/>
      <c r="FY212" s="74"/>
      <c r="FZ212" s="74"/>
      <c r="GA212" s="74"/>
      <c r="GB212" s="74"/>
      <c r="GC212" s="74"/>
      <c r="GD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</row>
    <row r="213" spans="1:256" ht="12.75" x14ac:dyDescent="0.2">
      <c r="A213" s="68"/>
      <c r="B213" s="69">
        <v>122</v>
      </c>
      <c r="C213" s="69" t="s">
        <v>3</v>
      </c>
      <c r="D213" s="70" t="s">
        <v>65</v>
      </c>
      <c r="E213" s="69" t="s">
        <v>1</v>
      </c>
      <c r="F213" s="71">
        <f>+F207</f>
        <v>9.7000000000000011</v>
      </c>
      <c r="G213" s="126"/>
      <c r="H213" s="72">
        <f t="shared" si="21"/>
        <v>0</v>
      </c>
      <c r="I213" s="73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  <c r="BX213" s="74"/>
      <c r="BY213" s="74"/>
      <c r="BZ213" s="74"/>
      <c r="CA213" s="74"/>
      <c r="CB213" s="74"/>
      <c r="CC213" s="74"/>
      <c r="CD213" s="74"/>
      <c r="CE213" s="74"/>
      <c r="CF213" s="74"/>
      <c r="CG213" s="74"/>
      <c r="CH213" s="74"/>
      <c r="CI213" s="74"/>
      <c r="CJ213" s="74"/>
      <c r="CK213" s="74"/>
      <c r="CL213" s="74"/>
      <c r="CM213" s="74"/>
      <c r="CN213" s="74"/>
      <c r="CO213" s="74"/>
      <c r="CP213" s="74"/>
      <c r="CQ213" s="74"/>
      <c r="CR213" s="74"/>
      <c r="CS213" s="74"/>
      <c r="CT213" s="74"/>
      <c r="CU213" s="74"/>
      <c r="CV213" s="74"/>
      <c r="CW213" s="74"/>
      <c r="CX213" s="74"/>
      <c r="CY213" s="74"/>
      <c r="CZ213" s="74"/>
      <c r="DA213" s="74"/>
      <c r="DB213" s="74"/>
      <c r="DC213" s="74"/>
      <c r="DD213" s="74"/>
      <c r="DE213" s="74"/>
      <c r="DF213" s="74"/>
      <c r="DG213" s="74"/>
      <c r="DH213" s="74"/>
      <c r="DI213" s="74"/>
      <c r="DJ213" s="74"/>
      <c r="DK213" s="74"/>
      <c r="DL213" s="74"/>
      <c r="DM213" s="74"/>
      <c r="DN213" s="74"/>
      <c r="DO213" s="74"/>
      <c r="DP213" s="74"/>
      <c r="DQ213" s="74"/>
      <c r="DR213" s="74"/>
      <c r="DS213" s="74"/>
      <c r="DT213" s="74"/>
      <c r="DU213" s="74"/>
      <c r="DV213" s="74"/>
      <c r="DW213" s="74"/>
      <c r="DX213" s="74"/>
      <c r="DY213" s="74"/>
      <c r="DZ213" s="74"/>
      <c r="EA213" s="74"/>
      <c r="EB213" s="74"/>
      <c r="EC213" s="74"/>
      <c r="ED213" s="74"/>
      <c r="EE213" s="74"/>
      <c r="EF213" s="74"/>
      <c r="EG213" s="74"/>
      <c r="EH213" s="74"/>
      <c r="EI213" s="74"/>
      <c r="EJ213" s="74"/>
      <c r="EK213" s="74"/>
      <c r="EL213" s="74"/>
      <c r="EM213" s="74"/>
      <c r="EN213" s="74"/>
      <c r="EO213" s="74"/>
      <c r="EP213" s="74"/>
      <c r="EQ213" s="74"/>
      <c r="ER213" s="74"/>
      <c r="ES213" s="74"/>
      <c r="ET213" s="74"/>
      <c r="EU213" s="74"/>
      <c r="EV213" s="74"/>
      <c r="EW213" s="74"/>
      <c r="EX213" s="74"/>
      <c r="EY213" s="74"/>
      <c r="EZ213" s="74"/>
      <c r="FA213" s="74"/>
      <c r="FB213" s="74"/>
      <c r="FC213" s="74"/>
      <c r="FD213" s="74"/>
      <c r="FE213" s="74"/>
      <c r="FF213" s="74"/>
      <c r="FG213" s="74"/>
      <c r="FH213" s="74"/>
      <c r="FI213" s="74"/>
      <c r="FJ213" s="74"/>
      <c r="FK213" s="74"/>
      <c r="FL213" s="74"/>
      <c r="FM213" s="74"/>
      <c r="FN213" s="74"/>
      <c r="FO213" s="74"/>
      <c r="FP213" s="74"/>
      <c r="FQ213" s="74"/>
      <c r="FR213" s="74"/>
      <c r="FS213" s="74"/>
      <c r="FT213" s="74"/>
      <c r="FU213" s="74"/>
      <c r="FV213" s="74"/>
      <c r="FW213" s="74"/>
      <c r="FX213" s="74"/>
      <c r="FY213" s="74"/>
      <c r="FZ213" s="74"/>
      <c r="GA213" s="74"/>
      <c r="GB213" s="74"/>
      <c r="GC213" s="74"/>
      <c r="GD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  <c r="GV213" s="74"/>
      <c r="GW213" s="74"/>
      <c r="GX213" s="74"/>
      <c r="GY213" s="74"/>
      <c r="GZ213" s="74"/>
      <c r="HA213" s="74"/>
      <c r="HB213" s="74"/>
      <c r="HC213" s="74"/>
      <c r="HD213" s="74"/>
      <c r="HE213" s="74"/>
      <c r="HF213" s="74"/>
      <c r="HG213" s="74"/>
      <c r="HH213" s="74"/>
      <c r="HI213" s="74"/>
      <c r="HJ213" s="74"/>
      <c r="HK213" s="74"/>
      <c r="HL213" s="74"/>
      <c r="HM213" s="74"/>
      <c r="HN213" s="74"/>
      <c r="HO213" s="74"/>
      <c r="HP213" s="74"/>
      <c r="HQ213" s="74"/>
      <c r="HR213" s="74"/>
      <c r="HS213" s="74"/>
      <c r="HT213" s="74"/>
      <c r="HU213" s="74"/>
      <c r="HV213" s="74"/>
      <c r="HW213" s="74"/>
      <c r="HX213" s="74"/>
      <c r="HY213" s="74"/>
      <c r="HZ213" s="74"/>
      <c r="IA213" s="74"/>
      <c r="IB213" s="74"/>
      <c r="IC213" s="74"/>
      <c r="ID213" s="74"/>
      <c r="IE213" s="74"/>
      <c r="IF213" s="74"/>
      <c r="IG213" s="74"/>
      <c r="IH213" s="74"/>
      <c r="II213" s="74"/>
      <c r="IJ213" s="74"/>
      <c r="IK213" s="74"/>
      <c r="IL213" s="74"/>
      <c r="IM213" s="74"/>
      <c r="IN213" s="74"/>
      <c r="IO213" s="74"/>
      <c r="IP213" s="74"/>
      <c r="IQ213" s="74"/>
      <c r="IR213" s="74"/>
      <c r="IS213" s="74"/>
      <c r="IT213" s="74"/>
      <c r="IU213" s="74"/>
      <c r="IV213" s="74"/>
    </row>
    <row r="214" spans="1:256" ht="12.75" x14ac:dyDescent="0.2">
      <c r="A214" s="68"/>
      <c r="B214" s="69">
        <v>123</v>
      </c>
      <c r="C214" s="69" t="s">
        <v>3</v>
      </c>
      <c r="D214" s="70" t="s">
        <v>31</v>
      </c>
      <c r="E214" s="69" t="s">
        <v>14</v>
      </c>
      <c r="F214" s="71">
        <f>F209*1000</f>
        <v>3.5</v>
      </c>
      <c r="G214" s="126"/>
      <c r="H214" s="72">
        <f t="shared" si="21"/>
        <v>0</v>
      </c>
      <c r="I214" s="73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  <c r="CO214" s="74"/>
      <c r="CP214" s="74"/>
      <c r="CQ214" s="74"/>
      <c r="CR214" s="74"/>
      <c r="CS214" s="74"/>
      <c r="CT214" s="74"/>
      <c r="CU214" s="74"/>
      <c r="CV214" s="74"/>
      <c r="CW214" s="74"/>
      <c r="CX214" s="74"/>
      <c r="CY214" s="74"/>
      <c r="CZ214" s="74"/>
      <c r="DA214" s="74"/>
      <c r="DB214" s="74"/>
      <c r="DC214" s="74"/>
      <c r="DD214" s="74"/>
      <c r="DE214" s="74"/>
      <c r="DF214" s="74"/>
      <c r="DG214" s="74"/>
      <c r="DH214" s="74"/>
      <c r="DI214" s="74"/>
      <c r="DJ214" s="74"/>
      <c r="DK214" s="74"/>
      <c r="DL214" s="74"/>
      <c r="DM214" s="74"/>
      <c r="DN214" s="74"/>
      <c r="DO214" s="74"/>
      <c r="DP214" s="74"/>
      <c r="DQ214" s="74"/>
      <c r="DR214" s="74"/>
      <c r="DS214" s="74"/>
      <c r="DT214" s="74"/>
      <c r="DU214" s="74"/>
      <c r="DV214" s="74"/>
      <c r="DW214" s="74"/>
      <c r="DX214" s="74"/>
      <c r="DY214" s="74"/>
      <c r="DZ214" s="74"/>
      <c r="EA214" s="74"/>
      <c r="EB214" s="74"/>
      <c r="EC214" s="74"/>
      <c r="ED214" s="74"/>
      <c r="EE214" s="74"/>
      <c r="EF214" s="74"/>
      <c r="EG214" s="74"/>
      <c r="EH214" s="74"/>
      <c r="EI214" s="74"/>
      <c r="EJ214" s="74"/>
      <c r="EK214" s="74"/>
      <c r="EL214" s="74"/>
      <c r="EM214" s="74"/>
      <c r="EN214" s="74"/>
      <c r="EO214" s="74"/>
      <c r="EP214" s="74"/>
      <c r="EQ214" s="74"/>
      <c r="ER214" s="74"/>
      <c r="ES214" s="74"/>
      <c r="ET214" s="74"/>
      <c r="EU214" s="74"/>
      <c r="EV214" s="74"/>
      <c r="EW214" s="74"/>
      <c r="EX214" s="74"/>
      <c r="EY214" s="74"/>
      <c r="EZ214" s="74"/>
      <c r="FA214" s="74"/>
      <c r="FB214" s="74"/>
      <c r="FC214" s="74"/>
      <c r="FD214" s="74"/>
      <c r="FE214" s="74"/>
      <c r="FF214" s="74"/>
      <c r="FG214" s="74"/>
      <c r="FH214" s="74"/>
      <c r="FI214" s="74"/>
      <c r="FJ214" s="74"/>
      <c r="FK214" s="74"/>
      <c r="FL214" s="74"/>
      <c r="FM214" s="74"/>
      <c r="FN214" s="74"/>
      <c r="FO214" s="74"/>
      <c r="FP214" s="74"/>
      <c r="FQ214" s="74"/>
      <c r="FR214" s="74"/>
      <c r="FS214" s="74"/>
      <c r="FT214" s="74"/>
      <c r="FU214" s="74"/>
      <c r="FV214" s="74"/>
      <c r="FW214" s="74"/>
      <c r="FX214" s="74"/>
      <c r="FY214" s="74"/>
      <c r="FZ214" s="74"/>
      <c r="GA214" s="74"/>
      <c r="GB214" s="74"/>
      <c r="GC214" s="74"/>
      <c r="GD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  <c r="GV214" s="74"/>
      <c r="GW214" s="74"/>
      <c r="GX214" s="74"/>
      <c r="GY214" s="74"/>
      <c r="GZ214" s="74"/>
      <c r="HA214" s="74"/>
      <c r="HB214" s="74"/>
      <c r="HC214" s="74"/>
      <c r="HD214" s="74"/>
      <c r="HE214" s="74"/>
      <c r="HF214" s="74"/>
      <c r="HG214" s="74"/>
      <c r="HH214" s="74"/>
      <c r="HI214" s="74"/>
      <c r="HJ214" s="74"/>
      <c r="HK214" s="74"/>
      <c r="HL214" s="74"/>
      <c r="HM214" s="74"/>
      <c r="HN214" s="74"/>
      <c r="HO214" s="74"/>
      <c r="HP214" s="74"/>
      <c r="HQ214" s="74"/>
      <c r="HR214" s="74"/>
      <c r="HS214" s="74"/>
      <c r="HT214" s="74"/>
      <c r="HU214" s="74"/>
      <c r="HV214" s="74"/>
      <c r="HW214" s="74"/>
      <c r="HX214" s="74"/>
      <c r="HY214" s="74"/>
      <c r="HZ214" s="74"/>
      <c r="IA214" s="74"/>
      <c r="IB214" s="74"/>
      <c r="IC214" s="74"/>
      <c r="ID214" s="74"/>
      <c r="IE214" s="74"/>
      <c r="IF214" s="74"/>
      <c r="IG214" s="74"/>
      <c r="IH214" s="74"/>
      <c r="II214" s="74"/>
      <c r="IJ214" s="74"/>
      <c r="IK214" s="74"/>
      <c r="IL214" s="74"/>
      <c r="IM214" s="74"/>
      <c r="IN214" s="74"/>
      <c r="IO214" s="74"/>
      <c r="IP214" s="74"/>
      <c r="IQ214" s="74"/>
      <c r="IR214" s="74"/>
      <c r="IS214" s="74"/>
      <c r="IT214" s="74"/>
      <c r="IU214" s="74"/>
      <c r="IV214" s="74"/>
    </row>
    <row r="215" spans="1:256" ht="12.75" x14ac:dyDescent="0.2">
      <c r="A215" s="68"/>
      <c r="B215" s="69">
        <v>124</v>
      </c>
      <c r="C215" s="69" t="s">
        <v>3</v>
      </c>
      <c r="D215" s="70" t="s">
        <v>66</v>
      </c>
      <c r="E215" s="69" t="s">
        <v>9</v>
      </c>
      <c r="F215" s="71">
        <f>(F210+F211)*0.1</f>
        <v>2.7475000000000005</v>
      </c>
      <c r="G215" s="126"/>
      <c r="H215" s="72">
        <f t="shared" si="21"/>
        <v>0</v>
      </c>
      <c r="I215" s="73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4"/>
      <c r="CJ215" s="74"/>
      <c r="CK215" s="74"/>
      <c r="CL215" s="74"/>
      <c r="CM215" s="74"/>
      <c r="CN215" s="74"/>
      <c r="CO215" s="74"/>
      <c r="CP215" s="74"/>
      <c r="CQ215" s="74"/>
      <c r="CR215" s="74"/>
      <c r="CS215" s="74"/>
      <c r="CT215" s="74"/>
      <c r="CU215" s="74"/>
      <c r="CV215" s="74"/>
      <c r="CW215" s="74"/>
      <c r="CX215" s="74"/>
      <c r="CY215" s="74"/>
      <c r="CZ215" s="74"/>
      <c r="DA215" s="74"/>
      <c r="DB215" s="74"/>
      <c r="DC215" s="74"/>
      <c r="DD215" s="74"/>
      <c r="DE215" s="74"/>
      <c r="DF215" s="74"/>
      <c r="DG215" s="74"/>
      <c r="DH215" s="74"/>
      <c r="DI215" s="74"/>
      <c r="DJ215" s="74"/>
      <c r="DK215" s="74"/>
      <c r="DL215" s="74"/>
      <c r="DM215" s="74"/>
      <c r="DN215" s="74"/>
      <c r="DO215" s="74"/>
      <c r="DP215" s="74"/>
      <c r="DQ215" s="74"/>
      <c r="DR215" s="74"/>
      <c r="DS215" s="74"/>
      <c r="DT215" s="74"/>
      <c r="DU215" s="74"/>
      <c r="DV215" s="74"/>
      <c r="DW215" s="74"/>
      <c r="DX215" s="74"/>
      <c r="DY215" s="74"/>
      <c r="DZ215" s="74"/>
      <c r="EA215" s="74"/>
      <c r="EB215" s="74"/>
      <c r="EC215" s="74"/>
      <c r="ED215" s="74"/>
      <c r="EE215" s="74"/>
      <c r="EF215" s="74"/>
      <c r="EG215" s="74"/>
      <c r="EH215" s="74"/>
      <c r="EI215" s="74"/>
      <c r="EJ215" s="74"/>
      <c r="EK215" s="74"/>
      <c r="EL215" s="74"/>
      <c r="EM215" s="74"/>
      <c r="EN215" s="74"/>
      <c r="EO215" s="74"/>
      <c r="EP215" s="74"/>
      <c r="EQ215" s="74"/>
      <c r="ER215" s="74"/>
      <c r="ES215" s="74"/>
      <c r="ET215" s="74"/>
      <c r="EU215" s="74"/>
      <c r="EV215" s="74"/>
      <c r="EW215" s="74"/>
      <c r="EX215" s="74"/>
      <c r="EY215" s="74"/>
      <c r="EZ215" s="74"/>
      <c r="FA215" s="74"/>
      <c r="FB215" s="74"/>
      <c r="FC215" s="74"/>
      <c r="FD215" s="74"/>
      <c r="FE215" s="74"/>
      <c r="FF215" s="74"/>
      <c r="FG215" s="74"/>
      <c r="FH215" s="74"/>
      <c r="FI215" s="74"/>
      <c r="FJ215" s="74"/>
      <c r="FK215" s="74"/>
      <c r="FL215" s="74"/>
      <c r="FM215" s="74"/>
      <c r="FN215" s="74"/>
      <c r="FO215" s="74"/>
      <c r="FP215" s="74"/>
      <c r="FQ215" s="74"/>
      <c r="FR215" s="74"/>
      <c r="FS215" s="74"/>
      <c r="FT215" s="74"/>
      <c r="FU215" s="74"/>
      <c r="FV215" s="74"/>
      <c r="FW215" s="74"/>
      <c r="FX215" s="74"/>
      <c r="FY215" s="74"/>
      <c r="FZ215" s="74"/>
      <c r="GA215" s="74"/>
      <c r="GB215" s="74"/>
      <c r="GC215" s="74"/>
      <c r="GD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  <c r="GV215" s="74"/>
      <c r="GW215" s="74"/>
      <c r="GX215" s="74"/>
      <c r="GY215" s="74"/>
      <c r="GZ215" s="74"/>
      <c r="HA215" s="74"/>
      <c r="HB215" s="74"/>
      <c r="HC215" s="74"/>
      <c r="HD215" s="74"/>
      <c r="HE215" s="74"/>
      <c r="HF215" s="74"/>
      <c r="HG215" s="74"/>
      <c r="HH215" s="74"/>
      <c r="HI215" s="74"/>
      <c r="HJ215" s="74"/>
      <c r="HK215" s="74"/>
      <c r="HL215" s="74"/>
      <c r="HM215" s="74"/>
      <c r="HN215" s="74"/>
      <c r="HO215" s="74"/>
      <c r="HP215" s="74"/>
      <c r="HQ215" s="74"/>
      <c r="HR215" s="74"/>
      <c r="HS215" s="74"/>
      <c r="HT215" s="74"/>
      <c r="HU215" s="74"/>
      <c r="HV215" s="74"/>
      <c r="HW215" s="74"/>
      <c r="HX215" s="74"/>
      <c r="HY215" s="74"/>
      <c r="HZ215" s="74"/>
      <c r="IA215" s="74"/>
      <c r="IB215" s="74"/>
      <c r="IC215" s="74"/>
      <c r="ID215" s="74"/>
      <c r="IE215" s="74"/>
      <c r="IF215" s="74"/>
      <c r="IG215" s="74"/>
      <c r="IH215" s="74"/>
      <c r="II215" s="74"/>
      <c r="IJ215" s="74"/>
      <c r="IK215" s="74"/>
      <c r="IL215" s="74"/>
      <c r="IM215" s="74"/>
      <c r="IN215" s="74"/>
      <c r="IO215" s="74"/>
      <c r="IP215" s="74"/>
      <c r="IQ215" s="74"/>
      <c r="IR215" s="74"/>
      <c r="IS215" s="74"/>
      <c r="IT215" s="74"/>
      <c r="IU215" s="74"/>
      <c r="IV215" s="74"/>
    </row>
    <row r="216" spans="1:256" ht="12.75" x14ac:dyDescent="0.2">
      <c r="A216" s="39"/>
      <c r="B216" s="47"/>
      <c r="C216" s="48" t="s">
        <v>29</v>
      </c>
      <c r="D216" s="48"/>
      <c r="E216" s="47"/>
      <c r="F216" s="49"/>
      <c r="G216" s="128"/>
      <c r="H216" s="50"/>
      <c r="I216" s="44"/>
      <c r="J216" s="39"/>
      <c r="K216" s="45"/>
      <c r="L216" s="39"/>
      <c r="M216" s="40"/>
      <c r="N216" s="39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  <c r="IK216" s="40"/>
      <c r="IL216" s="40"/>
      <c r="IM216" s="40"/>
      <c r="IN216" s="40"/>
      <c r="IO216" s="40"/>
      <c r="IP216" s="40"/>
      <c r="IQ216" s="40"/>
      <c r="IR216" s="40"/>
      <c r="IS216" s="40"/>
      <c r="IT216" s="40"/>
      <c r="IU216" s="40"/>
      <c r="IV216" s="40"/>
    </row>
    <row r="217" spans="1:256" ht="25.5" x14ac:dyDescent="0.2">
      <c r="A217" s="68"/>
      <c r="B217" s="69">
        <v>125</v>
      </c>
      <c r="C217" s="69">
        <v>185804214</v>
      </c>
      <c r="D217" s="70" t="s">
        <v>144</v>
      </c>
      <c r="E217" s="69" t="s">
        <v>0</v>
      </c>
      <c r="F217" s="71">
        <f>+(167)*3</f>
        <v>501</v>
      </c>
      <c r="G217" s="126"/>
      <c r="H217" s="72">
        <f t="shared" ref="H217:H223" si="22">G217*F217</f>
        <v>0</v>
      </c>
      <c r="I217" s="73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  <c r="BX217" s="74"/>
      <c r="BY217" s="74"/>
      <c r="BZ217" s="74"/>
      <c r="CA217" s="74"/>
      <c r="CB217" s="74"/>
      <c r="CC217" s="74"/>
      <c r="CD217" s="74"/>
      <c r="CE217" s="74"/>
      <c r="CF217" s="74"/>
      <c r="CG217" s="74"/>
      <c r="CH217" s="74"/>
      <c r="CI217" s="74"/>
      <c r="CJ217" s="74"/>
      <c r="CK217" s="74"/>
      <c r="CL217" s="74"/>
      <c r="CM217" s="74"/>
      <c r="CN217" s="74"/>
      <c r="CO217" s="74"/>
      <c r="CP217" s="74"/>
      <c r="CQ217" s="74"/>
      <c r="CR217" s="74"/>
      <c r="CS217" s="74"/>
      <c r="CT217" s="74"/>
      <c r="CU217" s="74"/>
      <c r="CV217" s="74"/>
      <c r="CW217" s="74"/>
      <c r="CX217" s="74"/>
      <c r="CY217" s="74"/>
      <c r="CZ217" s="74"/>
      <c r="DA217" s="74"/>
      <c r="DB217" s="74"/>
      <c r="DC217" s="74"/>
      <c r="DD217" s="74"/>
      <c r="DE217" s="74"/>
      <c r="DF217" s="74"/>
      <c r="DG217" s="74"/>
      <c r="DH217" s="74"/>
      <c r="DI217" s="74"/>
      <c r="DJ217" s="74"/>
      <c r="DK217" s="74"/>
      <c r="DL217" s="74"/>
      <c r="DM217" s="74"/>
      <c r="DN217" s="74"/>
      <c r="DO217" s="74"/>
      <c r="DP217" s="74"/>
      <c r="DQ217" s="74"/>
      <c r="DR217" s="74"/>
      <c r="DS217" s="74"/>
      <c r="DT217" s="74"/>
      <c r="DU217" s="74"/>
      <c r="DV217" s="74"/>
      <c r="DW217" s="74"/>
      <c r="DX217" s="74"/>
      <c r="DY217" s="74"/>
      <c r="DZ217" s="74"/>
      <c r="EA217" s="74"/>
      <c r="EB217" s="74"/>
      <c r="EC217" s="74"/>
      <c r="ED217" s="74"/>
      <c r="EE217" s="74"/>
      <c r="EF217" s="74"/>
      <c r="EG217" s="74"/>
      <c r="EH217" s="74"/>
      <c r="EI217" s="74"/>
      <c r="EJ217" s="74"/>
      <c r="EK217" s="74"/>
      <c r="EL217" s="74"/>
      <c r="EM217" s="74"/>
      <c r="EN217" s="74"/>
      <c r="EO217" s="74"/>
      <c r="EP217" s="74"/>
      <c r="EQ217" s="74"/>
      <c r="ER217" s="74"/>
      <c r="ES217" s="74"/>
      <c r="ET217" s="74"/>
      <c r="EU217" s="74"/>
      <c r="EV217" s="74"/>
      <c r="EW217" s="74"/>
      <c r="EX217" s="74"/>
      <c r="EY217" s="74"/>
      <c r="EZ217" s="74"/>
      <c r="FA217" s="74"/>
      <c r="FB217" s="74"/>
      <c r="FC217" s="74"/>
      <c r="FD217" s="74"/>
      <c r="FE217" s="74"/>
      <c r="FF217" s="74"/>
      <c r="FG217" s="74"/>
      <c r="FH217" s="74"/>
      <c r="FI217" s="74"/>
      <c r="FJ217" s="74"/>
      <c r="FK217" s="74"/>
      <c r="FL217" s="74"/>
      <c r="FM217" s="74"/>
      <c r="FN217" s="74"/>
      <c r="FO217" s="74"/>
      <c r="FP217" s="74"/>
      <c r="FQ217" s="74"/>
      <c r="FR217" s="74"/>
      <c r="FS217" s="74"/>
      <c r="FT217" s="74"/>
      <c r="FU217" s="74"/>
      <c r="FV217" s="74"/>
      <c r="FW217" s="74"/>
      <c r="FX217" s="74"/>
      <c r="FY217" s="74"/>
      <c r="FZ217" s="74"/>
      <c r="GA217" s="74"/>
      <c r="GB217" s="74"/>
      <c r="GC217" s="74"/>
      <c r="GD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  <c r="GV217" s="74"/>
      <c r="GW217" s="74"/>
      <c r="GX217" s="74"/>
      <c r="GY217" s="74"/>
      <c r="GZ217" s="74"/>
      <c r="HA217" s="74"/>
      <c r="HB217" s="74"/>
      <c r="HC217" s="74"/>
      <c r="HD217" s="74"/>
      <c r="HE217" s="74"/>
      <c r="HF217" s="74"/>
      <c r="HG217" s="74"/>
      <c r="HH217" s="74"/>
      <c r="HI217" s="74"/>
      <c r="HJ217" s="74"/>
      <c r="HK217" s="74"/>
      <c r="HL217" s="74"/>
      <c r="HM217" s="74"/>
      <c r="HN217" s="74"/>
      <c r="HO217" s="74"/>
      <c r="HP217" s="74"/>
      <c r="HQ217" s="74"/>
      <c r="HR217" s="74"/>
      <c r="HS217" s="74"/>
      <c r="HT217" s="74"/>
      <c r="HU217" s="74"/>
      <c r="HV217" s="74"/>
      <c r="HW217" s="74"/>
      <c r="HX217" s="74"/>
      <c r="HY217" s="74"/>
      <c r="HZ217" s="74"/>
      <c r="IA217" s="74"/>
      <c r="IB217" s="74"/>
      <c r="IC217" s="74"/>
      <c r="ID217" s="74"/>
      <c r="IE217" s="74"/>
      <c r="IF217" s="74"/>
      <c r="IG217" s="74"/>
      <c r="IH217" s="74"/>
      <c r="II217" s="74"/>
      <c r="IJ217" s="74"/>
      <c r="IK217" s="74"/>
      <c r="IL217" s="74"/>
      <c r="IM217" s="74"/>
      <c r="IN217" s="74"/>
      <c r="IO217" s="74"/>
      <c r="IP217" s="74"/>
      <c r="IQ217" s="74"/>
      <c r="IR217" s="74"/>
      <c r="IS217" s="74"/>
      <c r="IT217" s="74"/>
      <c r="IU217" s="74"/>
      <c r="IV217" s="74"/>
    </row>
    <row r="218" spans="1:256" ht="25.5" x14ac:dyDescent="0.2">
      <c r="A218" s="68"/>
      <c r="B218" s="69">
        <v>126</v>
      </c>
      <c r="C218" s="69" t="s">
        <v>145</v>
      </c>
      <c r="D218" s="70" t="s">
        <v>146</v>
      </c>
      <c r="E218" s="69" t="s">
        <v>0</v>
      </c>
      <c r="F218" s="71">
        <f>+(10)*3</f>
        <v>30</v>
      </c>
      <c r="G218" s="126"/>
      <c r="H218" s="72">
        <f t="shared" si="22"/>
        <v>0</v>
      </c>
      <c r="I218" s="73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  <c r="BX218" s="74"/>
      <c r="BY218" s="74"/>
      <c r="BZ218" s="74"/>
      <c r="CA218" s="74"/>
      <c r="CB218" s="74"/>
      <c r="CC218" s="74"/>
      <c r="CD218" s="74"/>
      <c r="CE218" s="74"/>
      <c r="CF218" s="74"/>
      <c r="CG218" s="74"/>
      <c r="CH218" s="74"/>
      <c r="CI218" s="74"/>
      <c r="CJ218" s="74"/>
      <c r="CK218" s="74"/>
      <c r="CL218" s="74"/>
      <c r="CM218" s="74"/>
      <c r="CN218" s="74"/>
      <c r="CO218" s="74"/>
      <c r="CP218" s="74"/>
      <c r="CQ218" s="74"/>
      <c r="CR218" s="74"/>
      <c r="CS218" s="74"/>
      <c r="CT218" s="74"/>
      <c r="CU218" s="74"/>
      <c r="CV218" s="74"/>
      <c r="CW218" s="74"/>
      <c r="CX218" s="74"/>
      <c r="CY218" s="74"/>
      <c r="CZ218" s="74"/>
      <c r="DA218" s="74"/>
      <c r="DB218" s="74"/>
      <c r="DC218" s="74"/>
      <c r="DD218" s="74"/>
      <c r="DE218" s="74"/>
      <c r="DF218" s="74"/>
      <c r="DG218" s="74"/>
      <c r="DH218" s="74"/>
      <c r="DI218" s="74"/>
      <c r="DJ218" s="74"/>
      <c r="DK218" s="74"/>
      <c r="DL218" s="74"/>
      <c r="DM218" s="74"/>
      <c r="DN218" s="74"/>
      <c r="DO218" s="74"/>
      <c r="DP218" s="74"/>
      <c r="DQ218" s="74"/>
      <c r="DR218" s="74"/>
      <c r="DS218" s="74"/>
      <c r="DT218" s="74"/>
      <c r="DU218" s="74"/>
      <c r="DV218" s="74"/>
      <c r="DW218" s="74"/>
      <c r="DX218" s="74"/>
      <c r="DY218" s="74"/>
      <c r="DZ218" s="74"/>
      <c r="EA218" s="74"/>
      <c r="EB218" s="74"/>
      <c r="EC218" s="74"/>
      <c r="ED218" s="74"/>
      <c r="EE218" s="74"/>
      <c r="EF218" s="74"/>
      <c r="EG218" s="74"/>
      <c r="EH218" s="74"/>
      <c r="EI218" s="74"/>
      <c r="EJ218" s="74"/>
      <c r="EK218" s="74"/>
      <c r="EL218" s="74"/>
      <c r="EM218" s="74"/>
      <c r="EN218" s="74"/>
      <c r="EO218" s="74"/>
      <c r="EP218" s="74"/>
      <c r="EQ218" s="74"/>
      <c r="ER218" s="74"/>
      <c r="ES218" s="74"/>
      <c r="ET218" s="74"/>
      <c r="EU218" s="74"/>
      <c r="EV218" s="74"/>
      <c r="EW218" s="74"/>
      <c r="EX218" s="74"/>
      <c r="EY218" s="74"/>
      <c r="EZ218" s="74"/>
      <c r="FA218" s="74"/>
      <c r="FB218" s="74"/>
      <c r="FC218" s="74"/>
      <c r="FD218" s="74"/>
      <c r="FE218" s="74"/>
      <c r="FF218" s="74"/>
      <c r="FG218" s="74"/>
      <c r="FH218" s="74"/>
      <c r="FI218" s="74"/>
      <c r="FJ218" s="74"/>
      <c r="FK218" s="74"/>
      <c r="FL218" s="74"/>
      <c r="FM218" s="74"/>
      <c r="FN218" s="74"/>
      <c r="FO218" s="74"/>
      <c r="FP218" s="74"/>
      <c r="FQ218" s="74"/>
      <c r="FR218" s="74"/>
      <c r="FS218" s="74"/>
      <c r="FT218" s="74"/>
      <c r="FU218" s="74"/>
      <c r="FV218" s="74"/>
      <c r="FW218" s="74"/>
      <c r="FX218" s="74"/>
      <c r="FY218" s="74"/>
      <c r="FZ218" s="74"/>
      <c r="GA218" s="74"/>
      <c r="GB218" s="74"/>
      <c r="GC218" s="74"/>
      <c r="GD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  <c r="GV218" s="74"/>
      <c r="GW218" s="74"/>
      <c r="GX218" s="74"/>
      <c r="GY218" s="74"/>
      <c r="GZ218" s="74"/>
      <c r="HA218" s="74"/>
      <c r="HB218" s="74"/>
      <c r="HC218" s="74"/>
      <c r="HD218" s="74"/>
      <c r="HE218" s="74"/>
      <c r="HF218" s="74"/>
      <c r="HG218" s="74"/>
      <c r="HH218" s="74"/>
      <c r="HI218" s="74"/>
      <c r="HJ218" s="74"/>
      <c r="HK218" s="74"/>
      <c r="HL218" s="74"/>
      <c r="HM218" s="74"/>
      <c r="HN218" s="74"/>
      <c r="HO218" s="74"/>
      <c r="HP218" s="74"/>
      <c r="HQ218" s="74"/>
      <c r="HR218" s="74"/>
      <c r="HS218" s="74"/>
      <c r="HT218" s="74"/>
      <c r="HU218" s="74"/>
      <c r="HV218" s="74"/>
      <c r="HW218" s="74"/>
      <c r="HX218" s="74"/>
      <c r="HY218" s="74"/>
      <c r="HZ218" s="74"/>
      <c r="IA218" s="74"/>
      <c r="IB218" s="74"/>
      <c r="IC218" s="74"/>
      <c r="ID218" s="74"/>
      <c r="IE218" s="74"/>
      <c r="IF218" s="74"/>
      <c r="IG218" s="74"/>
      <c r="IH218" s="74"/>
      <c r="II218" s="74"/>
      <c r="IJ218" s="74"/>
      <c r="IK218" s="74"/>
      <c r="IL218" s="74"/>
      <c r="IM218" s="74"/>
      <c r="IN218" s="74"/>
      <c r="IO218" s="74"/>
      <c r="IP218" s="74"/>
      <c r="IQ218" s="74"/>
      <c r="IR218" s="74"/>
      <c r="IS218" s="74"/>
      <c r="IT218" s="74"/>
      <c r="IU218" s="74"/>
      <c r="IV218" s="74"/>
    </row>
    <row r="219" spans="1:256" ht="25.5" x14ac:dyDescent="0.2">
      <c r="A219" s="68"/>
      <c r="B219" s="69">
        <v>127</v>
      </c>
      <c r="C219" s="69">
        <v>185804242</v>
      </c>
      <c r="D219" s="70" t="s">
        <v>147</v>
      </c>
      <c r="E219" s="69" t="s">
        <v>0</v>
      </c>
      <c r="F219" s="71">
        <f>+(110*3)</f>
        <v>330</v>
      </c>
      <c r="G219" s="126"/>
      <c r="H219" s="72">
        <f t="shared" si="22"/>
        <v>0</v>
      </c>
      <c r="I219" s="73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  <c r="BX219" s="74"/>
      <c r="BY219" s="74"/>
      <c r="BZ219" s="74"/>
      <c r="CA219" s="74"/>
      <c r="CB219" s="74"/>
      <c r="CC219" s="74"/>
      <c r="CD219" s="74"/>
      <c r="CE219" s="74"/>
      <c r="CF219" s="74"/>
      <c r="CG219" s="74"/>
      <c r="CH219" s="74"/>
      <c r="CI219" s="74"/>
      <c r="CJ219" s="74"/>
      <c r="CK219" s="74"/>
      <c r="CL219" s="74"/>
      <c r="CM219" s="74"/>
      <c r="CN219" s="74"/>
      <c r="CO219" s="74"/>
      <c r="CP219" s="74"/>
      <c r="CQ219" s="74"/>
      <c r="CR219" s="74"/>
      <c r="CS219" s="74"/>
      <c r="CT219" s="74"/>
      <c r="CU219" s="74"/>
      <c r="CV219" s="74"/>
      <c r="CW219" s="74"/>
      <c r="CX219" s="74"/>
      <c r="CY219" s="74"/>
      <c r="CZ219" s="74"/>
      <c r="DA219" s="74"/>
      <c r="DB219" s="74"/>
      <c r="DC219" s="74"/>
      <c r="DD219" s="74"/>
      <c r="DE219" s="74"/>
      <c r="DF219" s="74"/>
      <c r="DG219" s="74"/>
      <c r="DH219" s="74"/>
      <c r="DI219" s="74"/>
      <c r="DJ219" s="74"/>
      <c r="DK219" s="74"/>
      <c r="DL219" s="74"/>
      <c r="DM219" s="74"/>
      <c r="DN219" s="74"/>
      <c r="DO219" s="74"/>
      <c r="DP219" s="74"/>
      <c r="DQ219" s="74"/>
      <c r="DR219" s="74"/>
      <c r="DS219" s="74"/>
      <c r="DT219" s="74"/>
      <c r="DU219" s="74"/>
      <c r="DV219" s="74"/>
      <c r="DW219" s="74"/>
      <c r="DX219" s="74"/>
      <c r="DY219" s="74"/>
      <c r="DZ219" s="74"/>
      <c r="EA219" s="74"/>
      <c r="EB219" s="74"/>
      <c r="EC219" s="74"/>
      <c r="ED219" s="74"/>
      <c r="EE219" s="74"/>
      <c r="EF219" s="74"/>
      <c r="EG219" s="74"/>
      <c r="EH219" s="74"/>
      <c r="EI219" s="74"/>
      <c r="EJ219" s="74"/>
      <c r="EK219" s="74"/>
      <c r="EL219" s="74"/>
      <c r="EM219" s="74"/>
      <c r="EN219" s="74"/>
      <c r="EO219" s="74"/>
      <c r="EP219" s="74"/>
      <c r="EQ219" s="74"/>
      <c r="ER219" s="74"/>
      <c r="ES219" s="74"/>
      <c r="ET219" s="74"/>
      <c r="EU219" s="74"/>
      <c r="EV219" s="74"/>
      <c r="EW219" s="74"/>
      <c r="EX219" s="74"/>
      <c r="EY219" s="74"/>
      <c r="EZ219" s="74"/>
      <c r="FA219" s="74"/>
      <c r="FB219" s="74"/>
      <c r="FC219" s="74"/>
      <c r="FD219" s="74"/>
      <c r="FE219" s="74"/>
      <c r="FF219" s="74"/>
      <c r="FG219" s="74"/>
      <c r="FH219" s="74"/>
      <c r="FI219" s="74"/>
      <c r="FJ219" s="74"/>
      <c r="FK219" s="74"/>
      <c r="FL219" s="74"/>
      <c r="FM219" s="74"/>
      <c r="FN219" s="74"/>
      <c r="FO219" s="74"/>
      <c r="FP219" s="74"/>
      <c r="FQ219" s="74"/>
      <c r="FR219" s="74"/>
      <c r="FS219" s="74"/>
      <c r="FT219" s="74"/>
      <c r="FU219" s="74"/>
      <c r="FV219" s="74"/>
      <c r="FW219" s="74"/>
      <c r="FX219" s="74"/>
      <c r="FY219" s="74"/>
      <c r="FZ219" s="74"/>
      <c r="GA219" s="74"/>
      <c r="GB219" s="74"/>
      <c r="GC219" s="74"/>
      <c r="GD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  <c r="GV219" s="74"/>
      <c r="GW219" s="74"/>
      <c r="GX219" s="74"/>
      <c r="GY219" s="74"/>
      <c r="GZ219" s="74"/>
      <c r="HA219" s="74"/>
      <c r="HB219" s="74"/>
      <c r="HC219" s="74"/>
      <c r="HD219" s="74"/>
      <c r="HE219" s="74"/>
      <c r="HF219" s="74"/>
      <c r="HG219" s="74"/>
      <c r="HH219" s="74"/>
      <c r="HI219" s="74"/>
      <c r="HJ219" s="74"/>
      <c r="HK219" s="74"/>
      <c r="HL219" s="74"/>
      <c r="HM219" s="74"/>
      <c r="HN219" s="74"/>
      <c r="HO219" s="74"/>
      <c r="HP219" s="74"/>
      <c r="HQ219" s="74"/>
      <c r="HR219" s="74"/>
      <c r="HS219" s="74"/>
      <c r="HT219" s="74"/>
      <c r="HU219" s="74"/>
      <c r="HV219" s="74"/>
      <c r="HW219" s="74"/>
      <c r="HX219" s="74"/>
      <c r="HY219" s="74"/>
      <c r="HZ219" s="74"/>
      <c r="IA219" s="74"/>
      <c r="IB219" s="74"/>
      <c r="IC219" s="74"/>
      <c r="ID219" s="74"/>
      <c r="IE219" s="74"/>
      <c r="IF219" s="74"/>
      <c r="IG219" s="74"/>
      <c r="IH219" s="74"/>
      <c r="II219" s="74"/>
      <c r="IJ219" s="74"/>
      <c r="IK219" s="74"/>
      <c r="IL219" s="74"/>
      <c r="IM219" s="74"/>
      <c r="IN219" s="74"/>
      <c r="IO219" s="74"/>
      <c r="IP219" s="74"/>
      <c r="IQ219" s="74"/>
      <c r="IR219" s="74"/>
      <c r="IS219" s="74"/>
      <c r="IT219" s="74"/>
      <c r="IU219" s="74"/>
      <c r="IV219" s="74"/>
    </row>
    <row r="220" spans="1:256" ht="25.5" x14ac:dyDescent="0.2">
      <c r="A220" s="68"/>
      <c r="B220" s="69">
        <v>128</v>
      </c>
      <c r="C220" s="69">
        <v>185804312</v>
      </c>
      <c r="D220" s="70" t="s">
        <v>148</v>
      </c>
      <c r="E220" s="69" t="s">
        <v>9</v>
      </c>
      <c r="F220" s="71">
        <f>+(167+10+110)*10*0.02</f>
        <v>57.4</v>
      </c>
      <c r="G220" s="126"/>
      <c r="H220" s="72">
        <f t="shared" si="22"/>
        <v>0</v>
      </c>
      <c r="I220" s="73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74"/>
      <c r="CK220" s="74"/>
      <c r="CL220" s="74"/>
      <c r="CM220" s="74"/>
      <c r="CN220" s="74"/>
      <c r="CO220" s="74"/>
      <c r="CP220" s="74"/>
      <c r="CQ220" s="74"/>
      <c r="CR220" s="74"/>
      <c r="CS220" s="74"/>
      <c r="CT220" s="74"/>
      <c r="CU220" s="74"/>
      <c r="CV220" s="74"/>
      <c r="CW220" s="74"/>
      <c r="CX220" s="74"/>
      <c r="CY220" s="74"/>
      <c r="CZ220" s="74"/>
      <c r="DA220" s="74"/>
      <c r="DB220" s="74"/>
      <c r="DC220" s="74"/>
      <c r="DD220" s="74"/>
      <c r="DE220" s="74"/>
      <c r="DF220" s="74"/>
      <c r="DG220" s="74"/>
      <c r="DH220" s="74"/>
      <c r="DI220" s="74"/>
      <c r="DJ220" s="74"/>
      <c r="DK220" s="74"/>
      <c r="DL220" s="74"/>
      <c r="DM220" s="74"/>
      <c r="DN220" s="74"/>
      <c r="DO220" s="74"/>
      <c r="DP220" s="74"/>
      <c r="DQ220" s="74"/>
      <c r="DR220" s="74"/>
      <c r="DS220" s="74"/>
      <c r="DT220" s="74"/>
      <c r="DU220" s="74"/>
      <c r="DV220" s="74"/>
      <c r="DW220" s="74"/>
      <c r="DX220" s="74"/>
      <c r="DY220" s="74"/>
      <c r="DZ220" s="74"/>
      <c r="EA220" s="74"/>
      <c r="EB220" s="74"/>
      <c r="EC220" s="74"/>
      <c r="ED220" s="74"/>
      <c r="EE220" s="74"/>
      <c r="EF220" s="74"/>
      <c r="EG220" s="74"/>
      <c r="EH220" s="74"/>
      <c r="EI220" s="74"/>
      <c r="EJ220" s="74"/>
      <c r="EK220" s="74"/>
      <c r="EL220" s="74"/>
      <c r="EM220" s="74"/>
      <c r="EN220" s="74"/>
      <c r="EO220" s="74"/>
      <c r="EP220" s="74"/>
      <c r="EQ220" s="74"/>
      <c r="ER220" s="74"/>
      <c r="ES220" s="74"/>
      <c r="ET220" s="74"/>
      <c r="EU220" s="74"/>
      <c r="EV220" s="74"/>
      <c r="EW220" s="74"/>
      <c r="EX220" s="74"/>
      <c r="EY220" s="74"/>
      <c r="EZ220" s="74"/>
      <c r="FA220" s="74"/>
      <c r="FB220" s="74"/>
      <c r="FC220" s="74"/>
      <c r="FD220" s="74"/>
      <c r="FE220" s="74"/>
      <c r="FF220" s="74"/>
      <c r="FG220" s="74"/>
      <c r="FH220" s="74"/>
      <c r="FI220" s="74"/>
      <c r="FJ220" s="74"/>
      <c r="FK220" s="74"/>
      <c r="FL220" s="74"/>
      <c r="FM220" s="74"/>
      <c r="FN220" s="74"/>
      <c r="FO220" s="74"/>
      <c r="FP220" s="74"/>
      <c r="FQ220" s="74"/>
      <c r="FR220" s="74"/>
      <c r="FS220" s="74"/>
      <c r="FT220" s="74"/>
      <c r="FU220" s="74"/>
      <c r="FV220" s="74"/>
      <c r="FW220" s="74"/>
      <c r="FX220" s="74"/>
      <c r="FY220" s="74"/>
      <c r="FZ220" s="74"/>
      <c r="GA220" s="74"/>
      <c r="GB220" s="74"/>
      <c r="GC220" s="74"/>
      <c r="GD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  <c r="GV220" s="74"/>
      <c r="GW220" s="74"/>
      <c r="GX220" s="74"/>
      <c r="GY220" s="74"/>
      <c r="GZ220" s="74"/>
      <c r="HA220" s="74"/>
      <c r="HB220" s="74"/>
      <c r="HC220" s="74"/>
      <c r="HD220" s="74"/>
      <c r="HE220" s="74"/>
      <c r="HF220" s="74"/>
      <c r="HG220" s="74"/>
      <c r="HH220" s="74"/>
      <c r="HI220" s="74"/>
      <c r="HJ220" s="74"/>
      <c r="HK220" s="74"/>
      <c r="HL220" s="74"/>
      <c r="HM220" s="74"/>
      <c r="HN220" s="74"/>
      <c r="HO220" s="74"/>
      <c r="HP220" s="74"/>
      <c r="HQ220" s="74"/>
      <c r="HR220" s="74"/>
      <c r="HS220" s="74"/>
      <c r="HT220" s="74"/>
      <c r="HU220" s="74"/>
      <c r="HV220" s="74"/>
      <c r="HW220" s="74"/>
      <c r="HX220" s="74"/>
      <c r="HY220" s="74"/>
      <c r="HZ220" s="74"/>
      <c r="IA220" s="74"/>
      <c r="IB220" s="74"/>
      <c r="IC220" s="74"/>
      <c r="ID220" s="74"/>
      <c r="IE220" s="74"/>
      <c r="IF220" s="74"/>
      <c r="IG220" s="74"/>
      <c r="IH220" s="74"/>
      <c r="II220" s="74"/>
      <c r="IJ220" s="74"/>
      <c r="IK220" s="74"/>
      <c r="IL220" s="74"/>
      <c r="IM220" s="74"/>
      <c r="IN220" s="74"/>
      <c r="IO220" s="74"/>
      <c r="IP220" s="74"/>
      <c r="IQ220" s="74"/>
      <c r="IR220" s="74"/>
      <c r="IS220" s="74"/>
      <c r="IT220" s="74"/>
      <c r="IU220" s="74"/>
      <c r="IV220" s="74"/>
    </row>
    <row r="221" spans="1:256" ht="12.75" x14ac:dyDescent="0.2">
      <c r="A221" s="68"/>
      <c r="B221" s="69">
        <v>129</v>
      </c>
      <c r="C221" s="69">
        <v>185851121</v>
      </c>
      <c r="D221" s="70" t="s">
        <v>63</v>
      </c>
      <c r="E221" s="69" t="s">
        <v>9</v>
      </c>
      <c r="F221" s="71">
        <f>+F220</f>
        <v>57.4</v>
      </c>
      <c r="G221" s="126"/>
      <c r="H221" s="72">
        <f t="shared" si="22"/>
        <v>0</v>
      </c>
      <c r="I221" s="73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  <c r="BZ221" s="74"/>
      <c r="CA221" s="74"/>
      <c r="CB221" s="74"/>
      <c r="CC221" s="74"/>
      <c r="CD221" s="74"/>
      <c r="CE221" s="74"/>
      <c r="CF221" s="74"/>
      <c r="CG221" s="74"/>
      <c r="CH221" s="74"/>
      <c r="CI221" s="74"/>
      <c r="CJ221" s="74"/>
      <c r="CK221" s="74"/>
      <c r="CL221" s="74"/>
      <c r="CM221" s="74"/>
      <c r="CN221" s="74"/>
      <c r="CO221" s="74"/>
      <c r="CP221" s="74"/>
      <c r="CQ221" s="74"/>
      <c r="CR221" s="74"/>
      <c r="CS221" s="74"/>
      <c r="CT221" s="74"/>
      <c r="CU221" s="74"/>
      <c r="CV221" s="74"/>
      <c r="CW221" s="74"/>
      <c r="CX221" s="74"/>
      <c r="CY221" s="74"/>
      <c r="CZ221" s="74"/>
      <c r="DA221" s="74"/>
      <c r="DB221" s="74"/>
      <c r="DC221" s="74"/>
      <c r="DD221" s="74"/>
      <c r="DE221" s="74"/>
      <c r="DF221" s="74"/>
      <c r="DG221" s="74"/>
      <c r="DH221" s="74"/>
      <c r="DI221" s="74"/>
      <c r="DJ221" s="74"/>
      <c r="DK221" s="74"/>
      <c r="DL221" s="74"/>
      <c r="DM221" s="74"/>
      <c r="DN221" s="74"/>
      <c r="DO221" s="74"/>
      <c r="DP221" s="74"/>
      <c r="DQ221" s="74"/>
      <c r="DR221" s="74"/>
      <c r="DS221" s="74"/>
      <c r="DT221" s="74"/>
      <c r="DU221" s="74"/>
      <c r="DV221" s="74"/>
      <c r="DW221" s="74"/>
      <c r="DX221" s="74"/>
      <c r="DY221" s="74"/>
      <c r="DZ221" s="74"/>
      <c r="EA221" s="74"/>
      <c r="EB221" s="74"/>
      <c r="EC221" s="74"/>
      <c r="ED221" s="74"/>
      <c r="EE221" s="74"/>
      <c r="EF221" s="74"/>
      <c r="EG221" s="74"/>
      <c r="EH221" s="74"/>
      <c r="EI221" s="74"/>
      <c r="EJ221" s="74"/>
      <c r="EK221" s="74"/>
      <c r="EL221" s="74"/>
      <c r="EM221" s="74"/>
      <c r="EN221" s="74"/>
      <c r="EO221" s="74"/>
      <c r="EP221" s="74"/>
      <c r="EQ221" s="74"/>
      <c r="ER221" s="74"/>
      <c r="ES221" s="74"/>
      <c r="ET221" s="74"/>
      <c r="EU221" s="74"/>
      <c r="EV221" s="74"/>
      <c r="EW221" s="74"/>
      <c r="EX221" s="74"/>
      <c r="EY221" s="74"/>
      <c r="EZ221" s="74"/>
      <c r="FA221" s="74"/>
      <c r="FB221" s="74"/>
      <c r="FC221" s="74"/>
      <c r="FD221" s="74"/>
      <c r="FE221" s="74"/>
      <c r="FF221" s="74"/>
      <c r="FG221" s="74"/>
      <c r="FH221" s="74"/>
      <c r="FI221" s="74"/>
      <c r="FJ221" s="74"/>
      <c r="FK221" s="74"/>
      <c r="FL221" s="74"/>
      <c r="FM221" s="74"/>
      <c r="FN221" s="74"/>
      <c r="FO221" s="74"/>
      <c r="FP221" s="74"/>
      <c r="FQ221" s="74"/>
      <c r="FR221" s="74"/>
      <c r="FS221" s="74"/>
      <c r="FT221" s="74"/>
      <c r="FU221" s="74"/>
      <c r="FV221" s="74"/>
      <c r="FW221" s="74"/>
      <c r="FX221" s="74"/>
      <c r="FY221" s="74"/>
      <c r="FZ221" s="74"/>
      <c r="GA221" s="74"/>
      <c r="GB221" s="74"/>
      <c r="GC221" s="74"/>
      <c r="GD221" s="74"/>
      <c r="GE221" s="74"/>
      <c r="GF221" s="74"/>
      <c r="GG221" s="74"/>
      <c r="GH221" s="74"/>
      <c r="GI221" s="74"/>
      <c r="GJ221" s="74"/>
      <c r="GK221" s="74"/>
      <c r="GL221" s="74"/>
      <c r="GM221" s="74"/>
      <c r="GN221" s="74"/>
      <c r="GO221" s="74"/>
      <c r="GP221" s="74"/>
      <c r="GQ221" s="74"/>
      <c r="GR221" s="74"/>
      <c r="GS221" s="74"/>
      <c r="GT221" s="74"/>
      <c r="GU221" s="74"/>
      <c r="GV221" s="74"/>
      <c r="GW221" s="74"/>
      <c r="GX221" s="74"/>
      <c r="GY221" s="74"/>
      <c r="GZ221" s="74"/>
      <c r="HA221" s="74"/>
      <c r="HB221" s="74"/>
      <c r="HC221" s="74"/>
      <c r="HD221" s="74"/>
      <c r="HE221" s="74"/>
      <c r="HF221" s="74"/>
      <c r="HG221" s="74"/>
      <c r="HH221" s="74"/>
      <c r="HI221" s="74"/>
      <c r="HJ221" s="74"/>
      <c r="HK221" s="74"/>
      <c r="HL221" s="74"/>
      <c r="HM221" s="74"/>
      <c r="HN221" s="74"/>
      <c r="HO221" s="74"/>
      <c r="HP221" s="74"/>
      <c r="HQ221" s="74"/>
      <c r="HR221" s="74"/>
      <c r="HS221" s="74"/>
      <c r="HT221" s="74"/>
      <c r="HU221" s="74"/>
      <c r="HV221" s="74"/>
      <c r="HW221" s="74"/>
      <c r="HX221" s="74"/>
      <c r="HY221" s="74"/>
      <c r="HZ221" s="74"/>
      <c r="IA221" s="74"/>
      <c r="IB221" s="74"/>
      <c r="IC221" s="74"/>
      <c r="ID221" s="74"/>
      <c r="IE221" s="74"/>
      <c r="IF221" s="74"/>
      <c r="IG221" s="74"/>
      <c r="IH221" s="74"/>
      <c r="II221" s="74"/>
      <c r="IJ221" s="74"/>
      <c r="IK221" s="74"/>
      <c r="IL221" s="74"/>
      <c r="IM221" s="74"/>
      <c r="IN221" s="74"/>
      <c r="IO221" s="74"/>
      <c r="IP221" s="74"/>
      <c r="IQ221" s="74"/>
      <c r="IR221" s="74"/>
      <c r="IS221" s="74"/>
      <c r="IT221" s="74"/>
      <c r="IU221" s="74"/>
      <c r="IV221" s="74"/>
    </row>
    <row r="222" spans="1:256" ht="12.75" x14ac:dyDescent="0.2">
      <c r="A222" s="68"/>
      <c r="B222" s="69">
        <v>130</v>
      </c>
      <c r="C222" s="69">
        <v>185851129</v>
      </c>
      <c r="D222" s="70" t="s">
        <v>27</v>
      </c>
      <c r="E222" s="69" t="s">
        <v>9</v>
      </c>
      <c r="F222" s="71">
        <f>+F221</f>
        <v>57.4</v>
      </c>
      <c r="G222" s="126"/>
      <c r="H222" s="72">
        <f t="shared" si="22"/>
        <v>0</v>
      </c>
      <c r="I222" s="122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4"/>
      <c r="CO222" s="74"/>
      <c r="CP222" s="74"/>
      <c r="CQ222" s="74"/>
      <c r="CR222" s="74"/>
      <c r="CS222" s="74"/>
      <c r="CT222" s="74"/>
      <c r="CU222" s="74"/>
      <c r="CV222" s="74"/>
      <c r="CW222" s="74"/>
      <c r="CX222" s="74"/>
      <c r="CY222" s="74"/>
      <c r="CZ222" s="74"/>
      <c r="DA222" s="74"/>
      <c r="DB222" s="74"/>
      <c r="DC222" s="74"/>
      <c r="DD222" s="74"/>
      <c r="DE222" s="74"/>
      <c r="DF222" s="74"/>
      <c r="DG222" s="74"/>
      <c r="DH222" s="74"/>
      <c r="DI222" s="74"/>
      <c r="DJ222" s="74"/>
      <c r="DK222" s="74"/>
      <c r="DL222" s="74"/>
      <c r="DM222" s="74"/>
      <c r="DN222" s="74"/>
      <c r="DO222" s="74"/>
      <c r="DP222" s="74"/>
      <c r="DQ222" s="74"/>
      <c r="DR222" s="74"/>
      <c r="DS222" s="74"/>
      <c r="DT222" s="74"/>
      <c r="DU222" s="74"/>
      <c r="DV222" s="74"/>
      <c r="DW222" s="74"/>
      <c r="DX222" s="74"/>
      <c r="DY222" s="74"/>
      <c r="DZ222" s="74"/>
      <c r="EA222" s="74"/>
      <c r="EB222" s="74"/>
      <c r="EC222" s="74"/>
      <c r="ED222" s="74"/>
      <c r="EE222" s="74"/>
      <c r="EF222" s="74"/>
      <c r="EG222" s="74"/>
      <c r="EH222" s="74"/>
      <c r="EI222" s="74"/>
      <c r="EJ222" s="74"/>
      <c r="EK222" s="74"/>
      <c r="EL222" s="74"/>
      <c r="EM222" s="74"/>
      <c r="EN222" s="74"/>
      <c r="EO222" s="74"/>
      <c r="EP222" s="74"/>
      <c r="EQ222" s="74"/>
      <c r="ER222" s="74"/>
      <c r="ES222" s="74"/>
      <c r="ET222" s="74"/>
      <c r="EU222" s="74"/>
      <c r="EV222" s="74"/>
      <c r="EW222" s="74"/>
      <c r="EX222" s="74"/>
      <c r="EY222" s="74"/>
      <c r="EZ222" s="74"/>
      <c r="FA222" s="74"/>
      <c r="FB222" s="74"/>
      <c r="FC222" s="74"/>
      <c r="FD222" s="74"/>
      <c r="FE222" s="74"/>
      <c r="FF222" s="74"/>
      <c r="FG222" s="74"/>
      <c r="FH222" s="74"/>
      <c r="FI222" s="74"/>
      <c r="FJ222" s="74"/>
      <c r="FK222" s="74"/>
      <c r="FL222" s="74"/>
      <c r="FM222" s="74"/>
      <c r="FN222" s="74"/>
      <c r="FO222" s="74"/>
      <c r="FP222" s="74"/>
      <c r="FQ222" s="74"/>
      <c r="FR222" s="74"/>
      <c r="FS222" s="74"/>
      <c r="FT222" s="74"/>
      <c r="FU222" s="74"/>
      <c r="FV222" s="74"/>
      <c r="FW222" s="74"/>
      <c r="FX222" s="74"/>
      <c r="FY222" s="74"/>
      <c r="FZ222" s="74"/>
      <c r="GA222" s="74"/>
      <c r="GB222" s="74"/>
      <c r="GC222" s="74"/>
      <c r="GD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  <c r="GV222" s="74"/>
      <c r="GW222" s="74"/>
      <c r="GX222" s="74"/>
      <c r="GY222" s="74"/>
      <c r="GZ222" s="74"/>
      <c r="HA222" s="74"/>
      <c r="HB222" s="74"/>
      <c r="HC222" s="74"/>
      <c r="HD222" s="74"/>
      <c r="HE222" s="74"/>
      <c r="HF222" s="74"/>
      <c r="HG222" s="74"/>
      <c r="HH222" s="74"/>
      <c r="HI222" s="74"/>
      <c r="HJ222" s="74"/>
      <c r="HK222" s="74"/>
      <c r="HL222" s="74"/>
      <c r="HM222" s="74"/>
      <c r="HN222" s="74"/>
      <c r="HO222" s="74"/>
      <c r="HP222" s="74"/>
      <c r="HQ222" s="74"/>
      <c r="HR222" s="74"/>
      <c r="HS222" s="74"/>
      <c r="HT222" s="74"/>
      <c r="HU222" s="74"/>
      <c r="HV222" s="74"/>
      <c r="HW222" s="74"/>
      <c r="HX222" s="74"/>
      <c r="HY222" s="74"/>
      <c r="HZ222" s="74"/>
      <c r="IA222" s="74"/>
      <c r="IB222" s="74"/>
      <c r="IC222" s="74"/>
      <c r="ID222" s="74"/>
      <c r="IE222" s="74"/>
      <c r="IF222" s="74"/>
      <c r="IG222" s="74"/>
      <c r="IH222" s="74"/>
      <c r="II222" s="74"/>
      <c r="IJ222" s="74"/>
      <c r="IK222" s="74"/>
      <c r="IL222" s="74"/>
      <c r="IM222" s="74"/>
      <c r="IN222" s="74"/>
      <c r="IO222" s="74"/>
      <c r="IP222" s="74"/>
      <c r="IQ222" s="74"/>
      <c r="IR222" s="74"/>
      <c r="IS222" s="74"/>
      <c r="IT222" s="74"/>
      <c r="IU222" s="74"/>
      <c r="IV222" s="74"/>
    </row>
    <row r="223" spans="1:256" ht="25.5" x14ac:dyDescent="0.2">
      <c r="A223" s="68"/>
      <c r="B223" s="69">
        <v>131</v>
      </c>
      <c r="C223" s="69">
        <v>184803111</v>
      </c>
      <c r="D223" s="70" t="s">
        <v>174</v>
      </c>
      <c r="E223" s="69" t="s">
        <v>0</v>
      </c>
      <c r="F223" s="71">
        <v>55</v>
      </c>
      <c r="G223" s="126"/>
      <c r="H223" s="72">
        <f t="shared" si="22"/>
        <v>0</v>
      </c>
      <c r="I223" s="73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  <c r="BX223" s="74"/>
      <c r="BY223" s="74"/>
      <c r="BZ223" s="74"/>
      <c r="CA223" s="74"/>
      <c r="CB223" s="74"/>
      <c r="CC223" s="74"/>
      <c r="CD223" s="74"/>
      <c r="CE223" s="74"/>
      <c r="CF223" s="74"/>
      <c r="CG223" s="74"/>
      <c r="CH223" s="74"/>
      <c r="CI223" s="74"/>
      <c r="CJ223" s="74"/>
      <c r="CK223" s="74"/>
      <c r="CL223" s="74"/>
      <c r="CM223" s="74"/>
      <c r="CN223" s="74"/>
      <c r="CO223" s="74"/>
      <c r="CP223" s="74"/>
      <c r="CQ223" s="74"/>
      <c r="CR223" s="74"/>
      <c r="CS223" s="74"/>
      <c r="CT223" s="74"/>
      <c r="CU223" s="74"/>
      <c r="CV223" s="74"/>
      <c r="CW223" s="74"/>
      <c r="CX223" s="74"/>
      <c r="CY223" s="74"/>
      <c r="CZ223" s="74"/>
      <c r="DA223" s="74"/>
      <c r="DB223" s="74"/>
      <c r="DC223" s="74"/>
      <c r="DD223" s="74"/>
      <c r="DE223" s="74"/>
      <c r="DF223" s="74"/>
      <c r="DG223" s="74"/>
      <c r="DH223" s="74"/>
      <c r="DI223" s="74"/>
      <c r="DJ223" s="74"/>
      <c r="DK223" s="74"/>
      <c r="DL223" s="74"/>
      <c r="DM223" s="74"/>
      <c r="DN223" s="74"/>
      <c r="DO223" s="74"/>
      <c r="DP223" s="74"/>
      <c r="DQ223" s="74"/>
      <c r="DR223" s="74"/>
      <c r="DS223" s="74"/>
      <c r="DT223" s="74"/>
      <c r="DU223" s="74"/>
      <c r="DV223" s="74"/>
      <c r="DW223" s="74"/>
      <c r="DX223" s="74"/>
      <c r="DY223" s="74"/>
      <c r="DZ223" s="74"/>
      <c r="EA223" s="74"/>
      <c r="EB223" s="74"/>
      <c r="EC223" s="74"/>
      <c r="ED223" s="74"/>
      <c r="EE223" s="74"/>
      <c r="EF223" s="74"/>
      <c r="EG223" s="74"/>
      <c r="EH223" s="74"/>
      <c r="EI223" s="74"/>
      <c r="EJ223" s="74"/>
      <c r="EK223" s="74"/>
      <c r="EL223" s="74"/>
      <c r="EM223" s="74"/>
      <c r="EN223" s="74"/>
      <c r="EO223" s="74"/>
      <c r="EP223" s="74"/>
      <c r="EQ223" s="74"/>
      <c r="ER223" s="74"/>
      <c r="ES223" s="74"/>
      <c r="ET223" s="74"/>
      <c r="EU223" s="74"/>
      <c r="EV223" s="74"/>
      <c r="EW223" s="74"/>
      <c r="EX223" s="74"/>
      <c r="EY223" s="74"/>
      <c r="EZ223" s="74"/>
      <c r="FA223" s="74"/>
      <c r="FB223" s="74"/>
      <c r="FC223" s="74"/>
      <c r="FD223" s="74"/>
      <c r="FE223" s="74"/>
      <c r="FF223" s="74"/>
      <c r="FG223" s="74"/>
      <c r="FH223" s="74"/>
      <c r="FI223" s="74"/>
      <c r="FJ223" s="74"/>
      <c r="FK223" s="74"/>
      <c r="FL223" s="74"/>
      <c r="FM223" s="74"/>
      <c r="FN223" s="74"/>
      <c r="FO223" s="74"/>
      <c r="FP223" s="74"/>
      <c r="FQ223" s="74"/>
      <c r="FR223" s="74"/>
      <c r="FS223" s="74"/>
      <c r="FT223" s="74"/>
      <c r="FU223" s="74"/>
      <c r="FV223" s="74"/>
      <c r="FW223" s="74"/>
      <c r="FX223" s="74"/>
      <c r="FY223" s="74"/>
      <c r="FZ223" s="74"/>
      <c r="GA223" s="74"/>
      <c r="GB223" s="74"/>
      <c r="GC223" s="74"/>
      <c r="GD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  <c r="GV223" s="74"/>
      <c r="GW223" s="74"/>
      <c r="GX223" s="74"/>
      <c r="GY223" s="74"/>
      <c r="GZ223" s="74"/>
      <c r="HA223" s="74"/>
      <c r="HB223" s="74"/>
      <c r="HC223" s="74"/>
      <c r="HD223" s="74"/>
      <c r="HE223" s="74"/>
      <c r="HF223" s="74"/>
      <c r="HG223" s="74"/>
      <c r="HH223" s="74"/>
      <c r="HI223" s="74"/>
      <c r="HJ223" s="74"/>
      <c r="HK223" s="74"/>
      <c r="HL223" s="74"/>
      <c r="HM223" s="74"/>
      <c r="HN223" s="74"/>
      <c r="HO223" s="74"/>
      <c r="HP223" s="74"/>
      <c r="HQ223" s="74"/>
      <c r="HR223" s="74"/>
      <c r="HS223" s="74"/>
      <c r="HT223" s="74"/>
      <c r="HU223" s="74"/>
      <c r="HV223" s="74"/>
      <c r="HW223" s="74"/>
      <c r="HX223" s="74"/>
      <c r="HY223" s="74"/>
      <c r="HZ223" s="74"/>
      <c r="IA223" s="74"/>
      <c r="IB223" s="74"/>
      <c r="IC223" s="74"/>
      <c r="ID223" s="74"/>
      <c r="IE223" s="74"/>
      <c r="IF223" s="74"/>
      <c r="IG223" s="74"/>
      <c r="IH223" s="74"/>
      <c r="II223" s="74"/>
      <c r="IJ223" s="74"/>
      <c r="IK223" s="74"/>
      <c r="IL223" s="74"/>
      <c r="IM223" s="74"/>
      <c r="IN223" s="74"/>
      <c r="IO223" s="74"/>
      <c r="IP223" s="74"/>
      <c r="IQ223" s="74"/>
      <c r="IR223" s="74"/>
      <c r="IS223" s="74"/>
      <c r="IT223" s="74"/>
      <c r="IU223" s="74"/>
      <c r="IV223" s="74"/>
    </row>
    <row r="224" spans="1:256" ht="25.5" x14ac:dyDescent="0.2">
      <c r="A224" s="68"/>
      <c r="B224" s="69">
        <v>132</v>
      </c>
      <c r="C224" s="69">
        <v>185802114</v>
      </c>
      <c r="D224" s="70" t="s">
        <v>152</v>
      </c>
      <c r="E224" s="69" t="s">
        <v>2</v>
      </c>
      <c r="F224" s="104">
        <f>+(287*20)*0.001*0.001</f>
        <v>5.7400000000000003E-3</v>
      </c>
      <c r="G224" s="126"/>
      <c r="H224" s="72">
        <f t="shared" ref="H224:H230" si="23">G224*F224</f>
        <v>0</v>
      </c>
      <c r="I224" s="73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  <c r="BX224" s="74"/>
      <c r="BY224" s="74"/>
      <c r="BZ224" s="74"/>
      <c r="CA224" s="74"/>
      <c r="CB224" s="74"/>
      <c r="CC224" s="74"/>
      <c r="CD224" s="74"/>
      <c r="CE224" s="74"/>
      <c r="CF224" s="74"/>
      <c r="CG224" s="74"/>
      <c r="CH224" s="74"/>
      <c r="CI224" s="74"/>
      <c r="CJ224" s="74"/>
      <c r="CK224" s="74"/>
      <c r="CL224" s="74"/>
      <c r="CM224" s="74"/>
      <c r="CN224" s="74"/>
      <c r="CO224" s="74"/>
      <c r="CP224" s="74"/>
      <c r="CQ224" s="74"/>
      <c r="CR224" s="74"/>
      <c r="CS224" s="74"/>
      <c r="CT224" s="74"/>
      <c r="CU224" s="74"/>
      <c r="CV224" s="74"/>
      <c r="CW224" s="74"/>
      <c r="CX224" s="74"/>
      <c r="CY224" s="74"/>
      <c r="CZ224" s="74"/>
      <c r="DA224" s="74"/>
      <c r="DB224" s="74"/>
      <c r="DC224" s="74"/>
      <c r="DD224" s="74"/>
      <c r="DE224" s="74"/>
      <c r="DF224" s="74"/>
      <c r="DG224" s="74"/>
      <c r="DH224" s="74"/>
      <c r="DI224" s="74"/>
      <c r="DJ224" s="74"/>
      <c r="DK224" s="74"/>
      <c r="DL224" s="74"/>
      <c r="DM224" s="74"/>
      <c r="DN224" s="74"/>
      <c r="DO224" s="74"/>
      <c r="DP224" s="74"/>
      <c r="DQ224" s="74"/>
      <c r="DR224" s="74"/>
      <c r="DS224" s="74"/>
      <c r="DT224" s="74"/>
      <c r="DU224" s="74"/>
      <c r="DV224" s="74"/>
      <c r="DW224" s="74"/>
      <c r="DX224" s="74"/>
      <c r="DY224" s="74"/>
      <c r="DZ224" s="74"/>
      <c r="EA224" s="74"/>
      <c r="EB224" s="74"/>
      <c r="EC224" s="74"/>
      <c r="ED224" s="74"/>
      <c r="EE224" s="74"/>
      <c r="EF224" s="74"/>
      <c r="EG224" s="74"/>
      <c r="EH224" s="74"/>
      <c r="EI224" s="74"/>
      <c r="EJ224" s="74"/>
      <c r="EK224" s="74"/>
      <c r="EL224" s="74"/>
      <c r="EM224" s="74"/>
      <c r="EN224" s="74"/>
      <c r="EO224" s="74"/>
      <c r="EP224" s="74"/>
      <c r="EQ224" s="74"/>
      <c r="ER224" s="74"/>
      <c r="ES224" s="74"/>
      <c r="ET224" s="74"/>
      <c r="EU224" s="74"/>
      <c r="EV224" s="74"/>
      <c r="EW224" s="74"/>
      <c r="EX224" s="74"/>
      <c r="EY224" s="74"/>
      <c r="EZ224" s="74"/>
      <c r="FA224" s="74"/>
      <c r="FB224" s="74"/>
      <c r="FC224" s="74"/>
      <c r="FD224" s="74"/>
      <c r="FE224" s="74"/>
      <c r="FF224" s="74"/>
      <c r="FG224" s="74"/>
      <c r="FH224" s="74"/>
      <c r="FI224" s="74"/>
      <c r="FJ224" s="74"/>
      <c r="FK224" s="74"/>
      <c r="FL224" s="74"/>
      <c r="FM224" s="74"/>
      <c r="FN224" s="74"/>
      <c r="FO224" s="74"/>
      <c r="FP224" s="74"/>
      <c r="FQ224" s="74"/>
      <c r="FR224" s="74"/>
      <c r="FS224" s="74"/>
      <c r="FT224" s="74"/>
      <c r="FU224" s="74"/>
      <c r="FV224" s="74"/>
      <c r="FW224" s="74"/>
      <c r="FX224" s="74"/>
      <c r="FY224" s="74"/>
      <c r="FZ224" s="74"/>
      <c r="GA224" s="74"/>
      <c r="GB224" s="74"/>
      <c r="GC224" s="74"/>
      <c r="GD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  <c r="GV224" s="74"/>
      <c r="GW224" s="74"/>
      <c r="GX224" s="74"/>
      <c r="GY224" s="74"/>
      <c r="GZ224" s="74"/>
      <c r="HA224" s="74"/>
      <c r="HB224" s="74"/>
      <c r="HC224" s="74"/>
      <c r="HD224" s="74"/>
      <c r="HE224" s="74"/>
      <c r="HF224" s="74"/>
      <c r="HG224" s="74"/>
      <c r="HH224" s="74"/>
      <c r="HI224" s="74"/>
      <c r="HJ224" s="74"/>
      <c r="HK224" s="74"/>
      <c r="HL224" s="74"/>
      <c r="HM224" s="74"/>
      <c r="HN224" s="74"/>
      <c r="HO224" s="74"/>
      <c r="HP224" s="74"/>
      <c r="HQ224" s="74"/>
      <c r="HR224" s="74"/>
      <c r="HS224" s="74"/>
      <c r="HT224" s="74"/>
      <c r="HU224" s="74"/>
      <c r="HV224" s="74"/>
      <c r="HW224" s="74"/>
      <c r="HX224" s="74"/>
      <c r="HY224" s="74"/>
      <c r="HZ224" s="74"/>
      <c r="IA224" s="74"/>
      <c r="IB224" s="74"/>
      <c r="IC224" s="74"/>
      <c r="ID224" s="74"/>
      <c r="IE224" s="74"/>
      <c r="IF224" s="74"/>
      <c r="IG224" s="74"/>
      <c r="IH224" s="74"/>
      <c r="II224" s="74"/>
      <c r="IJ224" s="74"/>
      <c r="IK224" s="74"/>
      <c r="IL224" s="74"/>
      <c r="IM224" s="74"/>
      <c r="IN224" s="74"/>
      <c r="IO224" s="74"/>
      <c r="IP224" s="74"/>
      <c r="IQ224" s="74"/>
      <c r="IR224" s="74"/>
      <c r="IS224" s="74"/>
      <c r="IT224" s="74"/>
      <c r="IU224" s="74"/>
      <c r="IV224" s="74"/>
    </row>
    <row r="225" spans="1:256" s="74" customFormat="1" ht="26.25" customHeight="1" x14ac:dyDescent="0.2">
      <c r="A225" s="68"/>
      <c r="B225" s="69">
        <v>133</v>
      </c>
      <c r="C225" s="69">
        <v>184911421</v>
      </c>
      <c r="D225" s="70" t="s">
        <v>153</v>
      </c>
      <c r="E225" s="69" t="s">
        <v>0</v>
      </c>
      <c r="F225" s="71">
        <v>167</v>
      </c>
      <c r="G225" s="126"/>
      <c r="H225" s="72">
        <f t="shared" si="23"/>
        <v>0</v>
      </c>
      <c r="I225" s="88"/>
      <c r="J225" s="88"/>
      <c r="K225" s="62"/>
    </row>
    <row r="226" spans="1:256" ht="12.75" x14ac:dyDescent="0.2">
      <c r="A226" s="68"/>
      <c r="B226" s="69">
        <v>134</v>
      </c>
      <c r="C226" s="69">
        <v>184911422</v>
      </c>
      <c r="D226" s="70" t="s">
        <v>154</v>
      </c>
      <c r="E226" s="69" t="s">
        <v>0</v>
      </c>
      <c r="F226" s="71">
        <f>10</f>
        <v>10</v>
      </c>
      <c r="G226" s="126"/>
      <c r="H226" s="72">
        <f t="shared" si="23"/>
        <v>0</v>
      </c>
      <c r="I226" s="73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  <c r="BX226" s="74"/>
      <c r="BY226" s="74"/>
      <c r="BZ226" s="74"/>
      <c r="CA226" s="74"/>
      <c r="CB226" s="74"/>
      <c r="CC226" s="74"/>
      <c r="CD226" s="74"/>
      <c r="CE226" s="74"/>
      <c r="CF226" s="74"/>
      <c r="CG226" s="74"/>
      <c r="CH226" s="74"/>
      <c r="CI226" s="74"/>
      <c r="CJ226" s="74"/>
      <c r="CK226" s="74"/>
      <c r="CL226" s="74"/>
      <c r="CM226" s="74"/>
      <c r="CN226" s="74"/>
      <c r="CO226" s="74"/>
      <c r="CP226" s="74"/>
      <c r="CQ226" s="74"/>
      <c r="CR226" s="74"/>
      <c r="CS226" s="74"/>
      <c r="CT226" s="74"/>
      <c r="CU226" s="74"/>
      <c r="CV226" s="74"/>
      <c r="CW226" s="74"/>
      <c r="CX226" s="74"/>
      <c r="CY226" s="74"/>
      <c r="CZ226" s="74"/>
      <c r="DA226" s="74"/>
      <c r="DB226" s="74"/>
      <c r="DC226" s="74"/>
      <c r="DD226" s="74"/>
      <c r="DE226" s="74"/>
      <c r="DF226" s="74"/>
      <c r="DG226" s="74"/>
      <c r="DH226" s="74"/>
      <c r="DI226" s="74"/>
      <c r="DJ226" s="74"/>
      <c r="DK226" s="74"/>
      <c r="DL226" s="74"/>
      <c r="DM226" s="74"/>
      <c r="DN226" s="74"/>
      <c r="DO226" s="74"/>
      <c r="DP226" s="74"/>
      <c r="DQ226" s="74"/>
      <c r="DR226" s="74"/>
      <c r="DS226" s="74"/>
      <c r="DT226" s="74"/>
      <c r="DU226" s="74"/>
      <c r="DV226" s="74"/>
      <c r="DW226" s="74"/>
      <c r="DX226" s="74"/>
      <c r="DY226" s="74"/>
      <c r="DZ226" s="74"/>
      <c r="EA226" s="74"/>
      <c r="EB226" s="74"/>
      <c r="EC226" s="74"/>
      <c r="ED226" s="74"/>
      <c r="EE226" s="74"/>
      <c r="EF226" s="74"/>
      <c r="EG226" s="74"/>
      <c r="EH226" s="74"/>
      <c r="EI226" s="74"/>
      <c r="EJ226" s="74"/>
      <c r="EK226" s="74"/>
      <c r="EL226" s="74"/>
      <c r="EM226" s="74"/>
      <c r="EN226" s="74"/>
      <c r="EO226" s="74"/>
      <c r="EP226" s="74"/>
      <c r="EQ226" s="74"/>
      <c r="ER226" s="74"/>
      <c r="ES226" s="74"/>
      <c r="ET226" s="74"/>
      <c r="EU226" s="74"/>
      <c r="EV226" s="74"/>
      <c r="EW226" s="74"/>
      <c r="EX226" s="74"/>
      <c r="EY226" s="74"/>
      <c r="EZ226" s="74"/>
      <c r="FA226" s="74"/>
      <c r="FB226" s="74"/>
      <c r="FC226" s="74"/>
      <c r="FD226" s="74"/>
      <c r="FE226" s="74"/>
      <c r="FF226" s="74"/>
      <c r="FG226" s="74"/>
      <c r="FH226" s="74"/>
      <c r="FI226" s="74"/>
      <c r="FJ226" s="74"/>
      <c r="FK226" s="74"/>
      <c r="FL226" s="74"/>
      <c r="FM226" s="74"/>
      <c r="FN226" s="74"/>
      <c r="FO226" s="74"/>
      <c r="FP226" s="74"/>
      <c r="FQ226" s="74"/>
      <c r="FR226" s="74"/>
      <c r="FS226" s="74"/>
      <c r="FT226" s="74"/>
      <c r="FU226" s="74"/>
      <c r="FV226" s="74"/>
      <c r="FW226" s="74"/>
      <c r="FX226" s="74"/>
      <c r="FY226" s="74"/>
      <c r="FZ226" s="74"/>
      <c r="GA226" s="74"/>
      <c r="GB226" s="74"/>
      <c r="GC226" s="74"/>
      <c r="GD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4"/>
      <c r="HE226" s="74"/>
      <c r="HF226" s="74"/>
      <c r="HG226" s="74"/>
      <c r="HH226" s="74"/>
      <c r="HI226" s="74"/>
      <c r="HJ226" s="74"/>
      <c r="HK226" s="74"/>
      <c r="HL226" s="74"/>
      <c r="HM226" s="74"/>
      <c r="HN226" s="74"/>
      <c r="HO226" s="74"/>
      <c r="HP226" s="74"/>
      <c r="HQ226" s="74"/>
      <c r="HR226" s="74"/>
      <c r="HS226" s="74"/>
      <c r="HT226" s="74"/>
      <c r="HU226" s="74"/>
      <c r="HV226" s="74"/>
      <c r="HW226" s="74"/>
      <c r="HX226" s="74"/>
      <c r="HY226" s="74"/>
      <c r="HZ226" s="74"/>
      <c r="IA226" s="74"/>
      <c r="IB226" s="74"/>
      <c r="IC226" s="74"/>
      <c r="ID226" s="74"/>
      <c r="IE226" s="74"/>
      <c r="IF226" s="74"/>
      <c r="IG226" s="74"/>
      <c r="IH226" s="74"/>
      <c r="II226" s="74"/>
      <c r="IJ226" s="74"/>
      <c r="IK226" s="74"/>
      <c r="IL226" s="74"/>
      <c r="IM226" s="74"/>
      <c r="IN226" s="74"/>
      <c r="IO226" s="74"/>
      <c r="IP226" s="74"/>
      <c r="IQ226" s="74"/>
      <c r="IR226" s="74"/>
      <c r="IS226" s="74"/>
      <c r="IT226" s="74"/>
      <c r="IU226" s="74"/>
      <c r="IV226" s="74"/>
    </row>
    <row r="227" spans="1:256" ht="12.75" x14ac:dyDescent="0.2">
      <c r="A227" s="68"/>
      <c r="B227" s="69">
        <v>135</v>
      </c>
      <c r="C227" s="69">
        <v>184911423</v>
      </c>
      <c r="D227" s="70" t="s">
        <v>135</v>
      </c>
      <c r="E227" s="69" t="s">
        <v>0</v>
      </c>
      <c r="F227" s="71">
        <v>110</v>
      </c>
      <c r="G227" s="126"/>
      <c r="H227" s="72">
        <f t="shared" si="23"/>
        <v>0</v>
      </c>
      <c r="I227" s="73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  <c r="BX227" s="74"/>
      <c r="BY227" s="74"/>
      <c r="BZ227" s="74"/>
      <c r="CA227" s="74"/>
      <c r="CB227" s="74"/>
      <c r="CC227" s="74"/>
      <c r="CD227" s="74"/>
      <c r="CE227" s="74"/>
      <c r="CF227" s="74"/>
      <c r="CG227" s="74"/>
      <c r="CH227" s="74"/>
      <c r="CI227" s="74"/>
      <c r="CJ227" s="74"/>
      <c r="CK227" s="74"/>
      <c r="CL227" s="74"/>
      <c r="CM227" s="74"/>
      <c r="CN227" s="74"/>
      <c r="CO227" s="74"/>
      <c r="CP227" s="74"/>
      <c r="CQ227" s="74"/>
      <c r="CR227" s="74"/>
      <c r="CS227" s="74"/>
      <c r="CT227" s="74"/>
      <c r="CU227" s="74"/>
      <c r="CV227" s="74"/>
      <c r="CW227" s="74"/>
      <c r="CX227" s="74"/>
      <c r="CY227" s="74"/>
      <c r="CZ227" s="74"/>
      <c r="DA227" s="74"/>
      <c r="DB227" s="74"/>
      <c r="DC227" s="74"/>
      <c r="DD227" s="74"/>
      <c r="DE227" s="74"/>
      <c r="DF227" s="74"/>
      <c r="DG227" s="74"/>
      <c r="DH227" s="74"/>
      <c r="DI227" s="74"/>
      <c r="DJ227" s="74"/>
      <c r="DK227" s="74"/>
      <c r="DL227" s="74"/>
      <c r="DM227" s="74"/>
      <c r="DN227" s="74"/>
      <c r="DO227" s="74"/>
      <c r="DP227" s="74"/>
      <c r="DQ227" s="74"/>
      <c r="DR227" s="74"/>
      <c r="DS227" s="74"/>
      <c r="DT227" s="74"/>
      <c r="DU227" s="74"/>
      <c r="DV227" s="74"/>
      <c r="DW227" s="74"/>
      <c r="DX227" s="74"/>
      <c r="DY227" s="74"/>
      <c r="DZ227" s="74"/>
      <c r="EA227" s="74"/>
      <c r="EB227" s="74"/>
      <c r="EC227" s="74"/>
      <c r="ED227" s="74"/>
      <c r="EE227" s="74"/>
      <c r="EF227" s="74"/>
      <c r="EG227" s="74"/>
      <c r="EH227" s="74"/>
      <c r="EI227" s="74"/>
      <c r="EJ227" s="74"/>
      <c r="EK227" s="74"/>
      <c r="EL227" s="74"/>
      <c r="EM227" s="74"/>
      <c r="EN227" s="74"/>
      <c r="EO227" s="74"/>
      <c r="EP227" s="74"/>
      <c r="EQ227" s="74"/>
      <c r="ER227" s="74"/>
      <c r="ES227" s="74"/>
      <c r="ET227" s="74"/>
      <c r="EU227" s="74"/>
      <c r="EV227" s="74"/>
      <c r="EW227" s="74"/>
      <c r="EX227" s="74"/>
      <c r="EY227" s="74"/>
      <c r="EZ227" s="74"/>
      <c r="FA227" s="74"/>
      <c r="FB227" s="74"/>
      <c r="FC227" s="74"/>
      <c r="FD227" s="74"/>
      <c r="FE227" s="74"/>
      <c r="FF227" s="74"/>
      <c r="FG227" s="74"/>
      <c r="FH227" s="74"/>
      <c r="FI227" s="74"/>
      <c r="FJ227" s="74"/>
      <c r="FK227" s="74"/>
      <c r="FL227" s="74"/>
      <c r="FM227" s="74"/>
      <c r="FN227" s="74"/>
      <c r="FO227" s="74"/>
      <c r="FP227" s="74"/>
      <c r="FQ227" s="74"/>
      <c r="FR227" s="74"/>
      <c r="FS227" s="74"/>
      <c r="FT227" s="74"/>
      <c r="FU227" s="74"/>
      <c r="FV227" s="74"/>
      <c r="FW227" s="74"/>
      <c r="FX227" s="74"/>
      <c r="FY227" s="74"/>
      <c r="FZ227" s="74"/>
      <c r="GA227" s="74"/>
      <c r="GB227" s="74"/>
      <c r="GC227" s="74"/>
      <c r="GD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4"/>
      <c r="HK227" s="74"/>
      <c r="HL227" s="74"/>
      <c r="HM227" s="74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4"/>
      <c r="HY227" s="74"/>
      <c r="HZ227" s="74"/>
      <c r="IA227" s="74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4"/>
      <c r="IM227" s="74"/>
      <c r="IN227" s="74"/>
      <c r="IO227" s="74"/>
      <c r="IP227" s="74"/>
      <c r="IQ227" s="74"/>
      <c r="IR227" s="74"/>
      <c r="IS227" s="74"/>
      <c r="IT227" s="74"/>
      <c r="IU227" s="74"/>
      <c r="IV227" s="74"/>
    </row>
    <row r="228" spans="1:256" ht="25.5" x14ac:dyDescent="0.2">
      <c r="A228" s="68"/>
      <c r="B228" s="69">
        <v>136</v>
      </c>
      <c r="C228" s="69">
        <v>998231311</v>
      </c>
      <c r="D228" s="70" t="s">
        <v>61</v>
      </c>
      <c r="E228" s="69" t="s">
        <v>2</v>
      </c>
      <c r="F228" s="71">
        <f>F230*0.3+F224</f>
        <v>8.6157400000000006</v>
      </c>
      <c r="G228" s="126"/>
      <c r="H228" s="72">
        <f t="shared" si="23"/>
        <v>0</v>
      </c>
      <c r="I228" s="73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  <c r="BX228" s="74"/>
      <c r="BY228" s="74"/>
      <c r="BZ228" s="74"/>
      <c r="CA228" s="74"/>
      <c r="CB228" s="74"/>
      <c r="CC228" s="74"/>
      <c r="CD228" s="74"/>
      <c r="CE228" s="74"/>
      <c r="CF228" s="74"/>
      <c r="CG228" s="74"/>
      <c r="CH228" s="74"/>
      <c r="CI228" s="74"/>
      <c r="CJ228" s="74"/>
      <c r="CK228" s="74"/>
      <c r="CL228" s="74"/>
      <c r="CM228" s="74"/>
      <c r="CN228" s="74"/>
      <c r="CO228" s="74"/>
      <c r="CP228" s="74"/>
      <c r="CQ228" s="74"/>
      <c r="CR228" s="74"/>
      <c r="CS228" s="74"/>
      <c r="CT228" s="74"/>
      <c r="CU228" s="74"/>
      <c r="CV228" s="74"/>
      <c r="CW228" s="74"/>
      <c r="CX228" s="74"/>
      <c r="CY228" s="74"/>
      <c r="CZ228" s="74"/>
      <c r="DA228" s="74"/>
      <c r="DB228" s="74"/>
      <c r="DC228" s="74"/>
      <c r="DD228" s="74"/>
      <c r="DE228" s="74"/>
      <c r="DF228" s="74"/>
      <c r="DG228" s="74"/>
      <c r="DH228" s="74"/>
      <c r="DI228" s="74"/>
      <c r="DJ228" s="74"/>
      <c r="DK228" s="74"/>
      <c r="DL228" s="74"/>
      <c r="DM228" s="74"/>
      <c r="DN228" s="74"/>
      <c r="DO228" s="74"/>
      <c r="DP228" s="74"/>
      <c r="DQ228" s="74"/>
      <c r="DR228" s="74"/>
      <c r="DS228" s="74"/>
      <c r="DT228" s="74"/>
      <c r="DU228" s="74"/>
      <c r="DV228" s="74"/>
      <c r="DW228" s="74"/>
      <c r="DX228" s="74"/>
      <c r="DY228" s="74"/>
      <c r="DZ228" s="74"/>
      <c r="EA228" s="74"/>
      <c r="EB228" s="74"/>
      <c r="EC228" s="74"/>
      <c r="ED228" s="74"/>
      <c r="EE228" s="74"/>
      <c r="EF228" s="74"/>
      <c r="EG228" s="74"/>
      <c r="EH228" s="74"/>
      <c r="EI228" s="74"/>
      <c r="EJ228" s="74"/>
      <c r="EK228" s="74"/>
      <c r="EL228" s="74"/>
      <c r="EM228" s="74"/>
      <c r="EN228" s="74"/>
      <c r="EO228" s="74"/>
      <c r="EP228" s="74"/>
      <c r="EQ228" s="74"/>
      <c r="ER228" s="74"/>
      <c r="ES228" s="74"/>
      <c r="ET228" s="74"/>
      <c r="EU228" s="74"/>
      <c r="EV228" s="74"/>
      <c r="EW228" s="74"/>
      <c r="EX228" s="74"/>
      <c r="EY228" s="74"/>
      <c r="EZ228" s="74"/>
      <c r="FA228" s="74"/>
      <c r="FB228" s="74"/>
      <c r="FC228" s="74"/>
      <c r="FD228" s="74"/>
      <c r="FE228" s="74"/>
      <c r="FF228" s="74"/>
      <c r="FG228" s="74"/>
      <c r="FH228" s="74"/>
      <c r="FI228" s="74"/>
      <c r="FJ228" s="74"/>
      <c r="FK228" s="74"/>
      <c r="FL228" s="74"/>
      <c r="FM228" s="74"/>
      <c r="FN228" s="74"/>
      <c r="FO228" s="74"/>
      <c r="FP228" s="74"/>
      <c r="FQ228" s="74"/>
      <c r="FR228" s="74"/>
      <c r="FS228" s="74"/>
      <c r="FT228" s="74"/>
      <c r="FU228" s="74"/>
      <c r="FV228" s="74"/>
      <c r="FW228" s="74"/>
      <c r="FX228" s="74"/>
      <c r="FY228" s="74"/>
      <c r="FZ228" s="74"/>
      <c r="GA228" s="74"/>
      <c r="GB228" s="74"/>
      <c r="GC228" s="74"/>
      <c r="GD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4"/>
      <c r="HE228" s="74"/>
      <c r="HF228" s="74"/>
      <c r="HG228" s="74"/>
      <c r="HH228" s="74"/>
      <c r="HI228" s="74"/>
      <c r="HJ228" s="74"/>
      <c r="HK228" s="74"/>
      <c r="HL228" s="74"/>
      <c r="HM228" s="74"/>
      <c r="HN228" s="74"/>
      <c r="HO228" s="74"/>
      <c r="HP228" s="74"/>
      <c r="HQ228" s="74"/>
      <c r="HR228" s="74"/>
      <c r="HS228" s="74"/>
      <c r="HT228" s="74"/>
      <c r="HU228" s="74"/>
      <c r="HV228" s="74"/>
      <c r="HW228" s="74"/>
      <c r="HX228" s="74"/>
      <c r="HY228" s="74"/>
      <c r="HZ228" s="74"/>
      <c r="IA228" s="74"/>
      <c r="IB228" s="74"/>
      <c r="IC228" s="74"/>
      <c r="ID228" s="74"/>
      <c r="IE228" s="74"/>
      <c r="IF228" s="74"/>
      <c r="IG228" s="74"/>
      <c r="IH228" s="74"/>
      <c r="II228" s="74"/>
      <c r="IJ228" s="74"/>
      <c r="IK228" s="74"/>
      <c r="IL228" s="74"/>
      <c r="IM228" s="74"/>
      <c r="IN228" s="74"/>
      <c r="IO228" s="74"/>
      <c r="IP228" s="74"/>
      <c r="IQ228" s="74"/>
      <c r="IR228" s="74"/>
      <c r="IS228" s="74"/>
      <c r="IT228" s="74"/>
      <c r="IU228" s="74"/>
      <c r="IV228" s="74"/>
    </row>
    <row r="229" spans="1:256" ht="12.75" x14ac:dyDescent="0.2">
      <c r="A229" s="68"/>
      <c r="B229" s="69">
        <v>137</v>
      </c>
      <c r="C229" s="69" t="s">
        <v>3</v>
      </c>
      <c r="D229" s="70" t="s">
        <v>31</v>
      </c>
      <c r="E229" s="69" t="s">
        <v>14</v>
      </c>
      <c r="F229" s="71">
        <f>F224*1000</f>
        <v>5.74</v>
      </c>
      <c r="G229" s="126"/>
      <c r="H229" s="72">
        <f t="shared" si="23"/>
        <v>0</v>
      </c>
      <c r="I229" s="73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  <c r="BX229" s="74"/>
      <c r="BY229" s="74"/>
      <c r="BZ229" s="74"/>
      <c r="CA229" s="74"/>
      <c r="CB229" s="74"/>
      <c r="CC229" s="74"/>
      <c r="CD229" s="74"/>
      <c r="CE229" s="74"/>
      <c r="CF229" s="74"/>
      <c r="CG229" s="74"/>
      <c r="CH229" s="74"/>
      <c r="CI229" s="74"/>
      <c r="CJ229" s="74"/>
      <c r="CK229" s="74"/>
      <c r="CL229" s="74"/>
      <c r="CM229" s="74"/>
      <c r="CN229" s="74"/>
      <c r="CO229" s="74"/>
      <c r="CP229" s="74"/>
      <c r="CQ229" s="74"/>
      <c r="CR229" s="74"/>
      <c r="CS229" s="74"/>
      <c r="CT229" s="74"/>
      <c r="CU229" s="74"/>
      <c r="CV229" s="74"/>
      <c r="CW229" s="74"/>
      <c r="CX229" s="74"/>
      <c r="CY229" s="74"/>
      <c r="CZ229" s="74"/>
      <c r="DA229" s="74"/>
      <c r="DB229" s="74"/>
      <c r="DC229" s="74"/>
      <c r="DD229" s="74"/>
      <c r="DE229" s="74"/>
      <c r="DF229" s="74"/>
      <c r="DG229" s="74"/>
      <c r="DH229" s="74"/>
      <c r="DI229" s="74"/>
      <c r="DJ229" s="74"/>
      <c r="DK229" s="74"/>
      <c r="DL229" s="74"/>
      <c r="DM229" s="74"/>
      <c r="DN229" s="74"/>
      <c r="DO229" s="74"/>
      <c r="DP229" s="74"/>
      <c r="DQ229" s="74"/>
      <c r="DR229" s="74"/>
      <c r="DS229" s="74"/>
      <c r="DT229" s="74"/>
      <c r="DU229" s="74"/>
      <c r="DV229" s="74"/>
      <c r="DW229" s="74"/>
      <c r="DX229" s="74"/>
      <c r="DY229" s="74"/>
      <c r="DZ229" s="74"/>
      <c r="EA229" s="74"/>
      <c r="EB229" s="74"/>
      <c r="EC229" s="74"/>
      <c r="ED229" s="74"/>
      <c r="EE229" s="74"/>
      <c r="EF229" s="74"/>
      <c r="EG229" s="74"/>
      <c r="EH229" s="74"/>
      <c r="EI229" s="74"/>
      <c r="EJ229" s="74"/>
      <c r="EK229" s="74"/>
      <c r="EL229" s="74"/>
      <c r="EM229" s="74"/>
      <c r="EN229" s="74"/>
      <c r="EO229" s="74"/>
      <c r="EP229" s="74"/>
      <c r="EQ229" s="74"/>
      <c r="ER229" s="74"/>
      <c r="ES229" s="74"/>
      <c r="ET229" s="74"/>
      <c r="EU229" s="74"/>
      <c r="EV229" s="74"/>
      <c r="EW229" s="74"/>
      <c r="EX229" s="74"/>
      <c r="EY229" s="74"/>
      <c r="EZ229" s="74"/>
      <c r="FA229" s="74"/>
      <c r="FB229" s="74"/>
      <c r="FC229" s="74"/>
      <c r="FD229" s="74"/>
      <c r="FE229" s="74"/>
      <c r="FF229" s="74"/>
      <c r="FG229" s="74"/>
      <c r="FH229" s="74"/>
      <c r="FI229" s="74"/>
      <c r="FJ229" s="74"/>
      <c r="FK229" s="74"/>
      <c r="FL229" s="74"/>
      <c r="FM229" s="74"/>
      <c r="FN229" s="74"/>
      <c r="FO229" s="74"/>
      <c r="FP229" s="74"/>
      <c r="FQ229" s="74"/>
      <c r="FR229" s="74"/>
      <c r="FS229" s="74"/>
      <c r="FT229" s="74"/>
      <c r="FU229" s="74"/>
      <c r="FV229" s="74"/>
      <c r="FW229" s="74"/>
      <c r="FX229" s="74"/>
      <c r="FY229" s="74"/>
      <c r="FZ229" s="74"/>
      <c r="GA229" s="74"/>
      <c r="GB229" s="74"/>
      <c r="GC229" s="74"/>
      <c r="GD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74"/>
      <c r="GX229" s="74"/>
      <c r="GY229" s="74"/>
      <c r="GZ229" s="74"/>
      <c r="HA229" s="74"/>
      <c r="HB229" s="74"/>
      <c r="HC229" s="74"/>
      <c r="HD229" s="74"/>
      <c r="HE229" s="74"/>
      <c r="HF229" s="74"/>
      <c r="HG229" s="74"/>
      <c r="HH229" s="74"/>
      <c r="HI229" s="74"/>
      <c r="HJ229" s="74"/>
      <c r="HK229" s="74"/>
      <c r="HL229" s="74"/>
      <c r="HM229" s="74"/>
      <c r="HN229" s="74"/>
      <c r="HO229" s="74"/>
      <c r="HP229" s="74"/>
      <c r="HQ229" s="74"/>
      <c r="HR229" s="74"/>
      <c r="HS229" s="74"/>
      <c r="HT229" s="74"/>
      <c r="HU229" s="74"/>
      <c r="HV229" s="74"/>
      <c r="HW229" s="74"/>
      <c r="HX229" s="74"/>
      <c r="HY229" s="74"/>
      <c r="HZ229" s="74"/>
      <c r="IA229" s="74"/>
      <c r="IB229" s="74"/>
      <c r="IC229" s="74"/>
      <c r="ID229" s="74"/>
      <c r="IE229" s="74"/>
      <c r="IF229" s="74"/>
      <c r="IG229" s="74"/>
      <c r="IH229" s="74"/>
      <c r="II229" s="74"/>
      <c r="IJ229" s="74"/>
      <c r="IK229" s="74"/>
      <c r="IL229" s="74"/>
      <c r="IM229" s="74"/>
      <c r="IN229" s="74"/>
      <c r="IO229" s="74"/>
      <c r="IP229" s="74"/>
      <c r="IQ229" s="74"/>
      <c r="IR229" s="74"/>
      <c r="IS229" s="74"/>
      <c r="IT229" s="74"/>
      <c r="IU229" s="74"/>
      <c r="IV229" s="74"/>
    </row>
    <row r="230" spans="1:256" ht="12.75" x14ac:dyDescent="0.2">
      <c r="A230" s="68"/>
      <c r="B230" s="69">
        <v>138</v>
      </c>
      <c r="C230" s="69" t="s">
        <v>3</v>
      </c>
      <c r="D230" s="70" t="s">
        <v>66</v>
      </c>
      <c r="E230" s="69" t="s">
        <v>9</v>
      </c>
      <c r="F230" s="71">
        <f>(F225+F226+F227)*0.1</f>
        <v>28.700000000000003</v>
      </c>
      <c r="G230" s="126"/>
      <c r="H230" s="72">
        <f t="shared" si="23"/>
        <v>0</v>
      </c>
      <c r="I230" s="73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  <c r="BH230" s="74"/>
      <c r="BI230" s="74"/>
      <c r="BJ230" s="74"/>
      <c r="BK230" s="74"/>
      <c r="BL230" s="74"/>
      <c r="BM230" s="74"/>
      <c r="BN230" s="74"/>
      <c r="BO230" s="74"/>
      <c r="BP230" s="74"/>
      <c r="BQ230" s="74"/>
      <c r="BR230" s="74"/>
      <c r="BS230" s="74"/>
      <c r="BT230" s="74"/>
      <c r="BU230" s="74"/>
      <c r="BV230" s="74"/>
      <c r="BW230" s="74"/>
      <c r="BX230" s="74"/>
      <c r="BY230" s="74"/>
      <c r="BZ230" s="74"/>
      <c r="CA230" s="74"/>
      <c r="CB230" s="74"/>
      <c r="CC230" s="74"/>
      <c r="CD230" s="74"/>
      <c r="CE230" s="74"/>
      <c r="CF230" s="74"/>
      <c r="CG230" s="74"/>
      <c r="CH230" s="74"/>
      <c r="CI230" s="74"/>
      <c r="CJ230" s="74"/>
      <c r="CK230" s="74"/>
      <c r="CL230" s="74"/>
      <c r="CM230" s="74"/>
      <c r="CN230" s="74"/>
      <c r="CO230" s="74"/>
      <c r="CP230" s="74"/>
      <c r="CQ230" s="74"/>
      <c r="CR230" s="74"/>
      <c r="CS230" s="74"/>
      <c r="CT230" s="74"/>
      <c r="CU230" s="74"/>
      <c r="CV230" s="74"/>
      <c r="CW230" s="74"/>
      <c r="CX230" s="74"/>
      <c r="CY230" s="74"/>
      <c r="CZ230" s="74"/>
      <c r="DA230" s="74"/>
      <c r="DB230" s="74"/>
      <c r="DC230" s="74"/>
      <c r="DD230" s="74"/>
      <c r="DE230" s="74"/>
      <c r="DF230" s="74"/>
      <c r="DG230" s="74"/>
      <c r="DH230" s="74"/>
      <c r="DI230" s="74"/>
      <c r="DJ230" s="74"/>
      <c r="DK230" s="74"/>
      <c r="DL230" s="74"/>
      <c r="DM230" s="74"/>
      <c r="DN230" s="74"/>
      <c r="DO230" s="74"/>
      <c r="DP230" s="74"/>
      <c r="DQ230" s="74"/>
      <c r="DR230" s="74"/>
      <c r="DS230" s="74"/>
      <c r="DT230" s="74"/>
      <c r="DU230" s="74"/>
      <c r="DV230" s="74"/>
      <c r="DW230" s="74"/>
      <c r="DX230" s="74"/>
      <c r="DY230" s="74"/>
      <c r="DZ230" s="74"/>
      <c r="EA230" s="74"/>
      <c r="EB230" s="74"/>
      <c r="EC230" s="74"/>
      <c r="ED230" s="74"/>
      <c r="EE230" s="74"/>
      <c r="EF230" s="74"/>
      <c r="EG230" s="74"/>
      <c r="EH230" s="74"/>
      <c r="EI230" s="74"/>
      <c r="EJ230" s="74"/>
      <c r="EK230" s="74"/>
      <c r="EL230" s="74"/>
      <c r="EM230" s="74"/>
      <c r="EN230" s="74"/>
      <c r="EO230" s="74"/>
      <c r="EP230" s="74"/>
      <c r="EQ230" s="74"/>
      <c r="ER230" s="74"/>
      <c r="ES230" s="74"/>
      <c r="ET230" s="74"/>
      <c r="EU230" s="74"/>
      <c r="EV230" s="74"/>
      <c r="EW230" s="74"/>
      <c r="EX230" s="74"/>
      <c r="EY230" s="74"/>
      <c r="EZ230" s="74"/>
      <c r="FA230" s="74"/>
      <c r="FB230" s="74"/>
      <c r="FC230" s="74"/>
      <c r="FD230" s="74"/>
      <c r="FE230" s="74"/>
      <c r="FF230" s="74"/>
      <c r="FG230" s="74"/>
      <c r="FH230" s="74"/>
      <c r="FI230" s="74"/>
      <c r="FJ230" s="74"/>
      <c r="FK230" s="74"/>
      <c r="FL230" s="74"/>
      <c r="FM230" s="74"/>
      <c r="FN230" s="74"/>
      <c r="FO230" s="74"/>
      <c r="FP230" s="74"/>
      <c r="FQ230" s="74"/>
      <c r="FR230" s="74"/>
      <c r="FS230" s="74"/>
      <c r="FT230" s="74"/>
      <c r="FU230" s="74"/>
      <c r="FV230" s="74"/>
      <c r="FW230" s="74"/>
      <c r="FX230" s="74"/>
      <c r="FY230" s="74"/>
      <c r="FZ230" s="74"/>
      <c r="GA230" s="74"/>
      <c r="GB230" s="74"/>
      <c r="GC230" s="74"/>
      <c r="GD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  <c r="GV230" s="74"/>
      <c r="GW230" s="74"/>
      <c r="GX230" s="74"/>
      <c r="GY230" s="74"/>
      <c r="GZ230" s="74"/>
      <c r="HA230" s="74"/>
      <c r="HB230" s="74"/>
      <c r="HC230" s="74"/>
      <c r="HD230" s="74"/>
      <c r="HE230" s="74"/>
      <c r="HF230" s="74"/>
      <c r="HG230" s="74"/>
      <c r="HH230" s="74"/>
      <c r="HI230" s="74"/>
      <c r="HJ230" s="74"/>
      <c r="HK230" s="74"/>
      <c r="HL230" s="74"/>
      <c r="HM230" s="74"/>
      <c r="HN230" s="74"/>
      <c r="HO230" s="74"/>
      <c r="HP230" s="74"/>
      <c r="HQ230" s="74"/>
      <c r="HR230" s="74"/>
      <c r="HS230" s="74"/>
      <c r="HT230" s="74"/>
      <c r="HU230" s="74"/>
      <c r="HV230" s="74"/>
      <c r="HW230" s="74"/>
      <c r="HX230" s="74"/>
      <c r="HY230" s="74"/>
      <c r="HZ230" s="74"/>
      <c r="IA230" s="74"/>
      <c r="IB230" s="74"/>
      <c r="IC230" s="74"/>
      <c r="ID230" s="74"/>
      <c r="IE230" s="74"/>
      <c r="IF230" s="74"/>
      <c r="IG230" s="74"/>
      <c r="IH230" s="74"/>
      <c r="II230" s="74"/>
      <c r="IJ230" s="74"/>
      <c r="IK230" s="74"/>
      <c r="IL230" s="74"/>
      <c r="IM230" s="74"/>
      <c r="IN230" s="74"/>
      <c r="IO230" s="74"/>
      <c r="IP230" s="74"/>
      <c r="IQ230" s="74"/>
      <c r="IR230" s="74"/>
      <c r="IS230" s="74"/>
      <c r="IT230" s="74"/>
      <c r="IU230" s="74"/>
      <c r="IV230" s="74"/>
    </row>
    <row r="231" spans="1:256" ht="12.75" x14ac:dyDescent="0.2">
      <c r="A231" s="39"/>
      <c r="B231" s="39"/>
      <c r="C231" s="41"/>
      <c r="D231" s="41" t="s">
        <v>32</v>
      </c>
      <c r="E231" s="39"/>
      <c r="F231" s="42"/>
      <c r="G231" s="42"/>
      <c r="H231" s="43">
        <f>SUM(H201:H230)</f>
        <v>0</v>
      </c>
      <c r="I231" s="44"/>
      <c r="J231" s="39"/>
      <c r="K231" s="45"/>
      <c r="L231" s="39"/>
      <c r="M231" s="40"/>
      <c r="N231" s="39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  <c r="GL231" s="40"/>
      <c r="GM231" s="40"/>
      <c r="GN231" s="40"/>
      <c r="GO231" s="40"/>
      <c r="GP231" s="40"/>
      <c r="GQ231" s="40"/>
      <c r="GR231" s="40"/>
      <c r="GS231" s="40"/>
      <c r="GT231" s="40"/>
      <c r="GU231" s="40"/>
      <c r="GV231" s="40"/>
      <c r="GW231" s="40"/>
      <c r="GX231" s="40"/>
      <c r="GY231" s="40"/>
      <c r="GZ231" s="40"/>
      <c r="HA231" s="40"/>
      <c r="HB231" s="40"/>
      <c r="HC231" s="40"/>
      <c r="HD231" s="40"/>
      <c r="HE231" s="40"/>
      <c r="HF231" s="40"/>
      <c r="HG231" s="40"/>
      <c r="HH231" s="40"/>
      <c r="HI231" s="40"/>
      <c r="HJ231" s="40"/>
      <c r="HK231" s="40"/>
      <c r="HL231" s="40"/>
      <c r="HM231" s="40"/>
      <c r="HN231" s="40"/>
      <c r="HO231" s="40"/>
      <c r="HP231" s="40"/>
      <c r="HQ231" s="40"/>
      <c r="HR231" s="40"/>
      <c r="HS231" s="40"/>
      <c r="HT231" s="40"/>
      <c r="HU231" s="40"/>
      <c r="HV231" s="40"/>
      <c r="HW231" s="40"/>
      <c r="HX231" s="40"/>
      <c r="HY231" s="40"/>
      <c r="HZ231" s="40"/>
      <c r="IA231" s="40"/>
      <c r="IB231" s="40"/>
      <c r="IC231" s="40"/>
      <c r="ID231" s="40"/>
      <c r="IE231" s="40"/>
      <c r="IF231" s="40"/>
      <c r="IG231" s="40"/>
      <c r="IH231" s="40"/>
      <c r="II231" s="40"/>
      <c r="IJ231" s="40"/>
      <c r="IK231" s="40"/>
      <c r="IL231" s="40"/>
      <c r="IM231" s="40"/>
      <c r="IN231" s="40"/>
      <c r="IO231" s="40"/>
      <c r="IP231" s="40"/>
      <c r="IQ231" s="40"/>
      <c r="IR231" s="40"/>
      <c r="IS231" s="40"/>
      <c r="IT231" s="40"/>
      <c r="IU231" s="40"/>
      <c r="IV231" s="40"/>
    </row>
    <row r="232" spans="1:256" ht="12.75" x14ac:dyDescent="0.2">
      <c r="A232" s="39"/>
      <c r="B232" s="39"/>
      <c r="C232" s="41"/>
      <c r="D232" s="41"/>
      <c r="E232" s="39"/>
      <c r="F232" s="42"/>
      <c r="G232" s="42"/>
      <c r="H232" s="43"/>
      <c r="I232" s="44"/>
      <c r="J232" s="39"/>
      <c r="K232" s="45"/>
      <c r="L232" s="39"/>
      <c r="M232" s="40"/>
      <c r="N232" s="39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/>
      <c r="GQ232" s="40"/>
      <c r="GR232" s="40"/>
      <c r="GS232" s="40"/>
      <c r="GT232" s="40"/>
      <c r="GU232" s="40"/>
      <c r="GV232" s="40"/>
      <c r="GW232" s="40"/>
      <c r="GX232" s="40"/>
      <c r="GY232" s="40"/>
      <c r="GZ232" s="40"/>
      <c r="HA232" s="40"/>
      <c r="HB232" s="40"/>
      <c r="HC232" s="40"/>
      <c r="HD232" s="40"/>
      <c r="HE232" s="40"/>
      <c r="HF232" s="40"/>
      <c r="HG232" s="40"/>
      <c r="HH232" s="40"/>
      <c r="HI232" s="40"/>
      <c r="HJ232" s="40"/>
      <c r="HK232" s="40"/>
      <c r="HL232" s="40"/>
      <c r="HM232" s="40"/>
      <c r="HN232" s="40"/>
      <c r="HO232" s="40"/>
      <c r="HP232" s="40"/>
      <c r="HQ232" s="40"/>
      <c r="HR232" s="40"/>
      <c r="HS232" s="40"/>
      <c r="HT232" s="40"/>
      <c r="HU232" s="40"/>
      <c r="HV232" s="40"/>
      <c r="HW232" s="40"/>
      <c r="HX232" s="40"/>
      <c r="HY232" s="40"/>
      <c r="HZ232" s="40"/>
      <c r="IA232" s="40"/>
      <c r="IB232" s="40"/>
      <c r="IC232" s="40"/>
      <c r="ID232" s="40"/>
      <c r="IE232" s="40"/>
      <c r="IF232" s="40"/>
      <c r="IG232" s="40"/>
      <c r="IH232" s="40"/>
      <c r="II232" s="40"/>
      <c r="IJ232" s="40"/>
      <c r="IK232" s="40"/>
      <c r="IL232" s="40"/>
      <c r="IM232" s="40"/>
      <c r="IN232" s="40"/>
      <c r="IO232" s="40"/>
      <c r="IP232" s="40"/>
      <c r="IQ232" s="40"/>
      <c r="IR232" s="40"/>
      <c r="IS232" s="40"/>
      <c r="IT232" s="40"/>
      <c r="IU232" s="40"/>
      <c r="IV232" s="40"/>
    </row>
    <row r="233" spans="1:256" ht="12.75" x14ac:dyDescent="0.2">
      <c r="A233" s="39"/>
      <c r="B233" s="39"/>
      <c r="C233" s="41"/>
      <c r="D233" s="41"/>
      <c r="E233" s="39"/>
      <c r="F233" s="42"/>
      <c r="G233" s="42"/>
      <c r="H233" s="43"/>
      <c r="I233" s="44"/>
      <c r="J233" s="39"/>
      <c r="K233" s="45"/>
      <c r="L233" s="39"/>
      <c r="M233" s="40"/>
      <c r="N233" s="39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40"/>
      <c r="EG233" s="40"/>
      <c r="EH233" s="40"/>
      <c r="EI233" s="40"/>
      <c r="EJ233" s="40"/>
      <c r="EK233" s="40"/>
      <c r="EL233" s="40"/>
      <c r="EM233" s="40"/>
      <c r="EN233" s="40"/>
      <c r="EO233" s="40"/>
      <c r="EP233" s="40"/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0"/>
      <c r="GF233" s="40"/>
      <c r="GG233" s="40"/>
      <c r="GH233" s="40"/>
      <c r="GI233" s="40"/>
      <c r="GJ233" s="40"/>
      <c r="GK233" s="40"/>
      <c r="GL233" s="40"/>
      <c r="GM233" s="40"/>
      <c r="GN233" s="40"/>
      <c r="GO233" s="40"/>
      <c r="GP233" s="40"/>
      <c r="GQ233" s="40"/>
      <c r="GR233" s="40"/>
      <c r="GS233" s="40"/>
      <c r="GT233" s="40"/>
      <c r="GU233" s="40"/>
      <c r="GV233" s="40"/>
      <c r="GW233" s="40"/>
      <c r="GX233" s="40"/>
      <c r="GY233" s="40"/>
      <c r="GZ233" s="40"/>
      <c r="HA233" s="40"/>
      <c r="HB233" s="40"/>
      <c r="HC233" s="40"/>
      <c r="HD233" s="40"/>
      <c r="HE233" s="40"/>
      <c r="HF233" s="40"/>
      <c r="HG233" s="40"/>
      <c r="HH233" s="40"/>
      <c r="HI233" s="40"/>
      <c r="HJ233" s="40"/>
      <c r="HK233" s="40"/>
      <c r="HL233" s="40"/>
      <c r="HM233" s="40"/>
      <c r="HN233" s="40"/>
      <c r="HO233" s="40"/>
      <c r="HP233" s="40"/>
      <c r="HQ233" s="40"/>
      <c r="HR233" s="40"/>
      <c r="HS233" s="40"/>
      <c r="HT233" s="40"/>
      <c r="HU233" s="40"/>
      <c r="HV233" s="40"/>
      <c r="HW233" s="40"/>
      <c r="HX233" s="40"/>
      <c r="HY233" s="40"/>
      <c r="HZ233" s="40"/>
      <c r="IA233" s="40"/>
      <c r="IB233" s="40"/>
      <c r="IC233" s="40"/>
      <c r="ID233" s="40"/>
      <c r="IE233" s="40"/>
      <c r="IF233" s="40"/>
      <c r="IG233" s="40"/>
      <c r="IH233" s="40"/>
      <c r="II233" s="40"/>
      <c r="IJ233" s="40"/>
      <c r="IK233" s="40"/>
      <c r="IL233" s="40"/>
      <c r="IM233" s="40"/>
      <c r="IN233" s="40"/>
      <c r="IO233" s="40"/>
      <c r="IP233" s="40"/>
      <c r="IQ233" s="40"/>
      <c r="IR233" s="40"/>
      <c r="IS233" s="40"/>
      <c r="IT233" s="40"/>
      <c r="IU233" s="40"/>
      <c r="IV233" s="40"/>
    </row>
    <row r="234" spans="1:256" ht="12.75" x14ac:dyDescent="0.2">
      <c r="A234" s="39"/>
      <c r="B234" s="39">
        <v>8</v>
      </c>
      <c r="C234" s="41"/>
      <c r="D234" s="41"/>
      <c r="E234" s="39"/>
      <c r="F234" s="42"/>
      <c r="G234" s="42"/>
      <c r="H234" s="43"/>
      <c r="I234" s="44"/>
      <c r="J234" s="39"/>
      <c r="K234" s="45"/>
      <c r="L234" s="39"/>
      <c r="M234" s="40"/>
      <c r="N234" s="39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  <c r="DP234" s="40"/>
      <c r="DQ234" s="40"/>
      <c r="DR234" s="40"/>
      <c r="DS234" s="40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/>
      <c r="EE234" s="40"/>
      <c r="EF234" s="40"/>
      <c r="EG234" s="40"/>
      <c r="EH234" s="40"/>
      <c r="EI234" s="40"/>
      <c r="EJ234" s="40"/>
      <c r="EK234" s="40"/>
      <c r="EL234" s="40"/>
      <c r="EM234" s="40"/>
      <c r="EN234" s="40"/>
      <c r="EO234" s="40"/>
      <c r="EP234" s="40"/>
      <c r="EQ234" s="40"/>
      <c r="ER234" s="40"/>
      <c r="ES234" s="40"/>
      <c r="ET234" s="40"/>
      <c r="EU234" s="40"/>
      <c r="EV234" s="40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0"/>
      <c r="GE234" s="40"/>
      <c r="GF234" s="40"/>
      <c r="GG234" s="40"/>
      <c r="GH234" s="40"/>
      <c r="GI234" s="40"/>
      <c r="GJ234" s="40"/>
      <c r="GK234" s="40"/>
      <c r="GL234" s="40"/>
      <c r="GM234" s="40"/>
      <c r="GN234" s="40"/>
      <c r="GO234" s="40"/>
      <c r="GP234" s="40"/>
      <c r="GQ234" s="40"/>
      <c r="GR234" s="40"/>
      <c r="GS234" s="40"/>
      <c r="GT234" s="40"/>
      <c r="GU234" s="40"/>
      <c r="GV234" s="40"/>
      <c r="GW234" s="40"/>
      <c r="GX234" s="40"/>
      <c r="GY234" s="40"/>
      <c r="GZ234" s="40"/>
      <c r="HA234" s="40"/>
      <c r="HB234" s="40"/>
      <c r="HC234" s="40"/>
      <c r="HD234" s="40"/>
      <c r="HE234" s="40"/>
      <c r="HF234" s="40"/>
      <c r="HG234" s="40"/>
      <c r="HH234" s="40"/>
      <c r="HI234" s="40"/>
      <c r="HJ234" s="40"/>
      <c r="HK234" s="40"/>
      <c r="HL234" s="40"/>
      <c r="HM234" s="40"/>
      <c r="HN234" s="40"/>
      <c r="HO234" s="40"/>
      <c r="HP234" s="40"/>
      <c r="HQ234" s="40"/>
      <c r="HR234" s="40"/>
      <c r="HS234" s="40"/>
      <c r="HT234" s="40"/>
      <c r="HU234" s="40"/>
      <c r="HV234" s="40"/>
      <c r="HW234" s="40"/>
      <c r="HX234" s="40"/>
      <c r="HY234" s="40"/>
      <c r="HZ234" s="40"/>
      <c r="IA234" s="40"/>
      <c r="IB234" s="40"/>
      <c r="IC234" s="40"/>
      <c r="ID234" s="40"/>
      <c r="IE234" s="40"/>
      <c r="IF234" s="40"/>
      <c r="IG234" s="40"/>
      <c r="IH234" s="40"/>
      <c r="II234" s="40"/>
      <c r="IJ234" s="40"/>
      <c r="IK234" s="40"/>
      <c r="IL234" s="40"/>
      <c r="IM234" s="40"/>
      <c r="IN234" s="40"/>
      <c r="IO234" s="40"/>
      <c r="IP234" s="40"/>
      <c r="IQ234" s="40"/>
      <c r="IR234" s="40"/>
      <c r="IS234" s="40"/>
      <c r="IT234" s="40"/>
      <c r="IU234" s="40"/>
      <c r="IV234" s="40"/>
    </row>
    <row r="235" spans="1:256" ht="12.75" x14ac:dyDescent="0.2">
      <c r="A235" s="39"/>
      <c r="B235" s="39" t="s">
        <v>10</v>
      </c>
      <c r="C235" s="41" t="s">
        <v>33</v>
      </c>
      <c r="D235" s="41"/>
      <c r="E235" s="39" t="s">
        <v>4</v>
      </c>
      <c r="F235" s="42" t="s">
        <v>5</v>
      </c>
      <c r="G235" s="42" t="s">
        <v>11</v>
      </c>
      <c r="H235" s="43" t="s">
        <v>8</v>
      </c>
      <c r="I235" s="44"/>
      <c r="J235" s="39"/>
      <c r="K235" s="45"/>
      <c r="L235" s="39"/>
      <c r="M235" s="40"/>
      <c r="N235" s="39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  <c r="DP235" s="40"/>
      <c r="DQ235" s="40"/>
      <c r="DR235" s="40"/>
      <c r="DS235" s="40"/>
      <c r="DT235" s="40"/>
      <c r="DU235" s="40"/>
      <c r="DV235" s="40"/>
      <c r="DW235" s="40"/>
      <c r="DX235" s="40"/>
      <c r="DY235" s="40"/>
      <c r="DZ235" s="40"/>
      <c r="EA235" s="40"/>
      <c r="EB235" s="40"/>
      <c r="EC235" s="40"/>
      <c r="ED235" s="40"/>
      <c r="EE235" s="40"/>
      <c r="EF235" s="40"/>
      <c r="EG235" s="40"/>
      <c r="EH235" s="40"/>
      <c r="EI235" s="40"/>
      <c r="EJ235" s="40"/>
      <c r="EK235" s="40"/>
      <c r="EL235" s="40"/>
      <c r="EM235" s="40"/>
      <c r="EN235" s="40"/>
      <c r="EO235" s="40"/>
      <c r="EP235" s="40"/>
      <c r="EQ235" s="40"/>
      <c r="ER235" s="40"/>
      <c r="ES235" s="40"/>
      <c r="ET235" s="40"/>
      <c r="EU235" s="40"/>
      <c r="EV235" s="40"/>
      <c r="EW235" s="40"/>
      <c r="EX235" s="40"/>
      <c r="EY235" s="40"/>
      <c r="EZ235" s="40"/>
      <c r="FA235" s="40"/>
      <c r="FB235" s="40"/>
      <c r="FC235" s="40"/>
      <c r="FD235" s="40"/>
      <c r="FE235" s="40"/>
      <c r="FF235" s="40"/>
      <c r="FG235" s="40"/>
      <c r="FH235" s="40"/>
      <c r="FI235" s="40"/>
      <c r="FJ235" s="40"/>
      <c r="FK235" s="40"/>
      <c r="FL235" s="40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  <c r="GL235" s="40"/>
      <c r="GM235" s="40"/>
      <c r="GN235" s="40"/>
      <c r="GO235" s="40"/>
      <c r="GP235" s="40"/>
      <c r="GQ235" s="40"/>
      <c r="GR235" s="40"/>
      <c r="GS235" s="40"/>
      <c r="GT235" s="40"/>
      <c r="GU235" s="40"/>
      <c r="GV235" s="40"/>
      <c r="GW235" s="40"/>
      <c r="GX235" s="40"/>
      <c r="GY235" s="40"/>
      <c r="GZ235" s="40"/>
      <c r="HA235" s="40"/>
      <c r="HB235" s="40"/>
      <c r="HC235" s="40"/>
      <c r="HD235" s="40"/>
      <c r="HE235" s="40"/>
      <c r="HF235" s="40"/>
      <c r="HG235" s="40"/>
      <c r="HH235" s="40"/>
      <c r="HI235" s="40"/>
      <c r="HJ235" s="40"/>
      <c r="HK235" s="40"/>
      <c r="HL235" s="40"/>
      <c r="HM235" s="40"/>
      <c r="HN235" s="40"/>
      <c r="HO235" s="40"/>
      <c r="HP235" s="40"/>
      <c r="HQ235" s="40"/>
      <c r="HR235" s="40"/>
      <c r="HS235" s="40"/>
      <c r="HT235" s="40"/>
      <c r="HU235" s="40"/>
      <c r="HV235" s="40"/>
      <c r="HW235" s="40"/>
      <c r="HX235" s="40"/>
      <c r="HY235" s="40"/>
      <c r="HZ235" s="40"/>
      <c r="IA235" s="40"/>
      <c r="IB235" s="40"/>
      <c r="IC235" s="40"/>
      <c r="ID235" s="40"/>
      <c r="IE235" s="40"/>
      <c r="IF235" s="40"/>
      <c r="IG235" s="40"/>
      <c r="IH235" s="40"/>
      <c r="II235" s="40"/>
      <c r="IJ235" s="40"/>
      <c r="IK235" s="40"/>
      <c r="IL235" s="40"/>
      <c r="IM235" s="40"/>
      <c r="IN235" s="40"/>
      <c r="IO235" s="40"/>
      <c r="IP235" s="40"/>
      <c r="IQ235" s="40"/>
      <c r="IR235" s="40"/>
      <c r="IS235" s="40"/>
      <c r="IT235" s="40"/>
      <c r="IU235" s="40"/>
      <c r="IV235" s="40"/>
    </row>
    <row r="236" spans="1:256" ht="12.75" x14ac:dyDescent="0.2">
      <c r="A236" s="39"/>
      <c r="B236" s="39"/>
      <c r="C236" s="41" t="s">
        <v>28</v>
      </c>
      <c r="D236" s="41"/>
      <c r="E236" s="39"/>
      <c r="F236" s="42"/>
      <c r="G236" s="42"/>
      <c r="H236" s="43"/>
      <c r="I236" s="44"/>
      <c r="J236" s="39"/>
      <c r="K236" s="45"/>
      <c r="L236" s="39"/>
      <c r="M236" s="40"/>
      <c r="N236" s="39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  <c r="DP236" s="40"/>
      <c r="DQ236" s="40"/>
      <c r="DR236" s="40"/>
      <c r="DS236" s="40"/>
      <c r="DT236" s="40"/>
      <c r="DU236" s="40"/>
      <c r="DV236" s="40"/>
      <c r="DW236" s="40"/>
      <c r="DX236" s="40"/>
      <c r="DY236" s="40"/>
      <c r="DZ236" s="40"/>
      <c r="EA236" s="40"/>
      <c r="EB236" s="40"/>
      <c r="EC236" s="40"/>
      <c r="ED236" s="40"/>
      <c r="EE236" s="40"/>
      <c r="EF236" s="40"/>
      <c r="EG236" s="40"/>
      <c r="EH236" s="40"/>
      <c r="EI236" s="40"/>
      <c r="EJ236" s="40"/>
      <c r="EK236" s="40"/>
      <c r="EL236" s="40"/>
      <c r="EM236" s="40"/>
      <c r="EN236" s="40"/>
      <c r="EO236" s="40"/>
      <c r="EP236" s="40"/>
      <c r="EQ236" s="40"/>
      <c r="ER236" s="40"/>
      <c r="ES236" s="40"/>
      <c r="ET236" s="40"/>
      <c r="EU236" s="40"/>
      <c r="EV236" s="40"/>
      <c r="EW236" s="40"/>
      <c r="EX236" s="40"/>
      <c r="EY236" s="40"/>
      <c r="EZ236" s="40"/>
      <c r="FA236" s="40"/>
      <c r="FB236" s="40"/>
      <c r="FC236" s="40"/>
      <c r="FD236" s="40"/>
      <c r="FE236" s="40"/>
      <c r="FF236" s="40"/>
      <c r="FG236" s="40"/>
      <c r="FH236" s="40"/>
      <c r="FI236" s="40"/>
      <c r="FJ236" s="40"/>
      <c r="FK236" s="40"/>
      <c r="FL236" s="40"/>
      <c r="FM236" s="40"/>
      <c r="FN236" s="40"/>
      <c r="FO236" s="40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0"/>
      <c r="GD236" s="40"/>
      <c r="GE236" s="40"/>
      <c r="GF236" s="40"/>
      <c r="GG236" s="40"/>
      <c r="GH236" s="40"/>
      <c r="GI236" s="40"/>
      <c r="GJ236" s="40"/>
      <c r="GK236" s="40"/>
      <c r="GL236" s="40"/>
      <c r="GM236" s="40"/>
      <c r="GN236" s="40"/>
      <c r="GO236" s="40"/>
      <c r="GP236" s="40"/>
      <c r="GQ236" s="40"/>
      <c r="GR236" s="40"/>
      <c r="GS236" s="40"/>
      <c r="GT236" s="40"/>
      <c r="GU236" s="40"/>
      <c r="GV236" s="40"/>
      <c r="GW236" s="40"/>
      <c r="GX236" s="40"/>
      <c r="GY236" s="40"/>
      <c r="GZ236" s="40"/>
      <c r="HA236" s="40"/>
      <c r="HB236" s="40"/>
      <c r="HC236" s="40"/>
      <c r="HD236" s="40"/>
      <c r="HE236" s="40"/>
      <c r="HF236" s="40"/>
      <c r="HG236" s="40"/>
      <c r="HH236" s="40"/>
      <c r="HI236" s="40"/>
      <c r="HJ236" s="40"/>
      <c r="HK236" s="40"/>
      <c r="HL236" s="40"/>
      <c r="HM236" s="40"/>
      <c r="HN236" s="40"/>
      <c r="HO236" s="40"/>
      <c r="HP236" s="40"/>
      <c r="HQ236" s="40"/>
      <c r="HR236" s="40"/>
      <c r="HS236" s="40"/>
      <c r="HT236" s="40"/>
      <c r="HU236" s="40"/>
      <c r="HV236" s="40"/>
      <c r="HW236" s="40"/>
      <c r="HX236" s="40"/>
      <c r="HY236" s="40"/>
      <c r="HZ236" s="40"/>
      <c r="IA236" s="40"/>
      <c r="IB236" s="40"/>
      <c r="IC236" s="40"/>
      <c r="ID236" s="40"/>
      <c r="IE236" s="40"/>
      <c r="IF236" s="40"/>
      <c r="IG236" s="40"/>
      <c r="IH236" s="40"/>
      <c r="II236" s="40"/>
      <c r="IJ236" s="40"/>
      <c r="IK236" s="40"/>
      <c r="IL236" s="40"/>
      <c r="IM236" s="40"/>
      <c r="IN236" s="40"/>
      <c r="IO236" s="40"/>
      <c r="IP236" s="40"/>
      <c r="IQ236" s="40"/>
      <c r="IR236" s="40"/>
      <c r="IS236" s="40"/>
      <c r="IT236" s="40"/>
      <c r="IU236" s="40"/>
      <c r="IV236" s="40"/>
    </row>
    <row r="237" spans="1:256" ht="25.5" x14ac:dyDescent="0.2">
      <c r="A237" s="68"/>
      <c r="B237" s="69">
        <v>139</v>
      </c>
      <c r="C237" s="69">
        <v>185804213</v>
      </c>
      <c r="D237" s="70" t="s">
        <v>141</v>
      </c>
      <c r="E237" s="69" t="s">
        <v>0</v>
      </c>
      <c r="F237" s="71">
        <f>+(3*31*3.15*0.5*0.5)</f>
        <v>73.237499999999997</v>
      </c>
      <c r="G237" s="126"/>
      <c r="H237" s="72">
        <f t="shared" ref="H237:H243" si="24">G237*F237</f>
        <v>0</v>
      </c>
      <c r="I237" s="73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74"/>
      <c r="BL237" s="74"/>
      <c r="BM237" s="74"/>
      <c r="BN237" s="74"/>
      <c r="BO237" s="74"/>
      <c r="BP237" s="74"/>
      <c r="BQ237" s="74"/>
      <c r="BR237" s="74"/>
      <c r="BS237" s="74"/>
      <c r="BT237" s="74"/>
      <c r="BU237" s="74"/>
      <c r="BV237" s="74"/>
      <c r="BW237" s="74"/>
      <c r="BX237" s="74"/>
      <c r="BY237" s="74"/>
      <c r="BZ237" s="74"/>
      <c r="CA237" s="74"/>
      <c r="CB237" s="74"/>
      <c r="CC237" s="74"/>
      <c r="CD237" s="74"/>
      <c r="CE237" s="74"/>
      <c r="CF237" s="74"/>
      <c r="CG237" s="74"/>
      <c r="CH237" s="74"/>
      <c r="CI237" s="74"/>
      <c r="CJ237" s="74"/>
      <c r="CK237" s="74"/>
      <c r="CL237" s="74"/>
      <c r="CM237" s="74"/>
      <c r="CN237" s="74"/>
      <c r="CO237" s="74"/>
      <c r="CP237" s="74"/>
      <c r="CQ237" s="74"/>
      <c r="CR237" s="74"/>
      <c r="CS237" s="74"/>
      <c r="CT237" s="74"/>
      <c r="CU237" s="74"/>
      <c r="CV237" s="74"/>
      <c r="CW237" s="74"/>
      <c r="CX237" s="74"/>
      <c r="CY237" s="74"/>
      <c r="CZ237" s="74"/>
      <c r="DA237" s="74"/>
      <c r="DB237" s="74"/>
      <c r="DC237" s="74"/>
      <c r="DD237" s="74"/>
      <c r="DE237" s="74"/>
      <c r="DF237" s="74"/>
      <c r="DG237" s="74"/>
      <c r="DH237" s="74"/>
      <c r="DI237" s="74"/>
      <c r="DJ237" s="74"/>
      <c r="DK237" s="74"/>
      <c r="DL237" s="74"/>
      <c r="DM237" s="74"/>
      <c r="DN237" s="74"/>
      <c r="DO237" s="74"/>
      <c r="DP237" s="74"/>
      <c r="DQ237" s="74"/>
      <c r="DR237" s="74"/>
      <c r="DS237" s="74"/>
      <c r="DT237" s="74"/>
      <c r="DU237" s="74"/>
      <c r="DV237" s="74"/>
      <c r="DW237" s="74"/>
      <c r="DX237" s="74"/>
      <c r="DY237" s="74"/>
      <c r="DZ237" s="74"/>
      <c r="EA237" s="74"/>
      <c r="EB237" s="74"/>
      <c r="EC237" s="74"/>
      <c r="ED237" s="74"/>
      <c r="EE237" s="74"/>
      <c r="EF237" s="74"/>
      <c r="EG237" s="74"/>
      <c r="EH237" s="74"/>
      <c r="EI237" s="74"/>
      <c r="EJ237" s="74"/>
      <c r="EK237" s="74"/>
      <c r="EL237" s="74"/>
      <c r="EM237" s="74"/>
      <c r="EN237" s="74"/>
      <c r="EO237" s="74"/>
      <c r="EP237" s="74"/>
      <c r="EQ237" s="74"/>
      <c r="ER237" s="74"/>
      <c r="ES237" s="74"/>
      <c r="ET237" s="74"/>
      <c r="EU237" s="74"/>
      <c r="EV237" s="74"/>
      <c r="EW237" s="74"/>
      <c r="EX237" s="74"/>
      <c r="EY237" s="74"/>
      <c r="EZ237" s="74"/>
      <c r="FA237" s="74"/>
      <c r="FB237" s="74"/>
      <c r="FC237" s="74"/>
      <c r="FD237" s="74"/>
      <c r="FE237" s="74"/>
      <c r="FF237" s="74"/>
      <c r="FG237" s="74"/>
      <c r="FH237" s="74"/>
      <c r="FI237" s="74"/>
      <c r="FJ237" s="74"/>
      <c r="FK237" s="74"/>
      <c r="FL237" s="74"/>
      <c r="FM237" s="74"/>
      <c r="FN237" s="74"/>
      <c r="FO237" s="74"/>
      <c r="FP237" s="74"/>
      <c r="FQ237" s="74"/>
      <c r="FR237" s="74"/>
      <c r="FS237" s="74"/>
      <c r="FT237" s="74"/>
      <c r="FU237" s="74"/>
      <c r="FV237" s="74"/>
      <c r="FW237" s="74"/>
      <c r="FX237" s="74"/>
      <c r="FY237" s="74"/>
      <c r="FZ237" s="74"/>
      <c r="GA237" s="74"/>
      <c r="GB237" s="74"/>
      <c r="GC237" s="74"/>
      <c r="GD237" s="74"/>
      <c r="GE237" s="74"/>
      <c r="GF237" s="74"/>
      <c r="GG237" s="74"/>
      <c r="GH237" s="74"/>
      <c r="GI237" s="74"/>
      <c r="GJ237" s="74"/>
      <c r="GK237" s="74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4"/>
      <c r="HE237" s="74"/>
      <c r="HF237" s="74"/>
      <c r="HG237" s="74"/>
      <c r="HH237" s="74"/>
      <c r="HI237" s="74"/>
      <c r="HJ237" s="74"/>
      <c r="HK237" s="74"/>
      <c r="HL237" s="74"/>
      <c r="HM237" s="74"/>
      <c r="HN237" s="74"/>
      <c r="HO237" s="74"/>
      <c r="HP237" s="74"/>
      <c r="HQ237" s="74"/>
      <c r="HR237" s="74"/>
      <c r="HS237" s="74"/>
      <c r="HT237" s="74"/>
      <c r="HU237" s="74"/>
      <c r="HV237" s="74"/>
      <c r="HW237" s="74"/>
      <c r="HX237" s="74"/>
      <c r="HY237" s="74"/>
      <c r="HZ237" s="74"/>
      <c r="IA237" s="74"/>
      <c r="IB237" s="74"/>
      <c r="IC237" s="74"/>
      <c r="ID237" s="74"/>
      <c r="IE237" s="74"/>
      <c r="IF237" s="74"/>
      <c r="IG237" s="74"/>
      <c r="IH237" s="74"/>
      <c r="II237" s="74"/>
      <c r="IJ237" s="74"/>
      <c r="IK237" s="74"/>
      <c r="IL237" s="74"/>
      <c r="IM237" s="74"/>
      <c r="IN237" s="74"/>
      <c r="IO237" s="74"/>
      <c r="IP237" s="74"/>
      <c r="IQ237" s="74"/>
      <c r="IR237" s="74"/>
      <c r="IS237" s="74"/>
      <c r="IT237" s="74"/>
      <c r="IU237" s="74"/>
      <c r="IV237" s="74"/>
    </row>
    <row r="238" spans="1:256" ht="25.5" x14ac:dyDescent="0.2">
      <c r="A238" s="68"/>
      <c r="B238" s="69">
        <v>140</v>
      </c>
      <c r="C238" s="69">
        <v>185804233</v>
      </c>
      <c r="D238" s="70" t="s">
        <v>143</v>
      </c>
      <c r="E238" s="69" t="s">
        <v>0</v>
      </c>
      <c r="F238" s="71">
        <f>+ (3*4*3.15*0.5*0.5)</f>
        <v>9.4499999999999993</v>
      </c>
      <c r="G238" s="126"/>
      <c r="H238" s="72">
        <f t="shared" si="24"/>
        <v>0</v>
      </c>
      <c r="I238" s="73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74"/>
      <c r="BL238" s="74"/>
      <c r="BM238" s="74"/>
      <c r="BN238" s="74"/>
      <c r="BO238" s="74"/>
      <c r="BP238" s="74"/>
      <c r="BQ238" s="74"/>
      <c r="BR238" s="74"/>
      <c r="BS238" s="74"/>
      <c r="BT238" s="74"/>
      <c r="BU238" s="74"/>
      <c r="BV238" s="74"/>
      <c r="BW238" s="74"/>
      <c r="BX238" s="74"/>
      <c r="BY238" s="74"/>
      <c r="BZ238" s="74"/>
      <c r="CA238" s="74"/>
      <c r="CB238" s="74"/>
      <c r="CC238" s="74"/>
      <c r="CD238" s="74"/>
      <c r="CE238" s="74"/>
      <c r="CF238" s="74"/>
      <c r="CG238" s="74"/>
      <c r="CH238" s="74"/>
      <c r="CI238" s="74"/>
      <c r="CJ238" s="74"/>
      <c r="CK238" s="74"/>
      <c r="CL238" s="74"/>
      <c r="CM238" s="74"/>
      <c r="CN238" s="74"/>
      <c r="CO238" s="74"/>
      <c r="CP238" s="74"/>
      <c r="CQ238" s="74"/>
      <c r="CR238" s="74"/>
      <c r="CS238" s="74"/>
      <c r="CT238" s="74"/>
      <c r="CU238" s="74"/>
      <c r="CV238" s="74"/>
      <c r="CW238" s="74"/>
      <c r="CX238" s="74"/>
      <c r="CY238" s="74"/>
      <c r="CZ238" s="74"/>
      <c r="DA238" s="74"/>
      <c r="DB238" s="74"/>
      <c r="DC238" s="74"/>
      <c r="DD238" s="74"/>
      <c r="DE238" s="74"/>
      <c r="DF238" s="74"/>
      <c r="DG238" s="74"/>
      <c r="DH238" s="74"/>
      <c r="DI238" s="74"/>
      <c r="DJ238" s="74"/>
      <c r="DK238" s="74"/>
      <c r="DL238" s="74"/>
      <c r="DM238" s="74"/>
      <c r="DN238" s="74"/>
      <c r="DO238" s="74"/>
      <c r="DP238" s="74"/>
      <c r="DQ238" s="74"/>
      <c r="DR238" s="74"/>
      <c r="DS238" s="74"/>
      <c r="DT238" s="74"/>
      <c r="DU238" s="74"/>
      <c r="DV238" s="74"/>
      <c r="DW238" s="74"/>
      <c r="DX238" s="74"/>
      <c r="DY238" s="74"/>
      <c r="DZ238" s="74"/>
      <c r="EA238" s="74"/>
      <c r="EB238" s="74"/>
      <c r="EC238" s="74"/>
      <c r="ED238" s="74"/>
      <c r="EE238" s="74"/>
      <c r="EF238" s="74"/>
      <c r="EG238" s="74"/>
      <c r="EH238" s="74"/>
      <c r="EI238" s="74"/>
      <c r="EJ238" s="74"/>
      <c r="EK238" s="74"/>
      <c r="EL238" s="74"/>
      <c r="EM238" s="74"/>
      <c r="EN238" s="74"/>
      <c r="EO238" s="74"/>
      <c r="EP238" s="74"/>
      <c r="EQ238" s="74"/>
      <c r="ER238" s="74"/>
      <c r="ES238" s="74"/>
      <c r="ET238" s="74"/>
      <c r="EU238" s="74"/>
      <c r="EV238" s="74"/>
      <c r="EW238" s="74"/>
      <c r="EX238" s="74"/>
      <c r="EY238" s="74"/>
      <c r="EZ238" s="74"/>
      <c r="FA238" s="74"/>
      <c r="FB238" s="74"/>
      <c r="FC238" s="74"/>
      <c r="FD238" s="74"/>
      <c r="FE238" s="74"/>
      <c r="FF238" s="74"/>
      <c r="FG238" s="74"/>
      <c r="FH238" s="74"/>
      <c r="FI238" s="74"/>
      <c r="FJ238" s="74"/>
      <c r="FK238" s="74"/>
      <c r="FL238" s="74"/>
      <c r="FM238" s="74"/>
      <c r="FN238" s="74"/>
      <c r="FO238" s="74"/>
      <c r="FP238" s="74"/>
      <c r="FQ238" s="74"/>
      <c r="FR238" s="74"/>
      <c r="FS238" s="74"/>
      <c r="FT238" s="74"/>
      <c r="FU238" s="74"/>
      <c r="FV238" s="74"/>
      <c r="FW238" s="74"/>
      <c r="FX238" s="74"/>
      <c r="FY238" s="74"/>
      <c r="FZ238" s="74"/>
      <c r="GA238" s="74"/>
      <c r="GB238" s="74"/>
      <c r="GC238" s="74"/>
      <c r="GD238" s="74"/>
      <c r="GE238" s="74"/>
      <c r="GF238" s="74"/>
      <c r="GG238" s="74"/>
      <c r="GH238" s="74"/>
      <c r="GI238" s="74"/>
      <c r="GJ238" s="74"/>
      <c r="GK238" s="74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4"/>
      <c r="HE238" s="74"/>
      <c r="HF238" s="74"/>
      <c r="HG238" s="74"/>
      <c r="HH238" s="74"/>
      <c r="HI238" s="74"/>
      <c r="HJ238" s="74"/>
      <c r="HK238" s="74"/>
      <c r="HL238" s="74"/>
      <c r="HM238" s="74"/>
      <c r="HN238" s="74"/>
      <c r="HO238" s="74"/>
      <c r="HP238" s="74"/>
      <c r="HQ238" s="74"/>
      <c r="HR238" s="74"/>
      <c r="HS238" s="74"/>
      <c r="HT238" s="74"/>
      <c r="HU238" s="74"/>
      <c r="HV238" s="74"/>
      <c r="HW238" s="74"/>
      <c r="HX238" s="74"/>
      <c r="HY238" s="74"/>
      <c r="HZ238" s="74"/>
      <c r="IA238" s="74"/>
      <c r="IB238" s="74"/>
      <c r="IC238" s="74"/>
      <c r="ID238" s="74"/>
      <c r="IE238" s="74"/>
      <c r="IF238" s="74"/>
      <c r="IG238" s="74"/>
      <c r="IH238" s="74"/>
      <c r="II238" s="74"/>
      <c r="IJ238" s="74"/>
      <c r="IK238" s="74"/>
      <c r="IL238" s="74"/>
      <c r="IM238" s="74"/>
      <c r="IN238" s="74"/>
      <c r="IO238" s="74"/>
      <c r="IP238" s="74"/>
      <c r="IQ238" s="74"/>
      <c r="IR238" s="74"/>
      <c r="IS238" s="74"/>
      <c r="IT238" s="74"/>
      <c r="IU238" s="74"/>
      <c r="IV238" s="74"/>
    </row>
    <row r="239" spans="1:256" ht="12.75" x14ac:dyDescent="0.2">
      <c r="A239" s="68"/>
      <c r="B239" s="69">
        <v>141</v>
      </c>
      <c r="C239" s="69">
        <v>185804312</v>
      </c>
      <c r="D239" s="70" t="s">
        <v>62</v>
      </c>
      <c r="E239" s="69" t="s">
        <v>9</v>
      </c>
      <c r="F239" s="71">
        <f>35*10*100/1000</f>
        <v>35</v>
      </c>
      <c r="G239" s="126"/>
      <c r="H239" s="72">
        <f t="shared" si="24"/>
        <v>0</v>
      </c>
      <c r="I239" s="73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74"/>
      <c r="BL239" s="74"/>
      <c r="BM239" s="74"/>
      <c r="BN239" s="74"/>
      <c r="BO239" s="74"/>
      <c r="BP239" s="74"/>
      <c r="BQ239" s="74"/>
      <c r="BR239" s="74"/>
      <c r="BS239" s="74"/>
      <c r="BT239" s="74"/>
      <c r="BU239" s="74"/>
      <c r="BV239" s="74"/>
      <c r="BW239" s="74"/>
      <c r="BX239" s="74"/>
      <c r="BY239" s="74"/>
      <c r="BZ239" s="74"/>
      <c r="CA239" s="74"/>
      <c r="CB239" s="74"/>
      <c r="CC239" s="74"/>
      <c r="CD239" s="74"/>
      <c r="CE239" s="74"/>
      <c r="CF239" s="74"/>
      <c r="CG239" s="74"/>
      <c r="CH239" s="74"/>
      <c r="CI239" s="74"/>
      <c r="CJ239" s="74"/>
      <c r="CK239" s="74"/>
      <c r="CL239" s="74"/>
      <c r="CM239" s="74"/>
      <c r="CN239" s="74"/>
      <c r="CO239" s="74"/>
      <c r="CP239" s="74"/>
      <c r="CQ239" s="74"/>
      <c r="CR239" s="74"/>
      <c r="CS239" s="74"/>
      <c r="CT239" s="74"/>
      <c r="CU239" s="74"/>
      <c r="CV239" s="74"/>
      <c r="CW239" s="74"/>
      <c r="CX239" s="74"/>
      <c r="CY239" s="74"/>
      <c r="CZ239" s="74"/>
      <c r="DA239" s="74"/>
      <c r="DB239" s="74"/>
      <c r="DC239" s="74"/>
      <c r="DD239" s="74"/>
      <c r="DE239" s="74"/>
      <c r="DF239" s="74"/>
      <c r="DG239" s="74"/>
      <c r="DH239" s="74"/>
      <c r="DI239" s="74"/>
      <c r="DJ239" s="74"/>
      <c r="DK239" s="74"/>
      <c r="DL239" s="74"/>
      <c r="DM239" s="74"/>
      <c r="DN239" s="74"/>
      <c r="DO239" s="74"/>
      <c r="DP239" s="74"/>
      <c r="DQ239" s="74"/>
      <c r="DR239" s="74"/>
      <c r="DS239" s="74"/>
      <c r="DT239" s="74"/>
      <c r="DU239" s="74"/>
      <c r="DV239" s="74"/>
      <c r="DW239" s="74"/>
      <c r="DX239" s="74"/>
      <c r="DY239" s="74"/>
      <c r="DZ239" s="74"/>
      <c r="EA239" s="74"/>
      <c r="EB239" s="74"/>
      <c r="EC239" s="74"/>
      <c r="ED239" s="74"/>
      <c r="EE239" s="74"/>
      <c r="EF239" s="74"/>
      <c r="EG239" s="74"/>
      <c r="EH239" s="74"/>
      <c r="EI239" s="74"/>
      <c r="EJ239" s="74"/>
      <c r="EK239" s="74"/>
      <c r="EL239" s="74"/>
      <c r="EM239" s="74"/>
      <c r="EN239" s="74"/>
      <c r="EO239" s="74"/>
      <c r="EP239" s="74"/>
      <c r="EQ239" s="74"/>
      <c r="ER239" s="74"/>
      <c r="ES239" s="74"/>
      <c r="ET239" s="74"/>
      <c r="EU239" s="74"/>
      <c r="EV239" s="74"/>
      <c r="EW239" s="74"/>
      <c r="EX239" s="74"/>
      <c r="EY239" s="74"/>
      <c r="EZ239" s="74"/>
      <c r="FA239" s="74"/>
      <c r="FB239" s="74"/>
      <c r="FC239" s="74"/>
      <c r="FD239" s="74"/>
      <c r="FE239" s="74"/>
      <c r="FF239" s="74"/>
      <c r="FG239" s="74"/>
      <c r="FH239" s="74"/>
      <c r="FI239" s="74"/>
      <c r="FJ239" s="74"/>
      <c r="FK239" s="74"/>
      <c r="FL239" s="74"/>
      <c r="FM239" s="74"/>
      <c r="FN239" s="74"/>
      <c r="FO239" s="74"/>
      <c r="FP239" s="74"/>
      <c r="FQ239" s="74"/>
      <c r="FR239" s="74"/>
      <c r="FS239" s="74"/>
      <c r="FT239" s="74"/>
      <c r="FU239" s="74"/>
      <c r="FV239" s="74"/>
      <c r="FW239" s="74"/>
      <c r="FX239" s="74"/>
      <c r="FY239" s="74"/>
      <c r="FZ239" s="74"/>
      <c r="GA239" s="74"/>
      <c r="GB239" s="74"/>
      <c r="GC239" s="74"/>
      <c r="GD239" s="74"/>
      <c r="GE239" s="74"/>
      <c r="GF239" s="74"/>
      <c r="GG239" s="74"/>
      <c r="GH239" s="74"/>
      <c r="GI239" s="74"/>
      <c r="GJ239" s="74"/>
      <c r="GK239" s="74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4"/>
      <c r="HE239" s="74"/>
      <c r="HF239" s="74"/>
      <c r="HG239" s="74"/>
      <c r="HH239" s="74"/>
      <c r="HI239" s="74"/>
      <c r="HJ239" s="74"/>
      <c r="HK239" s="74"/>
      <c r="HL239" s="74"/>
      <c r="HM239" s="74"/>
      <c r="HN239" s="74"/>
      <c r="HO239" s="74"/>
      <c r="HP239" s="74"/>
      <c r="HQ239" s="74"/>
      <c r="HR239" s="74"/>
      <c r="HS239" s="74"/>
      <c r="HT239" s="74"/>
      <c r="HU239" s="74"/>
      <c r="HV239" s="74"/>
      <c r="HW239" s="74"/>
      <c r="HX239" s="74"/>
      <c r="HY239" s="74"/>
      <c r="HZ239" s="74"/>
      <c r="IA239" s="74"/>
      <c r="IB239" s="74"/>
      <c r="IC239" s="74"/>
      <c r="ID239" s="74"/>
      <c r="IE239" s="74"/>
      <c r="IF239" s="74"/>
      <c r="IG239" s="74"/>
      <c r="IH239" s="74"/>
      <c r="II239" s="74"/>
      <c r="IJ239" s="74"/>
      <c r="IK239" s="74"/>
      <c r="IL239" s="74"/>
      <c r="IM239" s="74"/>
      <c r="IN239" s="74"/>
      <c r="IO239" s="74"/>
      <c r="IP239" s="74"/>
      <c r="IQ239" s="74"/>
      <c r="IR239" s="74"/>
      <c r="IS239" s="74"/>
      <c r="IT239" s="74"/>
      <c r="IU239" s="74"/>
      <c r="IV239" s="74"/>
    </row>
    <row r="240" spans="1:256" ht="12.75" x14ac:dyDescent="0.2">
      <c r="A240" s="68"/>
      <c r="B240" s="69">
        <v>142</v>
      </c>
      <c r="C240" s="69">
        <v>185851121</v>
      </c>
      <c r="D240" s="70" t="s">
        <v>63</v>
      </c>
      <c r="E240" s="69" t="s">
        <v>9</v>
      </c>
      <c r="F240" s="71">
        <f>+F239</f>
        <v>35</v>
      </c>
      <c r="G240" s="126"/>
      <c r="H240" s="72">
        <f t="shared" si="24"/>
        <v>0</v>
      </c>
      <c r="I240" s="73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  <c r="BD240" s="74"/>
      <c r="BE240" s="74"/>
      <c r="BF240" s="74"/>
      <c r="BG240" s="74"/>
      <c r="BH240" s="74"/>
      <c r="BI240" s="74"/>
      <c r="BJ240" s="74"/>
      <c r="BK240" s="74"/>
      <c r="BL240" s="74"/>
      <c r="BM240" s="74"/>
      <c r="BN240" s="74"/>
      <c r="BO240" s="74"/>
      <c r="BP240" s="74"/>
      <c r="BQ240" s="74"/>
      <c r="BR240" s="74"/>
      <c r="BS240" s="74"/>
      <c r="BT240" s="74"/>
      <c r="BU240" s="74"/>
      <c r="BV240" s="74"/>
      <c r="BW240" s="74"/>
      <c r="BX240" s="74"/>
      <c r="BY240" s="74"/>
      <c r="BZ240" s="74"/>
      <c r="CA240" s="74"/>
      <c r="CB240" s="74"/>
      <c r="CC240" s="74"/>
      <c r="CD240" s="74"/>
      <c r="CE240" s="74"/>
      <c r="CF240" s="74"/>
      <c r="CG240" s="74"/>
      <c r="CH240" s="74"/>
      <c r="CI240" s="74"/>
      <c r="CJ240" s="74"/>
      <c r="CK240" s="74"/>
      <c r="CL240" s="74"/>
      <c r="CM240" s="74"/>
      <c r="CN240" s="74"/>
      <c r="CO240" s="74"/>
      <c r="CP240" s="74"/>
      <c r="CQ240" s="74"/>
      <c r="CR240" s="74"/>
      <c r="CS240" s="74"/>
      <c r="CT240" s="74"/>
      <c r="CU240" s="74"/>
      <c r="CV240" s="74"/>
      <c r="CW240" s="74"/>
      <c r="CX240" s="74"/>
      <c r="CY240" s="74"/>
      <c r="CZ240" s="74"/>
      <c r="DA240" s="74"/>
      <c r="DB240" s="74"/>
      <c r="DC240" s="74"/>
      <c r="DD240" s="74"/>
      <c r="DE240" s="74"/>
      <c r="DF240" s="74"/>
      <c r="DG240" s="74"/>
      <c r="DH240" s="74"/>
      <c r="DI240" s="74"/>
      <c r="DJ240" s="74"/>
      <c r="DK240" s="74"/>
      <c r="DL240" s="74"/>
      <c r="DM240" s="74"/>
      <c r="DN240" s="74"/>
      <c r="DO240" s="74"/>
      <c r="DP240" s="74"/>
      <c r="DQ240" s="74"/>
      <c r="DR240" s="74"/>
      <c r="DS240" s="74"/>
      <c r="DT240" s="74"/>
      <c r="DU240" s="74"/>
      <c r="DV240" s="74"/>
      <c r="DW240" s="74"/>
      <c r="DX240" s="74"/>
      <c r="DY240" s="74"/>
      <c r="DZ240" s="74"/>
      <c r="EA240" s="74"/>
      <c r="EB240" s="74"/>
      <c r="EC240" s="74"/>
      <c r="ED240" s="74"/>
      <c r="EE240" s="74"/>
      <c r="EF240" s="74"/>
      <c r="EG240" s="74"/>
      <c r="EH240" s="74"/>
      <c r="EI240" s="74"/>
      <c r="EJ240" s="74"/>
      <c r="EK240" s="74"/>
      <c r="EL240" s="74"/>
      <c r="EM240" s="74"/>
      <c r="EN240" s="74"/>
      <c r="EO240" s="74"/>
      <c r="EP240" s="74"/>
      <c r="EQ240" s="74"/>
      <c r="ER240" s="74"/>
      <c r="ES240" s="74"/>
      <c r="ET240" s="74"/>
      <c r="EU240" s="74"/>
      <c r="EV240" s="74"/>
      <c r="EW240" s="74"/>
      <c r="EX240" s="74"/>
      <c r="EY240" s="74"/>
      <c r="EZ240" s="74"/>
      <c r="FA240" s="74"/>
      <c r="FB240" s="74"/>
      <c r="FC240" s="74"/>
      <c r="FD240" s="74"/>
      <c r="FE240" s="74"/>
      <c r="FF240" s="74"/>
      <c r="FG240" s="74"/>
      <c r="FH240" s="74"/>
      <c r="FI240" s="74"/>
      <c r="FJ240" s="74"/>
      <c r="FK240" s="74"/>
      <c r="FL240" s="74"/>
      <c r="FM240" s="74"/>
      <c r="FN240" s="74"/>
      <c r="FO240" s="74"/>
      <c r="FP240" s="74"/>
      <c r="FQ240" s="74"/>
      <c r="FR240" s="74"/>
      <c r="FS240" s="74"/>
      <c r="FT240" s="74"/>
      <c r="FU240" s="74"/>
      <c r="FV240" s="74"/>
      <c r="FW240" s="74"/>
      <c r="FX240" s="74"/>
      <c r="FY240" s="74"/>
      <c r="FZ240" s="74"/>
      <c r="GA240" s="74"/>
      <c r="GB240" s="74"/>
      <c r="GC240" s="74"/>
      <c r="GD240" s="74"/>
      <c r="GE240" s="74"/>
      <c r="GF240" s="74"/>
      <c r="GG240" s="74"/>
      <c r="GH240" s="74"/>
      <c r="GI240" s="74"/>
      <c r="GJ240" s="74"/>
      <c r="GK240" s="74"/>
      <c r="GL240" s="74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4"/>
      <c r="HE240" s="74"/>
      <c r="HF240" s="74"/>
      <c r="HG240" s="74"/>
      <c r="HH240" s="74"/>
      <c r="HI240" s="74"/>
      <c r="HJ240" s="74"/>
      <c r="HK240" s="74"/>
      <c r="HL240" s="74"/>
      <c r="HM240" s="74"/>
      <c r="HN240" s="74"/>
      <c r="HO240" s="74"/>
      <c r="HP240" s="74"/>
      <c r="HQ240" s="74"/>
      <c r="HR240" s="74"/>
      <c r="HS240" s="74"/>
      <c r="HT240" s="74"/>
      <c r="HU240" s="74"/>
      <c r="HV240" s="74"/>
      <c r="HW240" s="74"/>
      <c r="HX240" s="74"/>
      <c r="HY240" s="74"/>
      <c r="HZ240" s="74"/>
      <c r="IA240" s="74"/>
      <c r="IB240" s="74"/>
      <c r="IC240" s="74"/>
      <c r="ID240" s="74"/>
      <c r="IE240" s="74"/>
      <c r="IF240" s="74"/>
      <c r="IG240" s="74"/>
      <c r="IH240" s="74"/>
      <c r="II240" s="74"/>
      <c r="IJ240" s="74"/>
      <c r="IK240" s="74"/>
      <c r="IL240" s="74"/>
      <c r="IM240" s="74"/>
      <c r="IN240" s="74"/>
      <c r="IO240" s="74"/>
      <c r="IP240" s="74"/>
      <c r="IQ240" s="74"/>
      <c r="IR240" s="74"/>
      <c r="IS240" s="74"/>
      <c r="IT240" s="74"/>
      <c r="IU240" s="74"/>
      <c r="IV240" s="74"/>
    </row>
    <row r="241" spans="1:256" ht="12.75" x14ac:dyDescent="0.2">
      <c r="A241" s="68"/>
      <c r="B241" s="69">
        <v>143</v>
      </c>
      <c r="C241" s="69">
        <v>185851129</v>
      </c>
      <c r="D241" s="70" t="s">
        <v>27</v>
      </c>
      <c r="E241" s="69" t="s">
        <v>9</v>
      </c>
      <c r="F241" s="71">
        <f>+F240</f>
        <v>35</v>
      </c>
      <c r="G241" s="126"/>
      <c r="H241" s="72">
        <f t="shared" si="24"/>
        <v>0</v>
      </c>
      <c r="I241" s="73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74"/>
      <c r="BL241" s="74"/>
      <c r="BM241" s="74"/>
      <c r="BN241" s="74"/>
      <c r="BO241" s="74"/>
      <c r="BP241" s="74"/>
      <c r="BQ241" s="74"/>
      <c r="BR241" s="74"/>
      <c r="BS241" s="74"/>
      <c r="BT241" s="74"/>
      <c r="BU241" s="74"/>
      <c r="BV241" s="74"/>
      <c r="BW241" s="74"/>
      <c r="BX241" s="74"/>
      <c r="BY241" s="74"/>
      <c r="BZ241" s="74"/>
      <c r="CA241" s="74"/>
      <c r="CB241" s="74"/>
      <c r="CC241" s="74"/>
      <c r="CD241" s="74"/>
      <c r="CE241" s="74"/>
      <c r="CF241" s="74"/>
      <c r="CG241" s="74"/>
      <c r="CH241" s="74"/>
      <c r="CI241" s="74"/>
      <c r="CJ241" s="74"/>
      <c r="CK241" s="74"/>
      <c r="CL241" s="74"/>
      <c r="CM241" s="74"/>
      <c r="CN241" s="74"/>
      <c r="CO241" s="74"/>
      <c r="CP241" s="74"/>
      <c r="CQ241" s="74"/>
      <c r="CR241" s="74"/>
      <c r="CS241" s="74"/>
      <c r="CT241" s="74"/>
      <c r="CU241" s="74"/>
      <c r="CV241" s="74"/>
      <c r="CW241" s="74"/>
      <c r="CX241" s="74"/>
      <c r="CY241" s="74"/>
      <c r="CZ241" s="74"/>
      <c r="DA241" s="74"/>
      <c r="DB241" s="74"/>
      <c r="DC241" s="74"/>
      <c r="DD241" s="74"/>
      <c r="DE241" s="74"/>
      <c r="DF241" s="74"/>
      <c r="DG241" s="74"/>
      <c r="DH241" s="74"/>
      <c r="DI241" s="74"/>
      <c r="DJ241" s="74"/>
      <c r="DK241" s="74"/>
      <c r="DL241" s="74"/>
      <c r="DM241" s="74"/>
      <c r="DN241" s="74"/>
      <c r="DO241" s="74"/>
      <c r="DP241" s="74"/>
      <c r="DQ241" s="74"/>
      <c r="DR241" s="74"/>
      <c r="DS241" s="74"/>
      <c r="DT241" s="74"/>
      <c r="DU241" s="74"/>
      <c r="DV241" s="74"/>
      <c r="DW241" s="74"/>
      <c r="DX241" s="74"/>
      <c r="DY241" s="74"/>
      <c r="DZ241" s="74"/>
      <c r="EA241" s="74"/>
      <c r="EB241" s="74"/>
      <c r="EC241" s="74"/>
      <c r="ED241" s="74"/>
      <c r="EE241" s="74"/>
      <c r="EF241" s="74"/>
      <c r="EG241" s="74"/>
      <c r="EH241" s="74"/>
      <c r="EI241" s="74"/>
      <c r="EJ241" s="74"/>
      <c r="EK241" s="74"/>
      <c r="EL241" s="74"/>
      <c r="EM241" s="74"/>
      <c r="EN241" s="74"/>
      <c r="EO241" s="74"/>
      <c r="EP241" s="74"/>
      <c r="EQ241" s="74"/>
      <c r="ER241" s="74"/>
      <c r="ES241" s="74"/>
      <c r="ET241" s="74"/>
      <c r="EU241" s="74"/>
      <c r="EV241" s="74"/>
      <c r="EW241" s="74"/>
      <c r="EX241" s="74"/>
      <c r="EY241" s="74"/>
      <c r="EZ241" s="74"/>
      <c r="FA241" s="74"/>
      <c r="FB241" s="74"/>
      <c r="FC241" s="74"/>
      <c r="FD241" s="74"/>
      <c r="FE241" s="74"/>
      <c r="FF241" s="74"/>
      <c r="FG241" s="74"/>
      <c r="FH241" s="74"/>
      <c r="FI241" s="74"/>
      <c r="FJ241" s="74"/>
      <c r="FK241" s="74"/>
      <c r="FL241" s="74"/>
      <c r="FM241" s="74"/>
      <c r="FN241" s="74"/>
      <c r="FO241" s="74"/>
      <c r="FP241" s="74"/>
      <c r="FQ241" s="74"/>
      <c r="FR241" s="74"/>
      <c r="FS241" s="74"/>
      <c r="FT241" s="74"/>
      <c r="FU241" s="74"/>
      <c r="FV241" s="74"/>
      <c r="FW241" s="74"/>
      <c r="FX241" s="74"/>
      <c r="FY241" s="74"/>
      <c r="FZ241" s="74"/>
      <c r="GA241" s="74"/>
      <c r="GB241" s="74"/>
      <c r="GC241" s="74"/>
      <c r="GD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4"/>
      <c r="HE241" s="74"/>
      <c r="HF241" s="74"/>
      <c r="HG241" s="74"/>
      <c r="HH241" s="74"/>
      <c r="HI241" s="74"/>
      <c r="HJ241" s="74"/>
      <c r="HK241" s="74"/>
      <c r="HL241" s="74"/>
      <c r="HM241" s="74"/>
      <c r="HN241" s="74"/>
      <c r="HO241" s="74"/>
      <c r="HP241" s="74"/>
      <c r="HQ241" s="74"/>
      <c r="HR241" s="74"/>
      <c r="HS241" s="74"/>
      <c r="HT241" s="74"/>
      <c r="HU241" s="74"/>
      <c r="HV241" s="74"/>
      <c r="HW241" s="74"/>
      <c r="HX241" s="74"/>
      <c r="HY241" s="74"/>
      <c r="HZ241" s="74"/>
      <c r="IA241" s="74"/>
      <c r="IB241" s="74"/>
      <c r="IC241" s="74"/>
      <c r="ID241" s="74"/>
      <c r="IE241" s="74"/>
      <c r="IF241" s="74"/>
      <c r="IG241" s="74"/>
      <c r="IH241" s="74"/>
      <c r="II241" s="74"/>
      <c r="IJ241" s="74"/>
      <c r="IK241" s="74"/>
      <c r="IL241" s="74"/>
      <c r="IM241" s="74"/>
      <c r="IN241" s="74"/>
      <c r="IO241" s="74"/>
      <c r="IP241" s="74"/>
      <c r="IQ241" s="74"/>
      <c r="IR241" s="74"/>
      <c r="IS241" s="74"/>
      <c r="IT241" s="74"/>
      <c r="IU241" s="74"/>
      <c r="IV241" s="74"/>
    </row>
    <row r="242" spans="1:256" ht="25.5" x14ac:dyDescent="0.2">
      <c r="A242" s="68"/>
      <c r="B242" s="69">
        <v>144</v>
      </c>
      <c r="C242" s="69">
        <v>184911111</v>
      </c>
      <c r="D242" s="70" t="s">
        <v>142</v>
      </c>
      <c r="E242" s="69" t="s">
        <v>1</v>
      </c>
      <c r="F242" s="71">
        <f>+(31*3+4)*0.1</f>
        <v>9.7000000000000011</v>
      </c>
      <c r="G242" s="126"/>
      <c r="H242" s="72">
        <f t="shared" si="24"/>
        <v>0</v>
      </c>
      <c r="I242" s="73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74"/>
      <c r="BL242" s="74"/>
      <c r="BM242" s="74"/>
      <c r="BN242" s="74"/>
      <c r="BO242" s="74"/>
      <c r="BP242" s="74"/>
      <c r="BQ242" s="74"/>
      <c r="BR242" s="74"/>
      <c r="BS242" s="74"/>
      <c r="BT242" s="74"/>
      <c r="BU242" s="74"/>
      <c r="BV242" s="74"/>
      <c r="BW242" s="74"/>
      <c r="BX242" s="74"/>
      <c r="BY242" s="74"/>
      <c r="BZ242" s="74"/>
      <c r="CA242" s="74"/>
      <c r="CB242" s="74"/>
      <c r="CC242" s="74"/>
      <c r="CD242" s="74"/>
      <c r="CE242" s="74"/>
      <c r="CF242" s="74"/>
      <c r="CG242" s="74"/>
      <c r="CH242" s="74"/>
      <c r="CI242" s="74"/>
      <c r="CJ242" s="74"/>
      <c r="CK242" s="74"/>
      <c r="CL242" s="74"/>
      <c r="CM242" s="74"/>
      <c r="CN242" s="74"/>
      <c r="CO242" s="74"/>
      <c r="CP242" s="74"/>
      <c r="CQ242" s="74"/>
      <c r="CR242" s="74"/>
      <c r="CS242" s="74"/>
      <c r="CT242" s="74"/>
      <c r="CU242" s="74"/>
      <c r="CV242" s="74"/>
      <c r="CW242" s="74"/>
      <c r="CX242" s="74"/>
      <c r="CY242" s="74"/>
      <c r="CZ242" s="74"/>
      <c r="DA242" s="74"/>
      <c r="DB242" s="74"/>
      <c r="DC242" s="74"/>
      <c r="DD242" s="74"/>
      <c r="DE242" s="74"/>
      <c r="DF242" s="74"/>
      <c r="DG242" s="74"/>
      <c r="DH242" s="74"/>
      <c r="DI242" s="74"/>
      <c r="DJ242" s="74"/>
      <c r="DK242" s="74"/>
      <c r="DL242" s="74"/>
      <c r="DM242" s="74"/>
      <c r="DN242" s="74"/>
      <c r="DO242" s="74"/>
      <c r="DP242" s="74"/>
      <c r="DQ242" s="74"/>
      <c r="DR242" s="74"/>
      <c r="DS242" s="74"/>
      <c r="DT242" s="74"/>
      <c r="DU242" s="74"/>
      <c r="DV242" s="74"/>
      <c r="DW242" s="74"/>
      <c r="DX242" s="74"/>
      <c r="DY242" s="74"/>
      <c r="DZ242" s="74"/>
      <c r="EA242" s="74"/>
      <c r="EB242" s="74"/>
      <c r="EC242" s="74"/>
      <c r="ED242" s="74"/>
      <c r="EE242" s="74"/>
      <c r="EF242" s="74"/>
      <c r="EG242" s="74"/>
      <c r="EH242" s="74"/>
      <c r="EI242" s="74"/>
      <c r="EJ242" s="74"/>
      <c r="EK242" s="74"/>
      <c r="EL242" s="74"/>
      <c r="EM242" s="74"/>
      <c r="EN242" s="74"/>
      <c r="EO242" s="74"/>
      <c r="EP242" s="74"/>
      <c r="EQ242" s="74"/>
      <c r="ER242" s="74"/>
      <c r="ES242" s="74"/>
      <c r="ET242" s="74"/>
      <c r="EU242" s="74"/>
      <c r="EV242" s="74"/>
      <c r="EW242" s="74"/>
      <c r="EX242" s="74"/>
      <c r="EY242" s="74"/>
      <c r="EZ242" s="74"/>
      <c r="FA242" s="74"/>
      <c r="FB242" s="74"/>
      <c r="FC242" s="74"/>
      <c r="FD242" s="74"/>
      <c r="FE242" s="74"/>
      <c r="FF242" s="74"/>
      <c r="FG242" s="74"/>
      <c r="FH242" s="74"/>
      <c r="FI242" s="74"/>
      <c r="FJ242" s="74"/>
      <c r="FK242" s="74"/>
      <c r="FL242" s="74"/>
      <c r="FM242" s="74"/>
      <c r="FN242" s="74"/>
      <c r="FO242" s="74"/>
      <c r="FP242" s="74"/>
      <c r="FQ242" s="74"/>
      <c r="FR242" s="74"/>
      <c r="FS242" s="74"/>
      <c r="FT242" s="74"/>
      <c r="FU242" s="74"/>
      <c r="FV242" s="74"/>
      <c r="FW242" s="74"/>
      <c r="FX242" s="74"/>
      <c r="FY242" s="74"/>
      <c r="FZ242" s="74"/>
      <c r="GA242" s="74"/>
      <c r="GB242" s="74"/>
      <c r="GC242" s="74"/>
      <c r="GD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4"/>
      <c r="HE242" s="74"/>
      <c r="HF242" s="74"/>
      <c r="HG242" s="74"/>
      <c r="HH242" s="74"/>
      <c r="HI242" s="74"/>
      <c r="HJ242" s="74"/>
      <c r="HK242" s="74"/>
      <c r="HL242" s="74"/>
      <c r="HM242" s="74"/>
      <c r="HN242" s="74"/>
      <c r="HO242" s="74"/>
      <c r="HP242" s="74"/>
      <c r="HQ242" s="74"/>
      <c r="HR242" s="74"/>
      <c r="HS242" s="74"/>
      <c r="HT242" s="74"/>
      <c r="HU242" s="74"/>
      <c r="HV242" s="74"/>
      <c r="HW242" s="74"/>
      <c r="HX242" s="74"/>
      <c r="HY242" s="74"/>
      <c r="HZ242" s="74"/>
      <c r="IA242" s="74"/>
      <c r="IB242" s="74"/>
      <c r="IC242" s="74"/>
      <c r="ID242" s="74"/>
      <c r="IE242" s="74"/>
      <c r="IF242" s="74"/>
      <c r="IG242" s="74"/>
      <c r="IH242" s="74"/>
      <c r="II242" s="74"/>
      <c r="IJ242" s="74"/>
      <c r="IK242" s="74"/>
      <c r="IL242" s="74"/>
      <c r="IM242" s="74"/>
      <c r="IN242" s="74"/>
      <c r="IO242" s="74"/>
      <c r="IP242" s="74"/>
      <c r="IQ242" s="74"/>
      <c r="IR242" s="74"/>
      <c r="IS242" s="74"/>
      <c r="IT242" s="74"/>
      <c r="IU242" s="74"/>
      <c r="IV242" s="74"/>
    </row>
    <row r="243" spans="1:256" ht="12.75" x14ac:dyDescent="0.2">
      <c r="A243" s="68"/>
      <c r="B243" s="69">
        <v>145</v>
      </c>
      <c r="C243" s="69">
        <v>184215152</v>
      </c>
      <c r="D243" s="70" t="s">
        <v>155</v>
      </c>
      <c r="E243" s="69" t="s">
        <v>1</v>
      </c>
      <c r="F243" s="71">
        <v>4</v>
      </c>
      <c r="G243" s="126"/>
      <c r="H243" s="72">
        <f t="shared" si="24"/>
        <v>0</v>
      </c>
      <c r="I243" s="73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74"/>
      <c r="BL243" s="74"/>
      <c r="BM243" s="74"/>
      <c r="BN243" s="74"/>
      <c r="BO243" s="74"/>
      <c r="BP243" s="74"/>
      <c r="BQ243" s="74"/>
      <c r="BR243" s="74"/>
      <c r="BS243" s="74"/>
      <c r="BT243" s="74"/>
      <c r="BU243" s="74"/>
      <c r="BV243" s="74"/>
      <c r="BW243" s="74"/>
      <c r="BX243" s="74"/>
      <c r="BY243" s="74"/>
      <c r="BZ243" s="74"/>
      <c r="CA243" s="74"/>
      <c r="CB243" s="74"/>
      <c r="CC243" s="74"/>
      <c r="CD243" s="74"/>
      <c r="CE243" s="74"/>
      <c r="CF243" s="74"/>
      <c r="CG243" s="74"/>
      <c r="CH243" s="74"/>
      <c r="CI243" s="74"/>
      <c r="CJ243" s="74"/>
      <c r="CK243" s="74"/>
      <c r="CL243" s="74"/>
      <c r="CM243" s="74"/>
      <c r="CN243" s="74"/>
      <c r="CO243" s="74"/>
      <c r="CP243" s="74"/>
      <c r="CQ243" s="74"/>
      <c r="CR243" s="74"/>
      <c r="CS243" s="74"/>
      <c r="CT243" s="74"/>
      <c r="CU243" s="74"/>
      <c r="CV243" s="74"/>
      <c r="CW243" s="74"/>
      <c r="CX243" s="74"/>
      <c r="CY243" s="74"/>
      <c r="CZ243" s="74"/>
      <c r="DA243" s="74"/>
      <c r="DB243" s="74"/>
      <c r="DC243" s="74"/>
      <c r="DD243" s="74"/>
      <c r="DE243" s="74"/>
      <c r="DF243" s="74"/>
      <c r="DG243" s="74"/>
      <c r="DH243" s="74"/>
      <c r="DI243" s="74"/>
      <c r="DJ243" s="74"/>
      <c r="DK243" s="74"/>
      <c r="DL243" s="74"/>
      <c r="DM243" s="74"/>
      <c r="DN243" s="74"/>
      <c r="DO243" s="74"/>
      <c r="DP243" s="74"/>
      <c r="DQ243" s="74"/>
      <c r="DR243" s="74"/>
      <c r="DS243" s="74"/>
      <c r="DT243" s="74"/>
      <c r="DU243" s="74"/>
      <c r="DV243" s="74"/>
      <c r="DW243" s="74"/>
      <c r="DX243" s="74"/>
      <c r="DY243" s="74"/>
      <c r="DZ243" s="74"/>
      <c r="EA243" s="74"/>
      <c r="EB243" s="74"/>
      <c r="EC243" s="74"/>
      <c r="ED243" s="74"/>
      <c r="EE243" s="74"/>
      <c r="EF243" s="74"/>
      <c r="EG243" s="74"/>
      <c r="EH243" s="74"/>
      <c r="EI243" s="74"/>
      <c r="EJ243" s="74"/>
      <c r="EK243" s="74"/>
      <c r="EL243" s="74"/>
      <c r="EM243" s="74"/>
      <c r="EN243" s="74"/>
      <c r="EO243" s="74"/>
      <c r="EP243" s="74"/>
      <c r="EQ243" s="74"/>
      <c r="ER243" s="74"/>
      <c r="ES243" s="74"/>
      <c r="ET243" s="74"/>
      <c r="EU243" s="74"/>
      <c r="EV243" s="74"/>
      <c r="EW243" s="74"/>
      <c r="EX243" s="74"/>
      <c r="EY243" s="74"/>
      <c r="EZ243" s="74"/>
      <c r="FA243" s="74"/>
      <c r="FB243" s="74"/>
      <c r="FC243" s="74"/>
      <c r="FD243" s="74"/>
      <c r="FE243" s="74"/>
      <c r="FF243" s="74"/>
      <c r="FG243" s="74"/>
      <c r="FH243" s="74"/>
      <c r="FI243" s="74"/>
      <c r="FJ243" s="74"/>
      <c r="FK243" s="74"/>
      <c r="FL243" s="74"/>
      <c r="FM243" s="74"/>
      <c r="FN243" s="74"/>
      <c r="FO243" s="74"/>
      <c r="FP243" s="74"/>
      <c r="FQ243" s="74"/>
      <c r="FR243" s="74"/>
      <c r="FS243" s="74"/>
      <c r="FT243" s="74"/>
      <c r="FU243" s="74"/>
      <c r="FV243" s="74"/>
      <c r="FW243" s="74"/>
      <c r="FX243" s="74"/>
      <c r="FY243" s="74"/>
      <c r="FZ243" s="74"/>
      <c r="GA243" s="74"/>
      <c r="GB243" s="74"/>
      <c r="GC243" s="74"/>
      <c r="GD243" s="74"/>
      <c r="GE243" s="74"/>
      <c r="GF243" s="74"/>
      <c r="GG243" s="74"/>
      <c r="GH243" s="74"/>
      <c r="GI243" s="74"/>
      <c r="GJ243" s="74"/>
      <c r="GK243" s="74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4"/>
      <c r="HE243" s="74"/>
      <c r="HF243" s="74"/>
      <c r="HG243" s="74"/>
      <c r="HH243" s="74"/>
      <c r="HI243" s="74"/>
      <c r="HJ243" s="74"/>
      <c r="HK243" s="74"/>
      <c r="HL243" s="74"/>
      <c r="HM243" s="74"/>
      <c r="HN243" s="74"/>
      <c r="HO243" s="74"/>
      <c r="HP243" s="74"/>
      <c r="HQ243" s="74"/>
      <c r="HR243" s="74"/>
      <c r="HS243" s="74"/>
      <c r="HT243" s="74"/>
      <c r="HU243" s="74"/>
      <c r="HV243" s="74"/>
      <c r="HW243" s="74"/>
      <c r="HX243" s="74"/>
      <c r="HY243" s="74"/>
      <c r="HZ243" s="74"/>
      <c r="IA243" s="74"/>
      <c r="IB243" s="74"/>
      <c r="IC243" s="74"/>
      <c r="ID243" s="74"/>
      <c r="IE243" s="74"/>
      <c r="IF243" s="74"/>
      <c r="IG243" s="74"/>
      <c r="IH243" s="74"/>
      <c r="II243" s="74"/>
      <c r="IJ243" s="74"/>
      <c r="IK243" s="74"/>
      <c r="IL243" s="74"/>
      <c r="IM243" s="74"/>
      <c r="IN243" s="74"/>
      <c r="IO243" s="74"/>
      <c r="IP243" s="74"/>
      <c r="IQ243" s="74"/>
      <c r="IR243" s="74"/>
      <c r="IS243" s="74"/>
      <c r="IT243" s="74"/>
      <c r="IU243" s="74"/>
      <c r="IV243" s="74"/>
    </row>
    <row r="244" spans="1:256" ht="12.75" x14ac:dyDescent="0.2">
      <c r="A244" s="68"/>
      <c r="B244" s="69">
        <v>146</v>
      </c>
      <c r="C244" s="69">
        <v>184215173</v>
      </c>
      <c r="D244" s="70" t="s">
        <v>67</v>
      </c>
      <c r="E244" s="69" t="s">
        <v>1</v>
      </c>
      <c r="F244" s="71">
        <v>31</v>
      </c>
      <c r="G244" s="126"/>
      <c r="H244" s="72">
        <f t="shared" ref="H244:H247" si="25">G244*F244</f>
        <v>0</v>
      </c>
      <c r="I244" s="73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74"/>
      <c r="BR244" s="74"/>
      <c r="BS244" s="74"/>
      <c r="BT244" s="74"/>
      <c r="BU244" s="74"/>
      <c r="BV244" s="74"/>
      <c r="BW244" s="74"/>
      <c r="BX244" s="74"/>
      <c r="BY244" s="74"/>
      <c r="BZ244" s="74"/>
      <c r="CA244" s="74"/>
      <c r="CB244" s="74"/>
      <c r="CC244" s="74"/>
      <c r="CD244" s="74"/>
      <c r="CE244" s="74"/>
      <c r="CF244" s="74"/>
      <c r="CG244" s="74"/>
      <c r="CH244" s="74"/>
      <c r="CI244" s="74"/>
      <c r="CJ244" s="74"/>
      <c r="CK244" s="74"/>
      <c r="CL244" s="74"/>
      <c r="CM244" s="74"/>
      <c r="CN244" s="74"/>
      <c r="CO244" s="74"/>
      <c r="CP244" s="74"/>
      <c r="CQ244" s="74"/>
      <c r="CR244" s="74"/>
      <c r="CS244" s="74"/>
      <c r="CT244" s="74"/>
      <c r="CU244" s="74"/>
      <c r="CV244" s="74"/>
      <c r="CW244" s="74"/>
      <c r="CX244" s="74"/>
      <c r="CY244" s="74"/>
      <c r="CZ244" s="74"/>
      <c r="DA244" s="74"/>
      <c r="DB244" s="74"/>
      <c r="DC244" s="74"/>
      <c r="DD244" s="74"/>
      <c r="DE244" s="74"/>
      <c r="DF244" s="74"/>
      <c r="DG244" s="74"/>
      <c r="DH244" s="74"/>
      <c r="DI244" s="74"/>
      <c r="DJ244" s="74"/>
      <c r="DK244" s="74"/>
      <c r="DL244" s="74"/>
      <c r="DM244" s="74"/>
      <c r="DN244" s="74"/>
      <c r="DO244" s="74"/>
      <c r="DP244" s="74"/>
      <c r="DQ244" s="74"/>
      <c r="DR244" s="74"/>
      <c r="DS244" s="74"/>
      <c r="DT244" s="74"/>
      <c r="DU244" s="74"/>
      <c r="DV244" s="74"/>
      <c r="DW244" s="74"/>
      <c r="DX244" s="74"/>
      <c r="DY244" s="74"/>
      <c r="DZ244" s="74"/>
      <c r="EA244" s="74"/>
      <c r="EB244" s="74"/>
      <c r="EC244" s="74"/>
      <c r="ED244" s="74"/>
      <c r="EE244" s="74"/>
      <c r="EF244" s="74"/>
      <c r="EG244" s="74"/>
      <c r="EH244" s="74"/>
      <c r="EI244" s="74"/>
      <c r="EJ244" s="74"/>
      <c r="EK244" s="74"/>
      <c r="EL244" s="74"/>
      <c r="EM244" s="74"/>
      <c r="EN244" s="74"/>
      <c r="EO244" s="74"/>
      <c r="EP244" s="74"/>
      <c r="EQ244" s="74"/>
      <c r="ER244" s="74"/>
      <c r="ES244" s="74"/>
      <c r="ET244" s="74"/>
      <c r="EU244" s="74"/>
      <c r="EV244" s="74"/>
      <c r="EW244" s="74"/>
      <c r="EX244" s="74"/>
      <c r="EY244" s="74"/>
      <c r="EZ244" s="74"/>
      <c r="FA244" s="74"/>
      <c r="FB244" s="74"/>
      <c r="FC244" s="74"/>
      <c r="FD244" s="74"/>
      <c r="FE244" s="74"/>
      <c r="FF244" s="74"/>
      <c r="FG244" s="74"/>
      <c r="FH244" s="74"/>
      <c r="FI244" s="74"/>
      <c r="FJ244" s="74"/>
      <c r="FK244" s="74"/>
      <c r="FL244" s="74"/>
      <c r="FM244" s="74"/>
      <c r="FN244" s="74"/>
      <c r="FO244" s="74"/>
      <c r="FP244" s="74"/>
      <c r="FQ244" s="74"/>
      <c r="FR244" s="74"/>
      <c r="FS244" s="74"/>
      <c r="FT244" s="74"/>
      <c r="FU244" s="74"/>
      <c r="FV244" s="74"/>
      <c r="FW244" s="74"/>
      <c r="FX244" s="74"/>
      <c r="FY244" s="74"/>
      <c r="FZ244" s="74"/>
      <c r="GA244" s="74"/>
      <c r="GB244" s="74"/>
      <c r="GC244" s="74"/>
      <c r="GD244" s="74"/>
      <c r="GE244" s="74"/>
      <c r="GF244" s="74"/>
      <c r="GG244" s="74"/>
      <c r="GH244" s="74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4"/>
      <c r="HE244" s="74"/>
      <c r="HF244" s="74"/>
      <c r="HG244" s="74"/>
      <c r="HH244" s="74"/>
      <c r="HI244" s="74"/>
      <c r="HJ244" s="74"/>
      <c r="HK244" s="74"/>
      <c r="HL244" s="74"/>
      <c r="HM244" s="74"/>
      <c r="HN244" s="74"/>
      <c r="HO244" s="74"/>
      <c r="HP244" s="74"/>
      <c r="HQ244" s="74"/>
      <c r="HR244" s="74"/>
      <c r="HS244" s="74"/>
      <c r="HT244" s="74"/>
      <c r="HU244" s="74"/>
      <c r="HV244" s="74"/>
      <c r="HW244" s="74"/>
      <c r="HX244" s="74"/>
      <c r="HY244" s="74"/>
      <c r="HZ244" s="74"/>
      <c r="IA244" s="74"/>
      <c r="IB244" s="74"/>
      <c r="IC244" s="74"/>
      <c r="ID244" s="74"/>
      <c r="IE244" s="74"/>
      <c r="IF244" s="74"/>
      <c r="IG244" s="74"/>
      <c r="IH244" s="74"/>
      <c r="II244" s="74"/>
      <c r="IJ244" s="74"/>
      <c r="IK244" s="74"/>
      <c r="IL244" s="74"/>
      <c r="IM244" s="74"/>
      <c r="IN244" s="74"/>
      <c r="IO244" s="74"/>
      <c r="IP244" s="74"/>
      <c r="IQ244" s="74"/>
      <c r="IR244" s="74"/>
      <c r="IS244" s="74"/>
      <c r="IT244" s="74"/>
      <c r="IU244" s="74"/>
      <c r="IV244" s="74"/>
    </row>
    <row r="245" spans="1:256" ht="25.5" x14ac:dyDescent="0.2">
      <c r="A245" s="68"/>
      <c r="B245" s="69">
        <v>147</v>
      </c>
      <c r="C245" s="69">
        <v>185802114</v>
      </c>
      <c r="D245" s="70" t="s">
        <v>149</v>
      </c>
      <c r="E245" s="69" t="s">
        <v>2</v>
      </c>
      <c r="F245" s="104">
        <f>+(35*100)*0.001*0.001</f>
        <v>3.5000000000000001E-3</v>
      </c>
      <c r="G245" s="126"/>
      <c r="H245" s="72">
        <f t="shared" si="25"/>
        <v>0</v>
      </c>
      <c r="I245" s="73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74"/>
      <c r="BL245" s="74"/>
      <c r="BM245" s="74"/>
      <c r="BN245" s="74"/>
      <c r="BO245" s="74"/>
      <c r="BP245" s="74"/>
      <c r="BQ245" s="74"/>
      <c r="BR245" s="74"/>
      <c r="BS245" s="74"/>
      <c r="BT245" s="74"/>
      <c r="BU245" s="74"/>
      <c r="BV245" s="74"/>
      <c r="BW245" s="74"/>
      <c r="BX245" s="74"/>
      <c r="BY245" s="74"/>
      <c r="BZ245" s="74"/>
      <c r="CA245" s="74"/>
      <c r="CB245" s="74"/>
      <c r="CC245" s="74"/>
      <c r="CD245" s="74"/>
      <c r="CE245" s="74"/>
      <c r="CF245" s="74"/>
      <c r="CG245" s="74"/>
      <c r="CH245" s="74"/>
      <c r="CI245" s="74"/>
      <c r="CJ245" s="74"/>
      <c r="CK245" s="74"/>
      <c r="CL245" s="74"/>
      <c r="CM245" s="74"/>
      <c r="CN245" s="74"/>
      <c r="CO245" s="74"/>
      <c r="CP245" s="74"/>
      <c r="CQ245" s="74"/>
      <c r="CR245" s="74"/>
      <c r="CS245" s="74"/>
      <c r="CT245" s="74"/>
      <c r="CU245" s="74"/>
      <c r="CV245" s="74"/>
      <c r="CW245" s="74"/>
      <c r="CX245" s="74"/>
      <c r="CY245" s="74"/>
      <c r="CZ245" s="74"/>
      <c r="DA245" s="74"/>
      <c r="DB245" s="74"/>
      <c r="DC245" s="74"/>
      <c r="DD245" s="74"/>
      <c r="DE245" s="74"/>
      <c r="DF245" s="74"/>
      <c r="DG245" s="74"/>
      <c r="DH245" s="74"/>
      <c r="DI245" s="74"/>
      <c r="DJ245" s="74"/>
      <c r="DK245" s="74"/>
      <c r="DL245" s="74"/>
      <c r="DM245" s="74"/>
      <c r="DN245" s="74"/>
      <c r="DO245" s="74"/>
      <c r="DP245" s="74"/>
      <c r="DQ245" s="74"/>
      <c r="DR245" s="74"/>
      <c r="DS245" s="74"/>
      <c r="DT245" s="74"/>
      <c r="DU245" s="74"/>
      <c r="DV245" s="74"/>
      <c r="DW245" s="74"/>
      <c r="DX245" s="74"/>
      <c r="DY245" s="74"/>
      <c r="DZ245" s="74"/>
      <c r="EA245" s="74"/>
      <c r="EB245" s="74"/>
      <c r="EC245" s="74"/>
      <c r="ED245" s="74"/>
      <c r="EE245" s="74"/>
      <c r="EF245" s="74"/>
      <c r="EG245" s="74"/>
      <c r="EH245" s="74"/>
      <c r="EI245" s="74"/>
      <c r="EJ245" s="74"/>
      <c r="EK245" s="74"/>
      <c r="EL245" s="74"/>
      <c r="EM245" s="74"/>
      <c r="EN245" s="74"/>
      <c r="EO245" s="74"/>
      <c r="EP245" s="74"/>
      <c r="EQ245" s="74"/>
      <c r="ER245" s="74"/>
      <c r="ES245" s="74"/>
      <c r="ET245" s="74"/>
      <c r="EU245" s="74"/>
      <c r="EV245" s="74"/>
      <c r="EW245" s="74"/>
      <c r="EX245" s="74"/>
      <c r="EY245" s="74"/>
      <c r="EZ245" s="74"/>
      <c r="FA245" s="74"/>
      <c r="FB245" s="74"/>
      <c r="FC245" s="74"/>
      <c r="FD245" s="74"/>
      <c r="FE245" s="74"/>
      <c r="FF245" s="74"/>
      <c r="FG245" s="74"/>
      <c r="FH245" s="74"/>
      <c r="FI245" s="74"/>
      <c r="FJ245" s="74"/>
      <c r="FK245" s="74"/>
      <c r="FL245" s="74"/>
      <c r="FM245" s="74"/>
      <c r="FN245" s="74"/>
      <c r="FO245" s="74"/>
      <c r="FP245" s="74"/>
      <c r="FQ245" s="74"/>
      <c r="FR245" s="74"/>
      <c r="FS245" s="74"/>
      <c r="FT245" s="74"/>
      <c r="FU245" s="74"/>
      <c r="FV245" s="74"/>
      <c r="FW245" s="74"/>
      <c r="FX245" s="74"/>
      <c r="FY245" s="74"/>
      <c r="FZ245" s="74"/>
      <c r="GA245" s="74"/>
      <c r="GB245" s="74"/>
      <c r="GC245" s="74"/>
      <c r="GD245" s="74"/>
      <c r="GE245" s="74"/>
      <c r="GF245" s="74"/>
      <c r="GG245" s="74"/>
      <c r="GH245" s="74"/>
      <c r="GI245" s="74"/>
      <c r="GJ245" s="74"/>
      <c r="GK245" s="74"/>
      <c r="GL245" s="74"/>
      <c r="GM245" s="74"/>
      <c r="GN245" s="74"/>
      <c r="GO245" s="74"/>
      <c r="GP245" s="74"/>
      <c r="GQ245" s="74"/>
      <c r="GR245" s="74"/>
      <c r="GS245" s="74"/>
      <c r="GT245" s="74"/>
      <c r="GU245" s="74"/>
      <c r="GV245" s="74"/>
      <c r="GW245" s="74"/>
      <c r="GX245" s="74"/>
      <c r="GY245" s="74"/>
      <c r="GZ245" s="74"/>
      <c r="HA245" s="74"/>
      <c r="HB245" s="74"/>
      <c r="HC245" s="74"/>
      <c r="HD245" s="74"/>
      <c r="HE245" s="74"/>
      <c r="HF245" s="74"/>
      <c r="HG245" s="74"/>
      <c r="HH245" s="74"/>
      <c r="HI245" s="74"/>
      <c r="HJ245" s="74"/>
      <c r="HK245" s="74"/>
      <c r="HL245" s="74"/>
      <c r="HM245" s="74"/>
      <c r="HN245" s="74"/>
      <c r="HO245" s="74"/>
      <c r="HP245" s="74"/>
      <c r="HQ245" s="74"/>
      <c r="HR245" s="74"/>
      <c r="HS245" s="74"/>
      <c r="HT245" s="74"/>
      <c r="HU245" s="74"/>
      <c r="HV245" s="74"/>
      <c r="HW245" s="74"/>
      <c r="HX245" s="74"/>
      <c r="HY245" s="74"/>
      <c r="HZ245" s="74"/>
      <c r="IA245" s="74"/>
      <c r="IB245" s="74"/>
      <c r="IC245" s="74"/>
      <c r="ID245" s="74"/>
      <c r="IE245" s="74"/>
      <c r="IF245" s="74"/>
      <c r="IG245" s="74"/>
      <c r="IH245" s="74"/>
      <c r="II245" s="74"/>
      <c r="IJ245" s="74"/>
      <c r="IK245" s="74"/>
      <c r="IL245" s="74"/>
      <c r="IM245" s="74"/>
      <c r="IN245" s="74"/>
      <c r="IO245" s="74"/>
      <c r="IP245" s="74"/>
      <c r="IQ245" s="74"/>
      <c r="IR245" s="74"/>
      <c r="IS245" s="74"/>
      <c r="IT245" s="74"/>
      <c r="IU245" s="74"/>
      <c r="IV245" s="74"/>
    </row>
    <row r="246" spans="1:256" ht="25.5" x14ac:dyDescent="0.2">
      <c r="A246" s="68"/>
      <c r="B246" s="69">
        <v>148</v>
      </c>
      <c r="C246" s="69">
        <v>998231311</v>
      </c>
      <c r="D246" s="70" t="s">
        <v>61</v>
      </c>
      <c r="E246" s="69" t="s">
        <v>2</v>
      </c>
      <c r="F246" s="71">
        <f>+F244*0.003+F243*0.001+F245</f>
        <v>0.10050000000000001</v>
      </c>
      <c r="G246" s="126"/>
      <c r="H246" s="72">
        <f t="shared" si="25"/>
        <v>0</v>
      </c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74"/>
      <c r="BL246" s="74"/>
      <c r="BM246" s="74"/>
      <c r="BN246" s="74"/>
      <c r="BO246" s="74"/>
      <c r="BP246" s="74"/>
      <c r="BQ246" s="74"/>
      <c r="BR246" s="74"/>
      <c r="BS246" s="74"/>
      <c r="BT246" s="74"/>
      <c r="BU246" s="74"/>
      <c r="BV246" s="74"/>
      <c r="BW246" s="74"/>
      <c r="BX246" s="74"/>
      <c r="BY246" s="74"/>
      <c r="BZ246" s="74"/>
      <c r="CA246" s="74"/>
      <c r="CB246" s="74"/>
      <c r="CC246" s="74"/>
      <c r="CD246" s="74"/>
      <c r="CE246" s="74"/>
      <c r="CF246" s="74"/>
      <c r="CG246" s="74"/>
      <c r="CH246" s="74"/>
      <c r="CI246" s="74"/>
      <c r="CJ246" s="74"/>
      <c r="CK246" s="74"/>
      <c r="CL246" s="74"/>
      <c r="CM246" s="74"/>
      <c r="CN246" s="74"/>
      <c r="CO246" s="74"/>
      <c r="CP246" s="74"/>
      <c r="CQ246" s="74"/>
      <c r="CR246" s="74"/>
      <c r="CS246" s="74"/>
      <c r="CT246" s="74"/>
      <c r="CU246" s="74"/>
      <c r="CV246" s="74"/>
      <c r="CW246" s="74"/>
      <c r="CX246" s="74"/>
      <c r="CY246" s="74"/>
      <c r="CZ246" s="74"/>
      <c r="DA246" s="74"/>
      <c r="DB246" s="74"/>
      <c r="DC246" s="74"/>
      <c r="DD246" s="74"/>
      <c r="DE246" s="74"/>
      <c r="DF246" s="74"/>
      <c r="DG246" s="74"/>
      <c r="DH246" s="74"/>
      <c r="DI246" s="74"/>
      <c r="DJ246" s="74"/>
      <c r="DK246" s="74"/>
      <c r="DL246" s="74"/>
      <c r="DM246" s="74"/>
      <c r="DN246" s="74"/>
      <c r="DO246" s="74"/>
      <c r="DP246" s="74"/>
      <c r="DQ246" s="74"/>
      <c r="DR246" s="74"/>
      <c r="DS246" s="74"/>
      <c r="DT246" s="74"/>
      <c r="DU246" s="74"/>
      <c r="DV246" s="74"/>
      <c r="DW246" s="74"/>
      <c r="DX246" s="74"/>
      <c r="DY246" s="74"/>
      <c r="DZ246" s="74"/>
      <c r="EA246" s="74"/>
      <c r="EB246" s="74"/>
      <c r="EC246" s="74"/>
      <c r="ED246" s="74"/>
      <c r="EE246" s="74"/>
      <c r="EF246" s="74"/>
      <c r="EG246" s="74"/>
      <c r="EH246" s="74"/>
      <c r="EI246" s="74"/>
      <c r="EJ246" s="74"/>
      <c r="EK246" s="74"/>
      <c r="EL246" s="74"/>
      <c r="EM246" s="74"/>
      <c r="EN246" s="74"/>
      <c r="EO246" s="74"/>
      <c r="EP246" s="74"/>
      <c r="EQ246" s="74"/>
      <c r="ER246" s="74"/>
      <c r="ES246" s="74"/>
      <c r="ET246" s="74"/>
      <c r="EU246" s="74"/>
      <c r="EV246" s="74"/>
      <c r="EW246" s="74"/>
      <c r="EX246" s="74"/>
      <c r="EY246" s="74"/>
      <c r="EZ246" s="74"/>
      <c r="FA246" s="74"/>
      <c r="FB246" s="74"/>
      <c r="FC246" s="74"/>
      <c r="FD246" s="74"/>
      <c r="FE246" s="74"/>
      <c r="FF246" s="74"/>
      <c r="FG246" s="74"/>
      <c r="FH246" s="74"/>
      <c r="FI246" s="74"/>
      <c r="FJ246" s="74"/>
      <c r="FK246" s="74"/>
      <c r="FL246" s="74"/>
      <c r="FM246" s="74"/>
      <c r="FN246" s="74"/>
      <c r="FO246" s="74"/>
      <c r="FP246" s="74"/>
      <c r="FQ246" s="74"/>
      <c r="FR246" s="74"/>
      <c r="FS246" s="74"/>
      <c r="FT246" s="74"/>
      <c r="FU246" s="74"/>
      <c r="FV246" s="74"/>
      <c r="FW246" s="74"/>
      <c r="FX246" s="74"/>
      <c r="FY246" s="74"/>
      <c r="FZ246" s="74"/>
      <c r="GA246" s="74"/>
      <c r="GB246" s="74"/>
      <c r="GC246" s="74"/>
      <c r="GD246" s="74"/>
      <c r="GE246" s="74"/>
      <c r="GF246" s="74"/>
      <c r="GG246" s="74"/>
      <c r="GH246" s="74"/>
      <c r="GI246" s="74"/>
      <c r="GJ246" s="74"/>
      <c r="GK246" s="74"/>
      <c r="GL246" s="74"/>
      <c r="GM246" s="74"/>
      <c r="GN246" s="74"/>
      <c r="GO246" s="74"/>
      <c r="GP246" s="74"/>
      <c r="GQ246" s="74"/>
      <c r="GR246" s="74"/>
      <c r="GS246" s="74"/>
      <c r="GT246" s="74"/>
      <c r="GU246" s="74"/>
      <c r="GV246" s="74"/>
      <c r="GW246" s="74"/>
      <c r="GX246" s="74"/>
      <c r="GY246" s="74"/>
      <c r="GZ246" s="74"/>
      <c r="HA246" s="74"/>
      <c r="HB246" s="74"/>
      <c r="HC246" s="74"/>
      <c r="HD246" s="74"/>
      <c r="HE246" s="74"/>
      <c r="HF246" s="74"/>
      <c r="HG246" s="74"/>
      <c r="HH246" s="74"/>
      <c r="HI246" s="74"/>
      <c r="HJ246" s="74"/>
      <c r="HK246" s="74"/>
      <c r="HL246" s="74"/>
      <c r="HM246" s="74"/>
      <c r="HN246" s="74"/>
      <c r="HO246" s="74"/>
      <c r="HP246" s="74"/>
      <c r="HQ246" s="74"/>
      <c r="HR246" s="74"/>
      <c r="HS246" s="74"/>
      <c r="HT246" s="74"/>
      <c r="HU246" s="74"/>
      <c r="HV246" s="74"/>
      <c r="HW246" s="74"/>
      <c r="HX246" s="74"/>
      <c r="HY246" s="74"/>
      <c r="HZ246" s="74"/>
      <c r="IA246" s="74"/>
      <c r="IB246" s="74"/>
      <c r="IC246" s="74"/>
      <c r="ID246" s="74"/>
      <c r="IE246" s="74"/>
      <c r="IF246" s="74"/>
      <c r="IG246" s="74"/>
      <c r="IH246" s="74"/>
      <c r="II246" s="74"/>
      <c r="IJ246" s="74"/>
      <c r="IK246" s="74"/>
      <c r="IL246" s="74"/>
      <c r="IM246" s="74"/>
      <c r="IN246" s="74"/>
      <c r="IO246" s="74"/>
      <c r="IP246" s="74"/>
      <c r="IQ246" s="74"/>
      <c r="IR246" s="74"/>
      <c r="IS246" s="74"/>
      <c r="IT246" s="74"/>
      <c r="IU246" s="74"/>
      <c r="IV246" s="74"/>
    </row>
    <row r="247" spans="1:256" ht="12.75" x14ac:dyDescent="0.2">
      <c r="A247" s="68"/>
      <c r="B247" s="69">
        <v>149</v>
      </c>
      <c r="C247" s="69" t="s">
        <v>3</v>
      </c>
      <c r="D247" s="70" t="s">
        <v>31</v>
      </c>
      <c r="E247" s="69" t="s">
        <v>14</v>
      </c>
      <c r="F247" s="71">
        <f>F245*1000</f>
        <v>3.5</v>
      </c>
      <c r="G247" s="126"/>
      <c r="H247" s="72">
        <f t="shared" si="25"/>
        <v>0</v>
      </c>
      <c r="I247" s="73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74"/>
      <c r="BL247" s="74"/>
      <c r="BM247" s="74"/>
      <c r="BN247" s="74"/>
      <c r="BO247" s="74"/>
      <c r="BP247" s="74"/>
      <c r="BQ247" s="74"/>
      <c r="BR247" s="74"/>
      <c r="BS247" s="74"/>
      <c r="BT247" s="74"/>
      <c r="BU247" s="74"/>
      <c r="BV247" s="74"/>
      <c r="BW247" s="74"/>
      <c r="BX247" s="74"/>
      <c r="BY247" s="74"/>
      <c r="BZ247" s="74"/>
      <c r="CA247" s="74"/>
      <c r="CB247" s="74"/>
      <c r="CC247" s="74"/>
      <c r="CD247" s="74"/>
      <c r="CE247" s="74"/>
      <c r="CF247" s="74"/>
      <c r="CG247" s="74"/>
      <c r="CH247" s="74"/>
      <c r="CI247" s="74"/>
      <c r="CJ247" s="74"/>
      <c r="CK247" s="74"/>
      <c r="CL247" s="74"/>
      <c r="CM247" s="74"/>
      <c r="CN247" s="74"/>
      <c r="CO247" s="74"/>
      <c r="CP247" s="74"/>
      <c r="CQ247" s="74"/>
      <c r="CR247" s="74"/>
      <c r="CS247" s="74"/>
      <c r="CT247" s="74"/>
      <c r="CU247" s="74"/>
      <c r="CV247" s="74"/>
      <c r="CW247" s="74"/>
      <c r="CX247" s="74"/>
      <c r="CY247" s="74"/>
      <c r="CZ247" s="74"/>
      <c r="DA247" s="74"/>
      <c r="DB247" s="74"/>
      <c r="DC247" s="74"/>
      <c r="DD247" s="74"/>
      <c r="DE247" s="74"/>
      <c r="DF247" s="74"/>
      <c r="DG247" s="74"/>
      <c r="DH247" s="74"/>
      <c r="DI247" s="74"/>
      <c r="DJ247" s="74"/>
      <c r="DK247" s="74"/>
      <c r="DL247" s="74"/>
      <c r="DM247" s="74"/>
      <c r="DN247" s="74"/>
      <c r="DO247" s="74"/>
      <c r="DP247" s="74"/>
      <c r="DQ247" s="74"/>
      <c r="DR247" s="74"/>
      <c r="DS247" s="74"/>
      <c r="DT247" s="74"/>
      <c r="DU247" s="74"/>
      <c r="DV247" s="74"/>
      <c r="DW247" s="74"/>
      <c r="DX247" s="74"/>
      <c r="DY247" s="74"/>
      <c r="DZ247" s="74"/>
      <c r="EA247" s="74"/>
      <c r="EB247" s="74"/>
      <c r="EC247" s="74"/>
      <c r="ED247" s="74"/>
      <c r="EE247" s="74"/>
      <c r="EF247" s="74"/>
      <c r="EG247" s="74"/>
      <c r="EH247" s="74"/>
      <c r="EI247" s="74"/>
      <c r="EJ247" s="74"/>
      <c r="EK247" s="74"/>
      <c r="EL247" s="74"/>
      <c r="EM247" s="74"/>
      <c r="EN247" s="74"/>
      <c r="EO247" s="74"/>
      <c r="EP247" s="74"/>
      <c r="EQ247" s="74"/>
      <c r="ER247" s="74"/>
      <c r="ES247" s="74"/>
      <c r="ET247" s="74"/>
      <c r="EU247" s="74"/>
      <c r="EV247" s="74"/>
      <c r="EW247" s="74"/>
      <c r="EX247" s="74"/>
      <c r="EY247" s="74"/>
      <c r="EZ247" s="74"/>
      <c r="FA247" s="74"/>
      <c r="FB247" s="74"/>
      <c r="FC247" s="74"/>
      <c r="FD247" s="74"/>
      <c r="FE247" s="74"/>
      <c r="FF247" s="74"/>
      <c r="FG247" s="74"/>
      <c r="FH247" s="74"/>
      <c r="FI247" s="74"/>
      <c r="FJ247" s="74"/>
      <c r="FK247" s="74"/>
      <c r="FL247" s="74"/>
      <c r="FM247" s="74"/>
      <c r="FN247" s="74"/>
      <c r="FO247" s="74"/>
      <c r="FP247" s="74"/>
      <c r="FQ247" s="74"/>
      <c r="FR247" s="74"/>
      <c r="FS247" s="74"/>
      <c r="FT247" s="74"/>
      <c r="FU247" s="74"/>
      <c r="FV247" s="74"/>
      <c r="FW247" s="74"/>
      <c r="FX247" s="74"/>
      <c r="FY247" s="74"/>
      <c r="FZ247" s="74"/>
      <c r="GA247" s="74"/>
      <c r="GB247" s="74"/>
      <c r="GC247" s="74"/>
      <c r="GD247" s="74"/>
      <c r="GE247" s="74"/>
      <c r="GF247" s="74"/>
      <c r="GG247" s="74"/>
      <c r="GH247" s="74"/>
      <c r="GI247" s="74"/>
      <c r="GJ247" s="74"/>
      <c r="GK247" s="74"/>
      <c r="GL247" s="74"/>
      <c r="GM247" s="74"/>
      <c r="GN247" s="74"/>
      <c r="GO247" s="74"/>
      <c r="GP247" s="74"/>
      <c r="GQ247" s="74"/>
      <c r="GR247" s="74"/>
      <c r="GS247" s="74"/>
      <c r="GT247" s="74"/>
      <c r="GU247" s="74"/>
      <c r="GV247" s="74"/>
      <c r="GW247" s="74"/>
      <c r="GX247" s="74"/>
      <c r="GY247" s="74"/>
      <c r="GZ247" s="74"/>
      <c r="HA247" s="74"/>
      <c r="HB247" s="74"/>
      <c r="HC247" s="74"/>
      <c r="HD247" s="74"/>
      <c r="HE247" s="74"/>
      <c r="HF247" s="74"/>
      <c r="HG247" s="74"/>
      <c r="HH247" s="74"/>
      <c r="HI247" s="74"/>
      <c r="HJ247" s="74"/>
      <c r="HK247" s="74"/>
      <c r="HL247" s="74"/>
      <c r="HM247" s="74"/>
      <c r="HN247" s="74"/>
      <c r="HO247" s="74"/>
      <c r="HP247" s="74"/>
      <c r="HQ247" s="74"/>
      <c r="HR247" s="74"/>
      <c r="HS247" s="74"/>
      <c r="HT247" s="74"/>
      <c r="HU247" s="74"/>
      <c r="HV247" s="74"/>
      <c r="HW247" s="74"/>
      <c r="HX247" s="74"/>
      <c r="HY247" s="74"/>
      <c r="HZ247" s="74"/>
      <c r="IA247" s="74"/>
      <c r="IB247" s="74"/>
      <c r="IC247" s="74"/>
      <c r="ID247" s="74"/>
      <c r="IE247" s="74"/>
      <c r="IF247" s="74"/>
      <c r="IG247" s="74"/>
      <c r="IH247" s="74"/>
      <c r="II247" s="74"/>
      <c r="IJ247" s="74"/>
      <c r="IK247" s="74"/>
      <c r="IL247" s="74"/>
      <c r="IM247" s="74"/>
      <c r="IN247" s="74"/>
      <c r="IO247" s="74"/>
      <c r="IP247" s="74"/>
      <c r="IQ247" s="74"/>
      <c r="IR247" s="74"/>
      <c r="IS247" s="74"/>
      <c r="IT247" s="74"/>
      <c r="IU247" s="74"/>
      <c r="IV247" s="74"/>
    </row>
    <row r="248" spans="1:256" ht="12.75" x14ac:dyDescent="0.2">
      <c r="A248" s="39"/>
      <c r="B248" s="105"/>
      <c r="C248" s="48" t="s">
        <v>29</v>
      </c>
      <c r="D248" s="48"/>
      <c r="E248" s="47"/>
      <c r="F248" s="49"/>
      <c r="G248" s="128"/>
      <c r="H248" s="50"/>
      <c r="I248" s="44"/>
      <c r="J248" s="39"/>
      <c r="K248" s="45"/>
      <c r="L248" s="39"/>
      <c r="M248" s="40"/>
      <c r="N248" s="39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  <c r="DP248" s="40"/>
      <c r="DQ248" s="40"/>
      <c r="DR248" s="40"/>
      <c r="DS248" s="40"/>
      <c r="DT248" s="40"/>
      <c r="DU248" s="40"/>
      <c r="DV248" s="40"/>
      <c r="DW248" s="40"/>
      <c r="DX248" s="40"/>
      <c r="DY248" s="40"/>
      <c r="DZ248" s="40"/>
      <c r="EA248" s="40"/>
      <c r="EB248" s="40"/>
      <c r="EC248" s="40"/>
      <c r="ED248" s="40"/>
      <c r="EE248" s="40"/>
      <c r="EF248" s="40"/>
      <c r="EG248" s="40"/>
      <c r="EH248" s="40"/>
      <c r="EI248" s="40"/>
      <c r="EJ248" s="40"/>
      <c r="EK248" s="40"/>
      <c r="EL248" s="40"/>
      <c r="EM248" s="40"/>
      <c r="EN248" s="40"/>
      <c r="EO248" s="40"/>
      <c r="EP248" s="40"/>
      <c r="EQ248" s="40"/>
      <c r="ER248" s="40"/>
      <c r="ES248" s="40"/>
      <c r="ET248" s="40"/>
      <c r="EU248" s="40"/>
      <c r="EV248" s="40"/>
      <c r="EW248" s="40"/>
      <c r="EX248" s="40"/>
      <c r="EY248" s="40"/>
      <c r="EZ248" s="40"/>
      <c r="FA248" s="40"/>
      <c r="FB248" s="40"/>
      <c r="FC248" s="40"/>
      <c r="FD248" s="40"/>
      <c r="FE248" s="40"/>
      <c r="FF248" s="40"/>
      <c r="FG248" s="40"/>
      <c r="FH248" s="40"/>
      <c r="FI248" s="40"/>
      <c r="FJ248" s="40"/>
      <c r="FK248" s="40"/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  <c r="GK248" s="40"/>
      <c r="GL248" s="40"/>
      <c r="GM248" s="40"/>
      <c r="GN248" s="40"/>
      <c r="GO248" s="40"/>
      <c r="GP248" s="40"/>
      <c r="GQ248" s="40"/>
      <c r="GR248" s="40"/>
      <c r="GS248" s="40"/>
      <c r="GT248" s="40"/>
      <c r="GU248" s="40"/>
      <c r="GV248" s="40"/>
      <c r="GW248" s="40"/>
      <c r="GX248" s="40"/>
      <c r="GY248" s="40"/>
      <c r="GZ248" s="40"/>
      <c r="HA248" s="40"/>
      <c r="HB248" s="40"/>
      <c r="HC248" s="40"/>
      <c r="HD248" s="40"/>
      <c r="HE248" s="40"/>
      <c r="HF248" s="40"/>
      <c r="HG248" s="40"/>
      <c r="HH248" s="40"/>
      <c r="HI248" s="40"/>
      <c r="HJ248" s="40"/>
      <c r="HK248" s="40"/>
      <c r="HL248" s="40"/>
      <c r="HM248" s="40"/>
      <c r="HN248" s="40"/>
      <c r="HO248" s="40"/>
      <c r="HP248" s="40"/>
      <c r="HQ248" s="40"/>
      <c r="HR248" s="40"/>
      <c r="HS248" s="40"/>
      <c r="HT248" s="40"/>
      <c r="HU248" s="40"/>
      <c r="HV248" s="40"/>
      <c r="HW248" s="40"/>
      <c r="HX248" s="40"/>
      <c r="HY248" s="40"/>
      <c r="HZ248" s="40"/>
      <c r="IA248" s="40"/>
      <c r="IB248" s="40"/>
      <c r="IC248" s="40"/>
      <c r="ID248" s="40"/>
      <c r="IE248" s="40"/>
      <c r="IF248" s="40"/>
      <c r="IG248" s="40"/>
      <c r="IH248" s="40"/>
      <c r="II248" s="40"/>
      <c r="IJ248" s="40"/>
      <c r="IK248" s="40"/>
      <c r="IL248" s="40"/>
      <c r="IM248" s="40"/>
      <c r="IN248" s="40"/>
      <c r="IO248" s="40"/>
      <c r="IP248" s="40"/>
      <c r="IQ248" s="40"/>
      <c r="IR248" s="40"/>
      <c r="IS248" s="40"/>
      <c r="IT248" s="40"/>
      <c r="IU248" s="40"/>
      <c r="IV248" s="40"/>
    </row>
    <row r="249" spans="1:256" ht="25.5" x14ac:dyDescent="0.2">
      <c r="A249" s="68"/>
      <c r="B249" s="69">
        <v>150</v>
      </c>
      <c r="C249" s="69">
        <v>185804214</v>
      </c>
      <c r="D249" s="70" t="s">
        <v>144</v>
      </c>
      <c r="E249" s="69" t="s">
        <v>0</v>
      </c>
      <c r="F249" s="71">
        <f>+(167)*3</f>
        <v>501</v>
      </c>
      <c r="G249" s="126"/>
      <c r="H249" s="72">
        <f t="shared" ref="H249:H255" si="26">G249*F249</f>
        <v>0</v>
      </c>
      <c r="I249" s="73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74"/>
      <c r="BL249" s="74"/>
      <c r="BM249" s="74"/>
      <c r="BN249" s="74"/>
      <c r="BO249" s="74"/>
      <c r="BP249" s="74"/>
      <c r="BQ249" s="74"/>
      <c r="BR249" s="74"/>
      <c r="BS249" s="74"/>
      <c r="BT249" s="74"/>
      <c r="BU249" s="74"/>
      <c r="BV249" s="74"/>
      <c r="BW249" s="74"/>
      <c r="BX249" s="74"/>
      <c r="BY249" s="74"/>
      <c r="BZ249" s="74"/>
      <c r="CA249" s="74"/>
      <c r="CB249" s="74"/>
      <c r="CC249" s="74"/>
      <c r="CD249" s="74"/>
      <c r="CE249" s="74"/>
      <c r="CF249" s="74"/>
      <c r="CG249" s="74"/>
      <c r="CH249" s="74"/>
      <c r="CI249" s="74"/>
      <c r="CJ249" s="74"/>
      <c r="CK249" s="74"/>
      <c r="CL249" s="74"/>
      <c r="CM249" s="74"/>
      <c r="CN249" s="74"/>
      <c r="CO249" s="74"/>
      <c r="CP249" s="74"/>
      <c r="CQ249" s="74"/>
      <c r="CR249" s="74"/>
      <c r="CS249" s="74"/>
      <c r="CT249" s="74"/>
      <c r="CU249" s="74"/>
      <c r="CV249" s="74"/>
      <c r="CW249" s="74"/>
      <c r="CX249" s="74"/>
      <c r="CY249" s="74"/>
      <c r="CZ249" s="74"/>
      <c r="DA249" s="74"/>
      <c r="DB249" s="74"/>
      <c r="DC249" s="74"/>
      <c r="DD249" s="74"/>
      <c r="DE249" s="74"/>
      <c r="DF249" s="74"/>
      <c r="DG249" s="74"/>
      <c r="DH249" s="74"/>
      <c r="DI249" s="74"/>
      <c r="DJ249" s="74"/>
      <c r="DK249" s="74"/>
      <c r="DL249" s="74"/>
      <c r="DM249" s="74"/>
      <c r="DN249" s="74"/>
      <c r="DO249" s="74"/>
      <c r="DP249" s="74"/>
      <c r="DQ249" s="74"/>
      <c r="DR249" s="74"/>
      <c r="DS249" s="74"/>
      <c r="DT249" s="74"/>
      <c r="DU249" s="74"/>
      <c r="DV249" s="74"/>
      <c r="DW249" s="74"/>
      <c r="DX249" s="74"/>
      <c r="DY249" s="74"/>
      <c r="DZ249" s="74"/>
      <c r="EA249" s="74"/>
      <c r="EB249" s="74"/>
      <c r="EC249" s="74"/>
      <c r="ED249" s="74"/>
      <c r="EE249" s="74"/>
      <c r="EF249" s="74"/>
      <c r="EG249" s="74"/>
      <c r="EH249" s="74"/>
      <c r="EI249" s="74"/>
      <c r="EJ249" s="74"/>
      <c r="EK249" s="74"/>
      <c r="EL249" s="74"/>
      <c r="EM249" s="74"/>
      <c r="EN249" s="74"/>
      <c r="EO249" s="74"/>
      <c r="EP249" s="74"/>
      <c r="EQ249" s="74"/>
      <c r="ER249" s="74"/>
      <c r="ES249" s="74"/>
      <c r="ET249" s="74"/>
      <c r="EU249" s="74"/>
      <c r="EV249" s="74"/>
      <c r="EW249" s="74"/>
      <c r="EX249" s="74"/>
      <c r="EY249" s="74"/>
      <c r="EZ249" s="74"/>
      <c r="FA249" s="74"/>
      <c r="FB249" s="74"/>
      <c r="FC249" s="74"/>
      <c r="FD249" s="74"/>
      <c r="FE249" s="74"/>
      <c r="FF249" s="74"/>
      <c r="FG249" s="74"/>
      <c r="FH249" s="74"/>
      <c r="FI249" s="74"/>
      <c r="FJ249" s="74"/>
      <c r="FK249" s="74"/>
      <c r="FL249" s="74"/>
      <c r="FM249" s="74"/>
      <c r="FN249" s="74"/>
      <c r="FO249" s="74"/>
      <c r="FP249" s="74"/>
      <c r="FQ249" s="74"/>
      <c r="FR249" s="74"/>
      <c r="FS249" s="74"/>
      <c r="FT249" s="74"/>
      <c r="FU249" s="74"/>
      <c r="FV249" s="74"/>
      <c r="FW249" s="74"/>
      <c r="FX249" s="74"/>
      <c r="FY249" s="74"/>
      <c r="FZ249" s="74"/>
      <c r="GA249" s="74"/>
      <c r="GB249" s="74"/>
      <c r="GC249" s="74"/>
      <c r="GD249" s="74"/>
      <c r="GE249" s="74"/>
      <c r="GF249" s="74"/>
      <c r="GG249" s="74"/>
      <c r="GH249" s="74"/>
      <c r="GI249" s="74"/>
      <c r="GJ249" s="74"/>
      <c r="GK249" s="74"/>
      <c r="GL249" s="74"/>
      <c r="GM249" s="74"/>
      <c r="GN249" s="74"/>
      <c r="GO249" s="74"/>
      <c r="GP249" s="74"/>
      <c r="GQ249" s="74"/>
      <c r="GR249" s="74"/>
      <c r="GS249" s="74"/>
      <c r="GT249" s="74"/>
      <c r="GU249" s="74"/>
      <c r="GV249" s="74"/>
      <c r="GW249" s="74"/>
      <c r="GX249" s="74"/>
      <c r="GY249" s="74"/>
      <c r="GZ249" s="74"/>
      <c r="HA249" s="74"/>
      <c r="HB249" s="74"/>
      <c r="HC249" s="74"/>
      <c r="HD249" s="74"/>
      <c r="HE249" s="74"/>
      <c r="HF249" s="74"/>
      <c r="HG249" s="74"/>
      <c r="HH249" s="74"/>
      <c r="HI249" s="74"/>
      <c r="HJ249" s="74"/>
      <c r="HK249" s="74"/>
      <c r="HL249" s="74"/>
      <c r="HM249" s="74"/>
      <c r="HN249" s="74"/>
      <c r="HO249" s="74"/>
      <c r="HP249" s="74"/>
      <c r="HQ249" s="74"/>
      <c r="HR249" s="74"/>
      <c r="HS249" s="74"/>
      <c r="HT249" s="74"/>
      <c r="HU249" s="74"/>
      <c r="HV249" s="74"/>
      <c r="HW249" s="74"/>
      <c r="HX249" s="74"/>
      <c r="HY249" s="74"/>
      <c r="HZ249" s="74"/>
      <c r="IA249" s="74"/>
      <c r="IB249" s="74"/>
      <c r="IC249" s="74"/>
      <c r="ID249" s="74"/>
      <c r="IE249" s="74"/>
      <c r="IF249" s="74"/>
      <c r="IG249" s="74"/>
      <c r="IH249" s="74"/>
      <c r="II249" s="74"/>
      <c r="IJ249" s="74"/>
      <c r="IK249" s="74"/>
      <c r="IL249" s="74"/>
      <c r="IM249" s="74"/>
      <c r="IN249" s="74"/>
      <c r="IO249" s="74"/>
      <c r="IP249" s="74"/>
      <c r="IQ249" s="74"/>
      <c r="IR249" s="74"/>
      <c r="IS249" s="74"/>
      <c r="IT249" s="74"/>
      <c r="IU249" s="74"/>
      <c r="IV249" s="74"/>
    </row>
    <row r="250" spans="1:256" ht="25.5" x14ac:dyDescent="0.2">
      <c r="A250" s="68"/>
      <c r="B250" s="69">
        <v>151</v>
      </c>
      <c r="C250" s="69" t="s">
        <v>145</v>
      </c>
      <c r="D250" s="70" t="s">
        <v>146</v>
      </c>
      <c r="E250" s="69" t="s">
        <v>0</v>
      </c>
      <c r="F250" s="71">
        <f>+(10)*3</f>
        <v>30</v>
      </c>
      <c r="G250" s="126"/>
      <c r="H250" s="72">
        <f t="shared" si="26"/>
        <v>0</v>
      </c>
      <c r="I250" s="73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74"/>
      <c r="AY250" s="74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74"/>
      <c r="BL250" s="74"/>
      <c r="BM250" s="74"/>
      <c r="BN250" s="74"/>
      <c r="BO250" s="74"/>
      <c r="BP250" s="74"/>
      <c r="BQ250" s="74"/>
      <c r="BR250" s="74"/>
      <c r="BS250" s="74"/>
      <c r="BT250" s="74"/>
      <c r="BU250" s="74"/>
      <c r="BV250" s="74"/>
      <c r="BW250" s="74"/>
      <c r="BX250" s="74"/>
      <c r="BY250" s="74"/>
      <c r="BZ250" s="74"/>
      <c r="CA250" s="74"/>
      <c r="CB250" s="74"/>
      <c r="CC250" s="74"/>
      <c r="CD250" s="74"/>
      <c r="CE250" s="74"/>
      <c r="CF250" s="74"/>
      <c r="CG250" s="74"/>
      <c r="CH250" s="74"/>
      <c r="CI250" s="74"/>
      <c r="CJ250" s="74"/>
      <c r="CK250" s="74"/>
      <c r="CL250" s="74"/>
      <c r="CM250" s="74"/>
      <c r="CN250" s="74"/>
      <c r="CO250" s="74"/>
      <c r="CP250" s="74"/>
      <c r="CQ250" s="74"/>
      <c r="CR250" s="74"/>
      <c r="CS250" s="74"/>
      <c r="CT250" s="74"/>
      <c r="CU250" s="74"/>
      <c r="CV250" s="74"/>
      <c r="CW250" s="74"/>
      <c r="CX250" s="74"/>
      <c r="CY250" s="74"/>
      <c r="CZ250" s="74"/>
      <c r="DA250" s="74"/>
      <c r="DB250" s="74"/>
      <c r="DC250" s="74"/>
      <c r="DD250" s="74"/>
      <c r="DE250" s="74"/>
      <c r="DF250" s="74"/>
      <c r="DG250" s="74"/>
      <c r="DH250" s="74"/>
      <c r="DI250" s="74"/>
      <c r="DJ250" s="74"/>
      <c r="DK250" s="74"/>
      <c r="DL250" s="74"/>
      <c r="DM250" s="74"/>
      <c r="DN250" s="74"/>
      <c r="DO250" s="74"/>
      <c r="DP250" s="74"/>
      <c r="DQ250" s="74"/>
      <c r="DR250" s="74"/>
      <c r="DS250" s="74"/>
      <c r="DT250" s="74"/>
      <c r="DU250" s="74"/>
      <c r="DV250" s="74"/>
      <c r="DW250" s="74"/>
      <c r="DX250" s="74"/>
      <c r="DY250" s="74"/>
      <c r="DZ250" s="74"/>
      <c r="EA250" s="74"/>
      <c r="EB250" s="74"/>
      <c r="EC250" s="74"/>
      <c r="ED250" s="74"/>
      <c r="EE250" s="74"/>
      <c r="EF250" s="74"/>
      <c r="EG250" s="74"/>
      <c r="EH250" s="74"/>
      <c r="EI250" s="74"/>
      <c r="EJ250" s="74"/>
      <c r="EK250" s="74"/>
      <c r="EL250" s="74"/>
      <c r="EM250" s="74"/>
      <c r="EN250" s="74"/>
      <c r="EO250" s="74"/>
      <c r="EP250" s="74"/>
      <c r="EQ250" s="74"/>
      <c r="ER250" s="74"/>
      <c r="ES250" s="74"/>
      <c r="ET250" s="74"/>
      <c r="EU250" s="74"/>
      <c r="EV250" s="74"/>
      <c r="EW250" s="74"/>
      <c r="EX250" s="74"/>
      <c r="EY250" s="74"/>
      <c r="EZ250" s="74"/>
      <c r="FA250" s="74"/>
      <c r="FB250" s="74"/>
      <c r="FC250" s="74"/>
      <c r="FD250" s="74"/>
      <c r="FE250" s="74"/>
      <c r="FF250" s="74"/>
      <c r="FG250" s="74"/>
      <c r="FH250" s="74"/>
      <c r="FI250" s="74"/>
      <c r="FJ250" s="74"/>
      <c r="FK250" s="74"/>
      <c r="FL250" s="74"/>
      <c r="FM250" s="74"/>
      <c r="FN250" s="74"/>
      <c r="FO250" s="74"/>
      <c r="FP250" s="74"/>
      <c r="FQ250" s="74"/>
      <c r="FR250" s="74"/>
      <c r="FS250" s="74"/>
      <c r="FT250" s="74"/>
      <c r="FU250" s="74"/>
      <c r="FV250" s="74"/>
      <c r="FW250" s="74"/>
      <c r="FX250" s="74"/>
      <c r="FY250" s="74"/>
      <c r="FZ250" s="74"/>
      <c r="GA250" s="74"/>
      <c r="GB250" s="74"/>
      <c r="GC250" s="74"/>
      <c r="GD250" s="74"/>
      <c r="GE250" s="74"/>
      <c r="GF250" s="74"/>
      <c r="GG250" s="74"/>
      <c r="GH250" s="74"/>
      <c r="GI250" s="74"/>
      <c r="GJ250" s="74"/>
      <c r="GK250" s="74"/>
      <c r="GL250" s="74"/>
      <c r="GM250" s="74"/>
      <c r="GN250" s="74"/>
      <c r="GO250" s="74"/>
      <c r="GP250" s="74"/>
      <c r="GQ250" s="74"/>
      <c r="GR250" s="74"/>
      <c r="GS250" s="74"/>
      <c r="GT250" s="74"/>
      <c r="GU250" s="74"/>
      <c r="GV250" s="74"/>
      <c r="GW250" s="74"/>
      <c r="GX250" s="74"/>
      <c r="GY250" s="74"/>
      <c r="GZ250" s="74"/>
      <c r="HA250" s="74"/>
      <c r="HB250" s="74"/>
      <c r="HC250" s="74"/>
      <c r="HD250" s="74"/>
      <c r="HE250" s="74"/>
      <c r="HF250" s="74"/>
      <c r="HG250" s="74"/>
      <c r="HH250" s="74"/>
      <c r="HI250" s="74"/>
      <c r="HJ250" s="74"/>
      <c r="HK250" s="74"/>
      <c r="HL250" s="74"/>
      <c r="HM250" s="74"/>
      <c r="HN250" s="74"/>
      <c r="HO250" s="74"/>
      <c r="HP250" s="74"/>
      <c r="HQ250" s="74"/>
      <c r="HR250" s="74"/>
      <c r="HS250" s="74"/>
      <c r="HT250" s="74"/>
      <c r="HU250" s="74"/>
      <c r="HV250" s="74"/>
      <c r="HW250" s="74"/>
      <c r="HX250" s="74"/>
      <c r="HY250" s="74"/>
      <c r="HZ250" s="74"/>
      <c r="IA250" s="74"/>
      <c r="IB250" s="74"/>
      <c r="IC250" s="74"/>
      <c r="ID250" s="74"/>
      <c r="IE250" s="74"/>
      <c r="IF250" s="74"/>
      <c r="IG250" s="74"/>
      <c r="IH250" s="74"/>
      <c r="II250" s="74"/>
      <c r="IJ250" s="74"/>
      <c r="IK250" s="74"/>
      <c r="IL250" s="74"/>
      <c r="IM250" s="74"/>
      <c r="IN250" s="74"/>
      <c r="IO250" s="74"/>
      <c r="IP250" s="74"/>
      <c r="IQ250" s="74"/>
      <c r="IR250" s="74"/>
      <c r="IS250" s="74"/>
      <c r="IT250" s="74"/>
      <c r="IU250" s="74"/>
      <c r="IV250" s="74"/>
    </row>
    <row r="251" spans="1:256" ht="25.5" x14ac:dyDescent="0.2">
      <c r="A251" s="68"/>
      <c r="B251" s="69">
        <v>152</v>
      </c>
      <c r="C251" s="69">
        <v>185804242</v>
      </c>
      <c r="D251" s="70" t="s">
        <v>147</v>
      </c>
      <c r="E251" s="69" t="s">
        <v>0</v>
      </c>
      <c r="F251" s="71">
        <f>+(110*3)</f>
        <v>330</v>
      </c>
      <c r="G251" s="126"/>
      <c r="H251" s="72">
        <f t="shared" si="26"/>
        <v>0</v>
      </c>
      <c r="I251" s="73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74"/>
      <c r="BL251" s="74"/>
      <c r="BM251" s="74"/>
      <c r="BN251" s="74"/>
      <c r="BO251" s="74"/>
      <c r="BP251" s="74"/>
      <c r="BQ251" s="74"/>
      <c r="BR251" s="74"/>
      <c r="BS251" s="74"/>
      <c r="BT251" s="74"/>
      <c r="BU251" s="74"/>
      <c r="BV251" s="74"/>
      <c r="BW251" s="74"/>
      <c r="BX251" s="74"/>
      <c r="BY251" s="74"/>
      <c r="BZ251" s="74"/>
      <c r="CA251" s="74"/>
      <c r="CB251" s="74"/>
      <c r="CC251" s="74"/>
      <c r="CD251" s="74"/>
      <c r="CE251" s="74"/>
      <c r="CF251" s="74"/>
      <c r="CG251" s="74"/>
      <c r="CH251" s="74"/>
      <c r="CI251" s="74"/>
      <c r="CJ251" s="74"/>
      <c r="CK251" s="74"/>
      <c r="CL251" s="74"/>
      <c r="CM251" s="74"/>
      <c r="CN251" s="74"/>
      <c r="CO251" s="74"/>
      <c r="CP251" s="74"/>
      <c r="CQ251" s="74"/>
      <c r="CR251" s="74"/>
      <c r="CS251" s="74"/>
      <c r="CT251" s="74"/>
      <c r="CU251" s="74"/>
      <c r="CV251" s="74"/>
      <c r="CW251" s="74"/>
      <c r="CX251" s="74"/>
      <c r="CY251" s="74"/>
      <c r="CZ251" s="74"/>
      <c r="DA251" s="74"/>
      <c r="DB251" s="74"/>
      <c r="DC251" s="74"/>
      <c r="DD251" s="74"/>
      <c r="DE251" s="74"/>
      <c r="DF251" s="74"/>
      <c r="DG251" s="74"/>
      <c r="DH251" s="74"/>
      <c r="DI251" s="74"/>
      <c r="DJ251" s="74"/>
      <c r="DK251" s="74"/>
      <c r="DL251" s="74"/>
      <c r="DM251" s="74"/>
      <c r="DN251" s="74"/>
      <c r="DO251" s="74"/>
      <c r="DP251" s="74"/>
      <c r="DQ251" s="74"/>
      <c r="DR251" s="74"/>
      <c r="DS251" s="74"/>
      <c r="DT251" s="74"/>
      <c r="DU251" s="74"/>
      <c r="DV251" s="74"/>
      <c r="DW251" s="74"/>
      <c r="DX251" s="74"/>
      <c r="DY251" s="74"/>
      <c r="DZ251" s="74"/>
      <c r="EA251" s="74"/>
      <c r="EB251" s="74"/>
      <c r="EC251" s="74"/>
      <c r="ED251" s="74"/>
      <c r="EE251" s="74"/>
      <c r="EF251" s="74"/>
      <c r="EG251" s="74"/>
      <c r="EH251" s="74"/>
      <c r="EI251" s="74"/>
      <c r="EJ251" s="74"/>
      <c r="EK251" s="74"/>
      <c r="EL251" s="74"/>
      <c r="EM251" s="74"/>
      <c r="EN251" s="74"/>
      <c r="EO251" s="74"/>
      <c r="EP251" s="74"/>
      <c r="EQ251" s="74"/>
      <c r="ER251" s="74"/>
      <c r="ES251" s="74"/>
      <c r="ET251" s="74"/>
      <c r="EU251" s="74"/>
      <c r="EV251" s="74"/>
      <c r="EW251" s="74"/>
      <c r="EX251" s="74"/>
      <c r="EY251" s="74"/>
      <c r="EZ251" s="74"/>
      <c r="FA251" s="74"/>
      <c r="FB251" s="74"/>
      <c r="FC251" s="74"/>
      <c r="FD251" s="74"/>
      <c r="FE251" s="74"/>
      <c r="FF251" s="74"/>
      <c r="FG251" s="74"/>
      <c r="FH251" s="74"/>
      <c r="FI251" s="74"/>
      <c r="FJ251" s="74"/>
      <c r="FK251" s="74"/>
      <c r="FL251" s="74"/>
      <c r="FM251" s="74"/>
      <c r="FN251" s="74"/>
      <c r="FO251" s="74"/>
      <c r="FP251" s="74"/>
      <c r="FQ251" s="74"/>
      <c r="FR251" s="74"/>
      <c r="FS251" s="74"/>
      <c r="FT251" s="74"/>
      <c r="FU251" s="74"/>
      <c r="FV251" s="74"/>
      <c r="FW251" s="74"/>
      <c r="FX251" s="74"/>
      <c r="FY251" s="74"/>
      <c r="FZ251" s="74"/>
      <c r="GA251" s="74"/>
      <c r="GB251" s="74"/>
      <c r="GC251" s="74"/>
      <c r="GD251" s="74"/>
      <c r="GE251" s="74"/>
      <c r="GF251" s="74"/>
      <c r="GG251" s="74"/>
      <c r="GH251" s="74"/>
      <c r="GI251" s="74"/>
      <c r="GJ251" s="74"/>
      <c r="GK251" s="74"/>
      <c r="GL251" s="74"/>
      <c r="GM251" s="74"/>
      <c r="GN251" s="74"/>
      <c r="GO251" s="74"/>
      <c r="GP251" s="74"/>
      <c r="GQ251" s="74"/>
      <c r="GR251" s="74"/>
      <c r="GS251" s="74"/>
      <c r="GT251" s="74"/>
      <c r="GU251" s="74"/>
      <c r="GV251" s="74"/>
      <c r="GW251" s="74"/>
      <c r="GX251" s="74"/>
      <c r="GY251" s="74"/>
      <c r="GZ251" s="74"/>
      <c r="HA251" s="74"/>
      <c r="HB251" s="74"/>
      <c r="HC251" s="74"/>
      <c r="HD251" s="74"/>
      <c r="HE251" s="74"/>
      <c r="HF251" s="74"/>
      <c r="HG251" s="74"/>
      <c r="HH251" s="74"/>
      <c r="HI251" s="74"/>
      <c r="HJ251" s="74"/>
      <c r="HK251" s="74"/>
      <c r="HL251" s="74"/>
      <c r="HM251" s="74"/>
      <c r="HN251" s="74"/>
      <c r="HO251" s="74"/>
      <c r="HP251" s="74"/>
      <c r="HQ251" s="74"/>
      <c r="HR251" s="74"/>
      <c r="HS251" s="74"/>
      <c r="HT251" s="74"/>
      <c r="HU251" s="74"/>
      <c r="HV251" s="74"/>
      <c r="HW251" s="74"/>
      <c r="HX251" s="74"/>
      <c r="HY251" s="74"/>
      <c r="HZ251" s="74"/>
      <c r="IA251" s="74"/>
      <c r="IB251" s="74"/>
      <c r="IC251" s="74"/>
      <c r="ID251" s="74"/>
      <c r="IE251" s="74"/>
      <c r="IF251" s="74"/>
      <c r="IG251" s="74"/>
      <c r="IH251" s="74"/>
      <c r="II251" s="74"/>
      <c r="IJ251" s="74"/>
      <c r="IK251" s="74"/>
      <c r="IL251" s="74"/>
      <c r="IM251" s="74"/>
      <c r="IN251" s="74"/>
      <c r="IO251" s="74"/>
      <c r="IP251" s="74"/>
      <c r="IQ251" s="74"/>
      <c r="IR251" s="74"/>
      <c r="IS251" s="74"/>
      <c r="IT251" s="74"/>
      <c r="IU251" s="74"/>
      <c r="IV251" s="74"/>
    </row>
    <row r="252" spans="1:256" ht="25.5" x14ac:dyDescent="0.2">
      <c r="A252" s="68"/>
      <c r="B252" s="69">
        <v>153</v>
      </c>
      <c r="C252" s="69">
        <v>185804312</v>
      </c>
      <c r="D252" s="70" t="s">
        <v>148</v>
      </c>
      <c r="E252" s="69" t="s">
        <v>9</v>
      </c>
      <c r="F252" s="71">
        <f>+(167+10+110)*10*0.02</f>
        <v>57.4</v>
      </c>
      <c r="G252" s="126"/>
      <c r="H252" s="72">
        <f t="shared" si="26"/>
        <v>0</v>
      </c>
      <c r="I252" s="73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  <c r="AY252" s="74"/>
      <c r="AZ252" s="74"/>
      <c r="BA252" s="74"/>
      <c r="BB252" s="74"/>
      <c r="BC252" s="74"/>
      <c r="BD252" s="74"/>
      <c r="BE252" s="74"/>
      <c r="BF252" s="74"/>
      <c r="BG252" s="74"/>
      <c r="BH252" s="74"/>
      <c r="BI252" s="74"/>
      <c r="BJ252" s="74"/>
      <c r="BK252" s="74"/>
      <c r="BL252" s="74"/>
      <c r="BM252" s="74"/>
      <c r="BN252" s="74"/>
      <c r="BO252" s="74"/>
      <c r="BP252" s="74"/>
      <c r="BQ252" s="74"/>
      <c r="BR252" s="74"/>
      <c r="BS252" s="74"/>
      <c r="BT252" s="74"/>
      <c r="BU252" s="74"/>
      <c r="BV252" s="74"/>
      <c r="BW252" s="74"/>
      <c r="BX252" s="74"/>
      <c r="BY252" s="74"/>
      <c r="BZ252" s="74"/>
      <c r="CA252" s="74"/>
      <c r="CB252" s="74"/>
      <c r="CC252" s="74"/>
      <c r="CD252" s="74"/>
      <c r="CE252" s="74"/>
      <c r="CF252" s="74"/>
      <c r="CG252" s="74"/>
      <c r="CH252" s="74"/>
      <c r="CI252" s="74"/>
      <c r="CJ252" s="74"/>
      <c r="CK252" s="74"/>
      <c r="CL252" s="74"/>
      <c r="CM252" s="74"/>
      <c r="CN252" s="74"/>
      <c r="CO252" s="74"/>
      <c r="CP252" s="74"/>
      <c r="CQ252" s="74"/>
      <c r="CR252" s="74"/>
      <c r="CS252" s="74"/>
      <c r="CT252" s="74"/>
      <c r="CU252" s="74"/>
      <c r="CV252" s="74"/>
      <c r="CW252" s="74"/>
      <c r="CX252" s="74"/>
      <c r="CY252" s="74"/>
      <c r="CZ252" s="74"/>
      <c r="DA252" s="74"/>
      <c r="DB252" s="74"/>
      <c r="DC252" s="74"/>
      <c r="DD252" s="74"/>
      <c r="DE252" s="74"/>
      <c r="DF252" s="74"/>
      <c r="DG252" s="74"/>
      <c r="DH252" s="74"/>
      <c r="DI252" s="74"/>
      <c r="DJ252" s="74"/>
      <c r="DK252" s="74"/>
      <c r="DL252" s="74"/>
      <c r="DM252" s="74"/>
      <c r="DN252" s="74"/>
      <c r="DO252" s="74"/>
      <c r="DP252" s="74"/>
      <c r="DQ252" s="74"/>
      <c r="DR252" s="74"/>
      <c r="DS252" s="74"/>
      <c r="DT252" s="74"/>
      <c r="DU252" s="74"/>
      <c r="DV252" s="74"/>
      <c r="DW252" s="74"/>
      <c r="DX252" s="74"/>
      <c r="DY252" s="74"/>
      <c r="DZ252" s="74"/>
      <c r="EA252" s="74"/>
      <c r="EB252" s="74"/>
      <c r="EC252" s="74"/>
      <c r="ED252" s="74"/>
      <c r="EE252" s="74"/>
      <c r="EF252" s="74"/>
      <c r="EG252" s="74"/>
      <c r="EH252" s="74"/>
      <c r="EI252" s="74"/>
      <c r="EJ252" s="74"/>
      <c r="EK252" s="74"/>
      <c r="EL252" s="74"/>
      <c r="EM252" s="74"/>
      <c r="EN252" s="74"/>
      <c r="EO252" s="74"/>
      <c r="EP252" s="74"/>
      <c r="EQ252" s="74"/>
      <c r="ER252" s="74"/>
      <c r="ES252" s="74"/>
      <c r="ET252" s="74"/>
      <c r="EU252" s="74"/>
      <c r="EV252" s="74"/>
      <c r="EW252" s="74"/>
      <c r="EX252" s="74"/>
      <c r="EY252" s="74"/>
      <c r="EZ252" s="74"/>
      <c r="FA252" s="74"/>
      <c r="FB252" s="74"/>
      <c r="FC252" s="74"/>
      <c r="FD252" s="74"/>
      <c r="FE252" s="74"/>
      <c r="FF252" s="74"/>
      <c r="FG252" s="74"/>
      <c r="FH252" s="74"/>
      <c r="FI252" s="74"/>
      <c r="FJ252" s="74"/>
      <c r="FK252" s="74"/>
      <c r="FL252" s="74"/>
      <c r="FM252" s="74"/>
      <c r="FN252" s="74"/>
      <c r="FO252" s="74"/>
      <c r="FP252" s="74"/>
      <c r="FQ252" s="74"/>
      <c r="FR252" s="74"/>
      <c r="FS252" s="74"/>
      <c r="FT252" s="74"/>
      <c r="FU252" s="74"/>
      <c r="FV252" s="74"/>
      <c r="FW252" s="74"/>
      <c r="FX252" s="74"/>
      <c r="FY252" s="74"/>
      <c r="FZ252" s="74"/>
      <c r="GA252" s="74"/>
      <c r="GB252" s="74"/>
      <c r="GC252" s="74"/>
      <c r="GD252" s="74"/>
      <c r="GE252" s="74"/>
      <c r="GF252" s="74"/>
      <c r="GG252" s="74"/>
      <c r="GH252" s="74"/>
      <c r="GI252" s="74"/>
      <c r="GJ252" s="74"/>
      <c r="GK252" s="74"/>
      <c r="GL252" s="74"/>
      <c r="GM252" s="74"/>
      <c r="GN252" s="74"/>
      <c r="GO252" s="74"/>
      <c r="GP252" s="74"/>
      <c r="GQ252" s="74"/>
      <c r="GR252" s="74"/>
      <c r="GS252" s="74"/>
      <c r="GT252" s="74"/>
      <c r="GU252" s="74"/>
      <c r="GV252" s="74"/>
      <c r="GW252" s="74"/>
      <c r="GX252" s="74"/>
      <c r="GY252" s="74"/>
      <c r="GZ252" s="74"/>
      <c r="HA252" s="74"/>
      <c r="HB252" s="74"/>
      <c r="HC252" s="74"/>
      <c r="HD252" s="74"/>
      <c r="HE252" s="74"/>
      <c r="HF252" s="74"/>
      <c r="HG252" s="74"/>
      <c r="HH252" s="74"/>
      <c r="HI252" s="74"/>
      <c r="HJ252" s="74"/>
      <c r="HK252" s="74"/>
      <c r="HL252" s="74"/>
      <c r="HM252" s="74"/>
      <c r="HN252" s="74"/>
      <c r="HO252" s="74"/>
      <c r="HP252" s="74"/>
      <c r="HQ252" s="74"/>
      <c r="HR252" s="74"/>
      <c r="HS252" s="74"/>
      <c r="HT252" s="74"/>
      <c r="HU252" s="74"/>
      <c r="HV252" s="74"/>
      <c r="HW252" s="74"/>
      <c r="HX252" s="74"/>
      <c r="HY252" s="74"/>
      <c r="HZ252" s="74"/>
      <c r="IA252" s="74"/>
      <c r="IB252" s="74"/>
      <c r="IC252" s="74"/>
      <c r="ID252" s="74"/>
      <c r="IE252" s="74"/>
      <c r="IF252" s="74"/>
      <c r="IG252" s="74"/>
      <c r="IH252" s="74"/>
      <c r="II252" s="74"/>
      <c r="IJ252" s="74"/>
      <c r="IK252" s="74"/>
      <c r="IL252" s="74"/>
      <c r="IM252" s="74"/>
      <c r="IN252" s="74"/>
      <c r="IO252" s="74"/>
      <c r="IP252" s="74"/>
      <c r="IQ252" s="74"/>
      <c r="IR252" s="74"/>
      <c r="IS252" s="74"/>
      <c r="IT252" s="74"/>
      <c r="IU252" s="74"/>
      <c r="IV252" s="74"/>
    </row>
    <row r="253" spans="1:256" ht="12.75" x14ac:dyDescent="0.2">
      <c r="A253" s="68"/>
      <c r="B253" s="69">
        <v>154</v>
      </c>
      <c r="C253" s="69">
        <v>185851121</v>
      </c>
      <c r="D253" s="70" t="s">
        <v>63</v>
      </c>
      <c r="E253" s="69" t="s">
        <v>9</v>
      </c>
      <c r="F253" s="71">
        <f>+F252</f>
        <v>57.4</v>
      </c>
      <c r="G253" s="126"/>
      <c r="H253" s="72">
        <f t="shared" si="26"/>
        <v>0</v>
      </c>
      <c r="I253" s="73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74"/>
      <c r="BL253" s="74"/>
      <c r="BM253" s="74"/>
      <c r="BN253" s="74"/>
      <c r="BO253" s="74"/>
      <c r="BP253" s="74"/>
      <c r="BQ253" s="74"/>
      <c r="BR253" s="74"/>
      <c r="BS253" s="74"/>
      <c r="BT253" s="74"/>
      <c r="BU253" s="74"/>
      <c r="BV253" s="74"/>
      <c r="BW253" s="74"/>
      <c r="BX253" s="74"/>
      <c r="BY253" s="74"/>
      <c r="BZ253" s="74"/>
      <c r="CA253" s="74"/>
      <c r="CB253" s="74"/>
      <c r="CC253" s="74"/>
      <c r="CD253" s="74"/>
      <c r="CE253" s="74"/>
      <c r="CF253" s="74"/>
      <c r="CG253" s="74"/>
      <c r="CH253" s="74"/>
      <c r="CI253" s="74"/>
      <c r="CJ253" s="74"/>
      <c r="CK253" s="74"/>
      <c r="CL253" s="74"/>
      <c r="CM253" s="74"/>
      <c r="CN253" s="74"/>
      <c r="CO253" s="74"/>
      <c r="CP253" s="74"/>
      <c r="CQ253" s="74"/>
      <c r="CR253" s="74"/>
      <c r="CS253" s="74"/>
      <c r="CT253" s="74"/>
      <c r="CU253" s="74"/>
      <c r="CV253" s="74"/>
      <c r="CW253" s="74"/>
      <c r="CX253" s="74"/>
      <c r="CY253" s="74"/>
      <c r="CZ253" s="74"/>
      <c r="DA253" s="74"/>
      <c r="DB253" s="74"/>
      <c r="DC253" s="74"/>
      <c r="DD253" s="74"/>
      <c r="DE253" s="74"/>
      <c r="DF253" s="74"/>
      <c r="DG253" s="74"/>
      <c r="DH253" s="74"/>
      <c r="DI253" s="74"/>
      <c r="DJ253" s="74"/>
      <c r="DK253" s="74"/>
      <c r="DL253" s="74"/>
      <c r="DM253" s="74"/>
      <c r="DN253" s="74"/>
      <c r="DO253" s="74"/>
      <c r="DP253" s="74"/>
      <c r="DQ253" s="74"/>
      <c r="DR253" s="74"/>
      <c r="DS253" s="74"/>
      <c r="DT253" s="74"/>
      <c r="DU253" s="74"/>
      <c r="DV253" s="74"/>
      <c r="DW253" s="74"/>
      <c r="DX253" s="74"/>
      <c r="DY253" s="74"/>
      <c r="DZ253" s="74"/>
      <c r="EA253" s="74"/>
      <c r="EB253" s="74"/>
      <c r="EC253" s="74"/>
      <c r="ED253" s="74"/>
      <c r="EE253" s="74"/>
      <c r="EF253" s="74"/>
      <c r="EG253" s="74"/>
      <c r="EH253" s="74"/>
      <c r="EI253" s="74"/>
      <c r="EJ253" s="74"/>
      <c r="EK253" s="74"/>
      <c r="EL253" s="74"/>
      <c r="EM253" s="74"/>
      <c r="EN253" s="74"/>
      <c r="EO253" s="74"/>
      <c r="EP253" s="74"/>
      <c r="EQ253" s="74"/>
      <c r="ER253" s="74"/>
      <c r="ES253" s="74"/>
      <c r="ET253" s="74"/>
      <c r="EU253" s="74"/>
      <c r="EV253" s="74"/>
      <c r="EW253" s="74"/>
      <c r="EX253" s="74"/>
      <c r="EY253" s="74"/>
      <c r="EZ253" s="74"/>
      <c r="FA253" s="74"/>
      <c r="FB253" s="74"/>
      <c r="FC253" s="74"/>
      <c r="FD253" s="74"/>
      <c r="FE253" s="74"/>
      <c r="FF253" s="74"/>
      <c r="FG253" s="74"/>
      <c r="FH253" s="74"/>
      <c r="FI253" s="74"/>
      <c r="FJ253" s="74"/>
      <c r="FK253" s="74"/>
      <c r="FL253" s="74"/>
      <c r="FM253" s="74"/>
      <c r="FN253" s="74"/>
      <c r="FO253" s="74"/>
      <c r="FP253" s="74"/>
      <c r="FQ253" s="74"/>
      <c r="FR253" s="74"/>
      <c r="FS253" s="74"/>
      <c r="FT253" s="74"/>
      <c r="FU253" s="74"/>
      <c r="FV253" s="74"/>
      <c r="FW253" s="74"/>
      <c r="FX253" s="74"/>
      <c r="FY253" s="74"/>
      <c r="FZ253" s="74"/>
      <c r="GA253" s="74"/>
      <c r="GB253" s="74"/>
      <c r="GC253" s="74"/>
      <c r="GD253" s="74"/>
      <c r="GE253" s="74"/>
      <c r="GF253" s="74"/>
      <c r="GG253" s="74"/>
      <c r="GH253" s="74"/>
      <c r="GI253" s="74"/>
      <c r="GJ253" s="74"/>
      <c r="GK253" s="74"/>
      <c r="GL253" s="74"/>
      <c r="GM253" s="74"/>
      <c r="GN253" s="74"/>
      <c r="GO253" s="74"/>
      <c r="GP253" s="74"/>
      <c r="GQ253" s="74"/>
      <c r="GR253" s="74"/>
      <c r="GS253" s="74"/>
      <c r="GT253" s="74"/>
      <c r="GU253" s="74"/>
      <c r="GV253" s="74"/>
      <c r="GW253" s="74"/>
      <c r="GX253" s="74"/>
      <c r="GY253" s="74"/>
      <c r="GZ253" s="74"/>
      <c r="HA253" s="74"/>
      <c r="HB253" s="74"/>
      <c r="HC253" s="74"/>
      <c r="HD253" s="74"/>
      <c r="HE253" s="74"/>
      <c r="HF253" s="74"/>
      <c r="HG253" s="74"/>
      <c r="HH253" s="74"/>
      <c r="HI253" s="74"/>
      <c r="HJ253" s="74"/>
      <c r="HK253" s="74"/>
      <c r="HL253" s="74"/>
      <c r="HM253" s="74"/>
      <c r="HN253" s="74"/>
      <c r="HO253" s="74"/>
      <c r="HP253" s="74"/>
      <c r="HQ253" s="74"/>
      <c r="HR253" s="74"/>
      <c r="HS253" s="74"/>
      <c r="HT253" s="74"/>
      <c r="HU253" s="74"/>
      <c r="HV253" s="74"/>
      <c r="HW253" s="74"/>
      <c r="HX253" s="74"/>
      <c r="HY253" s="74"/>
      <c r="HZ253" s="74"/>
      <c r="IA253" s="74"/>
      <c r="IB253" s="74"/>
      <c r="IC253" s="74"/>
      <c r="ID253" s="74"/>
      <c r="IE253" s="74"/>
      <c r="IF253" s="74"/>
      <c r="IG253" s="74"/>
      <c r="IH253" s="74"/>
      <c r="II253" s="74"/>
      <c r="IJ253" s="74"/>
      <c r="IK253" s="74"/>
      <c r="IL253" s="74"/>
      <c r="IM253" s="74"/>
      <c r="IN253" s="74"/>
      <c r="IO253" s="74"/>
      <c r="IP253" s="74"/>
      <c r="IQ253" s="74"/>
      <c r="IR253" s="74"/>
      <c r="IS253" s="74"/>
      <c r="IT253" s="74"/>
      <c r="IU253" s="74"/>
      <c r="IV253" s="74"/>
    </row>
    <row r="254" spans="1:256" ht="12.75" x14ac:dyDescent="0.2">
      <c r="A254" s="68"/>
      <c r="B254" s="69">
        <v>155</v>
      </c>
      <c r="C254" s="69">
        <v>185851129</v>
      </c>
      <c r="D254" s="70" t="s">
        <v>27</v>
      </c>
      <c r="E254" s="69" t="s">
        <v>9</v>
      </c>
      <c r="F254" s="71">
        <f>+F253</f>
        <v>57.4</v>
      </c>
      <c r="G254" s="126"/>
      <c r="H254" s="72">
        <f t="shared" si="26"/>
        <v>0</v>
      </c>
      <c r="I254" s="122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74"/>
      <c r="BL254" s="74"/>
      <c r="BM254" s="74"/>
      <c r="BN254" s="74"/>
      <c r="BO254" s="74"/>
      <c r="BP254" s="74"/>
      <c r="BQ254" s="74"/>
      <c r="BR254" s="74"/>
      <c r="BS254" s="74"/>
      <c r="BT254" s="74"/>
      <c r="BU254" s="74"/>
      <c r="BV254" s="74"/>
      <c r="BW254" s="74"/>
      <c r="BX254" s="74"/>
      <c r="BY254" s="74"/>
      <c r="BZ254" s="74"/>
      <c r="CA254" s="74"/>
      <c r="CB254" s="74"/>
      <c r="CC254" s="74"/>
      <c r="CD254" s="74"/>
      <c r="CE254" s="74"/>
      <c r="CF254" s="74"/>
      <c r="CG254" s="74"/>
      <c r="CH254" s="74"/>
      <c r="CI254" s="74"/>
      <c r="CJ254" s="74"/>
      <c r="CK254" s="74"/>
      <c r="CL254" s="74"/>
      <c r="CM254" s="74"/>
      <c r="CN254" s="74"/>
      <c r="CO254" s="74"/>
      <c r="CP254" s="74"/>
      <c r="CQ254" s="74"/>
      <c r="CR254" s="74"/>
      <c r="CS254" s="74"/>
      <c r="CT254" s="74"/>
      <c r="CU254" s="74"/>
      <c r="CV254" s="74"/>
      <c r="CW254" s="74"/>
      <c r="CX254" s="74"/>
      <c r="CY254" s="74"/>
      <c r="CZ254" s="74"/>
      <c r="DA254" s="74"/>
      <c r="DB254" s="74"/>
      <c r="DC254" s="74"/>
      <c r="DD254" s="74"/>
      <c r="DE254" s="74"/>
      <c r="DF254" s="74"/>
      <c r="DG254" s="74"/>
      <c r="DH254" s="74"/>
      <c r="DI254" s="74"/>
      <c r="DJ254" s="74"/>
      <c r="DK254" s="74"/>
      <c r="DL254" s="74"/>
      <c r="DM254" s="74"/>
      <c r="DN254" s="74"/>
      <c r="DO254" s="74"/>
      <c r="DP254" s="74"/>
      <c r="DQ254" s="74"/>
      <c r="DR254" s="74"/>
      <c r="DS254" s="74"/>
      <c r="DT254" s="74"/>
      <c r="DU254" s="74"/>
      <c r="DV254" s="74"/>
      <c r="DW254" s="74"/>
      <c r="DX254" s="74"/>
      <c r="DY254" s="74"/>
      <c r="DZ254" s="74"/>
      <c r="EA254" s="74"/>
      <c r="EB254" s="74"/>
      <c r="EC254" s="74"/>
      <c r="ED254" s="74"/>
      <c r="EE254" s="74"/>
      <c r="EF254" s="74"/>
      <c r="EG254" s="74"/>
      <c r="EH254" s="74"/>
      <c r="EI254" s="74"/>
      <c r="EJ254" s="74"/>
      <c r="EK254" s="74"/>
      <c r="EL254" s="74"/>
      <c r="EM254" s="74"/>
      <c r="EN254" s="74"/>
      <c r="EO254" s="74"/>
      <c r="EP254" s="74"/>
      <c r="EQ254" s="74"/>
      <c r="ER254" s="74"/>
      <c r="ES254" s="74"/>
      <c r="ET254" s="74"/>
      <c r="EU254" s="74"/>
      <c r="EV254" s="74"/>
      <c r="EW254" s="74"/>
      <c r="EX254" s="74"/>
      <c r="EY254" s="74"/>
      <c r="EZ254" s="74"/>
      <c r="FA254" s="74"/>
      <c r="FB254" s="74"/>
      <c r="FC254" s="74"/>
      <c r="FD254" s="74"/>
      <c r="FE254" s="74"/>
      <c r="FF254" s="74"/>
      <c r="FG254" s="74"/>
      <c r="FH254" s="74"/>
      <c r="FI254" s="74"/>
      <c r="FJ254" s="74"/>
      <c r="FK254" s="74"/>
      <c r="FL254" s="74"/>
      <c r="FM254" s="74"/>
      <c r="FN254" s="74"/>
      <c r="FO254" s="74"/>
      <c r="FP254" s="74"/>
      <c r="FQ254" s="74"/>
      <c r="FR254" s="74"/>
      <c r="FS254" s="74"/>
      <c r="FT254" s="74"/>
      <c r="FU254" s="74"/>
      <c r="FV254" s="74"/>
      <c r="FW254" s="74"/>
      <c r="FX254" s="74"/>
      <c r="FY254" s="74"/>
      <c r="FZ254" s="74"/>
      <c r="GA254" s="74"/>
      <c r="GB254" s="74"/>
      <c r="GC254" s="74"/>
      <c r="GD254" s="74"/>
      <c r="GE254" s="74"/>
      <c r="GF254" s="74"/>
      <c r="GG254" s="74"/>
      <c r="GH254" s="74"/>
      <c r="GI254" s="74"/>
      <c r="GJ254" s="74"/>
      <c r="GK254" s="74"/>
      <c r="GL254" s="74"/>
      <c r="GM254" s="74"/>
      <c r="GN254" s="74"/>
      <c r="GO254" s="74"/>
      <c r="GP254" s="74"/>
      <c r="GQ254" s="74"/>
      <c r="GR254" s="74"/>
      <c r="GS254" s="74"/>
      <c r="GT254" s="74"/>
      <c r="GU254" s="74"/>
      <c r="GV254" s="74"/>
      <c r="GW254" s="74"/>
      <c r="GX254" s="74"/>
      <c r="GY254" s="74"/>
      <c r="GZ254" s="74"/>
      <c r="HA254" s="74"/>
      <c r="HB254" s="74"/>
      <c r="HC254" s="74"/>
      <c r="HD254" s="74"/>
      <c r="HE254" s="74"/>
      <c r="HF254" s="74"/>
      <c r="HG254" s="74"/>
      <c r="HH254" s="74"/>
      <c r="HI254" s="74"/>
      <c r="HJ254" s="74"/>
      <c r="HK254" s="74"/>
      <c r="HL254" s="74"/>
      <c r="HM254" s="74"/>
      <c r="HN254" s="74"/>
      <c r="HO254" s="74"/>
      <c r="HP254" s="74"/>
      <c r="HQ254" s="74"/>
      <c r="HR254" s="74"/>
      <c r="HS254" s="74"/>
      <c r="HT254" s="74"/>
      <c r="HU254" s="74"/>
      <c r="HV254" s="74"/>
      <c r="HW254" s="74"/>
      <c r="HX254" s="74"/>
      <c r="HY254" s="74"/>
      <c r="HZ254" s="74"/>
      <c r="IA254" s="74"/>
      <c r="IB254" s="74"/>
      <c r="IC254" s="74"/>
      <c r="ID254" s="74"/>
      <c r="IE254" s="74"/>
      <c r="IF254" s="74"/>
      <c r="IG254" s="74"/>
      <c r="IH254" s="74"/>
      <c r="II254" s="74"/>
      <c r="IJ254" s="74"/>
      <c r="IK254" s="74"/>
      <c r="IL254" s="74"/>
      <c r="IM254" s="74"/>
      <c r="IN254" s="74"/>
      <c r="IO254" s="74"/>
      <c r="IP254" s="74"/>
      <c r="IQ254" s="74"/>
      <c r="IR254" s="74"/>
      <c r="IS254" s="74"/>
      <c r="IT254" s="74"/>
      <c r="IU254" s="74"/>
      <c r="IV254" s="74"/>
    </row>
    <row r="255" spans="1:256" ht="25.5" x14ac:dyDescent="0.2">
      <c r="A255" s="68"/>
      <c r="B255" s="69">
        <v>156</v>
      </c>
      <c r="C255" s="69">
        <v>184803111</v>
      </c>
      <c r="D255" s="70" t="s">
        <v>174</v>
      </c>
      <c r="E255" s="69" t="s">
        <v>0</v>
      </c>
      <c r="F255" s="71">
        <v>55</v>
      </c>
      <c r="G255" s="126"/>
      <c r="H255" s="72">
        <f t="shared" si="26"/>
        <v>0</v>
      </c>
      <c r="I255" s="73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74"/>
      <c r="BL255" s="74"/>
      <c r="BM255" s="74"/>
      <c r="BN255" s="74"/>
      <c r="BO255" s="74"/>
      <c r="BP255" s="74"/>
      <c r="BQ255" s="74"/>
      <c r="BR255" s="74"/>
      <c r="BS255" s="74"/>
      <c r="BT255" s="74"/>
      <c r="BU255" s="74"/>
      <c r="BV255" s="74"/>
      <c r="BW255" s="74"/>
      <c r="BX255" s="74"/>
      <c r="BY255" s="74"/>
      <c r="BZ255" s="74"/>
      <c r="CA255" s="74"/>
      <c r="CB255" s="74"/>
      <c r="CC255" s="74"/>
      <c r="CD255" s="74"/>
      <c r="CE255" s="74"/>
      <c r="CF255" s="74"/>
      <c r="CG255" s="74"/>
      <c r="CH255" s="74"/>
      <c r="CI255" s="74"/>
      <c r="CJ255" s="74"/>
      <c r="CK255" s="74"/>
      <c r="CL255" s="74"/>
      <c r="CM255" s="74"/>
      <c r="CN255" s="74"/>
      <c r="CO255" s="74"/>
      <c r="CP255" s="74"/>
      <c r="CQ255" s="74"/>
      <c r="CR255" s="74"/>
      <c r="CS255" s="74"/>
      <c r="CT255" s="74"/>
      <c r="CU255" s="74"/>
      <c r="CV255" s="74"/>
      <c r="CW255" s="74"/>
      <c r="CX255" s="74"/>
      <c r="CY255" s="74"/>
      <c r="CZ255" s="74"/>
      <c r="DA255" s="74"/>
      <c r="DB255" s="74"/>
      <c r="DC255" s="74"/>
      <c r="DD255" s="74"/>
      <c r="DE255" s="74"/>
      <c r="DF255" s="74"/>
      <c r="DG255" s="74"/>
      <c r="DH255" s="74"/>
      <c r="DI255" s="74"/>
      <c r="DJ255" s="74"/>
      <c r="DK255" s="74"/>
      <c r="DL255" s="74"/>
      <c r="DM255" s="74"/>
      <c r="DN255" s="74"/>
      <c r="DO255" s="74"/>
      <c r="DP255" s="74"/>
      <c r="DQ255" s="74"/>
      <c r="DR255" s="74"/>
      <c r="DS255" s="74"/>
      <c r="DT255" s="74"/>
      <c r="DU255" s="74"/>
      <c r="DV255" s="74"/>
      <c r="DW255" s="74"/>
      <c r="DX255" s="74"/>
      <c r="DY255" s="74"/>
      <c r="DZ255" s="74"/>
      <c r="EA255" s="74"/>
      <c r="EB255" s="74"/>
      <c r="EC255" s="74"/>
      <c r="ED255" s="74"/>
      <c r="EE255" s="74"/>
      <c r="EF255" s="74"/>
      <c r="EG255" s="74"/>
      <c r="EH255" s="74"/>
      <c r="EI255" s="74"/>
      <c r="EJ255" s="74"/>
      <c r="EK255" s="74"/>
      <c r="EL255" s="74"/>
      <c r="EM255" s="74"/>
      <c r="EN255" s="74"/>
      <c r="EO255" s="74"/>
      <c r="EP255" s="74"/>
      <c r="EQ255" s="74"/>
      <c r="ER255" s="74"/>
      <c r="ES255" s="74"/>
      <c r="ET255" s="74"/>
      <c r="EU255" s="74"/>
      <c r="EV255" s="74"/>
      <c r="EW255" s="74"/>
      <c r="EX255" s="74"/>
      <c r="EY255" s="74"/>
      <c r="EZ255" s="74"/>
      <c r="FA255" s="74"/>
      <c r="FB255" s="74"/>
      <c r="FC255" s="74"/>
      <c r="FD255" s="74"/>
      <c r="FE255" s="74"/>
      <c r="FF255" s="74"/>
      <c r="FG255" s="74"/>
      <c r="FH255" s="74"/>
      <c r="FI255" s="74"/>
      <c r="FJ255" s="74"/>
      <c r="FK255" s="74"/>
      <c r="FL255" s="74"/>
      <c r="FM255" s="74"/>
      <c r="FN255" s="74"/>
      <c r="FO255" s="74"/>
      <c r="FP255" s="74"/>
      <c r="FQ255" s="74"/>
      <c r="FR255" s="74"/>
      <c r="FS255" s="74"/>
      <c r="FT255" s="74"/>
      <c r="FU255" s="74"/>
      <c r="FV255" s="74"/>
      <c r="FW255" s="74"/>
      <c r="FX255" s="74"/>
      <c r="FY255" s="74"/>
      <c r="FZ255" s="74"/>
      <c r="GA255" s="74"/>
      <c r="GB255" s="74"/>
      <c r="GC255" s="74"/>
      <c r="GD255" s="74"/>
      <c r="GE255" s="74"/>
      <c r="GF255" s="74"/>
      <c r="GG255" s="74"/>
      <c r="GH255" s="74"/>
      <c r="GI255" s="74"/>
      <c r="GJ255" s="74"/>
      <c r="GK255" s="74"/>
      <c r="GL255" s="74"/>
      <c r="GM255" s="74"/>
      <c r="GN255" s="74"/>
      <c r="GO255" s="74"/>
      <c r="GP255" s="74"/>
      <c r="GQ255" s="74"/>
      <c r="GR255" s="74"/>
      <c r="GS255" s="74"/>
      <c r="GT255" s="74"/>
      <c r="GU255" s="74"/>
      <c r="GV255" s="74"/>
      <c r="GW255" s="74"/>
      <c r="GX255" s="74"/>
      <c r="GY255" s="74"/>
      <c r="GZ255" s="74"/>
      <c r="HA255" s="74"/>
      <c r="HB255" s="74"/>
      <c r="HC255" s="74"/>
      <c r="HD255" s="74"/>
      <c r="HE255" s="74"/>
      <c r="HF255" s="74"/>
      <c r="HG255" s="74"/>
      <c r="HH255" s="74"/>
      <c r="HI255" s="74"/>
      <c r="HJ255" s="74"/>
      <c r="HK255" s="74"/>
      <c r="HL255" s="74"/>
      <c r="HM255" s="74"/>
      <c r="HN255" s="74"/>
      <c r="HO255" s="74"/>
      <c r="HP255" s="74"/>
      <c r="HQ255" s="74"/>
      <c r="HR255" s="74"/>
      <c r="HS255" s="74"/>
      <c r="HT255" s="74"/>
      <c r="HU255" s="74"/>
      <c r="HV255" s="74"/>
      <c r="HW255" s="74"/>
      <c r="HX255" s="74"/>
      <c r="HY255" s="74"/>
      <c r="HZ255" s="74"/>
      <c r="IA255" s="74"/>
      <c r="IB255" s="74"/>
      <c r="IC255" s="74"/>
      <c r="ID255" s="74"/>
      <c r="IE255" s="74"/>
      <c r="IF255" s="74"/>
      <c r="IG255" s="74"/>
      <c r="IH255" s="74"/>
      <c r="II255" s="74"/>
      <c r="IJ255" s="74"/>
      <c r="IK255" s="74"/>
      <c r="IL255" s="74"/>
      <c r="IM255" s="74"/>
      <c r="IN255" s="74"/>
      <c r="IO255" s="74"/>
      <c r="IP255" s="74"/>
      <c r="IQ255" s="74"/>
      <c r="IR255" s="74"/>
      <c r="IS255" s="74"/>
      <c r="IT255" s="74"/>
      <c r="IU255" s="74"/>
      <c r="IV255" s="74"/>
    </row>
    <row r="256" spans="1:256" ht="25.5" x14ac:dyDescent="0.2">
      <c r="A256" s="68"/>
      <c r="B256" s="69">
        <v>157</v>
      </c>
      <c r="C256" s="69">
        <v>185802114</v>
      </c>
      <c r="D256" s="70" t="s">
        <v>152</v>
      </c>
      <c r="E256" s="69" t="s">
        <v>2</v>
      </c>
      <c r="F256" s="104">
        <f>+(287*20)*0.001*0.001</f>
        <v>5.7400000000000003E-3</v>
      </c>
      <c r="G256" s="126"/>
      <c r="H256" s="72">
        <f t="shared" ref="H256" si="27">G256*F256</f>
        <v>0</v>
      </c>
      <c r="I256" s="73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74"/>
      <c r="BC256" s="74"/>
      <c r="BD256" s="74"/>
      <c r="BE256" s="74"/>
      <c r="BF256" s="74"/>
      <c r="BG256" s="74"/>
      <c r="BH256" s="74"/>
      <c r="BI256" s="74"/>
      <c r="BJ256" s="74"/>
      <c r="BK256" s="74"/>
      <c r="BL256" s="74"/>
      <c r="BM256" s="74"/>
      <c r="BN256" s="74"/>
      <c r="BO256" s="74"/>
      <c r="BP256" s="74"/>
      <c r="BQ256" s="74"/>
      <c r="BR256" s="74"/>
      <c r="BS256" s="74"/>
      <c r="BT256" s="74"/>
      <c r="BU256" s="74"/>
      <c r="BV256" s="74"/>
      <c r="BW256" s="74"/>
      <c r="BX256" s="74"/>
      <c r="BY256" s="74"/>
      <c r="BZ256" s="74"/>
      <c r="CA256" s="74"/>
      <c r="CB256" s="74"/>
      <c r="CC256" s="74"/>
      <c r="CD256" s="74"/>
      <c r="CE256" s="74"/>
      <c r="CF256" s="74"/>
      <c r="CG256" s="74"/>
      <c r="CH256" s="74"/>
      <c r="CI256" s="74"/>
      <c r="CJ256" s="74"/>
      <c r="CK256" s="74"/>
      <c r="CL256" s="74"/>
      <c r="CM256" s="74"/>
      <c r="CN256" s="74"/>
      <c r="CO256" s="74"/>
      <c r="CP256" s="74"/>
      <c r="CQ256" s="74"/>
      <c r="CR256" s="74"/>
      <c r="CS256" s="74"/>
      <c r="CT256" s="74"/>
      <c r="CU256" s="74"/>
      <c r="CV256" s="74"/>
      <c r="CW256" s="74"/>
      <c r="CX256" s="74"/>
      <c r="CY256" s="74"/>
      <c r="CZ256" s="74"/>
      <c r="DA256" s="74"/>
      <c r="DB256" s="74"/>
      <c r="DC256" s="74"/>
      <c r="DD256" s="74"/>
      <c r="DE256" s="74"/>
      <c r="DF256" s="74"/>
      <c r="DG256" s="74"/>
      <c r="DH256" s="74"/>
      <c r="DI256" s="74"/>
      <c r="DJ256" s="74"/>
      <c r="DK256" s="74"/>
      <c r="DL256" s="74"/>
      <c r="DM256" s="74"/>
      <c r="DN256" s="74"/>
      <c r="DO256" s="74"/>
      <c r="DP256" s="74"/>
      <c r="DQ256" s="74"/>
      <c r="DR256" s="74"/>
      <c r="DS256" s="74"/>
      <c r="DT256" s="74"/>
      <c r="DU256" s="74"/>
      <c r="DV256" s="74"/>
      <c r="DW256" s="74"/>
      <c r="DX256" s="74"/>
      <c r="DY256" s="74"/>
      <c r="DZ256" s="74"/>
      <c r="EA256" s="74"/>
      <c r="EB256" s="74"/>
      <c r="EC256" s="74"/>
      <c r="ED256" s="74"/>
      <c r="EE256" s="74"/>
      <c r="EF256" s="74"/>
      <c r="EG256" s="74"/>
      <c r="EH256" s="74"/>
      <c r="EI256" s="74"/>
      <c r="EJ256" s="74"/>
      <c r="EK256" s="74"/>
      <c r="EL256" s="74"/>
      <c r="EM256" s="74"/>
      <c r="EN256" s="74"/>
      <c r="EO256" s="74"/>
      <c r="EP256" s="74"/>
      <c r="EQ256" s="74"/>
      <c r="ER256" s="74"/>
      <c r="ES256" s="74"/>
      <c r="ET256" s="74"/>
      <c r="EU256" s="74"/>
      <c r="EV256" s="74"/>
      <c r="EW256" s="74"/>
      <c r="EX256" s="74"/>
      <c r="EY256" s="74"/>
      <c r="EZ256" s="74"/>
      <c r="FA256" s="74"/>
      <c r="FB256" s="74"/>
      <c r="FC256" s="74"/>
      <c r="FD256" s="74"/>
      <c r="FE256" s="74"/>
      <c r="FF256" s="74"/>
      <c r="FG256" s="74"/>
      <c r="FH256" s="74"/>
      <c r="FI256" s="74"/>
      <c r="FJ256" s="74"/>
      <c r="FK256" s="74"/>
      <c r="FL256" s="74"/>
      <c r="FM256" s="74"/>
      <c r="FN256" s="74"/>
      <c r="FO256" s="74"/>
      <c r="FP256" s="74"/>
      <c r="FQ256" s="74"/>
      <c r="FR256" s="74"/>
      <c r="FS256" s="74"/>
      <c r="FT256" s="74"/>
      <c r="FU256" s="74"/>
      <c r="FV256" s="74"/>
      <c r="FW256" s="74"/>
      <c r="FX256" s="74"/>
      <c r="FY256" s="74"/>
      <c r="FZ256" s="74"/>
      <c r="GA256" s="74"/>
      <c r="GB256" s="74"/>
      <c r="GC256" s="74"/>
      <c r="GD256" s="74"/>
      <c r="GE256" s="74"/>
      <c r="GF256" s="74"/>
      <c r="GG256" s="74"/>
      <c r="GH256" s="74"/>
      <c r="GI256" s="74"/>
      <c r="GJ256" s="74"/>
      <c r="GK256" s="74"/>
      <c r="GL256" s="74"/>
      <c r="GM256" s="74"/>
      <c r="GN256" s="74"/>
      <c r="GO256" s="74"/>
      <c r="GP256" s="74"/>
      <c r="GQ256" s="74"/>
      <c r="GR256" s="74"/>
      <c r="GS256" s="74"/>
      <c r="GT256" s="74"/>
      <c r="GU256" s="74"/>
      <c r="GV256" s="74"/>
      <c r="GW256" s="74"/>
      <c r="GX256" s="74"/>
      <c r="GY256" s="74"/>
      <c r="GZ256" s="74"/>
      <c r="HA256" s="74"/>
      <c r="HB256" s="74"/>
      <c r="HC256" s="74"/>
      <c r="HD256" s="74"/>
      <c r="HE256" s="74"/>
      <c r="HF256" s="74"/>
      <c r="HG256" s="74"/>
      <c r="HH256" s="74"/>
      <c r="HI256" s="74"/>
      <c r="HJ256" s="74"/>
      <c r="HK256" s="74"/>
      <c r="HL256" s="74"/>
      <c r="HM256" s="74"/>
      <c r="HN256" s="74"/>
      <c r="HO256" s="74"/>
      <c r="HP256" s="74"/>
      <c r="HQ256" s="74"/>
      <c r="HR256" s="74"/>
      <c r="HS256" s="74"/>
      <c r="HT256" s="74"/>
      <c r="HU256" s="74"/>
      <c r="HV256" s="74"/>
      <c r="HW256" s="74"/>
      <c r="HX256" s="74"/>
      <c r="HY256" s="74"/>
      <c r="HZ256" s="74"/>
      <c r="IA256" s="74"/>
      <c r="IB256" s="74"/>
      <c r="IC256" s="74"/>
      <c r="ID256" s="74"/>
      <c r="IE256" s="74"/>
      <c r="IF256" s="74"/>
      <c r="IG256" s="74"/>
      <c r="IH256" s="74"/>
      <c r="II256" s="74"/>
      <c r="IJ256" s="74"/>
      <c r="IK256" s="74"/>
      <c r="IL256" s="74"/>
      <c r="IM256" s="74"/>
      <c r="IN256" s="74"/>
      <c r="IO256" s="74"/>
      <c r="IP256" s="74"/>
      <c r="IQ256" s="74"/>
      <c r="IR256" s="74"/>
      <c r="IS256" s="74"/>
      <c r="IT256" s="74"/>
      <c r="IU256" s="74"/>
      <c r="IV256" s="74"/>
    </row>
    <row r="257" spans="1:256" ht="12.75" x14ac:dyDescent="0.2">
      <c r="A257" s="68"/>
      <c r="B257" s="69">
        <v>158</v>
      </c>
      <c r="C257" s="69" t="s">
        <v>3</v>
      </c>
      <c r="D257" s="70" t="s">
        <v>31</v>
      </c>
      <c r="E257" s="69" t="s">
        <v>14</v>
      </c>
      <c r="F257" s="71">
        <f>F256*1000</f>
        <v>5.74</v>
      </c>
      <c r="G257" s="126"/>
      <c r="H257" s="72">
        <f t="shared" ref="H257" si="28">G257*F257</f>
        <v>0</v>
      </c>
      <c r="I257" s="73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74"/>
      <c r="BL257" s="74"/>
      <c r="BM257" s="74"/>
      <c r="BN257" s="74"/>
      <c r="BO257" s="74"/>
      <c r="BP257" s="74"/>
      <c r="BQ257" s="74"/>
      <c r="BR257" s="74"/>
      <c r="BS257" s="74"/>
      <c r="BT257" s="74"/>
      <c r="BU257" s="74"/>
      <c r="BV257" s="74"/>
      <c r="BW257" s="74"/>
      <c r="BX257" s="74"/>
      <c r="BY257" s="74"/>
      <c r="BZ257" s="74"/>
      <c r="CA257" s="74"/>
      <c r="CB257" s="74"/>
      <c r="CC257" s="74"/>
      <c r="CD257" s="74"/>
      <c r="CE257" s="74"/>
      <c r="CF257" s="74"/>
      <c r="CG257" s="74"/>
      <c r="CH257" s="74"/>
      <c r="CI257" s="74"/>
      <c r="CJ257" s="74"/>
      <c r="CK257" s="74"/>
      <c r="CL257" s="74"/>
      <c r="CM257" s="74"/>
      <c r="CN257" s="74"/>
      <c r="CO257" s="74"/>
      <c r="CP257" s="74"/>
      <c r="CQ257" s="74"/>
      <c r="CR257" s="74"/>
      <c r="CS257" s="74"/>
      <c r="CT257" s="74"/>
      <c r="CU257" s="74"/>
      <c r="CV257" s="74"/>
      <c r="CW257" s="74"/>
      <c r="CX257" s="74"/>
      <c r="CY257" s="74"/>
      <c r="CZ257" s="74"/>
      <c r="DA257" s="74"/>
      <c r="DB257" s="74"/>
      <c r="DC257" s="74"/>
      <c r="DD257" s="74"/>
      <c r="DE257" s="74"/>
      <c r="DF257" s="74"/>
      <c r="DG257" s="74"/>
      <c r="DH257" s="74"/>
      <c r="DI257" s="74"/>
      <c r="DJ257" s="74"/>
      <c r="DK257" s="74"/>
      <c r="DL257" s="74"/>
      <c r="DM257" s="74"/>
      <c r="DN257" s="74"/>
      <c r="DO257" s="74"/>
      <c r="DP257" s="74"/>
      <c r="DQ257" s="74"/>
      <c r="DR257" s="74"/>
      <c r="DS257" s="74"/>
      <c r="DT257" s="74"/>
      <c r="DU257" s="74"/>
      <c r="DV257" s="74"/>
      <c r="DW257" s="74"/>
      <c r="DX257" s="74"/>
      <c r="DY257" s="74"/>
      <c r="DZ257" s="74"/>
      <c r="EA257" s="74"/>
      <c r="EB257" s="74"/>
      <c r="EC257" s="74"/>
      <c r="ED257" s="74"/>
      <c r="EE257" s="74"/>
      <c r="EF257" s="74"/>
      <c r="EG257" s="74"/>
      <c r="EH257" s="74"/>
      <c r="EI257" s="74"/>
      <c r="EJ257" s="74"/>
      <c r="EK257" s="74"/>
      <c r="EL257" s="74"/>
      <c r="EM257" s="74"/>
      <c r="EN257" s="74"/>
      <c r="EO257" s="74"/>
      <c r="EP257" s="74"/>
      <c r="EQ257" s="74"/>
      <c r="ER257" s="74"/>
      <c r="ES257" s="74"/>
      <c r="ET257" s="74"/>
      <c r="EU257" s="74"/>
      <c r="EV257" s="74"/>
      <c r="EW257" s="74"/>
      <c r="EX257" s="74"/>
      <c r="EY257" s="74"/>
      <c r="EZ257" s="74"/>
      <c r="FA257" s="74"/>
      <c r="FB257" s="74"/>
      <c r="FC257" s="74"/>
      <c r="FD257" s="74"/>
      <c r="FE257" s="74"/>
      <c r="FF257" s="74"/>
      <c r="FG257" s="74"/>
      <c r="FH257" s="74"/>
      <c r="FI257" s="74"/>
      <c r="FJ257" s="74"/>
      <c r="FK257" s="74"/>
      <c r="FL257" s="74"/>
      <c r="FM257" s="74"/>
      <c r="FN257" s="74"/>
      <c r="FO257" s="74"/>
      <c r="FP257" s="74"/>
      <c r="FQ257" s="74"/>
      <c r="FR257" s="74"/>
      <c r="FS257" s="74"/>
      <c r="FT257" s="74"/>
      <c r="FU257" s="74"/>
      <c r="FV257" s="74"/>
      <c r="FW257" s="74"/>
      <c r="FX257" s="74"/>
      <c r="FY257" s="74"/>
      <c r="FZ257" s="74"/>
      <c r="GA257" s="74"/>
      <c r="GB257" s="74"/>
      <c r="GC257" s="74"/>
      <c r="GD257" s="74"/>
      <c r="GE257" s="74"/>
      <c r="GF257" s="74"/>
      <c r="GG257" s="74"/>
      <c r="GH257" s="74"/>
      <c r="GI257" s="74"/>
      <c r="GJ257" s="74"/>
      <c r="GK257" s="74"/>
      <c r="GL257" s="74"/>
      <c r="GM257" s="74"/>
      <c r="GN257" s="74"/>
      <c r="GO257" s="74"/>
      <c r="GP257" s="74"/>
      <c r="GQ257" s="74"/>
      <c r="GR257" s="74"/>
      <c r="GS257" s="74"/>
      <c r="GT257" s="74"/>
      <c r="GU257" s="74"/>
      <c r="GV257" s="74"/>
      <c r="GW257" s="74"/>
      <c r="GX257" s="74"/>
      <c r="GY257" s="74"/>
      <c r="GZ257" s="74"/>
      <c r="HA257" s="74"/>
      <c r="HB257" s="74"/>
      <c r="HC257" s="74"/>
      <c r="HD257" s="74"/>
      <c r="HE257" s="74"/>
      <c r="HF257" s="74"/>
      <c r="HG257" s="74"/>
      <c r="HH257" s="74"/>
      <c r="HI257" s="74"/>
      <c r="HJ257" s="74"/>
      <c r="HK257" s="74"/>
      <c r="HL257" s="74"/>
      <c r="HM257" s="74"/>
      <c r="HN257" s="74"/>
      <c r="HO257" s="74"/>
      <c r="HP257" s="74"/>
      <c r="HQ257" s="74"/>
      <c r="HR257" s="74"/>
      <c r="HS257" s="74"/>
      <c r="HT257" s="74"/>
      <c r="HU257" s="74"/>
      <c r="HV257" s="74"/>
      <c r="HW257" s="74"/>
      <c r="HX257" s="74"/>
      <c r="HY257" s="74"/>
      <c r="HZ257" s="74"/>
      <c r="IA257" s="74"/>
      <c r="IB257" s="74"/>
      <c r="IC257" s="74"/>
      <c r="ID257" s="74"/>
      <c r="IE257" s="74"/>
      <c r="IF257" s="74"/>
      <c r="IG257" s="74"/>
      <c r="IH257" s="74"/>
      <c r="II257" s="74"/>
      <c r="IJ257" s="74"/>
      <c r="IK257" s="74"/>
      <c r="IL257" s="74"/>
      <c r="IM257" s="74"/>
      <c r="IN257" s="74"/>
      <c r="IO257" s="74"/>
      <c r="IP257" s="74"/>
      <c r="IQ257" s="74"/>
      <c r="IR257" s="74"/>
      <c r="IS257" s="74"/>
      <c r="IT257" s="74"/>
      <c r="IU257" s="74"/>
      <c r="IV257" s="74"/>
    </row>
    <row r="258" spans="1:256" ht="12.75" x14ac:dyDescent="0.2">
      <c r="A258" s="39"/>
      <c r="B258" s="39"/>
      <c r="C258" s="41"/>
      <c r="D258" s="41" t="s">
        <v>34</v>
      </c>
      <c r="E258" s="39"/>
      <c r="F258" s="42"/>
      <c r="G258" s="42"/>
      <c r="H258" s="43">
        <f>SUM(H237:H257)</f>
        <v>0</v>
      </c>
      <c r="I258" s="44"/>
      <c r="J258" s="39"/>
      <c r="K258" s="45"/>
      <c r="L258" s="39"/>
      <c r="M258" s="40"/>
      <c r="N258" s="39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  <c r="GK258" s="40"/>
      <c r="GL258" s="40"/>
      <c r="GM258" s="40"/>
      <c r="GN258" s="40"/>
      <c r="GO258" s="40"/>
      <c r="GP258" s="40"/>
      <c r="GQ258" s="40"/>
      <c r="GR258" s="40"/>
      <c r="GS258" s="40"/>
      <c r="GT258" s="40"/>
      <c r="GU258" s="40"/>
      <c r="GV258" s="40"/>
      <c r="GW258" s="40"/>
      <c r="GX258" s="40"/>
      <c r="GY258" s="40"/>
      <c r="GZ258" s="40"/>
      <c r="HA258" s="40"/>
      <c r="HB258" s="40"/>
      <c r="HC258" s="40"/>
      <c r="HD258" s="40"/>
      <c r="HE258" s="40"/>
      <c r="HF258" s="40"/>
      <c r="HG258" s="40"/>
      <c r="HH258" s="40"/>
      <c r="HI258" s="40"/>
      <c r="HJ258" s="40"/>
      <c r="HK258" s="40"/>
      <c r="HL258" s="40"/>
      <c r="HM258" s="40"/>
      <c r="HN258" s="40"/>
      <c r="HO258" s="40"/>
      <c r="HP258" s="40"/>
      <c r="HQ258" s="40"/>
      <c r="HR258" s="40"/>
      <c r="HS258" s="40"/>
      <c r="HT258" s="40"/>
      <c r="HU258" s="40"/>
      <c r="HV258" s="40"/>
      <c r="HW258" s="40"/>
      <c r="HX258" s="40"/>
      <c r="HY258" s="40"/>
      <c r="HZ258" s="40"/>
      <c r="IA258" s="40"/>
      <c r="IB258" s="40"/>
      <c r="IC258" s="40"/>
      <c r="ID258" s="40"/>
      <c r="IE258" s="40"/>
      <c r="IF258" s="40"/>
      <c r="IG258" s="40"/>
      <c r="IH258" s="40"/>
      <c r="II258" s="40"/>
      <c r="IJ258" s="40"/>
      <c r="IK258" s="40"/>
      <c r="IL258" s="40"/>
      <c r="IM258" s="40"/>
      <c r="IN258" s="40"/>
      <c r="IO258" s="40"/>
      <c r="IP258" s="40"/>
      <c r="IQ258" s="40"/>
      <c r="IR258" s="40"/>
      <c r="IS258" s="40"/>
      <c r="IT258" s="40"/>
      <c r="IU258" s="40"/>
      <c r="IV258" s="40"/>
    </row>
    <row r="259" spans="1:256" ht="13.5" customHeight="1" x14ac:dyDescent="0.2">
      <c r="A259" s="108"/>
    </row>
    <row r="260" spans="1:256" ht="13.5" customHeight="1" x14ac:dyDescent="0.2">
      <c r="A260" s="4"/>
    </row>
    <row r="261" spans="1:256" ht="13.5" customHeight="1" x14ac:dyDescent="0.2">
      <c r="A261" s="4"/>
    </row>
    <row r="262" spans="1:256" ht="13.5" customHeight="1" x14ac:dyDescent="0.2">
      <c r="A262" s="4"/>
    </row>
    <row r="263" spans="1:256" ht="13.5" customHeight="1" x14ac:dyDescent="0.2">
      <c r="A263" s="108"/>
    </row>
    <row r="264" spans="1:256" ht="13.5" customHeight="1" x14ac:dyDescent="0.2">
      <c r="A264" s="4"/>
      <c r="B264" s="105"/>
      <c r="C264" s="105"/>
      <c r="D264" s="105"/>
      <c r="E264" s="105"/>
      <c r="F264" s="105"/>
      <c r="G264" s="105"/>
      <c r="H264" s="105"/>
      <c r="I264" s="105"/>
    </row>
    <row r="265" spans="1:256" ht="13.5" customHeight="1" x14ac:dyDescent="0.2">
      <c r="A265" s="4"/>
      <c r="B265" s="105"/>
      <c r="C265" s="105"/>
      <c r="D265" s="105"/>
      <c r="E265" s="105"/>
      <c r="F265" s="105"/>
      <c r="G265" s="105"/>
      <c r="H265" s="105"/>
      <c r="I265" s="105"/>
    </row>
    <row r="266" spans="1:256" ht="13.5" customHeight="1" x14ac:dyDescent="0.2">
      <c r="A266" s="4"/>
      <c r="B266" s="105"/>
      <c r="C266" s="105"/>
      <c r="D266" s="105"/>
      <c r="E266" s="105"/>
      <c r="F266" s="105"/>
      <c r="G266" s="105"/>
      <c r="H266" s="105"/>
      <c r="I266" s="105"/>
    </row>
  </sheetData>
  <mergeCells count="6">
    <mergeCell ref="F33:G33"/>
    <mergeCell ref="F37:H37"/>
    <mergeCell ref="B1:H1"/>
    <mergeCell ref="B2:H2"/>
    <mergeCell ref="G21:H21"/>
    <mergeCell ref="F34:H34"/>
  </mergeCells>
  <pageMargins left="0.59055118110236227" right="0.39370078740157483" top="0.78740157480314965" bottom="0.70866141732283472" header="0.31496062992125984" footer="0.31496062992125984"/>
  <pageSetup paperSize="9" scale="85" fitToHeight="0" orientation="portrait" horizontalDpi="360" verticalDpi="360" r:id="rId1"/>
  <headerFooter>
    <oddFooter>Stránka &amp;P z &amp;N</oddFooter>
  </headerFooter>
  <rowBreaks count="5" manualBreakCount="5">
    <brk id="58" max="16383" man="1"/>
    <brk id="132" max="16383" man="1"/>
    <brk id="178" max="16383" man="1"/>
    <brk id="197" max="16383" man="1"/>
    <brk id="23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celkový</vt:lpstr>
      <vt:lpstr>celkový!Oblast_tisku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</dc:creator>
  <cp:lastModifiedBy>Administrator</cp:lastModifiedBy>
  <cp:lastPrinted>2021-04-28T14:17:05Z</cp:lastPrinted>
  <dcterms:created xsi:type="dcterms:W3CDTF">2011-04-19T19:51:16Z</dcterms:created>
  <dcterms:modified xsi:type="dcterms:W3CDTF">2021-06-07T11:49:34Z</dcterms:modified>
</cp:coreProperties>
</file>