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2000" activeTab="1"/>
  </bookViews>
  <sheets>
    <sheet name="Rekapitulace stavby" sheetId="1" r:id="rId1"/>
    <sheet name="30a-05-20 - Výměna oken v..." sheetId="2" r:id="rId2"/>
    <sheet name="Seznam figur" sheetId="3" r:id="rId3"/>
    <sheet name="Pokyny pro vyplnění" sheetId="4" r:id="rId4"/>
  </sheets>
  <definedNames>
    <definedName name="_xlnm._FilterDatabase" localSheetId="1" hidden="1">'30a-05-20 - Výměna oken v...'!$C$82:$K$154</definedName>
    <definedName name="_xlnm.Print_Area" localSheetId="1">'30a-05-20 - Výměna oken v...'!$C$4:$J$37,'30a-05-20 - Výměna oken v...'!$C$43:$J$66,'30a-05-20 - Výměna oken v...'!$C$72:$K$154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Area" localSheetId="2">'Seznam figur'!$C$4:$G$61</definedName>
    <definedName name="_xlnm.Print_Titles" localSheetId="0">'Rekapitulace stavby'!$52:$52</definedName>
    <definedName name="_xlnm.Print_Titles" localSheetId="1">'30a-05-20 - Výměna oken v...'!$82:$82</definedName>
    <definedName name="_xlnm.Print_Titles" localSheetId="2">'Seznam figur'!$9:$9</definedName>
  </definedNames>
  <calcPr calcId="162913"/>
</workbook>
</file>

<file path=xl/sharedStrings.xml><?xml version="1.0" encoding="utf-8"?>
<sst xmlns="http://schemas.openxmlformats.org/spreadsheetml/2006/main" count="1687" uniqueCount="498">
  <si>
    <t>Export Komplet</t>
  </si>
  <si>
    <t>VZ</t>
  </si>
  <si>
    <t>2.0</t>
  </si>
  <si>
    <t>ZAMOK</t>
  </si>
  <si>
    <t>False</t>
  </si>
  <si>
    <t>{4ed0685a-dd91-4fbc-8ad5-3a0749276c19}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</si>
  <si>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</si>
  <si>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</si>
  <si>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</si>
  <si>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</si>
  <si>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</si>
  <si>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</si>
  <si>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</si>
  <si>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</si>
  <si>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30a-05-20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</si>
  <si>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</si>
  <si>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</si>
  <si>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oken v chodbách na 1. a 2. NP pavilonu a objektu ZŠ Koperníkova 696</t>
  </si>
  <si>
    <t>KSO:</t>
  </si>
  <si>
    <t/>
  </si>
  <si>
    <t>CC-CZ:</t>
  </si>
  <si>
    <t>Místo:</t>
  </si>
  <si>
    <t xml:space="preserve"> </t>
  </si>
  <si>
    <t>Datum:</t>
  </si>
  <si>
    <t>30. 5. 2020</t>
  </si>
  <si>
    <t>Zadavatel:</t>
  </si>
  <si>
    <t>IČ:</t>
  </si>
  <si>
    <t>00297313</t>
  </si>
  <si>
    <t>Statutární město Třinec, Jablunkovská  160, Třinec</t>
  </si>
  <si>
    <t>DIČ:</t>
  </si>
  <si>
    <t>Uchazeč:</t>
  </si>
  <si>
    <t>Vyplň údaj</t>
  </si>
  <si>
    <t>Projektant:</t>
  </si>
  <si>
    <t>True</t>
  </si>
  <si>
    <t>Zpracovatel:</t>
  </si>
  <si>
    <t>26860911</t>
  </si>
  <si>
    <t>Projekční ateliér - Ing. Zelinka s.r.o</t>
  </si>
  <si>
    <t>26860911CZ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</si>
  <si>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</si>
  <si>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</si>
  <si>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</si>
  <si>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</si>
  <si>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</si>
  <si>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</si>
  <si>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</si>
  <si>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</si>
  <si>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</si>
  <si>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</si>
  <si>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</si>
  <si>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</si>
  <si>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</si>
  <si>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</si>
  <si>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</si>
  <si>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</si>
  <si>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</si>
  <si>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</si>
  <si>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</si>
  <si>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</si>
  <si>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</si>
  <si>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</si>
  <si>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</si>
  <si>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</si>
  <si>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</si>
  <si>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</si>
  <si>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</si>
  <si>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</si>
  <si>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</si>
  <si>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</si>
  <si>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</si>
  <si>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</si>
  <si>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</si>
  <si>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</si>
  <si>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</si>
  <si>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</si>
  <si>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</si>
  <si>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</si>
  <si>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</si>
  <si>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</si>
  <si>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</si>
  <si>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</si>
  <si>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</si>
  <si>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m_nadpraží</t>
  </si>
  <si>
    <t>délka nadpraží venkovních otvorů</t>
  </si>
  <si>
    <t>m</t>
  </si>
  <si>
    <t>77,4</t>
  </si>
  <si>
    <t>3</t>
  </si>
  <si>
    <t>2</t>
  </si>
  <si>
    <t>m_ostění_otvoru</t>
  </si>
  <si>
    <t>délka ostění venkovních otvorů</t>
  </si>
  <si>
    <t>106,2</t>
  </si>
  <si>
    <t>KRYCÍ LIST SOUPISU PRACÍ</t>
  </si>
  <si>
    <t>m_parapety</t>
  </si>
  <si>
    <t>délka parapetů oken</t>
  </si>
  <si>
    <t>79</t>
  </si>
  <si>
    <t>m2_plocha_okna_1</t>
  </si>
  <si>
    <t>plocha oken do 1m2</t>
  </si>
  <si>
    <t>m2</t>
  </si>
  <si>
    <t>4,05</t>
  </si>
  <si>
    <t>m2_plocha_okna_4</t>
  </si>
  <si>
    <t>plocha oken nad 4m2</t>
  </si>
  <si>
    <t>131,22</t>
  </si>
  <si>
    <t>m2_lešení_1</t>
  </si>
  <si>
    <t>plocha lešení</t>
  </si>
  <si>
    <t>331,2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</si>
  <si>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</si>
  <si>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</si>
  <si>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</si>
  <si>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</si>
  <si>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</si>
  <si>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</si>
  <si>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</si>
  <si>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</si>
  <si>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</si>
  <si>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</si>
  <si>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</si>
  <si>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</si>
  <si>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</si>
  <si>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</si>
  <si>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</si>
  <si>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</si>
  <si>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</si>
  <si>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</si>
  <si>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</si>
  <si>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</si>
  <si>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</si>
  <si>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</si>
  <si>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</si>
  <si>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</si>
  <si>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</si>
  <si>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</si>
  <si>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</si>
  <si>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</si>
  <si>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</si>
  <si>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</si>
  <si>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</si>
  <si>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</si>
  <si>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</si>
  <si>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619991011</t>
  </si>
  <si>
    <t>Zakrytí vnitřních ploch před znečištěním včetně pozdějšího odkrytí konstrukcí a prvků obalením fólií a přelepením páskou</t>
  </si>
  <si>
    <t>CS ÚRS 2020 01</t>
  </si>
  <si>
    <t>4</t>
  </si>
  <si>
    <t>-1989681225</t>
  </si>
  <si>
    <t>VV</t>
  </si>
  <si>
    <t>m_parapety*0,2</t>
  </si>
  <si>
    <t>619995001</t>
  </si>
  <si>
    <t>Začištění omítek (s dodáním hmot) kolem oken, dveří, podlah, obkladů apod.</t>
  </si>
  <si>
    <t>CS ÚRS 2018 01</t>
  </si>
  <si>
    <t>-1643889176</t>
  </si>
  <si>
    <t>m_nadpraží*2</t>
  </si>
  <si>
    <t>m_ostění_otvoru*2</t>
  </si>
  <si>
    <t>Součet</t>
  </si>
  <si>
    <t>629135101</t>
  </si>
  <si>
    <t>Vyrovnávací vrstva z cementové malty pod klempířskými prvky šířky do 150 mm</t>
  </si>
  <si>
    <t>1468677438</t>
  </si>
  <si>
    <t>629991011</t>
  </si>
  <si>
    <t>Zakrytí vnějších ploch před znečištěním včetně pozdějšího odkrytí výplní otvorů a svislých ploch fólií přilepenou lepící páskou</t>
  </si>
  <si>
    <t>1390657050</t>
  </si>
  <si>
    <t>9</t>
  </si>
  <si>
    <t>Ostatní konstrukce a práce-bourání</t>
  </si>
  <si>
    <t>5</t>
  </si>
  <si>
    <t>941111121</t>
  </si>
  <si>
    <t>Montáž lešení řadového trubkového lehkého pracovního s podlahami s provozním zatížením tř. 3 do 200 kg/m2 šířky tř. W09 přes 0,9 do 1,2 m, výšky do 10 m</t>
  </si>
  <si>
    <t>-223701482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</si>
  <si>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</si>
  <si>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</si>
  <si>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-1031245805</t>
  </si>
  <si>
    <t>m2_lešení_1*30</t>
  </si>
  <si>
    <t>7</t>
  </si>
  <si>
    <t>941111821</t>
  </si>
  <si>
    <t>Demontáž lešení řadového trubkového lehkého pracovního s podlahami s provozním zatížením tř. 3 do 200 kg/m2 šířky tř. W09 přes 0,9 do 1,2 m, výšky do 10 m</t>
  </si>
  <si>
    <t>558435412</t>
  </si>
  <si>
    <t>8</t>
  </si>
  <si>
    <t>968062374</t>
  </si>
  <si>
    <t>Vybourání dřevěných rámů oken s křídly, dveřních zárubní, vrat, stěn, ostění nebo obkladů rámů oken s křídly zdvojených, plochy do 1 m2</t>
  </si>
  <si>
    <t>584676651</t>
  </si>
  <si>
    <t>968062377</t>
  </si>
  <si>
    <t>Vybourání dřevěných rámů oken s křídly, dveřních zárubní, vrat, stěn, ostění nebo obkladů rámů oken s křídly zdvojených, plochy přes 4 m2</t>
  </si>
  <si>
    <t>-1719340871</t>
  </si>
  <si>
    <t>997</t>
  </si>
  <si>
    <t>Přesun sutě</t>
  </si>
  <si>
    <t>10</t>
  </si>
  <si>
    <t>997002611</t>
  </si>
  <si>
    <t>Nakládání suti a vybouraných hmot na dopravní prostředek pro vodorovné přemístění</t>
  </si>
  <si>
    <t>t</t>
  </si>
  <si>
    <t>-826863296</t>
  </si>
  <si>
    <t>11</t>
  </si>
  <si>
    <t>997013212</t>
  </si>
  <si>
    <t>Vnitrostaveništní doprava suti a vybouraných hmot vodorovně do 50 m svisle ručně pro budovy a haly výšky přes 6 do 9 m</t>
  </si>
  <si>
    <t>857501795</t>
  </si>
  <si>
    <t>12</t>
  </si>
  <si>
    <t>997013501</t>
  </si>
  <si>
    <t>Odvoz suti a vybouraných hmot na skládku nebo meziskládku se složením, na vzdálenost do 1 km</t>
  </si>
  <si>
    <t>1271050982</t>
  </si>
  <si>
    <t>13</t>
  </si>
  <si>
    <t>997013509</t>
  </si>
  <si>
    <t>Odvoz suti a vybouraných hmot na skládku nebo meziskládku se složením, na vzdálenost Příplatek k ceně za každý další i započatý 1 km přes 1 km</t>
  </si>
  <si>
    <t>194632997</t>
  </si>
  <si>
    <t>4,525*10 'Přepočtené koeficientem množství</t>
  </si>
  <si>
    <t>14</t>
  </si>
  <si>
    <t>997013631</t>
  </si>
  <si>
    <t>Poplatek za uložení stavebního odpadu na skládce (skládkovné) směsného stavebního a demoličního zatříděného do Katalogu odpadů pod kódem 17 09 04</t>
  </si>
  <si>
    <t>454836978</t>
  </si>
  <si>
    <t>998</t>
  </si>
  <si>
    <t>Přesun hmot</t>
  </si>
  <si>
    <t>998012022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</si>
  <si>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přes 6 do 12 m</t>
  </si>
  <si>
    <t>-1186106438</t>
  </si>
  <si>
    <t>PSV</t>
  </si>
  <si>
    <t>Práce a dodávky PSV</t>
  </si>
  <si>
    <t>764</t>
  </si>
  <si>
    <t>Konstrukce klempířské</t>
  </si>
  <si>
    <t>16</t>
  </si>
  <si>
    <t>764002851</t>
  </si>
  <si>
    <t>Demontáž klempířských konstrukcí oplechování parapetů do suti</t>
  </si>
  <si>
    <t>-1548080656</t>
  </si>
  <si>
    <t>17</t>
  </si>
  <si>
    <t>764216641</t>
  </si>
  <si>
    <t>Oplechování parapetů z pozinkovaného plechu s povrchovou úpravou rovných celoplošně lepené, bez rohů rš 150 mm</t>
  </si>
  <si>
    <t>117074478</t>
  </si>
  <si>
    <t>18</t>
  </si>
  <si>
    <t>998764102</t>
  </si>
  <si>
    <t>Přesun hmot pro konstrukce klempířské stanovený z hmotnosti přesunovaného materiálu vodorovná dopravní vzdálenost do 50 m v objektech výšky přes 6 do 12 m</t>
  </si>
  <si>
    <t>-140660790</t>
  </si>
  <si>
    <t>766</t>
  </si>
  <si>
    <t>Konstrukce truhlářské</t>
  </si>
  <si>
    <t>19</t>
  </si>
  <si>
    <t>766622132</t>
  </si>
  <si>
    <t>Montáž oken plastových včetně montáže rámu na polyuretanovou pěnu plochy přes 1 m2 otevíravých nebo sklápěcích do zdiva, výšky přes 1,5 do 2,5 m</t>
  </si>
  <si>
    <t>-843045500</t>
  </si>
  <si>
    <t>20</t>
  </si>
  <si>
    <t>M</t>
  </si>
  <si>
    <t>61140053</t>
  </si>
  <si>
    <t>okno plastové otevíravé/sklopné dvojsklo přes plochu 1m2 v 1,5-2,5m</t>
  </si>
  <si>
    <t>32</t>
  </si>
  <si>
    <t>668419475</t>
  </si>
  <si>
    <t>766622216</t>
  </si>
  <si>
    <t>Montáž oken plastových plochy do 1 m2 včetně montáže rámu na polyuretanovou pěnu otevíravých nebo sklápěcích do zdiva</t>
  </si>
  <si>
    <t>kus</t>
  </si>
  <si>
    <t>981450130</t>
  </si>
  <si>
    <t>22</t>
  </si>
  <si>
    <t>61140049</t>
  </si>
  <si>
    <t>okno plastové otevíravé/sklopné dvojsklo do plochy 1m2 včetně pákového ovladače</t>
  </si>
  <si>
    <t>1559005634</t>
  </si>
  <si>
    <t>23</t>
  </si>
  <si>
    <t>998766102</t>
  </si>
  <si>
    <t>Přesun hmot pro konstrukce truhlářské stanovený z hmotnosti přesunovaného materiálu vodorovná dopravní vzdálenost do 50 m v objektech výšky přes 6 do 12 m</t>
  </si>
  <si>
    <t>865604337</t>
  </si>
  <si>
    <t>767</t>
  </si>
  <si>
    <t>Konstrukce zámečnické</t>
  </si>
  <si>
    <t>24</t>
  </si>
  <si>
    <t>767627306</t>
  </si>
  <si>
    <t>Montáž oken zdvojených Příplatek k cenám za připojovací spáru mezi ostěním a rámem vnitřní parotěsnou páskou</t>
  </si>
  <si>
    <t>161913860</t>
  </si>
  <si>
    <t>25</t>
  </si>
  <si>
    <t>767627307</t>
  </si>
  <si>
    <t>Montáž oken zdvojených Příplatek k cenám za připojovací spáru mezi ostěním a rámem venkovní paropropustnou páskou</t>
  </si>
  <si>
    <t>1472838238</t>
  </si>
  <si>
    <t>784</t>
  </si>
  <si>
    <t>Dokončovací práce - malby</t>
  </si>
  <si>
    <t>26</t>
  </si>
  <si>
    <t>784171101</t>
  </si>
  <si>
    <t>Zakrytí nemalovaných ploch (materiál ve specifikaci) včetně pozdějšího odkrytí podlah</t>
  </si>
  <si>
    <t>CS ÚRS 2017 01</t>
  </si>
  <si>
    <t>1491453144</t>
  </si>
  <si>
    <t>27</t>
  </si>
  <si>
    <t>581248420</t>
  </si>
  <si>
    <t>fólie pro malířské potřeby zakrývací,  7µ,  4 x 5 m</t>
  </si>
  <si>
    <t>-367339760</t>
  </si>
  <si>
    <t>7,6*2</t>
  </si>
  <si>
    <t>4,6*2</t>
  </si>
  <si>
    <t>87,5*2</t>
  </si>
  <si>
    <t>199,4*1,05 'Přepočtené koeficientem množství</t>
  </si>
  <si>
    <t>28</t>
  </si>
  <si>
    <t>784211111</t>
  </si>
  <si>
    <t>Malby z malířských směsí otěruvzdorných za mokra dvojnásobné, bílé za mokra otěruvzdorné velmi dobře v místnostech výšky do 3,80 m</t>
  </si>
  <si>
    <t>1069058106</t>
  </si>
  <si>
    <t>m_nadpraží*0,25</t>
  </si>
  <si>
    <t>m_ostění_otvoru*0,25</t>
  </si>
  <si>
    <t>29</t>
  </si>
  <si>
    <t>784211141</t>
  </si>
  <si>
    <t>Malby z malířských směsí otěruvzdorných za mokra Příplatek k cenám dvojnásobných maleb za zvýšenou pracnost při provádění malého rozsahu plochy do 5 m2</t>
  </si>
  <si>
    <t>1722519200</t>
  </si>
  <si>
    <t>SEZNAM FIGUR</t>
  </si>
  <si>
    <t>Výměra</t>
  </si>
  <si>
    <t>2,7*27+0,9*5</t>
  </si>
  <si>
    <t>Použití figury:</t>
  </si>
  <si>
    <t>Začištění omítek kolem oken, dveří, podlah nebo obkladů</t>
  </si>
  <si>
    <t>Příplatek k montáži oken za připojovací spáru parotěsnou páskou interiérovou</t>
  </si>
  <si>
    <t>Příplatek k montáži oken za připojovací spáru paropropustnou páskou exteriérovou</t>
  </si>
  <si>
    <t>Dvojnásobné  bílé malby ze směsí za mokra velmi dobře otěruvzdorných v místnostech výšky do 3,80 m</t>
  </si>
  <si>
    <t>2*1,8*27</t>
  </si>
  <si>
    <t>2*0,9*5</t>
  </si>
  <si>
    <t>2,75*27+0,95*5</t>
  </si>
  <si>
    <t>Obalení konstrukcí a prvků fólií přilepenou lepící páskou</t>
  </si>
  <si>
    <t>Vyrovnávací vrstva pod klempířské prvky z MC š do 150 mm</t>
  </si>
  <si>
    <t>Demontáž oplechování parapetů do suti</t>
  </si>
  <si>
    <t>Oplechování rovných parapetů celoplošně lepené z Pz s povrchovou úpravou rš 150 mm</t>
  </si>
  <si>
    <t>m2_lešení</t>
  </si>
  <si>
    <t>46*3,5</t>
  </si>
  <si>
    <t>46*7,2</t>
  </si>
  <si>
    <t>Montáž lešení řadového trubkového lehkého s podlahami zatížení do 200 kg/m2 š do 1,2 m v do 10 m</t>
  </si>
  <si>
    <t>Příplatek k lešení řadovému trubkovému lehkému s podlahami š 1,2 m v 10 m za první a ZKD den použití</t>
  </si>
  <si>
    <t>Demontáž lešení řadového trubkového lehkého s podlahami zatížení do 200 kg/m2 š do 1,2 m v do 10 m</t>
  </si>
  <si>
    <t>0,9*0,9*5</t>
  </si>
  <si>
    <t>Zakrytí výplní otvorů a svislých ploch fólií přilepenou lepící páskou</t>
  </si>
  <si>
    <t>Vybourání dřevěných rámů oken zdvojených včetně křídel pl do 1 m2</t>
  </si>
  <si>
    <t>okno plastové otevíravé/sklopné dvojsklo do plochy 1m2</t>
  </si>
  <si>
    <t>2,7*1,8*27</t>
  </si>
  <si>
    <t>Montáž plastových oken plochy přes 1 m2 otevíravých výšky do 2,5 m s rámem do zdiva</t>
  </si>
  <si>
    <t>Vybourání dřevěných rámů oken zdvojených včetně křídel pl přes 4 m2</t>
  </si>
  <si>
    <t>m2_plocha_otvoru</t>
  </si>
  <si>
    <t>celková plocha otvorů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</si>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</sst>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/>
    </xf>
    <xf numFmtId="167" fontId="36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0" fillId="0" borderId="0" xfId="0"/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wrapText="1"/>
    </xf>
    <xf numFmtId="0" fontId="38" fillId="0" borderId="0" xfId="0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57" t="s">
        <v>14</v>
      </c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22"/>
      <c r="AQ5" s="22"/>
      <c r="AR5" s="20"/>
      <c r="BE5" s="35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59" t="s">
        <v>17</v>
      </c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22"/>
      <c r="AQ6" s="22"/>
      <c r="AR6" s="20"/>
      <c r="BE6" s="35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55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5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55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55"/>
      <c r="BS10" s="17" t="s">
        <v>6</v>
      </c>
    </row>
    <row r="11" spans="2:71" s="1" customFormat="1" ht="18.4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5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55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31</v>
      </c>
      <c r="AO13" s="22"/>
      <c r="AP13" s="22"/>
      <c r="AQ13" s="22"/>
      <c r="AR13" s="20"/>
      <c r="BE13" s="355"/>
      <c r="BS13" s="17" t="s">
        <v>6</v>
      </c>
    </row>
    <row r="14" spans="2:71" ht="12.75">
      <c r="B14" s="21"/>
      <c r="C14" s="22"/>
      <c r="D14" s="22"/>
      <c r="E14" s="360" t="s">
        <v>31</v>
      </c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29" t="s">
        <v>29</v>
      </c>
      <c r="AL14" s="22"/>
      <c r="AM14" s="22"/>
      <c r="AN14" s="31" t="s">
        <v>31</v>
      </c>
      <c r="AO14" s="22"/>
      <c r="AP14" s="22"/>
      <c r="AQ14" s="22"/>
      <c r="AR14" s="20"/>
      <c r="BE14" s="35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55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55"/>
      <c r="BS16" s="17" t="s">
        <v>4</v>
      </c>
    </row>
    <row r="17" spans="2:71" s="1" customFormat="1" ht="18.4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55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55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35</v>
      </c>
      <c r="AO19" s="22"/>
      <c r="AP19" s="22"/>
      <c r="AQ19" s="22"/>
      <c r="AR19" s="20"/>
      <c r="BE19" s="355"/>
      <c r="BS19" s="17" t="s">
        <v>6</v>
      </c>
    </row>
    <row r="20" spans="2:71" s="1" customFormat="1" ht="18.4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37</v>
      </c>
      <c r="AO20" s="22"/>
      <c r="AP20" s="22"/>
      <c r="AQ20" s="22"/>
      <c r="AR20" s="20"/>
      <c r="BE20" s="355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55"/>
    </row>
    <row r="22" spans="2:57" s="1" customFormat="1" ht="12" customHeight="1">
      <c r="B22" s="21"/>
      <c r="C22" s="22"/>
      <c r="D22" s="29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55"/>
    </row>
    <row r="23" spans="2:57" s="1" customFormat="1" ht="47.25" customHeight="1">
      <c r="B23" s="21"/>
      <c r="C23" s="22"/>
      <c r="D23" s="22"/>
      <c r="E23" s="362" t="s">
        <v>39</v>
      </c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22"/>
      <c r="AP23" s="22"/>
      <c r="AQ23" s="22"/>
      <c r="AR23" s="20"/>
      <c r="BE23" s="35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5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55"/>
    </row>
    <row r="26" spans="1:57" s="2" customFormat="1" ht="25.9" customHeight="1">
      <c r="A26" s="34"/>
      <c r="B26" s="35"/>
      <c r="C26" s="36"/>
      <c r="D26" s="37" t="s">
        <v>40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63">
        <f>ROUND(AG54,2)</f>
        <v>0</v>
      </c>
      <c r="AL26" s="364"/>
      <c r="AM26" s="364"/>
      <c r="AN26" s="364"/>
      <c r="AO26" s="364"/>
      <c r="AP26" s="36"/>
      <c r="AQ26" s="36"/>
      <c r="AR26" s="39"/>
      <c r="BE26" s="35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5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5" t="s">
        <v>41</v>
      </c>
      <c r="M28" s="365"/>
      <c r="N28" s="365"/>
      <c r="O28" s="365"/>
      <c r="P28" s="365"/>
      <c r="Q28" s="36"/>
      <c r="R28" s="36"/>
      <c r="S28" s="36"/>
      <c r="T28" s="36"/>
      <c r="U28" s="36"/>
      <c r="V28" s="36"/>
      <c r="W28" s="365" t="s">
        <v>42</v>
      </c>
      <c r="X28" s="365"/>
      <c r="Y28" s="365"/>
      <c r="Z28" s="365"/>
      <c r="AA28" s="365"/>
      <c r="AB28" s="365"/>
      <c r="AC28" s="365"/>
      <c r="AD28" s="365"/>
      <c r="AE28" s="365"/>
      <c r="AF28" s="36"/>
      <c r="AG28" s="36"/>
      <c r="AH28" s="36"/>
      <c r="AI28" s="36"/>
      <c r="AJ28" s="36"/>
      <c r="AK28" s="365" t="s">
        <v>43</v>
      </c>
      <c r="AL28" s="365"/>
      <c r="AM28" s="365"/>
      <c r="AN28" s="365"/>
      <c r="AO28" s="365"/>
      <c r="AP28" s="36"/>
      <c r="AQ28" s="36"/>
      <c r="AR28" s="39"/>
      <c r="BE28" s="355"/>
    </row>
    <row r="29" spans="2:57" s="3" customFormat="1" ht="14.45" customHeight="1">
      <c r="B29" s="40"/>
      <c r="C29" s="41"/>
      <c r="D29" s="29" t="s">
        <v>44</v>
      </c>
      <c r="E29" s="41"/>
      <c r="F29" s="29" t="s">
        <v>45</v>
      </c>
      <c r="G29" s="41"/>
      <c r="H29" s="41"/>
      <c r="I29" s="41"/>
      <c r="J29" s="41"/>
      <c r="K29" s="41"/>
      <c r="L29" s="349">
        <v>0.21</v>
      </c>
      <c r="M29" s="348"/>
      <c r="N29" s="348"/>
      <c r="O29" s="348"/>
      <c r="P29" s="348"/>
      <c r="Q29" s="41"/>
      <c r="R29" s="41"/>
      <c r="S29" s="41"/>
      <c r="T29" s="41"/>
      <c r="U29" s="41"/>
      <c r="V29" s="41"/>
      <c r="W29" s="347">
        <f>ROUND(AZ54,2)</f>
        <v>0</v>
      </c>
      <c r="X29" s="348"/>
      <c r="Y29" s="348"/>
      <c r="Z29" s="348"/>
      <c r="AA29" s="348"/>
      <c r="AB29" s="348"/>
      <c r="AC29" s="348"/>
      <c r="AD29" s="348"/>
      <c r="AE29" s="348"/>
      <c r="AF29" s="41"/>
      <c r="AG29" s="41"/>
      <c r="AH29" s="41"/>
      <c r="AI29" s="41"/>
      <c r="AJ29" s="41"/>
      <c r="AK29" s="347">
        <f>ROUND(AV54,2)</f>
        <v>0</v>
      </c>
      <c r="AL29" s="348"/>
      <c r="AM29" s="348"/>
      <c r="AN29" s="348"/>
      <c r="AO29" s="348"/>
      <c r="AP29" s="41"/>
      <c r="AQ29" s="41"/>
      <c r="AR29" s="42"/>
      <c r="BE29" s="356"/>
    </row>
    <row r="30" spans="2:57" s="3" customFormat="1" ht="14.45" customHeight="1">
      <c r="B30" s="40"/>
      <c r="C30" s="41"/>
      <c r="D30" s="41"/>
      <c r="E30" s="41"/>
      <c r="F30" s="29" t="s">
        <v>46</v>
      </c>
      <c r="G30" s="41"/>
      <c r="H30" s="41"/>
      <c r="I30" s="41"/>
      <c r="J30" s="41"/>
      <c r="K30" s="41"/>
      <c r="L30" s="349">
        <v>0.15</v>
      </c>
      <c r="M30" s="348"/>
      <c r="N30" s="348"/>
      <c r="O30" s="348"/>
      <c r="P30" s="348"/>
      <c r="Q30" s="41"/>
      <c r="R30" s="41"/>
      <c r="S30" s="41"/>
      <c r="T30" s="41"/>
      <c r="U30" s="41"/>
      <c r="V30" s="41"/>
      <c r="W30" s="347">
        <f>ROUND(BA54,2)</f>
        <v>0</v>
      </c>
      <c r="X30" s="348"/>
      <c r="Y30" s="348"/>
      <c r="Z30" s="348"/>
      <c r="AA30" s="348"/>
      <c r="AB30" s="348"/>
      <c r="AC30" s="348"/>
      <c r="AD30" s="348"/>
      <c r="AE30" s="348"/>
      <c r="AF30" s="41"/>
      <c r="AG30" s="41"/>
      <c r="AH30" s="41"/>
      <c r="AI30" s="41"/>
      <c r="AJ30" s="41"/>
      <c r="AK30" s="347">
        <f>ROUND(AW54,2)</f>
        <v>0</v>
      </c>
      <c r="AL30" s="348"/>
      <c r="AM30" s="348"/>
      <c r="AN30" s="348"/>
      <c r="AO30" s="348"/>
      <c r="AP30" s="41"/>
      <c r="AQ30" s="41"/>
      <c r="AR30" s="42"/>
      <c r="BE30" s="356"/>
    </row>
    <row r="31" spans="2:57" s="3" customFormat="1" ht="14.45" customHeight="1" hidden="1">
      <c r="B31" s="40"/>
      <c r="C31" s="41"/>
      <c r="D31" s="41"/>
      <c r="E31" s="41"/>
      <c r="F31" s="29" t="s">
        <v>47</v>
      </c>
      <c r="G31" s="41"/>
      <c r="H31" s="41"/>
      <c r="I31" s="41"/>
      <c r="J31" s="41"/>
      <c r="K31" s="41"/>
      <c r="L31" s="349">
        <v>0.21</v>
      </c>
      <c r="M31" s="348"/>
      <c r="N31" s="348"/>
      <c r="O31" s="348"/>
      <c r="P31" s="348"/>
      <c r="Q31" s="41"/>
      <c r="R31" s="41"/>
      <c r="S31" s="41"/>
      <c r="T31" s="41"/>
      <c r="U31" s="41"/>
      <c r="V31" s="41"/>
      <c r="W31" s="347">
        <f>ROUND(BB54,2)</f>
        <v>0</v>
      </c>
      <c r="X31" s="348"/>
      <c r="Y31" s="348"/>
      <c r="Z31" s="348"/>
      <c r="AA31" s="348"/>
      <c r="AB31" s="348"/>
      <c r="AC31" s="348"/>
      <c r="AD31" s="348"/>
      <c r="AE31" s="348"/>
      <c r="AF31" s="41"/>
      <c r="AG31" s="41"/>
      <c r="AH31" s="41"/>
      <c r="AI31" s="41"/>
      <c r="AJ31" s="41"/>
      <c r="AK31" s="347">
        <v>0</v>
      </c>
      <c r="AL31" s="348"/>
      <c r="AM31" s="348"/>
      <c r="AN31" s="348"/>
      <c r="AO31" s="348"/>
      <c r="AP31" s="41"/>
      <c r="AQ31" s="41"/>
      <c r="AR31" s="42"/>
      <c r="BE31" s="356"/>
    </row>
    <row r="32" spans="2:57" s="3" customFormat="1" ht="14.45" customHeight="1" hidden="1">
      <c r="B32" s="40"/>
      <c r="C32" s="41"/>
      <c r="D32" s="41"/>
      <c r="E32" s="41"/>
      <c r="F32" s="29" t="s">
        <v>48</v>
      </c>
      <c r="G32" s="41"/>
      <c r="H32" s="41"/>
      <c r="I32" s="41"/>
      <c r="J32" s="41"/>
      <c r="K32" s="41"/>
      <c r="L32" s="349">
        <v>0.15</v>
      </c>
      <c r="M32" s="348"/>
      <c r="N32" s="348"/>
      <c r="O32" s="348"/>
      <c r="P32" s="348"/>
      <c r="Q32" s="41"/>
      <c r="R32" s="41"/>
      <c r="S32" s="41"/>
      <c r="T32" s="41"/>
      <c r="U32" s="41"/>
      <c r="V32" s="41"/>
      <c r="W32" s="347">
        <f>ROUND(BC54,2)</f>
        <v>0</v>
      </c>
      <c r="X32" s="348"/>
      <c r="Y32" s="348"/>
      <c r="Z32" s="348"/>
      <c r="AA32" s="348"/>
      <c r="AB32" s="348"/>
      <c r="AC32" s="348"/>
      <c r="AD32" s="348"/>
      <c r="AE32" s="348"/>
      <c r="AF32" s="41"/>
      <c r="AG32" s="41"/>
      <c r="AH32" s="41"/>
      <c r="AI32" s="41"/>
      <c r="AJ32" s="41"/>
      <c r="AK32" s="347">
        <v>0</v>
      </c>
      <c r="AL32" s="348"/>
      <c r="AM32" s="348"/>
      <c r="AN32" s="348"/>
      <c r="AO32" s="348"/>
      <c r="AP32" s="41"/>
      <c r="AQ32" s="41"/>
      <c r="AR32" s="42"/>
      <c r="BE32" s="356"/>
    </row>
    <row r="33" spans="2:44" s="3" customFormat="1" ht="14.45" customHeight="1" hidden="1">
      <c r="B33" s="40"/>
      <c r="C33" s="41"/>
      <c r="D33" s="41"/>
      <c r="E33" s="41"/>
      <c r="F33" s="29" t="s">
        <v>49</v>
      </c>
      <c r="G33" s="41"/>
      <c r="H33" s="41"/>
      <c r="I33" s="41"/>
      <c r="J33" s="41"/>
      <c r="K33" s="41"/>
      <c r="L33" s="349">
        <v>0</v>
      </c>
      <c r="M33" s="348"/>
      <c r="N33" s="348"/>
      <c r="O33" s="348"/>
      <c r="P33" s="348"/>
      <c r="Q33" s="41"/>
      <c r="R33" s="41"/>
      <c r="S33" s="41"/>
      <c r="T33" s="41"/>
      <c r="U33" s="41"/>
      <c r="V33" s="41"/>
      <c r="W33" s="347">
        <f>ROUND(BD54,2)</f>
        <v>0</v>
      </c>
      <c r="X33" s="348"/>
      <c r="Y33" s="348"/>
      <c r="Z33" s="348"/>
      <c r="AA33" s="348"/>
      <c r="AB33" s="348"/>
      <c r="AC33" s="348"/>
      <c r="AD33" s="348"/>
      <c r="AE33" s="348"/>
      <c r="AF33" s="41"/>
      <c r="AG33" s="41"/>
      <c r="AH33" s="41"/>
      <c r="AI33" s="41"/>
      <c r="AJ33" s="41"/>
      <c r="AK33" s="347">
        <v>0</v>
      </c>
      <c r="AL33" s="348"/>
      <c r="AM33" s="348"/>
      <c r="AN33" s="348"/>
      <c r="AO33" s="348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50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51</v>
      </c>
      <c r="U35" s="45"/>
      <c r="V35" s="45"/>
      <c r="W35" s="45"/>
      <c r="X35" s="350" t="s">
        <v>52</v>
      </c>
      <c r="Y35" s="351"/>
      <c r="Z35" s="351"/>
      <c r="AA35" s="351"/>
      <c r="AB35" s="351"/>
      <c r="AC35" s="45"/>
      <c r="AD35" s="45"/>
      <c r="AE35" s="45"/>
      <c r="AF35" s="45"/>
      <c r="AG35" s="45"/>
      <c r="AH35" s="45"/>
      <c r="AI35" s="45"/>
      <c r="AJ35" s="45"/>
      <c r="AK35" s="352">
        <f>SUM(AK26:AK33)</f>
        <v>0</v>
      </c>
      <c r="AL35" s="351"/>
      <c r="AM35" s="351"/>
      <c r="AN35" s="351"/>
      <c r="AO35" s="35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53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30a-05-20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36" t="str">
        <f>K6</f>
        <v>Výměna oken v chodbách na 1. a 2. NP pavilonu a objektu ZŠ Koperníkova 696</v>
      </c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38" t="str">
        <f>IF(AN8="","",AN8)</f>
        <v>30. 5. 2020</v>
      </c>
      <c r="AN47" s="338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Statutární město Třinec, Jablunkovská  160, Třinec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32</v>
      </c>
      <c r="AJ49" s="36"/>
      <c r="AK49" s="36"/>
      <c r="AL49" s="36"/>
      <c r="AM49" s="339" t="str">
        <f>IF(E17="","",E17)</f>
        <v xml:space="preserve"> </v>
      </c>
      <c r="AN49" s="340"/>
      <c r="AO49" s="340"/>
      <c r="AP49" s="340"/>
      <c r="AQ49" s="36"/>
      <c r="AR49" s="39"/>
      <c r="AS49" s="341" t="s">
        <v>54</v>
      </c>
      <c r="AT49" s="342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25.7" customHeight="1">
      <c r="A50" s="34"/>
      <c r="B50" s="35"/>
      <c r="C50" s="29" t="s">
        <v>30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339" t="str">
        <f>IF(E20="","",E20)</f>
        <v>Projekční ateliér - Ing. Zelinka s.r.o</v>
      </c>
      <c r="AN50" s="340"/>
      <c r="AO50" s="340"/>
      <c r="AP50" s="340"/>
      <c r="AQ50" s="36"/>
      <c r="AR50" s="39"/>
      <c r="AS50" s="343"/>
      <c r="AT50" s="344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45"/>
      <c r="AT51" s="346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27" t="s">
        <v>55</v>
      </c>
      <c r="D52" s="328"/>
      <c r="E52" s="328"/>
      <c r="F52" s="328"/>
      <c r="G52" s="328"/>
      <c r="H52" s="66"/>
      <c r="I52" s="329" t="s">
        <v>56</v>
      </c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30" t="s">
        <v>57</v>
      </c>
      <c r="AH52" s="328"/>
      <c r="AI52" s="328"/>
      <c r="AJ52" s="328"/>
      <c r="AK52" s="328"/>
      <c r="AL52" s="328"/>
      <c r="AM52" s="328"/>
      <c r="AN52" s="329" t="s">
        <v>58</v>
      </c>
      <c r="AO52" s="328"/>
      <c r="AP52" s="328"/>
      <c r="AQ52" s="67" t="s">
        <v>59</v>
      </c>
      <c r="AR52" s="39"/>
      <c r="AS52" s="68" t="s">
        <v>60</v>
      </c>
      <c r="AT52" s="69" t="s">
        <v>61</v>
      </c>
      <c r="AU52" s="69" t="s">
        <v>62</v>
      </c>
      <c r="AV52" s="69" t="s">
        <v>63</v>
      </c>
      <c r="AW52" s="69" t="s">
        <v>64</v>
      </c>
      <c r="AX52" s="69" t="s">
        <v>65</v>
      </c>
      <c r="AY52" s="69" t="s">
        <v>66</v>
      </c>
      <c r="AZ52" s="69" t="s">
        <v>67</v>
      </c>
      <c r="BA52" s="69" t="s">
        <v>68</v>
      </c>
      <c r="BB52" s="69" t="s">
        <v>69</v>
      </c>
      <c r="BC52" s="69" t="s">
        <v>70</v>
      </c>
      <c r="BD52" s="70" t="s">
        <v>71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72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4">
        <f>ROUND(AG55,2)</f>
        <v>0</v>
      </c>
      <c r="AH54" s="334"/>
      <c r="AI54" s="334"/>
      <c r="AJ54" s="334"/>
      <c r="AK54" s="334"/>
      <c r="AL54" s="334"/>
      <c r="AM54" s="334"/>
      <c r="AN54" s="335">
        <f>SUM(AG54,AT54)</f>
        <v>0</v>
      </c>
      <c r="AO54" s="335"/>
      <c r="AP54" s="335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73</v>
      </c>
      <c r="BT54" s="84" t="s">
        <v>74</v>
      </c>
      <c r="BV54" s="84" t="s">
        <v>75</v>
      </c>
      <c r="BW54" s="84" t="s">
        <v>5</v>
      </c>
      <c r="BX54" s="84" t="s">
        <v>76</v>
      </c>
      <c r="CL54" s="84" t="s">
        <v>19</v>
      </c>
    </row>
    <row r="55" spans="1:90" s="7" customFormat="1" ht="37.5" customHeight="1">
      <c r="A55" s="85" t="s">
        <v>77</v>
      </c>
      <c r="B55" s="86"/>
      <c r="C55" s="87"/>
      <c r="D55" s="333" t="s">
        <v>14</v>
      </c>
      <c r="E55" s="333"/>
      <c r="F55" s="333"/>
      <c r="G55" s="333"/>
      <c r="H55" s="333"/>
      <c r="I55" s="88"/>
      <c r="J55" s="333" t="s">
        <v>17</v>
      </c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1">
        <f>'30a-05-20 - Výměna oken v...'!J28</f>
        <v>0</v>
      </c>
      <c r="AH55" s="332"/>
      <c r="AI55" s="332"/>
      <c r="AJ55" s="332"/>
      <c r="AK55" s="332"/>
      <c r="AL55" s="332"/>
      <c r="AM55" s="332"/>
      <c r="AN55" s="331">
        <f>SUM(AG55,AT55)</f>
        <v>0</v>
      </c>
      <c r="AO55" s="332"/>
      <c r="AP55" s="332"/>
      <c r="AQ55" s="89" t="s">
        <v>78</v>
      </c>
      <c r="AR55" s="90"/>
      <c r="AS55" s="91">
        <v>0</v>
      </c>
      <c r="AT55" s="92">
        <f>ROUND(SUM(AV55:AW55),2)</f>
        <v>0</v>
      </c>
      <c r="AU55" s="93">
        <f>'30a-05-20 - Výměna oken v...'!P83</f>
        <v>0</v>
      </c>
      <c r="AV55" s="92">
        <f>'30a-05-20 - Výměna oken v...'!J31</f>
        <v>0</v>
      </c>
      <c r="AW55" s="92">
        <f>'30a-05-20 - Výměna oken v...'!J32</f>
        <v>0</v>
      </c>
      <c r="AX55" s="92">
        <f>'30a-05-20 - Výměna oken v...'!J33</f>
        <v>0</v>
      </c>
      <c r="AY55" s="92">
        <f>'30a-05-20 - Výměna oken v...'!J34</f>
        <v>0</v>
      </c>
      <c r="AZ55" s="92">
        <f>'30a-05-20 - Výměna oken v...'!F31</f>
        <v>0</v>
      </c>
      <c r="BA55" s="92">
        <f>'30a-05-20 - Výměna oken v...'!F32</f>
        <v>0</v>
      </c>
      <c r="BB55" s="92">
        <f>'30a-05-20 - Výměna oken v...'!F33</f>
        <v>0</v>
      </c>
      <c r="BC55" s="92">
        <f>'30a-05-20 - Výměna oken v...'!F34</f>
        <v>0</v>
      </c>
      <c r="BD55" s="94">
        <f>'30a-05-20 - Výměna oken v...'!F35</f>
        <v>0</v>
      </c>
      <c r="BT55" s="95" t="s">
        <v>79</v>
      </c>
      <c r="BU55" s="95" t="s">
        <v>80</v>
      </c>
      <c r="BV55" s="95" t="s">
        <v>75</v>
      </c>
      <c r="BW55" s="95" t="s">
        <v>5</v>
      </c>
      <c r="BX55" s="95" t="s">
        <v>76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myVjroWHctUbJwqOrqMFtDq3y4InQZIpymd/HbwH5U67AKaiusPh22utLccnmxLICSiuHRbNVktSti/p+7uXfg==" saltValue="LPOwAjr9UCBZh/LagRocSET3d3oxmLoxHNkskHIB9U8CLSzi66lJmDf4Gh1hDjvgQ2pfOh7wAYOBtEGM7B4Hpw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30a-05-20 - Výměna oken 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tabSelected="1" workbookViewId="0" topLeftCell="A4">
      <selection activeCell="E16" sqref="E16:H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5</v>
      </c>
      <c r="AZ2" s="97" t="s">
        <v>81</v>
      </c>
      <c r="BA2" s="97" t="s">
        <v>82</v>
      </c>
      <c r="BB2" s="97" t="s">
        <v>83</v>
      </c>
      <c r="BC2" s="97" t="s">
        <v>84</v>
      </c>
      <c r="BD2" s="97" t="s">
        <v>85</v>
      </c>
    </row>
    <row r="3" spans="2:56" s="1" customFormat="1" ht="6.95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20"/>
      <c r="AT3" s="17" t="s">
        <v>86</v>
      </c>
      <c r="AZ3" s="97" t="s">
        <v>87</v>
      </c>
      <c r="BA3" s="97" t="s">
        <v>88</v>
      </c>
      <c r="BB3" s="97" t="s">
        <v>83</v>
      </c>
      <c r="BC3" s="97" t="s">
        <v>89</v>
      </c>
      <c r="BD3" s="97" t="s">
        <v>85</v>
      </c>
    </row>
    <row r="4" spans="2:56" s="1" customFormat="1" ht="24.95" customHeight="1">
      <c r="B4" s="20"/>
      <c r="D4" s="101" t="s">
        <v>90</v>
      </c>
      <c r="I4" s="96"/>
      <c r="L4" s="20"/>
      <c r="M4" s="102" t="s">
        <v>10</v>
      </c>
      <c r="AT4" s="17" t="s">
        <v>4</v>
      </c>
      <c r="AZ4" s="97" t="s">
        <v>91</v>
      </c>
      <c r="BA4" s="97" t="s">
        <v>92</v>
      </c>
      <c r="BB4" s="97" t="s">
        <v>83</v>
      </c>
      <c r="BC4" s="97" t="s">
        <v>93</v>
      </c>
      <c r="BD4" s="97" t="s">
        <v>85</v>
      </c>
    </row>
    <row r="5" spans="2:56" s="1" customFormat="1" ht="6.95" customHeight="1">
      <c r="B5" s="20"/>
      <c r="I5" s="96"/>
      <c r="L5" s="20"/>
      <c r="AZ5" s="97" t="s">
        <v>94</v>
      </c>
      <c r="BA5" s="97" t="s">
        <v>95</v>
      </c>
      <c r="BB5" s="97" t="s">
        <v>96</v>
      </c>
      <c r="BC5" s="97" t="s">
        <v>97</v>
      </c>
      <c r="BD5" s="97" t="s">
        <v>85</v>
      </c>
    </row>
    <row r="6" spans="1:56" s="2" customFormat="1" ht="12" customHeight="1">
      <c r="A6" s="34"/>
      <c r="B6" s="39"/>
      <c r="C6" s="34"/>
      <c r="D6" s="103" t="s">
        <v>16</v>
      </c>
      <c r="E6" s="34"/>
      <c r="F6" s="34"/>
      <c r="G6" s="34"/>
      <c r="H6" s="34"/>
      <c r="I6" s="104"/>
      <c r="J6" s="34"/>
      <c r="K6" s="34"/>
      <c r="L6" s="105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Z6" s="97" t="s">
        <v>98</v>
      </c>
      <c r="BA6" s="97" t="s">
        <v>99</v>
      </c>
      <c r="BB6" s="97" t="s">
        <v>96</v>
      </c>
      <c r="BC6" s="97" t="s">
        <v>100</v>
      </c>
      <c r="BD6" s="97" t="s">
        <v>85</v>
      </c>
    </row>
    <row r="7" spans="1:56" s="2" customFormat="1" ht="24.75" customHeight="1">
      <c r="A7" s="34"/>
      <c r="B7" s="39"/>
      <c r="C7" s="34"/>
      <c r="D7" s="34"/>
      <c r="E7" s="366" t="s">
        <v>17</v>
      </c>
      <c r="F7" s="367"/>
      <c r="G7" s="367"/>
      <c r="H7" s="367"/>
      <c r="I7" s="104"/>
      <c r="J7" s="34"/>
      <c r="K7" s="34"/>
      <c r="L7" s="105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Z7" s="97" t="s">
        <v>101</v>
      </c>
      <c r="BA7" s="97" t="s">
        <v>102</v>
      </c>
      <c r="BB7" s="97" t="s">
        <v>96</v>
      </c>
      <c r="BC7" s="97" t="s">
        <v>103</v>
      </c>
      <c r="BD7" s="97" t="s">
        <v>85</v>
      </c>
    </row>
    <row r="8" spans="1:31" s="2" customFormat="1" ht="12">
      <c r="A8" s="34"/>
      <c r="B8" s="39"/>
      <c r="C8" s="34"/>
      <c r="D8" s="34"/>
      <c r="E8" s="34"/>
      <c r="F8" s="34"/>
      <c r="G8" s="34"/>
      <c r="H8" s="34"/>
      <c r="I8" s="104"/>
      <c r="J8" s="34"/>
      <c r="K8" s="34"/>
      <c r="L8" s="105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3" t="s">
        <v>18</v>
      </c>
      <c r="E9" s="34"/>
      <c r="F9" s="106" t="s">
        <v>19</v>
      </c>
      <c r="G9" s="34"/>
      <c r="H9" s="34"/>
      <c r="I9" s="107" t="s">
        <v>20</v>
      </c>
      <c r="J9" s="106" t="s">
        <v>19</v>
      </c>
      <c r="K9" s="34"/>
      <c r="L9" s="10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3" t="s">
        <v>21</v>
      </c>
      <c r="E10" s="34"/>
      <c r="F10" s="106" t="s">
        <v>22</v>
      </c>
      <c r="G10" s="34"/>
      <c r="H10" s="34"/>
      <c r="I10" s="107" t="s">
        <v>23</v>
      </c>
      <c r="J10" s="108" t="str">
        <f>'Rekapitulace stavby'!AN8</f>
        <v>30. 5. 2020</v>
      </c>
      <c r="K10" s="34"/>
      <c r="L10" s="10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104"/>
      <c r="J11" s="34"/>
      <c r="K11" s="34"/>
      <c r="L11" s="10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3" t="s">
        <v>25</v>
      </c>
      <c r="E12" s="34"/>
      <c r="F12" s="34"/>
      <c r="G12" s="34"/>
      <c r="H12" s="34"/>
      <c r="I12" s="107" t="s">
        <v>26</v>
      </c>
      <c r="J12" s="106" t="s">
        <v>27</v>
      </c>
      <c r="K12" s="34"/>
      <c r="L12" s="10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6" t="s">
        <v>28</v>
      </c>
      <c r="F13" s="34"/>
      <c r="G13" s="34"/>
      <c r="H13" s="34"/>
      <c r="I13" s="107" t="s">
        <v>29</v>
      </c>
      <c r="J13" s="106" t="s">
        <v>19</v>
      </c>
      <c r="K13" s="34"/>
      <c r="L13" s="10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104"/>
      <c r="J14" s="34"/>
      <c r="K14" s="34"/>
      <c r="L14" s="10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3" t="s">
        <v>30</v>
      </c>
      <c r="E15" s="34"/>
      <c r="F15" s="34"/>
      <c r="G15" s="34"/>
      <c r="H15" s="34"/>
      <c r="I15" s="107" t="s">
        <v>26</v>
      </c>
      <c r="J15" s="30" t="str">
        <f>'Rekapitulace stavby'!AN13</f>
        <v>Vyplň údaj</v>
      </c>
      <c r="K15" s="34"/>
      <c r="L15" s="10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68" t="str">
        <f>'Rekapitulace stavby'!E14</f>
        <v>Vyplň údaj</v>
      </c>
      <c r="F16" s="369"/>
      <c r="G16" s="369"/>
      <c r="H16" s="369"/>
      <c r="I16" s="107" t="s">
        <v>29</v>
      </c>
      <c r="J16" s="30" t="str">
        <f>'Rekapitulace stavby'!AN14</f>
        <v>Vyplň údaj</v>
      </c>
      <c r="K16" s="34"/>
      <c r="L16" s="10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104"/>
      <c r="J17" s="34"/>
      <c r="K17" s="34"/>
      <c r="L17" s="10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3" t="s">
        <v>32</v>
      </c>
      <c r="E18" s="34"/>
      <c r="F18" s="34"/>
      <c r="G18" s="34"/>
      <c r="H18" s="34"/>
      <c r="I18" s="107" t="s">
        <v>26</v>
      </c>
      <c r="J18" s="106" t="str">
        <f>IF('Rekapitulace stavby'!AN16="","",'Rekapitulace stavby'!AN16)</f>
        <v/>
      </c>
      <c r="K18" s="34"/>
      <c r="L18" s="10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6" t="str">
        <f>IF('Rekapitulace stavby'!E17="","",'Rekapitulace stavby'!E17)</f>
        <v xml:space="preserve"> </v>
      </c>
      <c r="F19" s="34"/>
      <c r="G19" s="34"/>
      <c r="H19" s="34"/>
      <c r="I19" s="107" t="s">
        <v>29</v>
      </c>
      <c r="J19" s="106" t="str">
        <f>IF('Rekapitulace stavby'!AN17="","",'Rekapitulace stavby'!AN17)</f>
        <v/>
      </c>
      <c r="K19" s="34"/>
      <c r="L19" s="10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104"/>
      <c r="J20" s="34"/>
      <c r="K20" s="34"/>
      <c r="L20" s="10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3" t="s">
        <v>34</v>
      </c>
      <c r="E21" s="34"/>
      <c r="F21" s="34"/>
      <c r="G21" s="34"/>
      <c r="H21" s="34"/>
      <c r="I21" s="107" t="s">
        <v>26</v>
      </c>
      <c r="J21" s="106" t="s">
        <v>35</v>
      </c>
      <c r="K21" s="34"/>
      <c r="L21" s="10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6" t="s">
        <v>36</v>
      </c>
      <c r="F22" s="34"/>
      <c r="G22" s="34"/>
      <c r="H22" s="34"/>
      <c r="I22" s="107" t="s">
        <v>29</v>
      </c>
      <c r="J22" s="106" t="s">
        <v>37</v>
      </c>
      <c r="K22" s="34"/>
      <c r="L22" s="10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104"/>
      <c r="J23" s="34"/>
      <c r="K23" s="34"/>
      <c r="L23" s="10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3" t="s">
        <v>38</v>
      </c>
      <c r="E24" s="34"/>
      <c r="F24" s="34"/>
      <c r="G24" s="34"/>
      <c r="H24" s="34"/>
      <c r="I24" s="104"/>
      <c r="J24" s="34"/>
      <c r="K24" s="34"/>
      <c r="L24" s="10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83.25" customHeight="1">
      <c r="A25" s="109"/>
      <c r="B25" s="110"/>
      <c r="C25" s="109"/>
      <c r="D25" s="109"/>
      <c r="E25" s="370" t="s">
        <v>39</v>
      </c>
      <c r="F25" s="370"/>
      <c r="G25" s="370"/>
      <c r="H25" s="370"/>
      <c r="I25" s="111"/>
      <c r="J25" s="109"/>
      <c r="K25" s="109"/>
      <c r="L25" s="112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104"/>
      <c r="J26" s="34"/>
      <c r="K26" s="34"/>
      <c r="L26" s="10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3"/>
      <c r="E27" s="113"/>
      <c r="F27" s="113"/>
      <c r="G27" s="113"/>
      <c r="H27" s="113"/>
      <c r="I27" s="114"/>
      <c r="J27" s="113"/>
      <c r="K27" s="113"/>
      <c r="L27" s="10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15" t="s">
        <v>40</v>
      </c>
      <c r="E28" s="34"/>
      <c r="F28" s="34"/>
      <c r="G28" s="34"/>
      <c r="H28" s="34"/>
      <c r="I28" s="104"/>
      <c r="J28" s="116">
        <f>ROUND(J83,2)</f>
        <v>0</v>
      </c>
      <c r="K28" s="34"/>
      <c r="L28" s="10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4"/>
      <c r="J29" s="113"/>
      <c r="K29" s="113"/>
      <c r="L29" s="10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7" t="s">
        <v>42</v>
      </c>
      <c r="G30" s="34"/>
      <c r="H30" s="34"/>
      <c r="I30" s="118" t="s">
        <v>41</v>
      </c>
      <c r="J30" s="117" t="s">
        <v>43</v>
      </c>
      <c r="K30" s="34"/>
      <c r="L30" s="10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9" t="s">
        <v>44</v>
      </c>
      <c r="E31" s="103" t="s">
        <v>45</v>
      </c>
      <c r="F31" s="120">
        <f>ROUND((SUM(BE83:BE154)),2)</f>
        <v>0</v>
      </c>
      <c r="G31" s="34"/>
      <c r="H31" s="34"/>
      <c r="I31" s="121">
        <v>0.21</v>
      </c>
      <c r="J31" s="120">
        <f>ROUND(((SUM(BE83:BE154))*I31),2)</f>
        <v>0</v>
      </c>
      <c r="K31" s="34"/>
      <c r="L31" s="10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3" t="s">
        <v>46</v>
      </c>
      <c r="F32" s="120">
        <f>ROUND((SUM(BF83:BF154)),2)</f>
        <v>0</v>
      </c>
      <c r="G32" s="34"/>
      <c r="H32" s="34"/>
      <c r="I32" s="121">
        <v>0.15</v>
      </c>
      <c r="J32" s="120">
        <f>ROUND(((SUM(BF83:BF154))*I32),2)</f>
        <v>0</v>
      </c>
      <c r="K32" s="34"/>
      <c r="L32" s="10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3" t="s">
        <v>47</v>
      </c>
      <c r="F33" s="120">
        <f>ROUND((SUM(BG83:BG154)),2)</f>
        <v>0</v>
      </c>
      <c r="G33" s="34"/>
      <c r="H33" s="34"/>
      <c r="I33" s="121">
        <v>0.21</v>
      </c>
      <c r="J33" s="120">
        <f>0</f>
        <v>0</v>
      </c>
      <c r="K33" s="34"/>
      <c r="L33" s="10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3" t="s">
        <v>48</v>
      </c>
      <c r="F34" s="120">
        <f>ROUND((SUM(BH83:BH154)),2)</f>
        <v>0</v>
      </c>
      <c r="G34" s="34"/>
      <c r="H34" s="34"/>
      <c r="I34" s="121">
        <v>0.15</v>
      </c>
      <c r="J34" s="120">
        <f>0</f>
        <v>0</v>
      </c>
      <c r="K34" s="34"/>
      <c r="L34" s="10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3" t="s">
        <v>49</v>
      </c>
      <c r="F35" s="120">
        <f>ROUND((SUM(BI83:BI154)),2)</f>
        <v>0</v>
      </c>
      <c r="G35" s="34"/>
      <c r="H35" s="34"/>
      <c r="I35" s="121">
        <v>0</v>
      </c>
      <c r="J35" s="120">
        <f>0</f>
        <v>0</v>
      </c>
      <c r="K35" s="34"/>
      <c r="L35" s="10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104"/>
      <c r="J36" s="34"/>
      <c r="K36" s="34"/>
      <c r="L36" s="10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2"/>
      <c r="D37" s="123" t="s">
        <v>50</v>
      </c>
      <c r="E37" s="124"/>
      <c r="F37" s="124"/>
      <c r="G37" s="125" t="s">
        <v>51</v>
      </c>
      <c r="H37" s="126" t="s">
        <v>52</v>
      </c>
      <c r="I37" s="127"/>
      <c r="J37" s="128">
        <f>SUM(J28:J35)</f>
        <v>0</v>
      </c>
      <c r="K37" s="129"/>
      <c r="L37" s="10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30"/>
      <c r="C38" s="131"/>
      <c r="D38" s="131"/>
      <c r="E38" s="131"/>
      <c r="F38" s="131"/>
      <c r="G38" s="131"/>
      <c r="H38" s="131"/>
      <c r="I38" s="132"/>
      <c r="J38" s="131"/>
      <c r="K38" s="131"/>
      <c r="L38" s="10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33"/>
      <c r="C42" s="134"/>
      <c r="D42" s="134"/>
      <c r="E42" s="134"/>
      <c r="F42" s="134"/>
      <c r="G42" s="134"/>
      <c r="H42" s="134"/>
      <c r="I42" s="135"/>
      <c r="J42" s="134"/>
      <c r="K42" s="134"/>
      <c r="L42" s="10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104</v>
      </c>
      <c r="D43" s="36"/>
      <c r="E43" s="36"/>
      <c r="F43" s="36"/>
      <c r="G43" s="36"/>
      <c r="H43" s="36"/>
      <c r="I43" s="104"/>
      <c r="J43" s="36"/>
      <c r="K43" s="36"/>
      <c r="L43" s="10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104"/>
      <c r="J44" s="36"/>
      <c r="K44" s="36"/>
      <c r="L44" s="10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104"/>
      <c r="J45" s="36"/>
      <c r="K45" s="36"/>
      <c r="L45" s="105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24.75" customHeight="1">
      <c r="A46" s="34"/>
      <c r="B46" s="35"/>
      <c r="C46" s="36"/>
      <c r="D46" s="36"/>
      <c r="E46" s="336" t="str">
        <f>E7</f>
        <v>Výměna oken v chodbách na 1. a 2. NP pavilonu a objektu ZŠ Koperníkova 696</v>
      </c>
      <c r="F46" s="371"/>
      <c r="G46" s="371"/>
      <c r="H46" s="371"/>
      <c r="I46" s="104"/>
      <c r="J46" s="36"/>
      <c r="K46" s="36"/>
      <c r="L46" s="105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104"/>
      <c r="J47" s="36"/>
      <c r="K47" s="36"/>
      <c r="L47" s="105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 xml:space="preserve"> </v>
      </c>
      <c r="G48" s="36"/>
      <c r="H48" s="36"/>
      <c r="I48" s="107" t="s">
        <v>23</v>
      </c>
      <c r="J48" s="59" t="str">
        <f>IF(J10="","",J10)</f>
        <v>30. 5. 2020</v>
      </c>
      <c r="K48" s="36"/>
      <c r="L48" s="105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104"/>
      <c r="J49" s="36"/>
      <c r="K49" s="36"/>
      <c r="L49" s="105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2" customHeight="1">
      <c r="A50" s="34"/>
      <c r="B50" s="35"/>
      <c r="C50" s="29" t="s">
        <v>25</v>
      </c>
      <c r="D50" s="36"/>
      <c r="E50" s="36"/>
      <c r="F50" s="27" t="str">
        <f>E13</f>
        <v>Statutární město Třinec, Jablunkovská  160, Třinec</v>
      </c>
      <c r="G50" s="36"/>
      <c r="H50" s="36"/>
      <c r="I50" s="107" t="s">
        <v>32</v>
      </c>
      <c r="J50" s="32" t="str">
        <f>E19</f>
        <v xml:space="preserve"> </v>
      </c>
      <c r="K50" s="36"/>
      <c r="L50" s="105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25.7" customHeight="1">
      <c r="A51" s="34"/>
      <c r="B51" s="35"/>
      <c r="C51" s="29" t="s">
        <v>30</v>
      </c>
      <c r="D51" s="36"/>
      <c r="E51" s="36"/>
      <c r="F51" s="27" t="str">
        <f>IF(E16="","",E16)</f>
        <v>Vyplň údaj</v>
      </c>
      <c r="G51" s="36"/>
      <c r="H51" s="36"/>
      <c r="I51" s="107" t="s">
        <v>34</v>
      </c>
      <c r="J51" s="32" t="str">
        <f>E22</f>
        <v>Projekční ateliér - Ing. Zelinka s.r.o</v>
      </c>
      <c r="K51" s="36"/>
      <c r="L51" s="105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104"/>
      <c r="J52" s="36"/>
      <c r="K52" s="36"/>
      <c r="L52" s="10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36" t="s">
        <v>105</v>
      </c>
      <c r="D53" s="137"/>
      <c r="E53" s="137"/>
      <c r="F53" s="137"/>
      <c r="G53" s="137"/>
      <c r="H53" s="137"/>
      <c r="I53" s="138"/>
      <c r="J53" s="139" t="s">
        <v>106</v>
      </c>
      <c r="K53" s="137"/>
      <c r="L53" s="105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104"/>
      <c r="J54" s="36"/>
      <c r="K54" s="36"/>
      <c r="L54" s="105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40" t="s">
        <v>72</v>
      </c>
      <c r="D55" s="36"/>
      <c r="E55" s="36"/>
      <c r="F55" s="36"/>
      <c r="G55" s="36"/>
      <c r="H55" s="36"/>
      <c r="I55" s="104"/>
      <c r="J55" s="77">
        <f>J83</f>
        <v>0</v>
      </c>
      <c r="K55" s="36"/>
      <c r="L55" s="105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107</v>
      </c>
    </row>
    <row r="56" spans="2:12" s="9" customFormat="1" ht="24.95" customHeight="1">
      <c r="B56" s="141"/>
      <c r="C56" s="142"/>
      <c r="D56" s="143" t="s">
        <v>108</v>
      </c>
      <c r="E56" s="144"/>
      <c r="F56" s="144"/>
      <c r="G56" s="144"/>
      <c r="H56" s="144"/>
      <c r="I56" s="145"/>
      <c r="J56" s="146">
        <f>J84</f>
        <v>0</v>
      </c>
      <c r="K56" s="142"/>
      <c r="L56" s="147"/>
    </row>
    <row r="57" spans="2:12" s="10" customFormat="1" ht="19.9" customHeight="1">
      <c r="B57" s="148"/>
      <c r="C57" s="149"/>
      <c r="D57" s="150" t="s">
        <v>109</v>
      </c>
      <c r="E57" s="151"/>
      <c r="F57" s="151"/>
      <c r="G57" s="151"/>
      <c r="H57" s="151"/>
      <c r="I57" s="152"/>
      <c r="J57" s="153">
        <f>J85</f>
        <v>0</v>
      </c>
      <c r="K57" s="149"/>
      <c r="L57" s="154"/>
    </row>
    <row r="58" spans="2:12" s="10" customFormat="1" ht="19.9" customHeight="1">
      <c r="B58" s="148"/>
      <c r="C58" s="149"/>
      <c r="D58" s="150" t="s">
        <v>110</v>
      </c>
      <c r="E58" s="151"/>
      <c r="F58" s="151"/>
      <c r="G58" s="151"/>
      <c r="H58" s="151"/>
      <c r="I58" s="152"/>
      <c r="J58" s="153">
        <f>J98</f>
        <v>0</v>
      </c>
      <c r="K58" s="149"/>
      <c r="L58" s="154"/>
    </row>
    <row r="59" spans="2:12" s="10" customFormat="1" ht="19.9" customHeight="1">
      <c r="B59" s="148"/>
      <c r="C59" s="149"/>
      <c r="D59" s="150" t="s">
        <v>111</v>
      </c>
      <c r="E59" s="151"/>
      <c r="F59" s="151"/>
      <c r="G59" s="151"/>
      <c r="H59" s="151"/>
      <c r="I59" s="152"/>
      <c r="J59" s="153">
        <f>J109</f>
        <v>0</v>
      </c>
      <c r="K59" s="149"/>
      <c r="L59" s="154"/>
    </row>
    <row r="60" spans="2:12" s="10" customFormat="1" ht="19.9" customHeight="1">
      <c r="B60" s="148"/>
      <c r="C60" s="149"/>
      <c r="D60" s="150" t="s">
        <v>112</v>
      </c>
      <c r="E60" s="151"/>
      <c r="F60" s="151"/>
      <c r="G60" s="151"/>
      <c r="H60" s="151"/>
      <c r="I60" s="152"/>
      <c r="J60" s="153">
        <f>J116</f>
        <v>0</v>
      </c>
      <c r="K60" s="149"/>
      <c r="L60" s="154"/>
    </row>
    <row r="61" spans="2:12" s="9" customFormat="1" ht="24.95" customHeight="1">
      <c r="B61" s="141"/>
      <c r="C61" s="142"/>
      <c r="D61" s="143" t="s">
        <v>113</v>
      </c>
      <c r="E61" s="144"/>
      <c r="F61" s="144"/>
      <c r="G61" s="144"/>
      <c r="H61" s="144"/>
      <c r="I61" s="145"/>
      <c r="J61" s="146">
        <f>J118</f>
        <v>0</v>
      </c>
      <c r="K61" s="142"/>
      <c r="L61" s="147"/>
    </row>
    <row r="62" spans="2:12" s="10" customFormat="1" ht="19.9" customHeight="1">
      <c r="B62" s="148"/>
      <c r="C62" s="149"/>
      <c r="D62" s="150" t="s">
        <v>114</v>
      </c>
      <c r="E62" s="151"/>
      <c r="F62" s="151"/>
      <c r="G62" s="151"/>
      <c r="H62" s="151"/>
      <c r="I62" s="152"/>
      <c r="J62" s="153">
        <f>J119</f>
        <v>0</v>
      </c>
      <c r="K62" s="149"/>
      <c r="L62" s="154"/>
    </row>
    <row r="63" spans="2:12" s="10" customFormat="1" ht="19.9" customHeight="1">
      <c r="B63" s="148"/>
      <c r="C63" s="149"/>
      <c r="D63" s="150" t="s">
        <v>115</v>
      </c>
      <c r="E63" s="151"/>
      <c r="F63" s="151"/>
      <c r="G63" s="151"/>
      <c r="H63" s="151"/>
      <c r="I63" s="152"/>
      <c r="J63" s="153">
        <f>J125</f>
        <v>0</v>
      </c>
      <c r="K63" s="149"/>
      <c r="L63" s="154"/>
    </row>
    <row r="64" spans="2:12" s="10" customFormat="1" ht="19.9" customHeight="1">
      <c r="B64" s="148"/>
      <c r="C64" s="149"/>
      <c r="D64" s="150" t="s">
        <v>116</v>
      </c>
      <c r="E64" s="151"/>
      <c r="F64" s="151"/>
      <c r="G64" s="151"/>
      <c r="H64" s="151"/>
      <c r="I64" s="152"/>
      <c r="J64" s="153">
        <f>J133</f>
        <v>0</v>
      </c>
      <c r="K64" s="149"/>
      <c r="L64" s="154"/>
    </row>
    <row r="65" spans="2:12" s="10" customFormat="1" ht="19.9" customHeight="1">
      <c r="B65" s="148"/>
      <c r="C65" s="149"/>
      <c r="D65" s="150" t="s">
        <v>117</v>
      </c>
      <c r="E65" s="151"/>
      <c r="F65" s="151"/>
      <c r="G65" s="151"/>
      <c r="H65" s="151"/>
      <c r="I65" s="152"/>
      <c r="J65" s="153">
        <f>J142</f>
        <v>0</v>
      </c>
      <c r="K65" s="149"/>
      <c r="L65" s="154"/>
    </row>
    <row r="66" spans="1:31" s="2" customFormat="1" ht="21.75" customHeight="1">
      <c r="A66" s="34"/>
      <c r="B66" s="35"/>
      <c r="C66" s="36"/>
      <c r="D66" s="36"/>
      <c r="E66" s="36"/>
      <c r="F66" s="36"/>
      <c r="G66" s="36"/>
      <c r="H66" s="36"/>
      <c r="I66" s="104"/>
      <c r="J66" s="36"/>
      <c r="K66" s="36"/>
      <c r="L66" s="105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7"/>
      <c r="C67" s="48"/>
      <c r="D67" s="48"/>
      <c r="E67" s="48"/>
      <c r="F67" s="48"/>
      <c r="G67" s="48"/>
      <c r="H67" s="48"/>
      <c r="I67" s="132"/>
      <c r="J67" s="48"/>
      <c r="K67" s="48"/>
      <c r="L67" s="105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9"/>
      <c r="C71" s="50"/>
      <c r="D71" s="50"/>
      <c r="E71" s="50"/>
      <c r="F71" s="50"/>
      <c r="G71" s="50"/>
      <c r="H71" s="50"/>
      <c r="I71" s="135"/>
      <c r="J71" s="50"/>
      <c r="K71" s="50"/>
      <c r="L71" s="105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118</v>
      </c>
      <c r="D72" s="36"/>
      <c r="E72" s="36"/>
      <c r="F72" s="36"/>
      <c r="G72" s="36"/>
      <c r="H72" s="36"/>
      <c r="I72" s="104"/>
      <c r="J72" s="36"/>
      <c r="K72" s="36"/>
      <c r="L72" s="105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104"/>
      <c r="J73" s="36"/>
      <c r="K73" s="36"/>
      <c r="L73" s="105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16</v>
      </c>
      <c r="D74" s="36"/>
      <c r="E74" s="36"/>
      <c r="F74" s="36"/>
      <c r="G74" s="36"/>
      <c r="H74" s="36"/>
      <c r="I74" s="104"/>
      <c r="J74" s="36"/>
      <c r="K74" s="36"/>
      <c r="L74" s="105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75" customHeight="1">
      <c r="A75" s="34"/>
      <c r="B75" s="35"/>
      <c r="C75" s="36"/>
      <c r="D75" s="36"/>
      <c r="E75" s="336" t="str">
        <f>E7</f>
        <v>Výměna oken v chodbách na 1. a 2. NP pavilonu a objektu ZŠ Koperníkova 696</v>
      </c>
      <c r="F75" s="371"/>
      <c r="G75" s="371"/>
      <c r="H75" s="371"/>
      <c r="I75" s="104"/>
      <c r="J75" s="36"/>
      <c r="K75" s="36"/>
      <c r="L75" s="105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104"/>
      <c r="J76" s="36"/>
      <c r="K76" s="36"/>
      <c r="L76" s="10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F10</f>
        <v xml:space="preserve"> </v>
      </c>
      <c r="G77" s="36"/>
      <c r="H77" s="36"/>
      <c r="I77" s="107" t="s">
        <v>23</v>
      </c>
      <c r="J77" s="59" t="str">
        <f>IF(J10="","",J10)</f>
        <v>30. 5. 2020</v>
      </c>
      <c r="K77" s="36"/>
      <c r="L77" s="10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104"/>
      <c r="J78" s="36"/>
      <c r="K78" s="36"/>
      <c r="L78" s="105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25</v>
      </c>
      <c r="D79" s="36"/>
      <c r="E79" s="36"/>
      <c r="F79" s="27" t="str">
        <f>E13</f>
        <v>Statutární město Třinec, Jablunkovská  160, Třinec</v>
      </c>
      <c r="G79" s="36"/>
      <c r="H79" s="36"/>
      <c r="I79" s="107" t="s">
        <v>32</v>
      </c>
      <c r="J79" s="32" t="str">
        <f>E19</f>
        <v xml:space="preserve"> </v>
      </c>
      <c r="K79" s="36"/>
      <c r="L79" s="105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.7" customHeight="1">
      <c r="A80" s="34"/>
      <c r="B80" s="35"/>
      <c r="C80" s="29" t="s">
        <v>30</v>
      </c>
      <c r="D80" s="36"/>
      <c r="E80" s="36"/>
      <c r="F80" s="27" t="str">
        <f>IF(E16="","",E16)</f>
        <v>Vyplň údaj</v>
      </c>
      <c r="G80" s="36"/>
      <c r="H80" s="36"/>
      <c r="I80" s="107" t="s">
        <v>34</v>
      </c>
      <c r="J80" s="32" t="str">
        <f>E22</f>
        <v>Projekční ateliér - Ing. Zelinka s.r.o</v>
      </c>
      <c r="K80" s="36"/>
      <c r="L80" s="105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104"/>
      <c r="J81" s="36"/>
      <c r="K81" s="36"/>
      <c r="L81" s="10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55"/>
      <c r="B82" s="156"/>
      <c r="C82" s="157" t="s">
        <v>119</v>
      </c>
      <c r="D82" s="158" t="s">
        <v>59</v>
      </c>
      <c r="E82" s="158" t="s">
        <v>55</v>
      </c>
      <c r="F82" s="158" t="s">
        <v>56</v>
      </c>
      <c r="G82" s="158" t="s">
        <v>120</v>
      </c>
      <c r="H82" s="158" t="s">
        <v>121</v>
      </c>
      <c r="I82" s="159" t="s">
        <v>122</v>
      </c>
      <c r="J82" s="158" t="s">
        <v>106</v>
      </c>
      <c r="K82" s="160" t="s">
        <v>123</v>
      </c>
      <c r="L82" s="161"/>
      <c r="M82" s="68" t="s">
        <v>19</v>
      </c>
      <c r="N82" s="69" t="s">
        <v>44</v>
      </c>
      <c r="O82" s="69" t="s">
        <v>124</v>
      </c>
      <c r="P82" s="69" t="s">
        <v>125</v>
      </c>
      <c r="Q82" s="69" t="s">
        <v>126</v>
      </c>
      <c r="R82" s="69" t="s">
        <v>127</v>
      </c>
      <c r="S82" s="69" t="s">
        <v>128</v>
      </c>
      <c r="T82" s="70" t="s">
        <v>129</v>
      </c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</row>
    <row r="83" spans="1:63" s="2" customFormat="1" ht="22.9" customHeight="1">
      <c r="A83" s="34"/>
      <c r="B83" s="35"/>
      <c r="C83" s="75" t="s">
        <v>130</v>
      </c>
      <c r="D83" s="36"/>
      <c r="E83" s="36"/>
      <c r="F83" s="36"/>
      <c r="G83" s="36"/>
      <c r="H83" s="36"/>
      <c r="I83" s="104"/>
      <c r="J83" s="162">
        <f>BK83</f>
        <v>0</v>
      </c>
      <c r="K83" s="36"/>
      <c r="L83" s="39"/>
      <c r="M83" s="71"/>
      <c r="N83" s="163"/>
      <c r="O83" s="72"/>
      <c r="P83" s="164">
        <f>P84+P118</f>
        <v>0</v>
      </c>
      <c r="Q83" s="72"/>
      <c r="R83" s="164">
        <f>R84+R118</f>
        <v>5.47415833</v>
      </c>
      <c r="S83" s="72"/>
      <c r="T83" s="165">
        <f>T84+T118</f>
        <v>4.52537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73</v>
      </c>
      <c r="AU83" s="17" t="s">
        <v>107</v>
      </c>
      <c r="BK83" s="166">
        <f>BK84+BK118</f>
        <v>0</v>
      </c>
    </row>
    <row r="84" spans="2:63" s="12" customFormat="1" ht="25.9" customHeight="1">
      <c r="B84" s="167"/>
      <c r="C84" s="168"/>
      <c r="D84" s="169" t="s">
        <v>73</v>
      </c>
      <c r="E84" s="170" t="s">
        <v>131</v>
      </c>
      <c r="F84" s="170" t="s">
        <v>132</v>
      </c>
      <c r="G84" s="168"/>
      <c r="H84" s="168"/>
      <c r="I84" s="171"/>
      <c r="J84" s="172">
        <f>BK84</f>
        <v>0</v>
      </c>
      <c r="K84" s="168"/>
      <c r="L84" s="173"/>
      <c r="M84" s="174"/>
      <c r="N84" s="175"/>
      <c r="O84" s="175"/>
      <c r="P84" s="176">
        <f>P85+P98+P109+P116</f>
        <v>0</v>
      </c>
      <c r="Q84" s="175"/>
      <c r="R84" s="176">
        <f>R85+R98+R109+R116</f>
        <v>1.3660799999999997</v>
      </c>
      <c r="S84" s="175"/>
      <c r="T84" s="177">
        <f>T85+T98+T109+T116</f>
        <v>4.39344</v>
      </c>
      <c r="AR84" s="178" t="s">
        <v>79</v>
      </c>
      <c r="AT84" s="179" t="s">
        <v>73</v>
      </c>
      <c r="AU84" s="179" t="s">
        <v>74</v>
      </c>
      <c r="AY84" s="178" t="s">
        <v>133</v>
      </c>
      <c r="BK84" s="180">
        <f>BK85+BK98+BK109+BK116</f>
        <v>0</v>
      </c>
    </row>
    <row r="85" spans="2:63" s="12" customFormat="1" ht="22.9" customHeight="1">
      <c r="B85" s="167"/>
      <c r="C85" s="168"/>
      <c r="D85" s="169" t="s">
        <v>73</v>
      </c>
      <c r="E85" s="181" t="s">
        <v>134</v>
      </c>
      <c r="F85" s="181" t="s">
        <v>135</v>
      </c>
      <c r="G85" s="168"/>
      <c r="H85" s="168"/>
      <c r="I85" s="171"/>
      <c r="J85" s="182">
        <f>BK85</f>
        <v>0</v>
      </c>
      <c r="K85" s="168"/>
      <c r="L85" s="173"/>
      <c r="M85" s="174"/>
      <c r="N85" s="175"/>
      <c r="O85" s="175"/>
      <c r="P85" s="176">
        <f>SUM(P86:P97)</f>
        <v>0</v>
      </c>
      <c r="Q85" s="175"/>
      <c r="R85" s="176">
        <f>SUM(R86:R97)</f>
        <v>1.3660799999999997</v>
      </c>
      <c r="S85" s="175"/>
      <c r="T85" s="177">
        <f>SUM(T86:T97)</f>
        <v>0</v>
      </c>
      <c r="AR85" s="178" t="s">
        <v>79</v>
      </c>
      <c r="AT85" s="179" t="s">
        <v>73</v>
      </c>
      <c r="AU85" s="179" t="s">
        <v>79</v>
      </c>
      <c r="AY85" s="178" t="s">
        <v>133</v>
      </c>
      <c r="BK85" s="180">
        <f>SUM(BK86:BK97)</f>
        <v>0</v>
      </c>
    </row>
    <row r="86" spans="1:65" s="2" customFormat="1" ht="33" customHeight="1">
      <c r="A86" s="34"/>
      <c r="B86" s="35"/>
      <c r="C86" s="183" t="s">
        <v>79</v>
      </c>
      <c r="D86" s="183" t="s">
        <v>136</v>
      </c>
      <c r="E86" s="184" t="s">
        <v>137</v>
      </c>
      <c r="F86" s="185" t="s">
        <v>138</v>
      </c>
      <c r="G86" s="186" t="s">
        <v>96</v>
      </c>
      <c r="H86" s="187">
        <v>15.8</v>
      </c>
      <c r="I86" s="188"/>
      <c r="J86" s="189">
        <f>ROUND(I86*H86,2)</f>
        <v>0</v>
      </c>
      <c r="K86" s="185" t="s">
        <v>139</v>
      </c>
      <c r="L86" s="39"/>
      <c r="M86" s="190" t="s">
        <v>19</v>
      </c>
      <c r="N86" s="191" t="s">
        <v>45</v>
      </c>
      <c r="O86" s="64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94" t="s">
        <v>140</v>
      </c>
      <c r="AT86" s="194" t="s">
        <v>136</v>
      </c>
      <c r="AU86" s="194" t="s">
        <v>86</v>
      </c>
      <c r="AY86" s="17" t="s">
        <v>133</v>
      </c>
      <c r="BE86" s="195">
        <f>IF(N86="základní",J86,0)</f>
        <v>0</v>
      </c>
      <c r="BF86" s="195">
        <f>IF(N86="snížená",J86,0)</f>
        <v>0</v>
      </c>
      <c r="BG86" s="195">
        <f>IF(N86="zákl. přenesená",J86,0)</f>
        <v>0</v>
      </c>
      <c r="BH86" s="195">
        <f>IF(N86="sníž. přenesená",J86,0)</f>
        <v>0</v>
      </c>
      <c r="BI86" s="195">
        <f>IF(N86="nulová",J86,0)</f>
        <v>0</v>
      </c>
      <c r="BJ86" s="17" t="s">
        <v>79</v>
      </c>
      <c r="BK86" s="195">
        <f>ROUND(I86*H86,2)</f>
        <v>0</v>
      </c>
      <c r="BL86" s="17" t="s">
        <v>140</v>
      </c>
      <c r="BM86" s="194" t="s">
        <v>141</v>
      </c>
    </row>
    <row r="87" spans="2:51" s="13" customFormat="1" ht="12">
      <c r="B87" s="196"/>
      <c r="C87" s="197"/>
      <c r="D87" s="198" t="s">
        <v>142</v>
      </c>
      <c r="E87" s="199" t="s">
        <v>19</v>
      </c>
      <c r="F87" s="200" t="s">
        <v>143</v>
      </c>
      <c r="G87" s="197"/>
      <c r="H87" s="201">
        <v>15.8</v>
      </c>
      <c r="I87" s="202"/>
      <c r="J87" s="197"/>
      <c r="K87" s="197"/>
      <c r="L87" s="203"/>
      <c r="M87" s="204"/>
      <c r="N87" s="205"/>
      <c r="O87" s="205"/>
      <c r="P87" s="205"/>
      <c r="Q87" s="205"/>
      <c r="R87" s="205"/>
      <c r="S87" s="205"/>
      <c r="T87" s="206"/>
      <c r="AT87" s="207" t="s">
        <v>142</v>
      </c>
      <c r="AU87" s="207" t="s">
        <v>86</v>
      </c>
      <c r="AV87" s="13" t="s">
        <v>86</v>
      </c>
      <c r="AW87" s="13" t="s">
        <v>33</v>
      </c>
      <c r="AX87" s="13" t="s">
        <v>79</v>
      </c>
      <c r="AY87" s="207" t="s">
        <v>133</v>
      </c>
    </row>
    <row r="88" spans="1:65" s="2" customFormat="1" ht="21.75" customHeight="1">
      <c r="A88" s="34"/>
      <c r="B88" s="35"/>
      <c r="C88" s="183" t="s">
        <v>86</v>
      </c>
      <c r="D88" s="183" t="s">
        <v>136</v>
      </c>
      <c r="E88" s="184" t="s">
        <v>144</v>
      </c>
      <c r="F88" s="185" t="s">
        <v>145</v>
      </c>
      <c r="G88" s="186" t="s">
        <v>83</v>
      </c>
      <c r="H88" s="187">
        <v>367.2</v>
      </c>
      <c r="I88" s="188"/>
      <c r="J88" s="189">
        <f>ROUND(I88*H88,2)</f>
        <v>0</v>
      </c>
      <c r="K88" s="185" t="s">
        <v>146</v>
      </c>
      <c r="L88" s="39"/>
      <c r="M88" s="190" t="s">
        <v>19</v>
      </c>
      <c r="N88" s="191" t="s">
        <v>45</v>
      </c>
      <c r="O88" s="64"/>
      <c r="P88" s="192">
        <f>O88*H88</f>
        <v>0</v>
      </c>
      <c r="Q88" s="192">
        <v>0.0015</v>
      </c>
      <c r="R88" s="192">
        <f>Q88*H88</f>
        <v>0.5508</v>
      </c>
      <c r="S88" s="192">
        <v>0</v>
      </c>
      <c r="T88" s="19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94" t="s">
        <v>140</v>
      </c>
      <c r="AT88" s="194" t="s">
        <v>136</v>
      </c>
      <c r="AU88" s="194" t="s">
        <v>86</v>
      </c>
      <c r="AY88" s="17" t="s">
        <v>133</v>
      </c>
      <c r="BE88" s="195">
        <f>IF(N88="základní",J88,0)</f>
        <v>0</v>
      </c>
      <c r="BF88" s="195">
        <f>IF(N88="snížená",J88,0)</f>
        <v>0</v>
      </c>
      <c r="BG88" s="195">
        <f>IF(N88="zákl. přenesená",J88,0)</f>
        <v>0</v>
      </c>
      <c r="BH88" s="195">
        <f>IF(N88="sníž. přenesená",J88,0)</f>
        <v>0</v>
      </c>
      <c r="BI88" s="195">
        <f>IF(N88="nulová",J88,0)</f>
        <v>0</v>
      </c>
      <c r="BJ88" s="17" t="s">
        <v>79</v>
      </c>
      <c r="BK88" s="195">
        <f>ROUND(I88*H88,2)</f>
        <v>0</v>
      </c>
      <c r="BL88" s="17" t="s">
        <v>140</v>
      </c>
      <c r="BM88" s="194" t="s">
        <v>147</v>
      </c>
    </row>
    <row r="89" spans="2:51" s="13" customFormat="1" ht="12">
      <c r="B89" s="196"/>
      <c r="C89" s="197"/>
      <c r="D89" s="198" t="s">
        <v>142</v>
      </c>
      <c r="E89" s="199" t="s">
        <v>19</v>
      </c>
      <c r="F89" s="200" t="s">
        <v>148</v>
      </c>
      <c r="G89" s="197"/>
      <c r="H89" s="201">
        <v>154.8</v>
      </c>
      <c r="I89" s="202"/>
      <c r="J89" s="197"/>
      <c r="K89" s="197"/>
      <c r="L89" s="203"/>
      <c r="M89" s="204"/>
      <c r="N89" s="205"/>
      <c r="O89" s="205"/>
      <c r="P89" s="205"/>
      <c r="Q89" s="205"/>
      <c r="R89" s="205"/>
      <c r="S89" s="205"/>
      <c r="T89" s="206"/>
      <c r="AT89" s="207" t="s">
        <v>142</v>
      </c>
      <c r="AU89" s="207" t="s">
        <v>86</v>
      </c>
      <c r="AV89" s="13" t="s">
        <v>86</v>
      </c>
      <c r="AW89" s="13" t="s">
        <v>33</v>
      </c>
      <c r="AX89" s="13" t="s">
        <v>74</v>
      </c>
      <c r="AY89" s="207" t="s">
        <v>133</v>
      </c>
    </row>
    <row r="90" spans="2:51" s="13" customFormat="1" ht="12">
      <c r="B90" s="196"/>
      <c r="C90" s="197"/>
      <c r="D90" s="198" t="s">
        <v>142</v>
      </c>
      <c r="E90" s="199" t="s">
        <v>19</v>
      </c>
      <c r="F90" s="200" t="s">
        <v>149</v>
      </c>
      <c r="G90" s="197"/>
      <c r="H90" s="201">
        <v>212.4</v>
      </c>
      <c r="I90" s="202"/>
      <c r="J90" s="197"/>
      <c r="K90" s="197"/>
      <c r="L90" s="203"/>
      <c r="M90" s="204"/>
      <c r="N90" s="205"/>
      <c r="O90" s="205"/>
      <c r="P90" s="205"/>
      <c r="Q90" s="205"/>
      <c r="R90" s="205"/>
      <c r="S90" s="205"/>
      <c r="T90" s="206"/>
      <c r="AT90" s="207" t="s">
        <v>142</v>
      </c>
      <c r="AU90" s="207" t="s">
        <v>86</v>
      </c>
      <c r="AV90" s="13" t="s">
        <v>86</v>
      </c>
      <c r="AW90" s="13" t="s">
        <v>33</v>
      </c>
      <c r="AX90" s="13" t="s">
        <v>74</v>
      </c>
      <c r="AY90" s="207" t="s">
        <v>133</v>
      </c>
    </row>
    <row r="91" spans="2:51" s="14" customFormat="1" ht="12">
      <c r="B91" s="208"/>
      <c r="C91" s="209"/>
      <c r="D91" s="198" t="s">
        <v>142</v>
      </c>
      <c r="E91" s="210" t="s">
        <v>19</v>
      </c>
      <c r="F91" s="211" t="s">
        <v>150</v>
      </c>
      <c r="G91" s="209"/>
      <c r="H91" s="212">
        <v>367.2</v>
      </c>
      <c r="I91" s="213"/>
      <c r="J91" s="209"/>
      <c r="K91" s="209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142</v>
      </c>
      <c r="AU91" s="218" t="s">
        <v>86</v>
      </c>
      <c r="AV91" s="14" t="s">
        <v>140</v>
      </c>
      <c r="AW91" s="14" t="s">
        <v>33</v>
      </c>
      <c r="AX91" s="14" t="s">
        <v>79</v>
      </c>
      <c r="AY91" s="218" t="s">
        <v>133</v>
      </c>
    </row>
    <row r="92" spans="1:65" s="2" customFormat="1" ht="21.75" customHeight="1">
      <c r="A92" s="34"/>
      <c r="B92" s="35"/>
      <c r="C92" s="183" t="s">
        <v>85</v>
      </c>
      <c r="D92" s="183" t="s">
        <v>136</v>
      </c>
      <c r="E92" s="184" t="s">
        <v>151</v>
      </c>
      <c r="F92" s="185" t="s">
        <v>152</v>
      </c>
      <c r="G92" s="186" t="s">
        <v>83</v>
      </c>
      <c r="H92" s="187">
        <v>79</v>
      </c>
      <c r="I92" s="188"/>
      <c r="J92" s="189">
        <f>ROUND(I92*H92,2)</f>
        <v>0</v>
      </c>
      <c r="K92" s="185" t="s">
        <v>139</v>
      </c>
      <c r="L92" s="39"/>
      <c r="M92" s="190" t="s">
        <v>19</v>
      </c>
      <c r="N92" s="191" t="s">
        <v>45</v>
      </c>
      <c r="O92" s="64"/>
      <c r="P92" s="192">
        <f>O92*H92</f>
        <v>0</v>
      </c>
      <c r="Q92" s="192">
        <v>0.01032</v>
      </c>
      <c r="R92" s="192">
        <f>Q92*H92</f>
        <v>0.8152799999999999</v>
      </c>
      <c r="S92" s="192">
        <v>0</v>
      </c>
      <c r="T92" s="19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94" t="s">
        <v>140</v>
      </c>
      <c r="AT92" s="194" t="s">
        <v>136</v>
      </c>
      <c r="AU92" s="194" t="s">
        <v>86</v>
      </c>
      <c r="AY92" s="17" t="s">
        <v>133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17" t="s">
        <v>79</v>
      </c>
      <c r="BK92" s="195">
        <f>ROUND(I92*H92,2)</f>
        <v>0</v>
      </c>
      <c r="BL92" s="17" t="s">
        <v>140</v>
      </c>
      <c r="BM92" s="194" t="s">
        <v>153</v>
      </c>
    </row>
    <row r="93" spans="2:51" s="13" customFormat="1" ht="12">
      <c r="B93" s="196"/>
      <c r="C93" s="197"/>
      <c r="D93" s="198" t="s">
        <v>142</v>
      </c>
      <c r="E93" s="199" t="s">
        <v>19</v>
      </c>
      <c r="F93" s="200" t="s">
        <v>91</v>
      </c>
      <c r="G93" s="197"/>
      <c r="H93" s="201">
        <v>79</v>
      </c>
      <c r="I93" s="202"/>
      <c r="J93" s="197"/>
      <c r="K93" s="197"/>
      <c r="L93" s="203"/>
      <c r="M93" s="204"/>
      <c r="N93" s="205"/>
      <c r="O93" s="205"/>
      <c r="P93" s="205"/>
      <c r="Q93" s="205"/>
      <c r="R93" s="205"/>
      <c r="S93" s="205"/>
      <c r="T93" s="206"/>
      <c r="AT93" s="207" t="s">
        <v>142</v>
      </c>
      <c r="AU93" s="207" t="s">
        <v>86</v>
      </c>
      <c r="AV93" s="13" t="s">
        <v>86</v>
      </c>
      <c r="AW93" s="13" t="s">
        <v>33</v>
      </c>
      <c r="AX93" s="13" t="s">
        <v>79</v>
      </c>
      <c r="AY93" s="207" t="s">
        <v>133</v>
      </c>
    </row>
    <row r="94" spans="1:65" s="2" customFormat="1" ht="33" customHeight="1">
      <c r="A94" s="34"/>
      <c r="B94" s="35"/>
      <c r="C94" s="183" t="s">
        <v>140</v>
      </c>
      <c r="D94" s="183" t="s">
        <v>136</v>
      </c>
      <c r="E94" s="184" t="s">
        <v>154</v>
      </c>
      <c r="F94" s="185" t="s">
        <v>155</v>
      </c>
      <c r="G94" s="186" t="s">
        <v>96</v>
      </c>
      <c r="H94" s="187">
        <v>135.27</v>
      </c>
      <c r="I94" s="188"/>
      <c r="J94" s="189">
        <f>ROUND(I94*H94,2)</f>
        <v>0</v>
      </c>
      <c r="K94" s="185" t="s">
        <v>146</v>
      </c>
      <c r="L94" s="39"/>
      <c r="M94" s="190" t="s">
        <v>19</v>
      </c>
      <c r="N94" s="191" t="s">
        <v>45</v>
      </c>
      <c r="O94" s="64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94" t="s">
        <v>140</v>
      </c>
      <c r="AT94" s="194" t="s">
        <v>136</v>
      </c>
      <c r="AU94" s="194" t="s">
        <v>86</v>
      </c>
      <c r="AY94" s="17" t="s">
        <v>133</v>
      </c>
      <c r="BE94" s="195">
        <f>IF(N94="základní",J94,0)</f>
        <v>0</v>
      </c>
      <c r="BF94" s="195">
        <f>IF(N94="snížená",J94,0)</f>
        <v>0</v>
      </c>
      <c r="BG94" s="195">
        <f>IF(N94="zákl. přenesená",J94,0)</f>
        <v>0</v>
      </c>
      <c r="BH94" s="195">
        <f>IF(N94="sníž. přenesená",J94,0)</f>
        <v>0</v>
      </c>
      <c r="BI94" s="195">
        <f>IF(N94="nulová",J94,0)</f>
        <v>0</v>
      </c>
      <c r="BJ94" s="17" t="s">
        <v>79</v>
      </c>
      <c r="BK94" s="195">
        <f>ROUND(I94*H94,2)</f>
        <v>0</v>
      </c>
      <c r="BL94" s="17" t="s">
        <v>140</v>
      </c>
      <c r="BM94" s="194" t="s">
        <v>156</v>
      </c>
    </row>
    <row r="95" spans="2:51" s="13" customFormat="1" ht="12">
      <c r="B95" s="196"/>
      <c r="C95" s="197"/>
      <c r="D95" s="198" t="s">
        <v>142</v>
      </c>
      <c r="E95" s="199" t="s">
        <v>19</v>
      </c>
      <c r="F95" s="200" t="s">
        <v>98</v>
      </c>
      <c r="G95" s="197"/>
      <c r="H95" s="201">
        <v>131.22</v>
      </c>
      <c r="I95" s="202"/>
      <c r="J95" s="197"/>
      <c r="K95" s="197"/>
      <c r="L95" s="203"/>
      <c r="M95" s="204"/>
      <c r="N95" s="205"/>
      <c r="O95" s="205"/>
      <c r="P95" s="205"/>
      <c r="Q95" s="205"/>
      <c r="R95" s="205"/>
      <c r="S95" s="205"/>
      <c r="T95" s="206"/>
      <c r="AT95" s="207" t="s">
        <v>142</v>
      </c>
      <c r="AU95" s="207" t="s">
        <v>86</v>
      </c>
      <c r="AV95" s="13" t="s">
        <v>86</v>
      </c>
      <c r="AW95" s="13" t="s">
        <v>33</v>
      </c>
      <c r="AX95" s="13" t="s">
        <v>74</v>
      </c>
      <c r="AY95" s="207" t="s">
        <v>133</v>
      </c>
    </row>
    <row r="96" spans="2:51" s="13" customFormat="1" ht="12">
      <c r="B96" s="196"/>
      <c r="C96" s="197"/>
      <c r="D96" s="198" t="s">
        <v>142</v>
      </c>
      <c r="E96" s="199" t="s">
        <v>19</v>
      </c>
      <c r="F96" s="200" t="s">
        <v>94</v>
      </c>
      <c r="G96" s="197"/>
      <c r="H96" s="201">
        <v>4.05</v>
      </c>
      <c r="I96" s="202"/>
      <c r="J96" s="197"/>
      <c r="K96" s="197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142</v>
      </c>
      <c r="AU96" s="207" t="s">
        <v>86</v>
      </c>
      <c r="AV96" s="13" t="s">
        <v>86</v>
      </c>
      <c r="AW96" s="13" t="s">
        <v>33</v>
      </c>
      <c r="AX96" s="13" t="s">
        <v>74</v>
      </c>
      <c r="AY96" s="207" t="s">
        <v>133</v>
      </c>
    </row>
    <row r="97" spans="2:51" s="14" customFormat="1" ht="12">
      <c r="B97" s="208"/>
      <c r="C97" s="209"/>
      <c r="D97" s="198" t="s">
        <v>142</v>
      </c>
      <c r="E97" s="210" t="s">
        <v>19</v>
      </c>
      <c r="F97" s="211" t="s">
        <v>150</v>
      </c>
      <c r="G97" s="209"/>
      <c r="H97" s="212">
        <v>135.27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142</v>
      </c>
      <c r="AU97" s="218" t="s">
        <v>86</v>
      </c>
      <c r="AV97" s="14" t="s">
        <v>140</v>
      </c>
      <c r="AW97" s="14" t="s">
        <v>33</v>
      </c>
      <c r="AX97" s="14" t="s">
        <v>79</v>
      </c>
      <c r="AY97" s="218" t="s">
        <v>133</v>
      </c>
    </row>
    <row r="98" spans="2:63" s="12" customFormat="1" ht="22.9" customHeight="1">
      <c r="B98" s="167"/>
      <c r="C98" s="168"/>
      <c r="D98" s="169" t="s">
        <v>73</v>
      </c>
      <c r="E98" s="181" t="s">
        <v>157</v>
      </c>
      <c r="F98" s="181" t="s">
        <v>158</v>
      </c>
      <c r="G98" s="168"/>
      <c r="H98" s="168"/>
      <c r="I98" s="171"/>
      <c r="J98" s="182">
        <f>BK98</f>
        <v>0</v>
      </c>
      <c r="K98" s="168"/>
      <c r="L98" s="173"/>
      <c r="M98" s="174"/>
      <c r="N98" s="175"/>
      <c r="O98" s="175"/>
      <c r="P98" s="176">
        <f>SUM(P99:P108)</f>
        <v>0</v>
      </c>
      <c r="Q98" s="175"/>
      <c r="R98" s="176">
        <f>SUM(R99:R108)</f>
        <v>0</v>
      </c>
      <c r="S98" s="175"/>
      <c r="T98" s="177">
        <f>SUM(T99:T108)</f>
        <v>4.39344</v>
      </c>
      <c r="AR98" s="178" t="s">
        <v>79</v>
      </c>
      <c r="AT98" s="179" t="s">
        <v>73</v>
      </c>
      <c r="AU98" s="179" t="s">
        <v>79</v>
      </c>
      <c r="AY98" s="178" t="s">
        <v>133</v>
      </c>
      <c r="BK98" s="180">
        <f>SUM(BK99:BK108)</f>
        <v>0</v>
      </c>
    </row>
    <row r="99" spans="1:65" s="2" customFormat="1" ht="44.25" customHeight="1">
      <c r="A99" s="34"/>
      <c r="B99" s="35"/>
      <c r="C99" s="183" t="s">
        <v>159</v>
      </c>
      <c r="D99" s="183" t="s">
        <v>136</v>
      </c>
      <c r="E99" s="184" t="s">
        <v>160</v>
      </c>
      <c r="F99" s="185" t="s">
        <v>161</v>
      </c>
      <c r="G99" s="186" t="s">
        <v>96</v>
      </c>
      <c r="H99" s="187">
        <v>331.2</v>
      </c>
      <c r="I99" s="188"/>
      <c r="J99" s="189">
        <f>ROUND(I99*H99,2)</f>
        <v>0</v>
      </c>
      <c r="K99" s="185" t="s">
        <v>146</v>
      </c>
      <c r="L99" s="39"/>
      <c r="M99" s="190" t="s">
        <v>19</v>
      </c>
      <c r="N99" s="191" t="s">
        <v>45</v>
      </c>
      <c r="O99" s="64"/>
      <c r="P99" s="192">
        <f>O99*H99</f>
        <v>0</v>
      </c>
      <c r="Q99" s="192">
        <v>0</v>
      </c>
      <c r="R99" s="192">
        <f>Q99*H99</f>
        <v>0</v>
      </c>
      <c r="S99" s="192">
        <v>0</v>
      </c>
      <c r="T99" s="193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94" t="s">
        <v>140</v>
      </c>
      <c r="AT99" s="194" t="s">
        <v>136</v>
      </c>
      <c r="AU99" s="194" t="s">
        <v>86</v>
      </c>
      <c r="AY99" s="17" t="s">
        <v>133</v>
      </c>
      <c r="BE99" s="195">
        <f>IF(N99="základní",J99,0)</f>
        <v>0</v>
      </c>
      <c r="BF99" s="195">
        <f>IF(N99="snížená",J99,0)</f>
        <v>0</v>
      </c>
      <c r="BG99" s="195">
        <f>IF(N99="zákl. přenesená",J99,0)</f>
        <v>0</v>
      </c>
      <c r="BH99" s="195">
        <f>IF(N99="sníž. přenesená",J99,0)</f>
        <v>0</v>
      </c>
      <c r="BI99" s="195">
        <f>IF(N99="nulová",J99,0)</f>
        <v>0</v>
      </c>
      <c r="BJ99" s="17" t="s">
        <v>79</v>
      </c>
      <c r="BK99" s="195">
        <f>ROUND(I99*H99,2)</f>
        <v>0</v>
      </c>
      <c r="BL99" s="17" t="s">
        <v>140</v>
      </c>
      <c r="BM99" s="194" t="s">
        <v>162</v>
      </c>
    </row>
    <row r="100" spans="2:51" s="13" customFormat="1" ht="12">
      <c r="B100" s="196"/>
      <c r="C100" s="197"/>
      <c r="D100" s="198" t="s">
        <v>142</v>
      </c>
      <c r="E100" s="199" t="s">
        <v>19</v>
      </c>
      <c r="F100" s="200" t="s">
        <v>101</v>
      </c>
      <c r="G100" s="197"/>
      <c r="H100" s="201">
        <v>331.2</v>
      </c>
      <c r="I100" s="202"/>
      <c r="J100" s="197"/>
      <c r="K100" s="197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142</v>
      </c>
      <c r="AU100" s="207" t="s">
        <v>86</v>
      </c>
      <c r="AV100" s="13" t="s">
        <v>86</v>
      </c>
      <c r="AW100" s="13" t="s">
        <v>33</v>
      </c>
      <c r="AX100" s="13" t="s">
        <v>79</v>
      </c>
      <c r="AY100" s="207" t="s">
        <v>133</v>
      </c>
    </row>
    <row r="101" spans="1:65" s="2" customFormat="1" ht="44.25" customHeight="1">
      <c r="A101" s="34"/>
      <c r="B101" s="35"/>
      <c r="C101" s="183" t="s">
        <v>134</v>
      </c>
      <c r="D101" s="183" t="s">
        <v>136</v>
      </c>
      <c r="E101" s="184" t="s">
        <v>163</v>
      </c>
      <c r="F101" s="185" t="s">
        <v>164</v>
      </c>
      <c r="G101" s="186" t="s">
        <v>96</v>
      </c>
      <c r="H101" s="187">
        <v>9936</v>
      </c>
      <c r="I101" s="188"/>
      <c r="J101" s="189">
        <f>ROUND(I101*H101,2)</f>
        <v>0</v>
      </c>
      <c r="K101" s="185" t="s">
        <v>146</v>
      </c>
      <c r="L101" s="39"/>
      <c r="M101" s="190" t="s">
        <v>19</v>
      </c>
      <c r="N101" s="191" t="s">
        <v>45</v>
      </c>
      <c r="O101" s="64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94" t="s">
        <v>140</v>
      </c>
      <c r="AT101" s="194" t="s">
        <v>136</v>
      </c>
      <c r="AU101" s="194" t="s">
        <v>86</v>
      </c>
      <c r="AY101" s="17" t="s">
        <v>133</v>
      </c>
      <c r="BE101" s="195">
        <f>IF(N101="základní",J101,0)</f>
        <v>0</v>
      </c>
      <c r="BF101" s="195">
        <f>IF(N101="snížená",J101,0)</f>
        <v>0</v>
      </c>
      <c r="BG101" s="195">
        <f>IF(N101="zákl. přenesená",J101,0)</f>
        <v>0</v>
      </c>
      <c r="BH101" s="195">
        <f>IF(N101="sníž. přenesená",J101,0)</f>
        <v>0</v>
      </c>
      <c r="BI101" s="195">
        <f>IF(N101="nulová",J101,0)</f>
        <v>0</v>
      </c>
      <c r="BJ101" s="17" t="s">
        <v>79</v>
      </c>
      <c r="BK101" s="195">
        <f>ROUND(I101*H101,2)</f>
        <v>0</v>
      </c>
      <c r="BL101" s="17" t="s">
        <v>140</v>
      </c>
      <c r="BM101" s="194" t="s">
        <v>165</v>
      </c>
    </row>
    <row r="102" spans="2:51" s="13" customFormat="1" ht="12">
      <c r="B102" s="196"/>
      <c r="C102" s="197"/>
      <c r="D102" s="198" t="s">
        <v>142</v>
      </c>
      <c r="E102" s="199" t="s">
        <v>19</v>
      </c>
      <c r="F102" s="200" t="s">
        <v>166</v>
      </c>
      <c r="G102" s="197"/>
      <c r="H102" s="201">
        <v>9936</v>
      </c>
      <c r="I102" s="202"/>
      <c r="J102" s="197"/>
      <c r="K102" s="197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142</v>
      </c>
      <c r="AU102" s="207" t="s">
        <v>86</v>
      </c>
      <c r="AV102" s="13" t="s">
        <v>86</v>
      </c>
      <c r="AW102" s="13" t="s">
        <v>33</v>
      </c>
      <c r="AX102" s="13" t="s">
        <v>79</v>
      </c>
      <c r="AY102" s="207" t="s">
        <v>133</v>
      </c>
    </row>
    <row r="103" spans="1:65" s="2" customFormat="1" ht="44.25" customHeight="1">
      <c r="A103" s="34"/>
      <c r="B103" s="35"/>
      <c r="C103" s="183" t="s">
        <v>167</v>
      </c>
      <c r="D103" s="183" t="s">
        <v>136</v>
      </c>
      <c r="E103" s="184" t="s">
        <v>168</v>
      </c>
      <c r="F103" s="185" t="s">
        <v>169</v>
      </c>
      <c r="G103" s="186" t="s">
        <v>96</v>
      </c>
      <c r="H103" s="187">
        <v>331.2</v>
      </c>
      <c r="I103" s="188"/>
      <c r="J103" s="189">
        <f>ROUND(I103*H103,2)</f>
        <v>0</v>
      </c>
      <c r="K103" s="185" t="s">
        <v>146</v>
      </c>
      <c r="L103" s="39"/>
      <c r="M103" s="190" t="s">
        <v>19</v>
      </c>
      <c r="N103" s="191" t="s">
        <v>45</v>
      </c>
      <c r="O103" s="64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94" t="s">
        <v>140</v>
      </c>
      <c r="AT103" s="194" t="s">
        <v>136</v>
      </c>
      <c r="AU103" s="194" t="s">
        <v>86</v>
      </c>
      <c r="AY103" s="17" t="s">
        <v>133</v>
      </c>
      <c r="BE103" s="195">
        <f>IF(N103="základní",J103,0)</f>
        <v>0</v>
      </c>
      <c r="BF103" s="195">
        <f>IF(N103="snížená",J103,0)</f>
        <v>0</v>
      </c>
      <c r="BG103" s="195">
        <f>IF(N103="zákl. přenesená",J103,0)</f>
        <v>0</v>
      </c>
      <c r="BH103" s="195">
        <f>IF(N103="sníž. přenesená",J103,0)</f>
        <v>0</v>
      </c>
      <c r="BI103" s="195">
        <f>IF(N103="nulová",J103,0)</f>
        <v>0</v>
      </c>
      <c r="BJ103" s="17" t="s">
        <v>79</v>
      </c>
      <c r="BK103" s="195">
        <f>ROUND(I103*H103,2)</f>
        <v>0</v>
      </c>
      <c r="BL103" s="17" t="s">
        <v>140</v>
      </c>
      <c r="BM103" s="194" t="s">
        <v>170</v>
      </c>
    </row>
    <row r="104" spans="2:51" s="13" customFormat="1" ht="12">
      <c r="B104" s="196"/>
      <c r="C104" s="197"/>
      <c r="D104" s="198" t="s">
        <v>142</v>
      </c>
      <c r="E104" s="199" t="s">
        <v>19</v>
      </c>
      <c r="F104" s="200" t="s">
        <v>101</v>
      </c>
      <c r="G104" s="197"/>
      <c r="H104" s="201">
        <v>331.2</v>
      </c>
      <c r="I104" s="202"/>
      <c r="J104" s="197"/>
      <c r="K104" s="197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142</v>
      </c>
      <c r="AU104" s="207" t="s">
        <v>86</v>
      </c>
      <c r="AV104" s="13" t="s">
        <v>86</v>
      </c>
      <c r="AW104" s="13" t="s">
        <v>33</v>
      </c>
      <c r="AX104" s="13" t="s">
        <v>79</v>
      </c>
      <c r="AY104" s="207" t="s">
        <v>133</v>
      </c>
    </row>
    <row r="105" spans="1:65" s="2" customFormat="1" ht="33" customHeight="1">
      <c r="A105" s="34"/>
      <c r="B105" s="35"/>
      <c r="C105" s="183" t="s">
        <v>171</v>
      </c>
      <c r="D105" s="183" t="s">
        <v>136</v>
      </c>
      <c r="E105" s="184" t="s">
        <v>172</v>
      </c>
      <c r="F105" s="185" t="s">
        <v>173</v>
      </c>
      <c r="G105" s="186" t="s">
        <v>96</v>
      </c>
      <c r="H105" s="187">
        <v>4.05</v>
      </c>
      <c r="I105" s="188"/>
      <c r="J105" s="189">
        <f>ROUND(I105*H105,2)</f>
        <v>0</v>
      </c>
      <c r="K105" s="185" t="s">
        <v>146</v>
      </c>
      <c r="L105" s="39"/>
      <c r="M105" s="190" t="s">
        <v>19</v>
      </c>
      <c r="N105" s="191" t="s">
        <v>45</v>
      </c>
      <c r="O105" s="64"/>
      <c r="P105" s="192">
        <f>O105*H105</f>
        <v>0</v>
      </c>
      <c r="Q105" s="192">
        <v>0</v>
      </c>
      <c r="R105" s="192">
        <f>Q105*H105</f>
        <v>0</v>
      </c>
      <c r="S105" s="192">
        <v>0.048</v>
      </c>
      <c r="T105" s="193">
        <f>S105*H105</f>
        <v>0.1944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94" t="s">
        <v>140</v>
      </c>
      <c r="AT105" s="194" t="s">
        <v>136</v>
      </c>
      <c r="AU105" s="194" t="s">
        <v>86</v>
      </c>
      <c r="AY105" s="17" t="s">
        <v>133</v>
      </c>
      <c r="BE105" s="195">
        <f>IF(N105="základní",J105,0)</f>
        <v>0</v>
      </c>
      <c r="BF105" s="195">
        <f>IF(N105="snížená",J105,0)</f>
        <v>0</v>
      </c>
      <c r="BG105" s="195">
        <f>IF(N105="zákl. přenesená",J105,0)</f>
        <v>0</v>
      </c>
      <c r="BH105" s="195">
        <f>IF(N105="sníž. přenesená",J105,0)</f>
        <v>0</v>
      </c>
      <c r="BI105" s="195">
        <f>IF(N105="nulová",J105,0)</f>
        <v>0</v>
      </c>
      <c r="BJ105" s="17" t="s">
        <v>79</v>
      </c>
      <c r="BK105" s="195">
        <f>ROUND(I105*H105,2)</f>
        <v>0</v>
      </c>
      <c r="BL105" s="17" t="s">
        <v>140</v>
      </c>
      <c r="BM105" s="194" t="s">
        <v>174</v>
      </c>
    </row>
    <row r="106" spans="2:51" s="13" customFormat="1" ht="12">
      <c r="B106" s="196"/>
      <c r="C106" s="197"/>
      <c r="D106" s="198" t="s">
        <v>142</v>
      </c>
      <c r="E106" s="199" t="s">
        <v>19</v>
      </c>
      <c r="F106" s="200" t="s">
        <v>94</v>
      </c>
      <c r="G106" s="197"/>
      <c r="H106" s="201">
        <v>4.05</v>
      </c>
      <c r="I106" s="202"/>
      <c r="J106" s="197"/>
      <c r="K106" s="197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142</v>
      </c>
      <c r="AU106" s="207" t="s">
        <v>86</v>
      </c>
      <c r="AV106" s="13" t="s">
        <v>86</v>
      </c>
      <c r="AW106" s="13" t="s">
        <v>33</v>
      </c>
      <c r="AX106" s="13" t="s">
        <v>79</v>
      </c>
      <c r="AY106" s="207" t="s">
        <v>133</v>
      </c>
    </row>
    <row r="107" spans="1:65" s="2" customFormat="1" ht="33" customHeight="1">
      <c r="A107" s="34"/>
      <c r="B107" s="35"/>
      <c r="C107" s="183" t="s">
        <v>157</v>
      </c>
      <c r="D107" s="183" t="s">
        <v>136</v>
      </c>
      <c r="E107" s="184" t="s">
        <v>175</v>
      </c>
      <c r="F107" s="185" t="s">
        <v>176</v>
      </c>
      <c r="G107" s="186" t="s">
        <v>96</v>
      </c>
      <c r="H107" s="187">
        <v>131.22</v>
      </c>
      <c r="I107" s="188"/>
      <c r="J107" s="189">
        <f>ROUND(I107*H107,2)</f>
        <v>0</v>
      </c>
      <c r="K107" s="185" t="s">
        <v>146</v>
      </c>
      <c r="L107" s="39"/>
      <c r="M107" s="190" t="s">
        <v>19</v>
      </c>
      <c r="N107" s="191" t="s">
        <v>45</v>
      </c>
      <c r="O107" s="64"/>
      <c r="P107" s="192">
        <f>O107*H107</f>
        <v>0</v>
      </c>
      <c r="Q107" s="192">
        <v>0</v>
      </c>
      <c r="R107" s="192">
        <f>Q107*H107</f>
        <v>0</v>
      </c>
      <c r="S107" s="192">
        <v>0.032</v>
      </c>
      <c r="T107" s="193">
        <f>S107*H107</f>
        <v>4.19904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94" t="s">
        <v>140</v>
      </c>
      <c r="AT107" s="194" t="s">
        <v>136</v>
      </c>
      <c r="AU107" s="194" t="s">
        <v>86</v>
      </c>
      <c r="AY107" s="17" t="s">
        <v>133</v>
      </c>
      <c r="BE107" s="195">
        <f>IF(N107="základní",J107,0)</f>
        <v>0</v>
      </c>
      <c r="BF107" s="195">
        <f>IF(N107="snížená",J107,0)</f>
        <v>0</v>
      </c>
      <c r="BG107" s="195">
        <f>IF(N107="zákl. přenesená",J107,0)</f>
        <v>0</v>
      </c>
      <c r="BH107" s="195">
        <f>IF(N107="sníž. přenesená",J107,0)</f>
        <v>0</v>
      </c>
      <c r="BI107" s="195">
        <f>IF(N107="nulová",J107,0)</f>
        <v>0</v>
      </c>
      <c r="BJ107" s="17" t="s">
        <v>79</v>
      </c>
      <c r="BK107" s="195">
        <f>ROUND(I107*H107,2)</f>
        <v>0</v>
      </c>
      <c r="BL107" s="17" t="s">
        <v>140</v>
      </c>
      <c r="BM107" s="194" t="s">
        <v>177</v>
      </c>
    </row>
    <row r="108" spans="2:51" s="13" customFormat="1" ht="12">
      <c r="B108" s="196"/>
      <c r="C108" s="197"/>
      <c r="D108" s="198" t="s">
        <v>142</v>
      </c>
      <c r="E108" s="199" t="s">
        <v>19</v>
      </c>
      <c r="F108" s="200" t="s">
        <v>98</v>
      </c>
      <c r="G108" s="197"/>
      <c r="H108" s="201">
        <v>131.22</v>
      </c>
      <c r="I108" s="202"/>
      <c r="J108" s="197"/>
      <c r="K108" s="197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142</v>
      </c>
      <c r="AU108" s="207" t="s">
        <v>86</v>
      </c>
      <c r="AV108" s="13" t="s">
        <v>86</v>
      </c>
      <c r="AW108" s="13" t="s">
        <v>33</v>
      </c>
      <c r="AX108" s="13" t="s">
        <v>79</v>
      </c>
      <c r="AY108" s="207" t="s">
        <v>133</v>
      </c>
    </row>
    <row r="109" spans="2:63" s="12" customFormat="1" ht="22.9" customHeight="1">
      <c r="B109" s="167"/>
      <c r="C109" s="168"/>
      <c r="D109" s="169" t="s">
        <v>73</v>
      </c>
      <c r="E109" s="181" t="s">
        <v>178</v>
      </c>
      <c r="F109" s="181" t="s">
        <v>179</v>
      </c>
      <c r="G109" s="168"/>
      <c r="H109" s="168"/>
      <c r="I109" s="171"/>
      <c r="J109" s="182">
        <f>BK109</f>
        <v>0</v>
      </c>
      <c r="K109" s="168"/>
      <c r="L109" s="173"/>
      <c r="M109" s="174"/>
      <c r="N109" s="175"/>
      <c r="O109" s="175"/>
      <c r="P109" s="176">
        <f>SUM(P110:P115)</f>
        <v>0</v>
      </c>
      <c r="Q109" s="175"/>
      <c r="R109" s="176">
        <f>SUM(R110:R115)</f>
        <v>0</v>
      </c>
      <c r="S109" s="175"/>
      <c r="T109" s="177">
        <f>SUM(T110:T115)</f>
        <v>0</v>
      </c>
      <c r="AR109" s="178" t="s">
        <v>79</v>
      </c>
      <c r="AT109" s="179" t="s">
        <v>73</v>
      </c>
      <c r="AU109" s="179" t="s">
        <v>79</v>
      </c>
      <c r="AY109" s="178" t="s">
        <v>133</v>
      </c>
      <c r="BK109" s="180">
        <f>SUM(BK110:BK115)</f>
        <v>0</v>
      </c>
    </row>
    <row r="110" spans="1:65" s="2" customFormat="1" ht="21.75" customHeight="1">
      <c r="A110" s="34"/>
      <c r="B110" s="35"/>
      <c r="C110" s="183" t="s">
        <v>180</v>
      </c>
      <c r="D110" s="183" t="s">
        <v>136</v>
      </c>
      <c r="E110" s="184" t="s">
        <v>181</v>
      </c>
      <c r="F110" s="185" t="s">
        <v>182</v>
      </c>
      <c r="G110" s="186" t="s">
        <v>183</v>
      </c>
      <c r="H110" s="187">
        <v>4.525</v>
      </c>
      <c r="I110" s="188"/>
      <c r="J110" s="189">
        <f>ROUND(I110*H110,2)</f>
        <v>0</v>
      </c>
      <c r="K110" s="185" t="s">
        <v>146</v>
      </c>
      <c r="L110" s="39"/>
      <c r="M110" s="190" t="s">
        <v>19</v>
      </c>
      <c r="N110" s="191" t="s">
        <v>45</v>
      </c>
      <c r="O110" s="64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94" t="s">
        <v>140</v>
      </c>
      <c r="AT110" s="194" t="s">
        <v>136</v>
      </c>
      <c r="AU110" s="194" t="s">
        <v>86</v>
      </c>
      <c r="AY110" s="17" t="s">
        <v>133</v>
      </c>
      <c r="BE110" s="195">
        <f>IF(N110="základní",J110,0)</f>
        <v>0</v>
      </c>
      <c r="BF110" s="195">
        <f>IF(N110="snížená",J110,0)</f>
        <v>0</v>
      </c>
      <c r="BG110" s="195">
        <f>IF(N110="zákl. přenesená",J110,0)</f>
        <v>0</v>
      </c>
      <c r="BH110" s="195">
        <f>IF(N110="sníž. přenesená",J110,0)</f>
        <v>0</v>
      </c>
      <c r="BI110" s="195">
        <f>IF(N110="nulová",J110,0)</f>
        <v>0</v>
      </c>
      <c r="BJ110" s="17" t="s">
        <v>79</v>
      </c>
      <c r="BK110" s="195">
        <f>ROUND(I110*H110,2)</f>
        <v>0</v>
      </c>
      <c r="BL110" s="17" t="s">
        <v>140</v>
      </c>
      <c r="BM110" s="194" t="s">
        <v>184</v>
      </c>
    </row>
    <row r="111" spans="1:65" s="2" customFormat="1" ht="33" customHeight="1">
      <c r="A111" s="34"/>
      <c r="B111" s="35"/>
      <c r="C111" s="183" t="s">
        <v>185</v>
      </c>
      <c r="D111" s="183" t="s">
        <v>136</v>
      </c>
      <c r="E111" s="184" t="s">
        <v>186</v>
      </c>
      <c r="F111" s="185" t="s">
        <v>187</v>
      </c>
      <c r="G111" s="186" t="s">
        <v>183</v>
      </c>
      <c r="H111" s="187">
        <v>4.525</v>
      </c>
      <c r="I111" s="188"/>
      <c r="J111" s="189">
        <f>ROUND(I111*H111,2)</f>
        <v>0</v>
      </c>
      <c r="K111" s="185" t="s">
        <v>139</v>
      </c>
      <c r="L111" s="39"/>
      <c r="M111" s="190" t="s">
        <v>19</v>
      </c>
      <c r="N111" s="191" t="s">
        <v>45</v>
      </c>
      <c r="O111" s="64"/>
      <c r="P111" s="192">
        <f>O111*H111</f>
        <v>0</v>
      </c>
      <c r="Q111" s="192">
        <v>0</v>
      </c>
      <c r="R111" s="192">
        <f>Q111*H111</f>
        <v>0</v>
      </c>
      <c r="S111" s="192">
        <v>0</v>
      </c>
      <c r="T111" s="19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94" t="s">
        <v>140</v>
      </c>
      <c r="AT111" s="194" t="s">
        <v>136</v>
      </c>
      <c r="AU111" s="194" t="s">
        <v>86</v>
      </c>
      <c r="AY111" s="17" t="s">
        <v>133</v>
      </c>
      <c r="BE111" s="195">
        <f>IF(N111="základní",J111,0)</f>
        <v>0</v>
      </c>
      <c r="BF111" s="195">
        <f>IF(N111="snížená",J111,0)</f>
        <v>0</v>
      </c>
      <c r="BG111" s="195">
        <f>IF(N111="zákl. přenesená",J111,0)</f>
        <v>0</v>
      </c>
      <c r="BH111" s="195">
        <f>IF(N111="sníž. přenesená",J111,0)</f>
        <v>0</v>
      </c>
      <c r="BI111" s="195">
        <f>IF(N111="nulová",J111,0)</f>
        <v>0</v>
      </c>
      <c r="BJ111" s="17" t="s">
        <v>79</v>
      </c>
      <c r="BK111" s="195">
        <f>ROUND(I111*H111,2)</f>
        <v>0</v>
      </c>
      <c r="BL111" s="17" t="s">
        <v>140</v>
      </c>
      <c r="BM111" s="194" t="s">
        <v>188</v>
      </c>
    </row>
    <row r="112" spans="1:65" s="2" customFormat="1" ht="21.75" customHeight="1">
      <c r="A112" s="34"/>
      <c r="B112" s="35"/>
      <c r="C112" s="183" t="s">
        <v>189</v>
      </c>
      <c r="D112" s="183" t="s">
        <v>136</v>
      </c>
      <c r="E112" s="184" t="s">
        <v>190</v>
      </c>
      <c r="F112" s="185" t="s">
        <v>191</v>
      </c>
      <c r="G112" s="186" t="s">
        <v>183</v>
      </c>
      <c r="H112" s="187">
        <v>4.525</v>
      </c>
      <c r="I112" s="188"/>
      <c r="J112" s="189">
        <f>ROUND(I112*H112,2)</f>
        <v>0</v>
      </c>
      <c r="K112" s="185" t="s">
        <v>146</v>
      </c>
      <c r="L112" s="39"/>
      <c r="M112" s="190" t="s">
        <v>19</v>
      </c>
      <c r="N112" s="191" t="s">
        <v>45</v>
      </c>
      <c r="O112" s="64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94" t="s">
        <v>140</v>
      </c>
      <c r="AT112" s="194" t="s">
        <v>136</v>
      </c>
      <c r="AU112" s="194" t="s">
        <v>86</v>
      </c>
      <c r="AY112" s="17" t="s">
        <v>133</v>
      </c>
      <c r="BE112" s="195">
        <f>IF(N112="základní",J112,0)</f>
        <v>0</v>
      </c>
      <c r="BF112" s="195">
        <f>IF(N112="snížená",J112,0)</f>
        <v>0</v>
      </c>
      <c r="BG112" s="195">
        <f>IF(N112="zákl. přenesená",J112,0)</f>
        <v>0</v>
      </c>
      <c r="BH112" s="195">
        <f>IF(N112="sníž. přenesená",J112,0)</f>
        <v>0</v>
      </c>
      <c r="BI112" s="195">
        <f>IF(N112="nulová",J112,0)</f>
        <v>0</v>
      </c>
      <c r="BJ112" s="17" t="s">
        <v>79</v>
      </c>
      <c r="BK112" s="195">
        <f>ROUND(I112*H112,2)</f>
        <v>0</v>
      </c>
      <c r="BL112" s="17" t="s">
        <v>140</v>
      </c>
      <c r="BM112" s="194" t="s">
        <v>192</v>
      </c>
    </row>
    <row r="113" spans="1:65" s="2" customFormat="1" ht="33" customHeight="1">
      <c r="A113" s="34"/>
      <c r="B113" s="35"/>
      <c r="C113" s="183" t="s">
        <v>193</v>
      </c>
      <c r="D113" s="183" t="s">
        <v>136</v>
      </c>
      <c r="E113" s="184" t="s">
        <v>194</v>
      </c>
      <c r="F113" s="185" t="s">
        <v>195</v>
      </c>
      <c r="G113" s="186" t="s">
        <v>183</v>
      </c>
      <c r="H113" s="187">
        <v>45.25</v>
      </c>
      <c r="I113" s="188"/>
      <c r="J113" s="189">
        <f>ROUND(I113*H113,2)</f>
        <v>0</v>
      </c>
      <c r="K113" s="185" t="s">
        <v>146</v>
      </c>
      <c r="L113" s="39"/>
      <c r="M113" s="190" t="s">
        <v>19</v>
      </c>
      <c r="N113" s="191" t="s">
        <v>45</v>
      </c>
      <c r="O113" s="64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94" t="s">
        <v>140</v>
      </c>
      <c r="AT113" s="194" t="s">
        <v>136</v>
      </c>
      <c r="AU113" s="194" t="s">
        <v>86</v>
      </c>
      <c r="AY113" s="17" t="s">
        <v>133</v>
      </c>
      <c r="BE113" s="195">
        <f>IF(N113="základní",J113,0)</f>
        <v>0</v>
      </c>
      <c r="BF113" s="195">
        <f>IF(N113="snížená",J113,0)</f>
        <v>0</v>
      </c>
      <c r="BG113" s="195">
        <f>IF(N113="zákl. přenesená",J113,0)</f>
        <v>0</v>
      </c>
      <c r="BH113" s="195">
        <f>IF(N113="sníž. přenesená",J113,0)</f>
        <v>0</v>
      </c>
      <c r="BI113" s="195">
        <f>IF(N113="nulová",J113,0)</f>
        <v>0</v>
      </c>
      <c r="BJ113" s="17" t="s">
        <v>79</v>
      </c>
      <c r="BK113" s="195">
        <f>ROUND(I113*H113,2)</f>
        <v>0</v>
      </c>
      <c r="BL113" s="17" t="s">
        <v>140</v>
      </c>
      <c r="BM113" s="194" t="s">
        <v>196</v>
      </c>
    </row>
    <row r="114" spans="2:51" s="13" customFormat="1" ht="12">
      <c r="B114" s="196"/>
      <c r="C114" s="197"/>
      <c r="D114" s="198" t="s">
        <v>142</v>
      </c>
      <c r="E114" s="197"/>
      <c r="F114" s="200" t="s">
        <v>197</v>
      </c>
      <c r="G114" s="197"/>
      <c r="H114" s="201">
        <v>45.25</v>
      </c>
      <c r="I114" s="202"/>
      <c r="J114" s="197"/>
      <c r="K114" s="197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142</v>
      </c>
      <c r="AU114" s="207" t="s">
        <v>86</v>
      </c>
      <c r="AV114" s="13" t="s">
        <v>86</v>
      </c>
      <c r="AW114" s="13" t="s">
        <v>4</v>
      </c>
      <c r="AX114" s="13" t="s">
        <v>79</v>
      </c>
      <c r="AY114" s="207" t="s">
        <v>133</v>
      </c>
    </row>
    <row r="115" spans="1:65" s="2" customFormat="1" ht="33" customHeight="1">
      <c r="A115" s="34"/>
      <c r="B115" s="35"/>
      <c r="C115" s="183" t="s">
        <v>198</v>
      </c>
      <c r="D115" s="183" t="s">
        <v>136</v>
      </c>
      <c r="E115" s="184" t="s">
        <v>199</v>
      </c>
      <c r="F115" s="185" t="s">
        <v>200</v>
      </c>
      <c r="G115" s="186" t="s">
        <v>183</v>
      </c>
      <c r="H115" s="187">
        <v>4.846</v>
      </c>
      <c r="I115" s="188"/>
      <c r="J115" s="189">
        <f>ROUND(I115*H115,2)</f>
        <v>0</v>
      </c>
      <c r="K115" s="185" t="s">
        <v>139</v>
      </c>
      <c r="L115" s="39"/>
      <c r="M115" s="190" t="s">
        <v>19</v>
      </c>
      <c r="N115" s="191" t="s">
        <v>45</v>
      </c>
      <c r="O115" s="64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94" t="s">
        <v>140</v>
      </c>
      <c r="AT115" s="194" t="s">
        <v>136</v>
      </c>
      <c r="AU115" s="194" t="s">
        <v>86</v>
      </c>
      <c r="AY115" s="17" t="s">
        <v>133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17" t="s">
        <v>79</v>
      </c>
      <c r="BK115" s="195">
        <f>ROUND(I115*H115,2)</f>
        <v>0</v>
      </c>
      <c r="BL115" s="17" t="s">
        <v>140</v>
      </c>
      <c r="BM115" s="194" t="s">
        <v>201</v>
      </c>
    </row>
    <row r="116" spans="2:63" s="12" customFormat="1" ht="22.9" customHeight="1">
      <c r="B116" s="167"/>
      <c r="C116" s="168"/>
      <c r="D116" s="169" t="s">
        <v>73</v>
      </c>
      <c r="E116" s="181" t="s">
        <v>202</v>
      </c>
      <c r="F116" s="181" t="s">
        <v>203</v>
      </c>
      <c r="G116" s="168"/>
      <c r="H116" s="168"/>
      <c r="I116" s="171"/>
      <c r="J116" s="182">
        <f>BK116</f>
        <v>0</v>
      </c>
      <c r="K116" s="168"/>
      <c r="L116" s="173"/>
      <c r="M116" s="174"/>
      <c r="N116" s="175"/>
      <c r="O116" s="175"/>
      <c r="P116" s="176">
        <f>P117</f>
        <v>0</v>
      </c>
      <c r="Q116" s="175"/>
      <c r="R116" s="176">
        <f>R117</f>
        <v>0</v>
      </c>
      <c r="S116" s="175"/>
      <c r="T116" s="177">
        <f>T117</f>
        <v>0</v>
      </c>
      <c r="AR116" s="178" t="s">
        <v>79</v>
      </c>
      <c r="AT116" s="179" t="s">
        <v>73</v>
      </c>
      <c r="AU116" s="179" t="s">
        <v>79</v>
      </c>
      <c r="AY116" s="178" t="s">
        <v>133</v>
      </c>
      <c r="BK116" s="180">
        <f>BK117</f>
        <v>0</v>
      </c>
    </row>
    <row r="117" spans="1:65" s="2" customFormat="1" ht="66.75" customHeight="1">
      <c r="A117" s="34"/>
      <c r="B117" s="35"/>
      <c r="C117" s="183" t="s">
        <v>8</v>
      </c>
      <c r="D117" s="183" t="s">
        <v>136</v>
      </c>
      <c r="E117" s="184" t="s">
        <v>204</v>
      </c>
      <c r="F117" s="185" t="s">
        <v>205</v>
      </c>
      <c r="G117" s="186" t="s">
        <v>183</v>
      </c>
      <c r="H117" s="187">
        <v>1.366</v>
      </c>
      <c r="I117" s="188"/>
      <c r="J117" s="189">
        <f>ROUND(I117*H117,2)</f>
        <v>0</v>
      </c>
      <c r="K117" s="185" t="s">
        <v>146</v>
      </c>
      <c r="L117" s="39"/>
      <c r="M117" s="190" t="s">
        <v>19</v>
      </c>
      <c r="N117" s="191" t="s">
        <v>45</v>
      </c>
      <c r="O117" s="64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94" t="s">
        <v>140</v>
      </c>
      <c r="AT117" s="194" t="s">
        <v>136</v>
      </c>
      <c r="AU117" s="194" t="s">
        <v>86</v>
      </c>
      <c r="AY117" s="17" t="s">
        <v>133</v>
      </c>
      <c r="BE117" s="195">
        <f>IF(N117="základní",J117,0)</f>
        <v>0</v>
      </c>
      <c r="BF117" s="195">
        <f>IF(N117="snížená",J117,0)</f>
        <v>0</v>
      </c>
      <c r="BG117" s="195">
        <f>IF(N117="zákl. přenesená",J117,0)</f>
        <v>0</v>
      </c>
      <c r="BH117" s="195">
        <f>IF(N117="sníž. přenesená",J117,0)</f>
        <v>0</v>
      </c>
      <c r="BI117" s="195">
        <f>IF(N117="nulová",J117,0)</f>
        <v>0</v>
      </c>
      <c r="BJ117" s="17" t="s">
        <v>79</v>
      </c>
      <c r="BK117" s="195">
        <f>ROUND(I117*H117,2)</f>
        <v>0</v>
      </c>
      <c r="BL117" s="17" t="s">
        <v>140</v>
      </c>
      <c r="BM117" s="194" t="s">
        <v>206</v>
      </c>
    </row>
    <row r="118" spans="2:63" s="12" customFormat="1" ht="25.9" customHeight="1">
      <c r="B118" s="167"/>
      <c r="C118" s="168"/>
      <c r="D118" s="169" t="s">
        <v>73</v>
      </c>
      <c r="E118" s="170" t="s">
        <v>207</v>
      </c>
      <c r="F118" s="170" t="s">
        <v>208</v>
      </c>
      <c r="G118" s="168"/>
      <c r="H118" s="168"/>
      <c r="I118" s="171"/>
      <c r="J118" s="172">
        <f>BK118</f>
        <v>0</v>
      </c>
      <c r="K118" s="168"/>
      <c r="L118" s="173"/>
      <c r="M118" s="174"/>
      <c r="N118" s="175"/>
      <c r="O118" s="175"/>
      <c r="P118" s="176">
        <f>P119+P125+P133+P142</f>
        <v>0</v>
      </c>
      <c r="Q118" s="175"/>
      <c r="R118" s="176">
        <f>R119+R125+R133+R142</f>
        <v>4.10807833</v>
      </c>
      <c r="S118" s="175"/>
      <c r="T118" s="177">
        <f>T119+T125+T133+T142</f>
        <v>0.13193</v>
      </c>
      <c r="AR118" s="178" t="s">
        <v>86</v>
      </c>
      <c r="AT118" s="179" t="s">
        <v>73</v>
      </c>
      <c r="AU118" s="179" t="s">
        <v>74</v>
      </c>
      <c r="AY118" s="178" t="s">
        <v>133</v>
      </c>
      <c r="BK118" s="180">
        <f>BK119+BK125+BK133+BK142</f>
        <v>0</v>
      </c>
    </row>
    <row r="119" spans="2:63" s="12" customFormat="1" ht="22.9" customHeight="1">
      <c r="B119" s="167"/>
      <c r="C119" s="168"/>
      <c r="D119" s="169" t="s">
        <v>73</v>
      </c>
      <c r="E119" s="181" t="s">
        <v>209</v>
      </c>
      <c r="F119" s="181" t="s">
        <v>210</v>
      </c>
      <c r="G119" s="168"/>
      <c r="H119" s="168"/>
      <c r="I119" s="171"/>
      <c r="J119" s="182">
        <f>BK119</f>
        <v>0</v>
      </c>
      <c r="K119" s="168"/>
      <c r="L119" s="173"/>
      <c r="M119" s="174"/>
      <c r="N119" s="175"/>
      <c r="O119" s="175"/>
      <c r="P119" s="176">
        <f>SUM(P120:P124)</f>
        <v>0</v>
      </c>
      <c r="Q119" s="175"/>
      <c r="R119" s="176">
        <f>SUM(R120:R124)</f>
        <v>0.12877</v>
      </c>
      <c r="S119" s="175"/>
      <c r="T119" s="177">
        <f>SUM(T120:T124)</f>
        <v>0.13193</v>
      </c>
      <c r="AR119" s="178" t="s">
        <v>86</v>
      </c>
      <c r="AT119" s="179" t="s">
        <v>73</v>
      </c>
      <c r="AU119" s="179" t="s">
        <v>79</v>
      </c>
      <c r="AY119" s="178" t="s">
        <v>133</v>
      </c>
      <c r="BK119" s="180">
        <f>SUM(BK120:BK124)</f>
        <v>0</v>
      </c>
    </row>
    <row r="120" spans="1:65" s="2" customFormat="1" ht="21.75" customHeight="1">
      <c r="A120" s="34"/>
      <c r="B120" s="35"/>
      <c r="C120" s="183" t="s">
        <v>211</v>
      </c>
      <c r="D120" s="183" t="s">
        <v>136</v>
      </c>
      <c r="E120" s="184" t="s">
        <v>212</v>
      </c>
      <c r="F120" s="185" t="s">
        <v>213</v>
      </c>
      <c r="G120" s="186" t="s">
        <v>83</v>
      </c>
      <c r="H120" s="187">
        <v>79</v>
      </c>
      <c r="I120" s="188"/>
      <c r="J120" s="189">
        <f>ROUND(I120*H120,2)</f>
        <v>0</v>
      </c>
      <c r="K120" s="185" t="s">
        <v>146</v>
      </c>
      <c r="L120" s="39"/>
      <c r="M120" s="190" t="s">
        <v>19</v>
      </c>
      <c r="N120" s="191" t="s">
        <v>45</v>
      </c>
      <c r="O120" s="64"/>
      <c r="P120" s="192">
        <f>O120*H120</f>
        <v>0</v>
      </c>
      <c r="Q120" s="192">
        <v>0</v>
      </c>
      <c r="R120" s="192">
        <f>Q120*H120</f>
        <v>0</v>
      </c>
      <c r="S120" s="192">
        <v>0.00167</v>
      </c>
      <c r="T120" s="193">
        <f>S120*H120</f>
        <v>0.13193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94" t="s">
        <v>211</v>
      </c>
      <c r="AT120" s="194" t="s">
        <v>136</v>
      </c>
      <c r="AU120" s="194" t="s">
        <v>86</v>
      </c>
      <c r="AY120" s="17" t="s">
        <v>133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17" t="s">
        <v>79</v>
      </c>
      <c r="BK120" s="195">
        <f>ROUND(I120*H120,2)</f>
        <v>0</v>
      </c>
      <c r="BL120" s="17" t="s">
        <v>211</v>
      </c>
      <c r="BM120" s="194" t="s">
        <v>214</v>
      </c>
    </row>
    <row r="121" spans="2:51" s="13" customFormat="1" ht="12">
      <c r="B121" s="196"/>
      <c r="C121" s="197"/>
      <c r="D121" s="198" t="s">
        <v>142</v>
      </c>
      <c r="E121" s="199" t="s">
        <v>19</v>
      </c>
      <c r="F121" s="200" t="s">
        <v>91</v>
      </c>
      <c r="G121" s="197"/>
      <c r="H121" s="201">
        <v>79</v>
      </c>
      <c r="I121" s="202"/>
      <c r="J121" s="197"/>
      <c r="K121" s="197"/>
      <c r="L121" s="203"/>
      <c r="M121" s="204"/>
      <c r="N121" s="205"/>
      <c r="O121" s="205"/>
      <c r="P121" s="205"/>
      <c r="Q121" s="205"/>
      <c r="R121" s="205"/>
      <c r="S121" s="205"/>
      <c r="T121" s="206"/>
      <c r="AT121" s="207" t="s">
        <v>142</v>
      </c>
      <c r="AU121" s="207" t="s">
        <v>86</v>
      </c>
      <c r="AV121" s="13" t="s">
        <v>86</v>
      </c>
      <c r="AW121" s="13" t="s">
        <v>33</v>
      </c>
      <c r="AX121" s="13" t="s">
        <v>79</v>
      </c>
      <c r="AY121" s="207" t="s">
        <v>133</v>
      </c>
    </row>
    <row r="122" spans="1:65" s="2" customFormat="1" ht="33" customHeight="1">
      <c r="A122" s="34"/>
      <c r="B122" s="35"/>
      <c r="C122" s="183" t="s">
        <v>215</v>
      </c>
      <c r="D122" s="183" t="s">
        <v>136</v>
      </c>
      <c r="E122" s="184" t="s">
        <v>216</v>
      </c>
      <c r="F122" s="185" t="s">
        <v>217</v>
      </c>
      <c r="G122" s="186" t="s">
        <v>83</v>
      </c>
      <c r="H122" s="187">
        <v>79</v>
      </c>
      <c r="I122" s="188"/>
      <c r="J122" s="189">
        <f>ROUND(I122*H122,2)</f>
        <v>0</v>
      </c>
      <c r="K122" s="185" t="s">
        <v>139</v>
      </c>
      <c r="L122" s="39"/>
      <c r="M122" s="190" t="s">
        <v>19</v>
      </c>
      <c r="N122" s="191" t="s">
        <v>45</v>
      </c>
      <c r="O122" s="64"/>
      <c r="P122" s="192">
        <f>O122*H122</f>
        <v>0</v>
      </c>
      <c r="Q122" s="192">
        <v>0.00163</v>
      </c>
      <c r="R122" s="192">
        <f>Q122*H122</f>
        <v>0.12877</v>
      </c>
      <c r="S122" s="192">
        <v>0</v>
      </c>
      <c r="T122" s="19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94" t="s">
        <v>211</v>
      </c>
      <c r="AT122" s="194" t="s">
        <v>136</v>
      </c>
      <c r="AU122" s="194" t="s">
        <v>86</v>
      </c>
      <c r="AY122" s="17" t="s">
        <v>133</v>
      </c>
      <c r="BE122" s="195">
        <f>IF(N122="základní",J122,0)</f>
        <v>0</v>
      </c>
      <c r="BF122" s="195">
        <f>IF(N122="snížená",J122,0)</f>
        <v>0</v>
      </c>
      <c r="BG122" s="195">
        <f>IF(N122="zákl. přenesená",J122,0)</f>
        <v>0</v>
      </c>
      <c r="BH122" s="195">
        <f>IF(N122="sníž. přenesená",J122,0)</f>
        <v>0</v>
      </c>
      <c r="BI122" s="195">
        <f>IF(N122="nulová",J122,0)</f>
        <v>0</v>
      </c>
      <c r="BJ122" s="17" t="s">
        <v>79</v>
      </c>
      <c r="BK122" s="195">
        <f>ROUND(I122*H122,2)</f>
        <v>0</v>
      </c>
      <c r="BL122" s="17" t="s">
        <v>211</v>
      </c>
      <c r="BM122" s="194" t="s">
        <v>218</v>
      </c>
    </row>
    <row r="123" spans="2:51" s="13" customFormat="1" ht="12">
      <c r="B123" s="196"/>
      <c r="C123" s="197"/>
      <c r="D123" s="198" t="s">
        <v>142</v>
      </c>
      <c r="E123" s="199" t="s">
        <v>19</v>
      </c>
      <c r="F123" s="200" t="s">
        <v>91</v>
      </c>
      <c r="G123" s="197"/>
      <c r="H123" s="201">
        <v>79</v>
      </c>
      <c r="I123" s="202"/>
      <c r="J123" s="197"/>
      <c r="K123" s="197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142</v>
      </c>
      <c r="AU123" s="207" t="s">
        <v>86</v>
      </c>
      <c r="AV123" s="13" t="s">
        <v>86</v>
      </c>
      <c r="AW123" s="13" t="s">
        <v>33</v>
      </c>
      <c r="AX123" s="13" t="s">
        <v>79</v>
      </c>
      <c r="AY123" s="207" t="s">
        <v>133</v>
      </c>
    </row>
    <row r="124" spans="1:65" s="2" customFormat="1" ht="44.25" customHeight="1">
      <c r="A124" s="34"/>
      <c r="B124" s="35"/>
      <c r="C124" s="183" t="s">
        <v>219</v>
      </c>
      <c r="D124" s="183" t="s">
        <v>136</v>
      </c>
      <c r="E124" s="184" t="s">
        <v>220</v>
      </c>
      <c r="F124" s="185" t="s">
        <v>221</v>
      </c>
      <c r="G124" s="186" t="s">
        <v>183</v>
      </c>
      <c r="H124" s="187">
        <v>0.129</v>
      </c>
      <c r="I124" s="188"/>
      <c r="J124" s="189">
        <f>ROUND(I124*H124,2)</f>
        <v>0</v>
      </c>
      <c r="K124" s="185" t="s">
        <v>146</v>
      </c>
      <c r="L124" s="39"/>
      <c r="M124" s="190" t="s">
        <v>19</v>
      </c>
      <c r="N124" s="191" t="s">
        <v>45</v>
      </c>
      <c r="O124" s="64"/>
      <c r="P124" s="192">
        <f>O124*H124</f>
        <v>0</v>
      </c>
      <c r="Q124" s="192">
        <v>0</v>
      </c>
      <c r="R124" s="192">
        <f>Q124*H124</f>
        <v>0</v>
      </c>
      <c r="S124" s="192">
        <v>0</v>
      </c>
      <c r="T124" s="193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4" t="s">
        <v>211</v>
      </c>
      <c r="AT124" s="194" t="s">
        <v>136</v>
      </c>
      <c r="AU124" s="194" t="s">
        <v>86</v>
      </c>
      <c r="AY124" s="17" t="s">
        <v>133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17" t="s">
        <v>79</v>
      </c>
      <c r="BK124" s="195">
        <f>ROUND(I124*H124,2)</f>
        <v>0</v>
      </c>
      <c r="BL124" s="17" t="s">
        <v>211</v>
      </c>
      <c r="BM124" s="194" t="s">
        <v>222</v>
      </c>
    </row>
    <row r="125" spans="2:63" s="12" customFormat="1" ht="22.9" customHeight="1">
      <c r="B125" s="167"/>
      <c r="C125" s="168"/>
      <c r="D125" s="169" t="s">
        <v>73</v>
      </c>
      <c r="E125" s="181" t="s">
        <v>223</v>
      </c>
      <c r="F125" s="181" t="s">
        <v>224</v>
      </c>
      <c r="G125" s="168"/>
      <c r="H125" s="168"/>
      <c r="I125" s="171"/>
      <c r="J125" s="182">
        <f>BK125</f>
        <v>0</v>
      </c>
      <c r="K125" s="168"/>
      <c r="L125" s="173"/>
      <c r="M125" s="174"/>
      <c r="N125" s="175"/>
      <c r="O125" s="175"/>
      <c r="P125" s="176">
        <f>SUM(P126:P132)</f>
        <v>0</v>
      </c>
      <c r="Q125" s="175"/>
      <c r="R125" s="176">
        <f>SUM(R126:R132)</f>
        <v>3.9420971999999996</v>
      </c>
      <c r="S125" s="175"/>
      <c r="T125" s="177">
        <f>SUM(T126:T132)</f>
        <v>0</v>
      </c>
      <c r="AR125" s="178" t="s">
        <v>86</v>
      </c>
      <c r="AT125" s="179" t="s">
        <v>73</v>
      </c>
      <c r="AU125" s="179" t="s">
        <v>79</v>
      </c>
      <c r="AY125" s="178" t="s">
        <v>133</v>
      </c>
      <c r="BK125" s="180">
        <f>SUM(BK126:BK132)</f>
        <v>0</v>
      </c>
    </row>
    <row r="126" spans="1:65" s="2" customFormat="1" ht="33" customHeight="1">
      <c r="A126" s="34"/>
      <c r="B126" s="35"/>
      <c r="C126" s="183" t="s">
        <v>225</v>
      </c>
      <c r="D126" s="183" t="s">
        <v>136</v>
      </c>
      <c r="E126" s="184" t="s">
        <v>226</v>
      </c>
      <c r="F126" s="185" t="s">
        <v>227</v>
      </c>
      <c r="G126" s="186" t="s">
        <v>96</v>
      </c>
      <c r="H126" s="187">
        <v>131.22</v>
      </c>
      <c r="I126" s="188"/>
      <c r="J126" s="189">
        <f>ROUND(I126*H126,2)</f>
        <v>0</v>
      </c>
      <c r="K126" s="185" t="s">
        <v>146</v>
      </c>
      <c r="L126" s="39"/>
      <c r="M126" s="190" t="s">
        <v>19</v>
      </c>
      <c r="N126" s="191" t="s">
        <v>45</v>
      </c>
      <c r="O126" s="64"/>
      <c r="P126" s="192">
        <f>O126*H126</f>
        <v>0</v>
      </c>
      <c r="Q126" s="192">
        <v>0.00026</v>
      </c>
      <c r="R126" s="192">
        <f>Q126*H126</f>
        <v>0.03411719999999999</v>
      </c>
      <c r="S126" s="192">
        <v>0</v>
      </c>
      <c r="T126" s="193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4" t="s">
        <v>211</v>
      </c>
      <c r="AT126" s="194" t="s">
        <v>136</v>
      </c>
      <c r="AU126" s="194" t="s">
        <v>86</v>
      </c>
      <c r="AY126" s="17" t="s">
        <v>133</v>
      </c>
      <c r="BE126" s="195">
        <f>IF(N126="základní",J126,0)</f>
        <v>0</v>
      </c>
      <c r="BF126" s="195">
        <f>IF(N126="snížená",J126,0)</f>
        <v>0</v>
      </c>
      <c r="BG126" s="195">
        <f>IF(N126="zákl. přenesená",J126,0)</f>
        <v>0</v>
      </c>
      <c r="BH126" s="195">
        <f>IF(N126="sníž. přenesená",J126,0)</f>
        <v>0</v>
      </c>
      <c r="BI126" s="195">
        <f>IF(N126="nulová",J126,0)</f>
        <v>0</v>
      </c>
      <c r="BJ126" s="17" t="s">
        <v>79</v>
      </c>
      <c r="BK126" s="195">
        <f>ROUND(I126*H126,2)</f>
        <v>0</v>
      </c>
      <c r="BL126" s="17" t="s">
        <v>211</v>
      </c>
      <c r="BM126" s="194" t="s">
        <v>228</v>
      </c>
    </row>
    <row r="127" spans="2:51" s="13" customFormat="1" ht="12">
      <c r="B127" s="196"/>
      <c r="C127" s="197"/>
      <c r="D127" s="198" t="s">
        <v>142</v>
      </c>
      <c r="E127" s="199" t="s">
        <v>19</v>
      </c>
      <c r="F127" s="200" t="s">
        <v>98</v>
      </c>
      <c r="G127" s="197"/>
      <c r="H127" s="201">
        <v>131.22</v>
      </c>
      <c r="I127" s="202"/>
      <c r="J127" s="197"/>
      <c r="K127" s="197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142</v>
      </c>
      <c r="AU127" s="207" t="s">
        <v>86</v>
      </c>
      <c r="AV127" s="13" t="s">
        <v>86</v>
      </c>
      <c r="AW127" s="13" t="s">
        <v>33</v>
      </c>
      <c r="AX127" s="13" t="s">
        <v>79</v>
      </c>
      <c r="AY127" s="207" t="s">
        <v>133</v>
      </c>
    </row>
    <row r="128" spans="1:65" s="2" customFormat="1" ht="21.75" customHeight="1">
      <c r="A128" s="34"/>
      <c r="B128" s="35"/>
      <c r="C128" s="219" t="s">
        <v>229</v>
      </c>
      <c r="D128" s="219" t="s">
        <v>230</v>
      </c>
      <c r="E128" s="220" t="s">
        <v>231</v>
      </c>
      <c r="F128" s="221" t="s">
        <v>232</v>
      </c>
      <c r="G128" s="222" t="s">
        <v>96</v>
      </c>
      <c r="H128" s="223">
        <v>131.22</v>
      </c>
      <c r="I128" s="224"/>
      <c r="J128" s="225">
        <f>ROUND(I128*H128,2)</f>
        <v>0</v>
      </c>
      <c r="K128" s="221" t="s">
        <v>139</v>
      </c>
      <c r="L128" s="226"/>
      <c r="M128" s="227" t="s">
        <v>19</v>
      </c>
      <c r="N128" s="228" t="s">
        <v>45</v>
      </c>
      <c r="O128" s="64"/>
      <c r="P128" s="192">
        <f>O128*H128</f>
        <v>0</v>
      </c>
      <c r="Q128" s="192">
        <v>0.0287</v>
      </c>
      <c r="R128" s="192">
        <f>Q128*H128</f>
        <v>3.7660139999999998</v>
      </c>
      <c r="S128" s="192">
        <v>0</v>
      </c>
      <c r="T128" s="19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4" t="s">
        <v>233</v>
      </c>
      <c r="AT128" s="194" t="s">
        <v>230</v>
      </c>
      <c r="AU128" s="194" t="s">
        <v>86</v>
      </c>
      <c r="AY128" s="17" t="s">
        <v>133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17" t="s">
        <v>79</v>
      </c>
      <c r="BK128" s="195">
        <f>ROUND(I128*H128,2)</f>
        <v>0</v>
      </c>
      <c r="BL128" s="17" t="s">
        <v>211</v>
      </c>
      <c r="BM128" s="194" t="s">
        <v>234</v>
      </c>
    </row>
    <row r="129" spans="1:65" s="2" customFormat="1" ht="33" customHeight="1">
      <c r="A129" s="34"/>
      <c r="B129" s="35"/>
      <c r="C129" s="183" t="s">
        <v>7</v>
      </c>
      <c r="D129" s="183" t="s">
        <v>136</v>
      </c>
      <c r="E129" s="184" t="s">
        <v>235</v>
      </c>
      <c r="F129" s="185" t="s">
        <v>236</v>
      </c>
      <c r="G129" s="186" t="s">
        <v>237</v>
      </c>
      <c r="H129" s="187">
        <v>5</v>
      </c>
      <c r="I129" s="188"/>
      <c r="J129" s="189">
        <f>ROUND(I129*H129,2)</f>
        <v>0</v>
      </c>
      <c r="K129" s="185" t="s">
        <v>146</v>
      </c>
      <c r="L129" s="39"/>
      <c r="M129" s="190" t="s">
        <v>19</v>
      </c>
      <c r="N129" s="191" t="s">
        <v>45</v>
      </c>
      <c r="O129" s="64"/>
      <c r="P129" s="192">
        <f>O129*H129</f>
        <v>0</v>
      </c>
      <c r="Q129" s="192">
        <v>0.00027</v>
      </c>
      <c r="R129" s="192">
        <f>Q129*H129</f>
        <v>0.00135</v>
      </c>
      <c r="S129" s="192">
        <v>0</v>
      </c>
      <c r="T129" s="193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4" t="s">
        <v>211</v>
      </c>
      <c r="AT129" s="194" t="s">
        <v>136</v>
      </c>
      <c r="AU129" s="194" t="s">
        <v>86</v>
      </c>
      <c r="AY129" s="17" t="s">
        <v>133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17" t="s">
        <v>79</v>
      </c>
      <c r="BK129" s="195">
        <f>ROUND(I129*H129,2)</f>
        <v>0</v>
      </c>
      <c r="BL129" s="17" t="s">
        <v>211</v>
      </c>
      <c r="BM129" s="194" t="s">
        <v>238</v>
      </c>
    </row>
    <row r="130" spans="1:65" s="2" customFormat="1" ht="21.75" customHeight="1">
      <c r="A130" s="34"/>
      <c r="B130" s="35"/>
      <c r="C130" s="219" t="s">
        <v>239</v>
      </c>
      <c r="D130" s="219" t="s">
        <v>230</v>
      </c>
      <c r="E130" s="220" t="s">
        <v>240</v>
      </c>
      <c r="F130" s="221" t="s">
        <v>241</v>
      </c>
      <c r="G130" s="222" t="s">
        <v>96</v>
      </c>
      <c r="H130" s="223">
        <v>4.05</v>
      </c>
      <c r="I130" s="224"/>
      <c r="J130" s="225">
        <f>ROUND(I130*H130,2)</f>
        <v>0</v>
      </c>
      <c r="K130" s="221" t="s">
        <v>139</v>
      </c>
      <c r="L130" s="226"/>
      <c r="M130" s="227" t="s">
        <v>19</v>
      </c>
      <c r="N130" s="228" t="s">
        <v>45</v>
      </c>
      <c r="O130" s="64"/>
      <c r="P130" s="192">
        <f>O130*H130</f>
        <v>0</v>
      </c>
      <c r="Q130" s="192">
        <v>0.03472</v>
      </c>
      <c r="R130" s="192">
        <f>Q130*H130</f>
        <v>0.140616</v>
      </c>
      <c r="S130" s="192">
        <v>0</v>
      </c>
      <c r="T130" s="193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4" t="s">
        <v>233</v>
      </c>
      <c r="AT130" s="194" t="s">
        <v>230</v>
      </c>
      <c r="AU130" s="194" t="s">
        <v>86</v>
      </c>
      <c r="AY130" s="17" t="s">
        <v>133</v>
      </c>
      <c r="BE130" s="195">
        <f>IF(N130="základní",J130,0)</f>
        <v>0</v>
      </c>
      <c r="BF130" s="195">
        <f>IF(N130="snížená",J130,0)</f>
        <v>0</v>
      </c>
      <c r="BG130" s="195">
        <f>IF(N130="zákl. přenesená",J130,0)</f>
        <v>0</v>
      </c>
      <c r="BH130" s="195">
        <f>IF(N130="sníž. přenesená",J130,0)</f>
        <v>0</v>
      </c>
      <c r="BI130" s="195">
        <f>IF(N130="nulová",J130,0)</f>
        <v>0</v>
      </c>
      <c r="BJ130" s="17" t="s">
        <v>79</v>
      </c>
      <c r="BK130" s="195">
        <f>ROUND(I130*H130,2)</f>
        <v>0</v>
      </c>
      <c r="BL130" s="17" t="s">
        <v>211</v>
      </c>
      <c r="BM130" s="194" t="s">
        <v>242</v>
      </c>
    </row>
    <row r="131" spans="2:51" s="13" customFormat="1" ht="12">
      <c r="B131" s="196"/>
      <c r="C131" s="197"/>
      <c r="D131" s="198" t="s">
        <v>142</v>
      </c>
      <c r="E131" s="199" t="s">
        <v>19</v>
      </c>
      <c r="F131" s="200" t="s">
        <v>94</v>
      </c>
      <c r="G131" s="197"/>
      <c r="H131" s="201">
        <v>4.05</v>
      </c>
      <c r="I131" s="202"/>
      <c r="J131" s="197"/>
      <c r="K131" s="197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142</v>
      </c>
      <c r="AU131" s="207" t="s">
        <v>86</v>
      </c>
      <c r="AV131" s="13" t="s">
        <v>86</v>
      </c>
      <c r="AW131" s="13" t="s">
        <v>33</v>
      </c>
      <c r="AX131" s="13" t="s">
        <v>79</v>
      </c>
      <c r="AY131" s="207" t="s">
        <v>133</v>
      </c>
    </row>
    <row r="132" spans="1:65" s="2" customFormat="1" ht="44.25" customHeight="1">
      <c r="A132" s="34"/>
      <c r="B132" s="35"/>
      <c r="C132" s="183" t="s">
        <v>243</v>
      </c>
      <c r="D132" s="183" t="s">
        <v>136</v>
      </c>
      <c r="E132" s="184" t="s">
        <v>244</v>
      </c>
      <c r="F132" s="185" t="s">
        <v>245</v>
      </c>
      <c r="G132" s="186" t="s">
        <v>183</v>
      </c>
      <c r="H132" s="187">
        <v>3.942</v>
      </c>
      <c r="I132" s="188"/>
      <c r="J132" s="189">
        <f>ROUND(I132*H132,2)</f>
        <v>0</v>
      </c>
      <c r="K132" s="185" t="s">
        <v>146</v>
      </c>
      <c r="L132" s="39"/>
      <c r="M132" s="190" t="s">
        <v>19</v>
      </c>
      <c r="N132" s="191" t="s">
        <v>45</v>
      </c>
      <c r="O132" s="64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4" t="s">
        <v>211</v>
      </c>
      <c r="AT132" s="194" t="s">
        <v>136</v>
      </c>
      <c r="AU132" s="194" t="s">
        <v>86</v>
      </c>
      <c r="AY132" s="17" t="s">
        <v>133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17" t="s">
        <v>79</v>
      </c>
      <c r="BK132" s="195">
        <f>ROUND(I132*H132,2)</f>
        <v>0</v>
      </c>
      <c r="BL132" s="17" t="s">
        <v>211</v>
      </c>
      <c r="BM132" s="194" t="s">
        <v>246</v>
      </c>
    </row>
    <row r="133" spans="2:63" s="12" customFormat="1" ht="22.9" customHeight="1">
      <c r="B133" s="167"/>
      <c r="C133" s="168"/>
      <c r="D133" s="169" t="s">
        <v>73</v>
      </c>
      <c r="E133" s="181" t="s">
        <v>247</v>
      </c>
      <c r="F133" s="181" t="s">
        <v>248</v>
      </c>
      <c r="G133" s="168"/>
      <c r="H133" s="168"/>
      <c r="I133" s="171"/>
      <c r="J133" s="182">
        <f>BK133</f>
        <v>0</v>
      </c>
      <c r="K133" s="168"/>
      <c r="L133" s="173"/>
      <c r="M133" s="174"/>
      <c r="N133" s="175"/>
      <c r="O133" s="175"/>
      <c r="P133" s="176">
        <f>SUM(P134:P141)</f>
        <v>0</v>
      </c>
      <c r="Q133" s="175"/>
      <c r="R133" s="176">
        <f>SUM(R134:R141)</f>
        <v>0.023868</v>
      </c>
      <c r="S133" s="175"/>
      <c r="T133" s="177">
        <f>SUM(T134:T141)</f>
        <v>0</v>
      </c>
      <c r="AR133" s="178" t="s">
        <v>86</v>
      </c>
      <c r="AT133" s="179" t="s">
        <v>73</v>
      </c>
      <c r="AU133" s="179" t="s">
        <v>79</v>
      </c>
      <c r="AY133" s="178" t="s">
        <v>133</v>
      </c>
      <c r="BK133" s="180">
        <f>SUM(BK134:BK141)</f>
        <v>0</v>
      </c>
    </row>
    <row r="134" spans="1:65" s="2" customFormat="1" ht="33" customHeight="1">
      <c r="A134" s="34"/>
      <c r="B134" s="35"/>
      <c r="C134" s="183" t="s">
        <v>249</v>
      </c>
      <c r="D134" s="183" t="s">
        <v>136</v>
      </c>
      <c r="E134" s="184" t="s">
        <v>250</v>
      </c>
      <c r="F134" s="185" t="s">
        <v>251</v>
      </c>
      <c r="G134" s="186" t="s">
        <v>83</v>
      </c>
      <c r="H134" s="187">
        <v>183.6</v>
      </c>
      <c r="I134" s="188"/>
      <c r="J134" s="189">
        <f>ROUND(I134*H134,2)</f>
        <v>0</v>
      </c>
      <c r="K134" s="185" t="s">
        <v>139</v>
      </c>
      <c r="L134" s="39"/>
      <c r="M134" s="190" t="s">
        <v>19</v>
      </c>
      <c r="N134" s="191" t="s">
        <v>45</v>
      </c>
      <c r="O134" s="64"/>
      <c r="P134" s="192">
        <f>O134*H134</f>
        <v>0</v>
      </c>
      <c r="Q134" s="192">
        <v>6E-05</v>
      </c>
      <c r="R134" s="192">
        <f>Q134*H134</f>
        <v>0.011016</v>
      </c>
      <c r="S134" s="192">
        <v>0</v>
      </c>
      <c r="T134" s="193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4" t="s">
        <v>211</v>
      </c>
      <c r="AT134" s="194" t="s">
        <v>136</v>
      </c>
      <c r="AU134" s="194" t="s">
        <v>86</v>
      </c>
      <c r="AY134" s="17" t="s">
        <v>133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17" t="s">
        <v>79</v>
      </c>
      <c r="BK134" s="195">
        <f>ROUND(I134*H134,2)</f>
        <v>0</v>
      </c>
      <c r="BL134" s="17" t="s">
        <v>211</v>
      </c>
      <c r="BM134" s="194" t="s">
        <v>252</v>
      </c>
    </row>
    <row r="135" spans="2:51" s="13" customFormat="1" ht="12">
      <c r="B135" s="196"/>
      <c r="C135" s="197"/>
      <c r="D135" s="198" t="s">
        <v>142</v>
      </c>
      <c r="E135" s="199" t="s">
        <v>19</v>
      </c>
      <c r="F135" s="200" t="s">
        <v>81</v>
      </c>
      <c r="G135" s="197"/>
      <c r="H135" s="201">
        <v>77.4</v>
      </c>
      <c r="I135" s="202"/>
      <c r="J135" s="197"/>
      <c r="K135" s="197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142</v>
      </c>
      <c r="AU135" s="207" t="s">
        <v>86</v>
      </c>
      <c r="AV135" s="13" t="s">
        <v>86</v>
      </c>
      <c r="AW135" s="13" t="s">
        <v>33</v>
      </c>
      <c r="AX135" s="13" t="s">
        <v>74</v>
      </c>
      <c r="AY135" s="207" t="s">
        <v>133</v>
      </c>
    </row>
    <row r="136" spans="2:51" s="13" customFormat="1" ht="12">
      <c r="B136" s="196"/>
      <c r="C136" s="197"/>
      <c r="D136" s="198" t="s">
        <v>142</v>
      </c>
      <c r="E136" s="199" t="s">
        <v>19</v>
      </c>
      <c r="F136" s="200" t="s">
        <v>87</v>
      </c>
      <c r="G136" s="197"/>
      <c r="H136" s="201">
        <v>106.2</v>
      </c>
      <c r="I136" s="202"/>
      <c r="J136" s="197"/>
      <c r="K136" s="197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142</v>
      </c>
      <c r="AU136" s="207" t="s">
        <v>86</v>
      </c>
      <c r="AV136" s="13" t="s">
        <v>86</v>
      </c>
      <c r="AW136" s="13" t="s">
        <v>33</v>
      </c>
      <c r="AX136" s="13" t="s">
        <v>74</v>
      </c>
      <c r="AY136" s="207" t="s">
        <v>133</v>
      </c>
    </row>
    <row r="137" spans="2:51" s="14" customFormat="1" ht="12">
      <c r="B137" s="208"/>
      <c r="C137" s="209"/>
      <c r="D137" s="198" t="s">
        <v>142</v>
      </c>
      <c r="E137" s="210" t="s">
        <v>19</v>
      </c>
      <c r="F137" s="211" t="s">
        <v>150</v>
      </c>
      <c r="G137" s="209"/>
      <c r="H137" s="212">
        <v>183.6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142</v>
      </c>
      <c r="AU137" s="218" t="s">
        <v>86</v>
      </c>
      <c r="AV137" s="14" t="s">
        <v>140</v>
      </c>
      <c r="AW137" s="14" t="s">
        <v>33</v>
      </c>
      <c r="AX137" s="14" t="s">
        <v>79</v>
      </c>
      <c r="AY137" s="218" t="s">
        <v>133</v>
      </c>
    </row>
    <row r="138" spans="1:65" s="2" customFormat="1" ht="33" customHeight="1">
      <c r="A138" s="34"/>
      <c r="B138" s="35"/>
      <c r="C138" s="183" t="s">
        <v>253</v>
      </c>
      <c r="D138" s="183" t="s">
        <v>136</v>
      </c>
      <c r="E138" s="184" t="s">
        <v>254</v>
      </c>
      <c r="F138" s="185" t="s">
        <v>255</v>
      </c>
      <c r="G138" s="186" t="s">
        <v>83</v>
      </c>
      <c r="H138" s="187">
        <v>183.6</v>
      </c>
      <c r="I138" s="188"/>
      <c r="J138" s="189">
        <f>ROUND(I138*H138,2)</f>
        <v>0</v>
      </c>
      <c r="K138" s="185" t="s">
        <v>139</v>
      </c>
      <c r="L138" s="39"/>
      <c r="M138" s="190" t="s">
        <v>19</v>
      </c>
      <c r="N138" s="191" t="s">
        <v>45</v>
      </c>
      <c r="O138" s="64"/>
      <c r="P138" s="192">
        <f>O138*H138</f>
        <v>0</v>
      </c>
      <c r="Q138" s="192">
        <v>7E-05</v>
      </c>
      <c r="R138" s="192">
        <f>Q138*H138</f>
        <v>0.012851999999999999</v>
      </c>
      <c r="S138" s="192">
        <v>0</v>
      </c>
      <c r="T138" s="19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4" t="s">
        <v>211</v>
      </c>
      <c r="AT138" s="194" t="s">
        <v>136</v>
      </c>
      <c r="AU138" s="194" t="s">
        <v>86</v>
      </c>
      <c r="AY138" s="17" t="s">
        <v>133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17" t="s">
        <v>79</v>
      </c>
      <c r="BK138" s="195">
        <f>ROUND(I138*H138,2)</f>
        <v>0</v>
      </c>
      <c r="BL138" s="17" t="s">
        <v>211</v>
      </c>
      <c r="BM138" s="194" t="s">
        <v>256</v>
      </c>
    </row>
    <row r="139" spans="2:51" s="13" customFormat="1" ht="12">
      <c r="B139" s="196"/>
      <c r="C139" s="197"/>
      <c r="D139" s="198" t="s">
        <v>142</v>
      </c>
      <c r="E139" s="199" t="s">
        <v>19</v>
      </c>
      <c r="F139" s="200" t="s">
        <v>81</v>
      </c>
      <c r="G139" s="197"/>
      <c r="H139" s="201">
        <v>77.4</v>
      </c>
      <c r="I139" s="202"/>
      <c r="J139" s="197"/>
      <c r="K139" s="197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142</v>
      </c>
      <c r="AU139" s="207" t="s">
        <v>86</v>
      </c>
      <c r="AV139" s="13" t="s">
        <v>86</v>
      </c>
      <c r="AW139" s="13" t="s">
        <v>33</v>
      </c>
      <c r="AX139" s="13" t="s">
        <v>74</v>
      </c>
      <c r="AY139" s="207" t="s">
        <v>133</v>
      </c>
    </row>
    <row r="140" spans="2:51" s="13" customFormat="1" ht="12">
      <c r="B140" s="196"/>
      <c r="C140" s="197"/>
      <c r="D140" s="198" t="s">
        <v>142</v>
      </c>
      <c r="E140" s="199" t="s">
        <v>19</v>
      </c>
      <c r="F140" s="200" t="s">
        <v>87</v>
      </c>
      <c r="G140" s="197"/>
      <c r="H140" s="201">
        <v>106.2</v>
      </c>
      <c r="I140" s="202"/>
      <c r="J140" s="197"/>
      <c r="K140" s="197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142</v>
      </c>
      <c r="AU140" s="207" t="s">
        <v>86</v>
      </c>
      <c r="AV140" s="13" t="s">
        <v>86</v>
      </c>
      <c r="AW140" s="13" t="s">
        <v>33</v>
      </c>
      <c r="AX140" s="13" t="s">
        <v>74</v>
      </c>
      <c r="AY140" s="207" t="s">
        <v>133</v>
      </c>
    </row>
    <row r="141" spans="2:51" s="14" customFormat="1" ht="12">
      <c r="B141" s="208"/>
      <c r="C141" s="209"/>
      <c r="D141" s="198" t="s">
        <v>142</v>
      </c>
      <c r="E141" s="210" t="s">
        <v>19</v>
      </c>
      <c r="F141" s="211" t="s">
        <v>150</v>
      </c>
      <c r="G141" s="209"/>
      <c r="H141" s="212">
        <v>183.6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142</v>
      </c>
      <c r="AU141" s="218" t="s">
        <v>86</v>
      </c>
      <c r="AV141" s="14" t="s">
        <v>140</v>
      </c>
      <c r="AW141" s="14" t="s">
        <v>33</v>
      </c>
      <c r="AX141" s="14" t="s">
        <v>79</v>
      </c>
      <c r="AY141" s="218" t="s">
        <v>133</v>
      </c>
    </row>
    <row r="142" spans="2:63" s="12" customFormat="1" ht="22.9" customHeight="1">
      <c r="B142" s="167"/>
      <c r="C142" s="168"/>
      <c r="D142" s="169" t="s">
        <v>73</v>
      </c>
      <c r="E142" s="181" t="s">
        <v>257</v>
      </c>
      <c r="F142" s="181" t="s">
        <v>258</v>
      </c>
      <c r="G142" s="168"/>
      <c r="H142" s="168"/>
      <c r="I142" s="171"/>
      <c r="J142" s="182">
        <f>BK142</f>
        <v>0</v>
      </c>
      <c r="K142" s="168"/>
      <c r="L142" s="173"/>
      <c r="M142" s="174"/>
      <c r="N142" s="175"/>
      <c r="O142" s="175"/>
      <c r="P142" s="176">
        <f>SUM(P143:P154)</f>
        <v>0</v>
      </c>
      <c r="Q142" s="175"/>
      <c r="R142" s="176">
        <f>SUM(R143:R154)</f>
        <v>0.01334313</v>
      </c>
      <c r="S142" s="175"/>
      <c r="T142" s="177">
        <f>SUM(T143:T154)</f>
        <v>0</v>
      </c>
      <c r="AR142" s="178" t="s">
        <v>86</v>
      </c>
      <c r="AT142" s="179" t="s">
        <v>73</v>
      </c>
      <c r="AU142" s="179" t="s">
        <v>79</v>
      </c>
      <c r="AY142" s="178" t="s">
        <v>133</v>
      </c>
      <c r="BK142" s="180">
        <f>SUM(BK143:BK154)</f>
        <v>0</v>
      </c>
    </row>
    <row r="143" spans="1:65" s="2" customFormat="1" ht="21.75" customHeight="1">
      <c r="A143" s="34"/>
      <c r="B143" s="35"/>
      <c r="C143" s="183" t="s">
        <v>259</v>
      </c>
      <c r="D143" s="183" t="s">
        <v>136</v>
      </c>
      <c r="E143" s="184" t="s">
        <v>260</v>
      </c>
      <c r="F143" s="185" t="s">
        <v>261</v>
      </c>
      <c r="G143" s="186" t="s">
        <v>96</v>
      </c>
      <c r="H143" s="187">
        <v>199.4</v>
      </c>
      <c r="I143" s="188"/>
      <c r="J143" s="189">
        <f>ROUND(I143*H143,2)</f>
        <v>0</v>
      </c>
      <c r="K143" s="185" t="s">
        <v>262</v>
      </c>
      <c r="L143" s="39"/>
      <c r="M143" s="190" t="s">
        <v>19</v>
      </c>
      <c r="N143" s="191" t="s">
        <v>45</v>
      </c>
      <c r="O143" s="64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4" t="s">
        <v>211</v>
      </c>
      <c r="AT143" s="194" t="s">
        <v>136</v>
      </c>
      <c r="AU143" s="194" t="s">
        <v>86</v>
      </c>
      <c r="AY143" s="17" t="s">
        <v>133</v>
      </c>
      <c r="BE143" s="195">
        <f>IF(N143="základní",J143,0)</f>
        <v>0</v>
      </c>
      <c r="BF143" s="195">
        <f>IF(N143="snížená",J143,0)</f>
        <v>0</v>
      </c>
      <c r="BG143" s="195">
        <f>IF(N143="zákl. přenesená",J143,0)</f>
        <v>0</v>
      </c>
      <c r="BH143" s="195">
        <f>IF(N143="sníž. přenesená",J143,0)</f>
        <v>0</v>
      </c>
      <c r="BI143" s="195">
        <f>IF(N143="nulová",J143,0)</f>
        <v>0</v>
      </c>
      <c r="BJ143" s="17" t="s">
        <v>79</v>
      </c>
      <c r="BK143" s="195">
        <f>ROUND(I143*H143,2)</f>
        <v>0</v>
      </c>
      <c r="BL143" s="17" t="s">
        <v>211</v>
      </c>
      <c r="BM143" s="194" t="s">
        <v>263</v>
      </c>
    </row>
    <row r="144" spans="1:65" s="2" customFormat="1" ht="16.5" customHeight="1">
      <c r="A144" s="34"/>
      <c r="B144" s="35"/>
      <c r="C144" s="219" t="s">
        <v>264</v>
      </c>
      <c r="D144" s="219" t="s">
        <v>230</v>
      </c>
      <c r="E144" s="220" t="s">
        <v>265</v>
      </c>
      <c r="F144" s="221" t="s">
        <v>266</v>
      </c>
      <c r="G144" s="222" t="s">
        <v>96</v>
      </c>
      <c r="H144" s="223">
        <v>209.37</v>
      </c>
      <c r="I144" s="224"/>
      <c r="J144" s="225">
        <f>ROUND(I144*H144,2)</f>
        <v>0</v>
      </c>
      <c r="K144" s="221" t="s">
        <v>262</v>
      </c>
      <c r="L144" s="226"/>
      <c r="M144" s="227" t="s">
        <v>19</v>
      </c>
      <c r="N144" s="228" t="s">
        <v>45</v>
      </c>
      <c r="O144" s="64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4" t="s">
        <v>233</v>
      </c>
      <c r="AT144" s="194" t="s">
        <v>230</v>
      </c>
      <c r="AU144" s="194" t="s">
        <v>86</v>
      </c>
      <c r="AY144" s="17" t="s">
        <v>133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17" t="s">
        <v>79</v>
      </c>
      <c r="BK144" s="195">
        <f>ROUND(I144*H144,2)</f>
        <v>0</v>
      </c>
      <c r="BL144" s="17" t="s">
        <v>211</v>
      </c>
      <c r="BM144" s="194" t="s">
        <v>267</v>
      </c>
    </row>
    <row r="145" spans="2:51" s="13" customFormat="1" ht="12">
      <c r="B145" s="196"/>
      <c r="C145" s="197"/>
      <c r="D145" s="198" t="s">
        <v>142</v>
      </c>
      <c r="E145" s="199" t="s">
        <v>19</v>
      </c>
      <c r="F145" s="200" t="s">
        <v>268</v>
      </c>
      <c r="G145" s="197"/>
      <c r="H145" s="201">
        <v>15.2</v>
      </c>
      <c r="I145" s="202"/>
      <c r="J145" s="197"/>
      <c r="K145" s="197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142</v>
      </c>
      <c r="AU145" s="207" t="s">
        <v>86</v>
      </c>
      <c r="AV145" s="13" t="s">
        <v>86</v>
      </c>
      <c r="AW145" s="13" t="s">
        <v>33</v>
      </c>
      <c r="AX145" s="13" t="s">
        <v>74</v>
      </c>
      <c r="AY145" s="207" t="s">
        <v>133</v>
      </c>
    </row>
    <row r="146" spans="2:51" s="13" customFormat="1" ht="12">
      <c r="B146" s="196"/>
      <c r="C146" s="197"/>
      <c r="D146" s="198" t="s">
        <v>142</v>
      </c>
      <c r="E146" s="199" t="s">
        <v>19</v>
      </c>
      <c r="F146" s="200" t="s">
        <v>269</v>
      </c>
      <c r="G146" s="197"/>
      <c r="H146" s="201">
        <v>9.2</v>
      </c>
      <c r="I146" s="202"/>
      <c r="J146" s="197"/>
      <c r="K146" s="197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142</v>
      </c>
      <c r="AU146" s="207" t="s">
        <v>86</v>
      </c>
      <c r="AV146" s="13" t="s">
        <v>86</v>
      </c>
      <c r="AW146" s="13" t="s">
        <v>33</v>
      </c>
      <c r="AX146" s="13" t="s">
        <v>74</v>
      </c>
      <c r="AY146" s="207" t="s">
        <v>133</v>
      </c>
    </row>
    <row r="147" spans="2:51" s="13" customFormat="1" ht="12">
      <c r="B147" s="196"/>
      <c r="C147" s="197"/>
      <c r="D147" s="198" t="s">
        <v>142</v>
      </c>
      <c r="E147" s="199" t="s">
        <v>19</v>
      </c>
      <c r="F147" s="200" t="s">
        <v>270</v>
      </c>
      <c r="G147" s="197"/>
      <c r="H147" s="201">
        <v>175</v>
      </c>
      <c r="I147" s="202"/>
      <c r="J147" s="197"/>
      <c r="K147" s="197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142</v>
      </c>
      <c r="AU147" s="207" t="s">
        <v>86</v>
      </c>
      <c r="AV147" s="13" t="s">
        <v>86</v>
      </c>
      <c r="AW147" s="13" t="s">
        <v>33</v>
      </c>
      <c r="AX147" s="13" t="s">
        <v>74</v>
      </c>
      <c r="AY147" s="207" t="s">
        <v>133</v>
      </c>
    </row>
    <row r="148" spans="2:51" s="14" customFormat="1" ht="12">
      <c r="B148" s="208"/>
      <c r="C148" s="209"/>
      <c r="D148" s="198" t="s">
        <v>142</v>
      </c>
      <c r="E148" s="210" t="s">
        <v>19</v>
      </c>
      <c r="F148" s="211" t="s">
        <v>150</v>
      </c>
      <c r="G148" s="209"/>
      <c r="H148" s="212">
        <v>199.4</v>
      </c>
      <c r="I148" s="213"/>
      <c r="J148" s="209"/>
      <c r="K148" s="209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142</v>
      </c>
      <c r="AU148" s="218" t="s">
        <v>86</v>
      </c>
      <c r="AV148" s="14" t="s">
        <v>140</v>
      </c>
      <c r="AW148" s="14" t="s">
        <v>33</v>
      </c>
      <c r="AX148" s="14" t="s">
        <v>79</v>
      </c>
      <c r="AY148" s="218" t="s">
        <v>133</v>
      </c>
    </row>
    <row r="149" spans="2:51" s="13" customFormat="1" ht="12">
      <c r="B149" s="196"/>
      <c r="C149" s="197"/>
      <c r="D149" s="198" t="s">
        <v>142</v>
      </c>
      <c r="E149" s="197"/>
      <c r="F149" s="200" t="s">
        <v>271</v>
      </c>
      <c r="G149" s="197"/>
      <c r="H149" s="201">
        <v>209.37</v>
      </c>
      <c r="I149" s="202"/>
      <c r="J149" s="197"/>
      <c r="K149" s="197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142</v>
      </c>
      <c r="AU149" s="207" t="s">
        <v>86</v>
      </c>
      <c r="AV149" s="13" t="s">
        <v>86</v>
      </c>
      <c r="AW149" s="13" t="s">
        <v>4</v>
      </c>
      <c r="AX149" s="13" t="s">
        <v>79</v>
      </c>
      <c r="AY149" s="207" t="s">
        <v>133</v>
      </c>
    </row>
    <row r="150" spans="1:65" s="2" customFormat="1" ht="33" customHeight="1">
      <c r="A150" s="34"/>
      <c r="B150" s="35"/>
      <c r="C150" s="183" t="s">
        <v>272</v>
      </c>
      <c r="D150" s="183" t="s">
        <v>136</v>
      </c>
      <c r="E150" s="184" t="s">
        <v>273</v>
      </c>
      <c r="F150" s="185" t="s">
        <v>274</v>
      </c>
      <c r="G150" s="186" t="s">
        <v>96</v>
      </c>
      <c r="H150" s="187">
        <v>45.9</v>
      </c>
      <c r="I150" s="188"/>
      <c r="J150" s="189">
        <f>ROUND(I150*H150,2)</f>
        <v>0</v>
      </c>
      <c r="K150" s="185" t="s">
        <v>146</v>
      </c>
      <c r="L150" s="39"/>
      <c r="M150" s="190" t="s">
        <v>19</v>
      </c>
      <c r="N150" s="191" t="s">
        <v>45</v>
      </c>
      <c r="O150" s="64"/>
      <c r="P150" s="192">
        <f>O150*H150</f>
        <v>0</v>
      </c>
      <c r="Q150" s="192">
        <v>0.0002907</v>
      </c>
      <c r="R150" s="192">
        <f>Q150*H150</f>
        <v>0.01334313</v>
      </c>
      <c r="S150" s="192">
        <v>0</v>
      </c>
      <c r="T150" s="19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4" t="s">
        <v>211</v>
      </c>
      <c r="AT150" s="194" t="s">
        <v>136</v>
      </c>
      <c r="AU150" s="194" t="s">
        <v>86</v>
      </c>
      <c r="AY150" s="17" t="s">
        <v>133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17" t="s">
        <v>79</v>
      </c>
      <c r="BK150" s="195">
        <f>ROUND(I150*H150,2)</f>
        <v>0</v>
      </c>
      <c r="BL150" s="17" t="s">
        <v>211</v>
      </c>
      <c r="BM150" s="194" t="s">
        <v>275</v>
      </c>
    </row>
    <row r="151" spans="2:51" s="13" customFormat="1" ht="12">
      <c r="B151" s="196"/>
      <c r="C151" s="197"/>
      <c r="D151" s="198" t="s">
        <v>142</v>
      </c>
      <c r="E151" s="199" t="s">
        <v>19</v>
      </c>
      <c r="F151" s="200" t="s">
        <v>276</v>
      </c>
      <c r="G151" s="197"/>
      <c r="H151" s="201">
        <v>19.35</v>
      </c>
      <c r="I151" s="202"/>
      <c r="J151" s="197"/>
      <c r="K151" s="197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142</v>
      </c>
      <c r="AU151" s="207" t="s">
        <v>86</v>
      </c>
      <c r="AV151" s="13" t="s">
        <v>86</v>
      </c>
      <c r="AW151" s="13" t="s">
        <v>33</v>
      </c>
      <c r="AX151" s="13" t="s">
        <v>74</v>
      </c>
      <c r="AY151" s="207" t="s">
        <v>133</v>
      </c>
    </row>
    <row r="152" spans="2:51" s="13" customFormat="1" ht="12">
      <c r="B152" s="196"/>
      <c r="C152" s="197"/>
      <c r="D152" s="198" t="s">
        <v>142</v>
      </c>
      <c r="E152" s="199" t="s">
        <v>19</v>
      </c>
      <c r="F152" s="200" t="s">
        <v>277</v>
      </c>
      <c r="G152" s="197"/>
      <c r="H152" s="201">
        <v>26.55</v>
      </c>
      <c r="I152" s="202"/>
      <c r="J152" s="197"/>
      <c r="K152" s="197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142</v>
      </c>
      <c r="AU152" s="207" t="s">
        <v>86</v>
      </c>
      <c r="AV152" s="13" t="s">
        <v>86</v>
      </c>
      <c r="AW152" s="13" t="s">
        <v>33</v>
      </c>
      <c r="AX152" s="13" t="s">
        <v>74</v>
      </c>
      <c r="AY152" s="207" t="s">
        <v>133</v>
      </c>
    </row>
    <row r="153" spans="2:51" s="14" customFormat="1" ht="12">
      <c r="B153" s="208"/>
      <c r="C153" s="209"/>
      <c r="D153" s="198" t="s">
        <v>142</v>
      </c>
      <c r="E153" s="210" t="s">
        <v>19</v>
      </c>
      <c r="F153" s="211" t="s">
        <v>150</v>
      </c>
      <c r="G153" s="209"/>
      <c r="H153" s="212">
        <v>45.9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142</v>
      </c>
      <c r="AU153" s="218" t="s">
        <v>86</v>
      </c>
      <c r="AV153" s="14" t="s">
        <v>140</v>
      </c>
      <c r="AW153" s="14" t="s">
        <v>33</v>
      </c>
      <c r="AX153" s="14" t="s">
        <v>79</v>
      </c>
      <c r="AY153" s="218" t="s">
        <v>133</v>
      </c>
    </row>
    <row r="154" spans="1:65" s="2" customFormat="1" ht="33" customHeight="1">
      <c r="A154" s="34"/>
      <c r="B154" s="35"/>
      <c r="C154" s="183" t="s">
        <v>278</v>
      </c>
      <c r="D154" s="183" t="s">
        <v>136</v>
      </c>
      <c r="E154" s="184" t="s">
        <v>279</v>
      </c>
      <c r="F154" s="185" t="s">
        <v>280</v>
      </c>
      <c r="G154" s="186" t="s">
        <v>96</v>
      </c>
      <c r="H154" s="187">
        <v>45.9</v>
      </c>
      <c r="I154" s="188"/>
      <c r="J154" s="189">
        <f>ROUND(I154*H154,2)</f>
        <v>0</v>
      </c>
      <c r="K154" s="185" t="s">
        <v>146</v>
      </c>
      <c r="L154" s="39"/>
      <c r="M154" s="229" t="s">
        <v>19</v>
      </c>
      <c r="N154" s="230" t="s">
        <v>45</v>
      </c>
      <c r="O154" s="231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4" t="s">
        <v>211</v>
      </c>
      <c r="AT154" s="194" t="s">
        <v>136</v>
      </c>
      <c r="AU154" s="194" t="s">
        <v>86</v>
      </c>
      <c r="AY154" s="17" t="s">
        <v>133</v>
      </c>
      <c r="BE154" s="195">
        <f>IF(N154="základní",J154,0)</f>
        <v>0</v>
      </c>
      <c r="BF154" s="195">
        <f>IF(N154="snížená",J154,0)</f>
        <v>0</v>
      </c>
      <c r="BG154" s="195">
        <f>IF(N154="zákl. přenesená",J154,0)</f>
        <v>0</v>
      </c>
      <c r="BH154" s="195">
        <f>IF(N154="sníž. přenesená",J154,0)</f>
        <v>0</v>
      </c>
      <c r="BI154" s="195">
        <f>IF(N154="nulová",J154,0)</f>
        <v>0</v>
      </c>
      <c r="BJ154" s="17" t="s">
        <v>79</v>
      </c>
      <c r="BK154" s="195">
        <f>ROUND(I154*H154,2)</f>
        <v>0</v>
      </c>
      <c r="BL154" s="17" t="s">
        <v>211</v>
      </c>
      <c r="BM154" s="194" t="s">
        <v>281</v>
      </c>
    </row>
    <row r="155" spans="1:31" s="2" customFormat="1" ht="6.95" customHeight="1">
      <c r="A155" s="34"/>
      <c r="B155" s="47"/>
      <c r="C155" s="48"/>
      <c r="D155" s="48"/>
      <c r="E155" s="48"/>
      <c r="F155" s="48"/>
      <c r="G155" s="48"/>
      <c r="H155" s="48"/>
      <c r="I155" s="132"/>
      <c r="J155" s="48"/>
      <c r="K155" s="48"/>
      <c r="L155" s="39"/>
      <c r="M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</row>
  </sheetData>
  <sheetProtection algorithmName="SHA-512" hashValue="DouA5++ZNJulU1EJU0ad+FOzqqFYcc15AoHrlEgJ8qixYFSxN8BbLynRfRYuBuGHiUX9lJqI2nr69vZ4VAQcAA==" saltValue="15Y21rPX/d7cc+Jx8hO5yvynVLNp5fIURAmVE65R0E43zSrYRVZB+2WYkJhEUmFh/t7N3xZ/VEfXA3yLT/xYJg==" spinCount="100000" sheet="1" objects="1" scenarios="1" formatColumns="0" formatRows="0" autoFilter="0"/>
  <autoFilter ref="C82:K154"/>
  <mergeCells count="6">
    <mergeCell ref="E75:H75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98"/>
      <c r="C3" s="99"/>
      <c r="D3" s="99"/>
      <c r="E3" s="99"/>
      <c r="F3" s="99"/>
      <c r="G3" s="99"/>
      <c r="H3" s="20"/>
    </row>
    <row r="4" spans="2:8" s="1" customFormat="1" ht="24.95" customHeight="1">
      <c r="B4" s="20"/>
      <c r="C4" s="101" t="s">
        <v>282</v>
      </c>
      <c r="H4" s="20"/>
    </row>
    <row r="5" spans="2:8" s="1" customFormat="1" ht="12" customHeight="1">
      <c r="B5" s="20"/>
      <c r="C5" s="234" t="s">
        <v>13</v>
      </c>
      <c r="D5" s="370" t="s">
        <v>14</v>
      </c>
      <c r="E5" s="326"/>
      <c r="F5" s="326"/>
      <c r="H5" s="20"/>
    </row>
    <row r="6" spans="2:8" s="1" customFormat="1" ht="36.95" customHeight="1">
      <c r="B6" s="20"/>
      <c r="C6" s="235" t="s">
        <v>16</v>
      </c>
      <c r="D6" s="372" t="s">
        <v>17</v>
      </c>
      <c r="E6" s="326"/>
      <c r="F6" s="326"/>
      <c r="H6" s="20"/>
    </row>
    <row r="7" spans="2:8" s="1" customFormat="1" ht="16.5" customHeight="1">
      <c r="B7" s="20"/>
      <c r="C7" s="103" t="s">
        <v>23</v>
      </c>
      <c r="D7" s="108" t="str">
        <f>'Rekapitulace stavby'!AN8</f>
        <v>30. 5. 2020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55"/>
      <c r="B9" s="236"/>
      <c r="C9" s="237" t="s">
        <v>55</v>
      </c>
      <c r="D9" s="238" t="s">
        <v>56</v>
      </c>
      <c r="E9" s="238" t="s">
        <v>120</v>
      </c>
      <c r="F9" s="239" t="s">
        <v>283</v>
      </c>
      <c r="G9" s="155"/>
      <c r="H9" s="236"/>
    </row>
    <row r="10" spans="1:8" s="2" customFormat="1" ht="26.45" customHeight="1">
      <c r="A10" s="34"/>
      <c r="B10" s="39"/>
      <c r="C10" s="240" t="s">
        <v>14</v>
      </c>
      <c r="D10" s="240" t="s">
        <v>17</v>
      </c>
      <c r="E10" s="34"/>
      <c r="F10" s="34"/>
      <c r="G10" s="34"/>
      <c r="H10" s="39"/>
    </row>
    <row r="11" spans="1:8" s="2" customFormat="1" ht="16.9" customHeight="1">
      <c r="A11" s="34"/>
      <c r="B11" s="39"/>
      <c r="C11" s="241" t="s">
        <v>81</v>
      </c>
      <c r="D11" s="242" t="s">
        <v>82</v>
      </c>
      <c r="E11" s="243" t="s">
        <v>83</v>
      </c>
      <c r="F11" s="244">
        <v>77.4</v>
      </c>
      <c r="G11" s="34"/>
      <c r="H11" s="39"/>
    </row>
    <row r="12" spans="1:8" s="2" customFormat="1" ht="16.9" customHeight="1">
      <c r="A12" s="34"/>
      <c r="B12" s="39"/>
      <c r="C12" s="245" t="s">
        <v>19</v>
      </c>
      <c r="D12" s="245" t="s">
        <v>284</v>
      </c>
      <c r="E12" s="17" t="s">
        <v>19</v>
      </c>
      <c r="F12" s="246">
        <v>77.4</v>
      </c>
      <c r="G12" s="34"/>
      <c r="H12" s="39"/>
    </row>
    <row r="13" spans="1:8" s="2" customFormat="1" ht="16.9" customHeight="1">
      <c r="A13" s="34"/>
      <c r="B13" s="39"/>
      <c r="C13" s="247" t="s">
        <v>285</v>
      </c>
      <c r="D13" s="34"/>
      <c r="E13" s="34"/>
      <c r="F13" s="34"/>
      <c r="G13" s="34"/>
      <c r="H13" s="39"/>
    </row>
    <row r="14" spans="1:8" s="2" customFormat="1" ht="16.9" customHeight="1">
      <c r="A14" s="34"/>
      <c r="B14" s="39"/>
      <c r="C14" s="245" t="s">
        <v>144</v>
      </c>
      <c r="D14" s="245" t="s">
        <v>286</v>
      </c>
      <c r="E14" s="17" t="s">
        <v>83</v>
      </c>
      <c r="F14" s="246">
        <v>367.2</v>
      </c>
      <c r="G14" s="34"/>
      <c r="H14" s="39"/>
    </row>
    <row r="15" spans="1:8" s="2" customFormat="1" ht="16.9" customHeight="1">
      <c r="A15" s="34"/>
      <c r="B15" s="39"/>
      <c r="C15" s="245" t="s">
        <v>250</v>
      </c>
      <c r="D15" s="245" t="s">
        <v>287</v>
      </c>
      <c r="E15" s="17" t="s">
        <v>83</v>
      </c>
      <c r="F15" s="246">
        <v>183.6</v>
      </c>
      <c r="G15" s="34"/>
      <c r="H15" s="39"/>
    </row>
    <row r="16" spans="1:8" s="2" customFormat="1" ht="16.9" customHeight="1">
      <c r="A16" s="34"/>
      <c r="B16" s="39"/>
      <c r="C16" s="245" t="s">
        <v>254</v>
      </c>
      <c r="D16" s="245" t="s">
        <v>288</v>
      </c>
      <c r="E16" s="17" t="s">
        <v>83</v>
      </c>
      <c r="F16" s="246">
        <v>183.6</v>
      </c>
      <c r="G16" s="34"/>
      <c r="H16" s="39"/>
    </row>
    <row r="17" spans="1:8" s="2" customFormat="1" ht="22.5">
      <c r="A17" s="34"/>
      <c r="B17" s="39"/>
      <c r="C17" s="245" t="s">
        <v>273</v>
      </c>
      <c r="D17" s="245" t="s">
        <v>289</v>
      </c>
      <c r="E17" s="17" t="s">
        <v>96</v>
      </c>
      <c r="F17" s="246">
        <v>45.9</v>
      </c>
      <c r="G17" s="34"/>
      <c r="H17" s="39"/>
    </row>
    <row r="18" spans="1:8" s="2" customFormat="1" ht="16.9" customHeight="1">
      <c r="A18" s="34"/>
      <c r="B18" s="39"/>
      <c r="C18" s="241" t="s">
        <v>87</v>
      </c>
      <c r="D18" s="242" t="s">
        <v>88</v>
      </c>
      <c r="E18" s="243" t="s">
        <v>83</v>
      </c>
      <c r="F18" s="244">
        <v>106.2</v>
      </c>
      <c r="G18" s="34"/>
      <c r="H18" s="39"/>
    </row>
    <row r="19" spans="1:8" s="2" customFormat="1" ht="16.9" customHeight="1">
      <c r="A19" s="34"/>
      <c r="B19" s="39"/>
      <c r="C19" s="245" t="s">
        <v>19</v>
      </c>
      <c r="D19" s="245" t="s">
        <v>290</v>
      </c>
      <c r="E19" s="17" t="s">
        <v>19</v>
      </c>
      <c r="F19" s="246">
        <v>97.2</v>
      </c>
      <c r="G19" s="34"/>
      <c r="H19" s="39"/>
    </row>
    <row r="20" spans="1:8" s="2" customFormat="1" ht="16.9" customHeight="1">
      <c r="A20" s="34"/>
      <c r="B20" s="39"/>
      <c r="C20" s="245" t="s">
        <v>19</v>
      </c>
      <c r="D20" s="245" t="s">
        <v>291</v>
      </c>
      <c r="E20" s="17" t="s">
        <v>19</v>
      </c>
      <c r="F20" s="246">
        <v>9</v>
      </c>
      <c r="G20" s="34"/>
      <c r="H20" s="39"/>
    </row>
    <row r="21" spans="1:8" s="2" customFormat="1" ht="16.9" customHeight="1">
      <c r="A21" s="34"/>
      <c r="B21" s="39"/>
      <c r="C21" s="245" t="s">
        <v>19</v>
      </c>
      <c r="D21" s="245" t="s">
        <v>150</v>
      </c>
      <c r="E21" s="17" t="s">
        <v>19</v>
      </c>
      <c r="F21" s="246">
        <v>106.2</v>
      </c>
      <c r="G21" s="34"/>
      <c r="H21" s="39"/>
    </row>
    <row r="22" spans="1:8" s="2" customFormat="1" ht="16.9" customHeight="1">
      <c r="A22" s="34"/>
      <c r="B22" s="39"/>
      <c r="C22" s="247" t="s">
        <v>285</v>
      </c>
      <c r="D22" s="34"/>
      <c r="E22" s="34"/>
      <c r="F22" s="34"/>
      <c r="G22" s="34"/>
      <c r="H22" s="39"/>
    </row>
    <row r="23" spans="1:8" s="2" customFormat="1" ht="16.9" customHeight="1">
      <c r="A23" s="34"/>
      <c r="B23" s="39"/>
      <c r="C23" s="245" t="s">
        <v>144</v>
      </c>
      <c r="D23" s="245" t="s">
        <v>286</v>
      </c>
      <c r="E23" s="17" t="s">
        <v>83</v>
      </c>
      <c r="F23" s="246">
        <v>367.2</v>
      </c>
      <c r="G23" s="34"/>
      <c r="H23" s="39"/>
    </row>
    <row r="24" spans="1:8" s="2" customFormat="1" ht="16.9" customHeight="1">
      <c r="A24" s="34"/>
      <c r="B24" s="39"/>
      <c r="C24" s="245" t="s">
        <v>250</v>
      </c>
      <c r="D24" s="245" t="s">
        <v>287</v>
      </c>
      <c r="E24" s="17" t="s">
        <v>83</v>
      </c>
      <c r="F24" s="246">
        <v>183.6</v>
      </c>
      <c r="G24" s="34"/>
      <c r="H24" s="39"/>
    </row>
    <row r="25" spans="1:8" s="2" customFormat="1" ht="16.9" customHeight="1">
      <c r="A25" s="34"/>
      <c r="B25" s="39"/>
      <c r="C25" s="245" t="s">
        <v>254</v>
      </c>
      <c r="D25" s="245" t="s">
        <v>288</v>
      </c>
      <c r="E25" s="17" t="s">
        <v>83</v>
      </c>
      <c r="F25" s="246">
        <v>183.6</v>
      </c>
      <c r="G25" s="34"/>
      <c r="H25" s="39"/>
    </row>
    <row r="26" spans="1:8" s="2" customFormat="1" ht="22.5">
      <c r="A26" s="34"/>
      <c r="B26" s="39"/>
      <c r="C26" s="245" t="s">
        <v>273</v>
      </c>
      <c r="D26" s="245" t="s">
        <v>289</v>
      </c>
      <c r="E26" s="17" t="s">
        <v>96</v>
      </c>
      <c r="F26" s="246">
        <v>45.9</v>
      </c>
      <c r="G26" s="34"/>
      <c r="H26" s="39"/>
    </row>
    <row r="27" spans="1:8" s="2" customFormat="1" ht="16.9" customHeight="1">
      <c r="A27" s="34"/>
      <c r="B27" s="39"/>
      <c r="C27" s="241" t="s">
        <v>91</v>
      </c>
      <c r="D27" s="242" t="s">
        <v>92</v>
      </c>
      <c r="E27" s="243" t="s">
        <v>83</v>
      </c>
      <c r="F27" s="244">
        <v>79</v>
      </c>
      <c r="G27" s="34"/>
      <c r="H27" s="39"/>
    </row>
    <row r="28" spans="1:8" s="2" customFormat="1" ht="16.9" customHeight="1">
      <c r="A28" s="34"/>
      <c r="B28" s="39"/>
      <c r="C28" s="245" t="s">
        <v>19</v>
      </c>
      <c r="D28" s="245" t="s">
        <v>292</v>
      </c>
      <c r="E28" s="17" t="s">
        <v>19</v>
      </c>
      <c r="F28" s="246">
        <v>79</v>
      </c>
      <c r="G28" s="34"/>
      <c r="H28" s="39"/>
    </row>
    <row r="29" spans="1:8" s="2" customFormat="1" ht="16.9" customHeight="1">
      <c r="A29" s="34"/>
      <c r="B29" s="39"/>
      <c r="C29" s="245" t="s">
        <v>19</v>
      </c>
      <c r="D29" s="245" t="s">
        <v>150</v>
      </c>
      <c r="E29" s="17" t="s">
        <v>19</v>
      </c>
      <c r="F29" s="246">
        <v>79</v>
      </c>
      <c r="G29" s="34"/>
      <c r="H29" s="39"/>
    </row>
    <row r="30" spans="1:8" s="2" customFormat="1" ht="16.9" customHeight="1">
      <c r="A30" s="34"/>
      <c r="B30" s="39"/>
      <c r="C30" s="247" t="s">
        <v>285</v>
      </c>
      <c r="D30" s="34"/>
      <c r="E30" s="34"/>
      <c r="F30" s="34"/>
      <c r="G30" s="34"/>
      <c r="H30" s="39"/>
    </row>
    <row r="31" spans="1:8" s="2" customFormat="1" ht="16.9" customHeight="1">
      <c r="A31" s="34"/>
      <c r="B31" s="39"/>
      <c r="C31" s="245" t="s">
        <v>137</v>
      </c>
      <c r="D31" s="245" t="s">
        <v>293</v>
      </c>
      <c r="E31" s="17" t="s">
        <v>96</v>
      </c>
      <c r="F31" s="246">
        <v>15.8</v>
      </c>
      <c r="G31" s="34"/>
      <c r="H31" s="39"/>
    </row>
    <row r="32" spans="1:8" s="2" customFormat="1" ht="16.9" customHeight="1">
      <c r="A32" s="34"/>
      <c r="B32" s="39"/>
      <c r="C32" s="245" t="s">
        <v>151</v>
      </c>
      <c r="D32" s="245" t="s">
        <v>294</v>
      </c>
      <c r="E32" s="17" t="s">
        <v>83</v>
      </c>
      <c r="F32" s="246">
        <v>79</v>
      </c>
      <c r="G32" s="34"/>
      <c r="H32" s="39"/>
    </row>
    <row r="33" spans="1:8" s="2" customFormat="1" ht="16.9" customHeight="1">
      <c r="A33" s="34"/>
      <c r="B33" s="39"/>
      <c r="C33" s="245" t="s">
        <v>212</v>
      </c>
      <c r="D33" s="245" t="s">
        <v>295</v>
      </c>
      <c r="E33" s="17" t="s">
        <v>83</v>
      </c>
      <c r="F33" s="246">
        <v>79</v>
      </c>
      <c r="G33" s="34"/>
      <c r="H33" s="39"/>
    </row>
    <row r="34" spans="1:8" s="2" customFormat="1" ht="16.9" customHeight="1">
      <c r="A34" s="34"/>
      <c r="B34" s="39"/>
      <c r="C34" s="245" t="s">
        <v>216</v>
      </c>
      <c r="D34" s="245" t="s">
        <v>296</v>
      </c>
      <c r="E34" s="17" t="s">
        <v>83</v>
      </c>
      <c r="F34" s="246">
        <v>79</v>
      </c>
      <c r="G34" s="34"/>
      <c r="H34" s="39"/>
    </row>
    <row r="35" spans="1:8" s="2" customFormat="1" ht="16.9" customHeight="1">
      <c r="A35" s="34"/>
      <c r="B35" s="39"/>
      <c r="C35" s="241" t="s">
        <v>297</v>
      </c>
      <c r="D35" s="242" t="s">
        <v>102</v>
      </c>
      <c r="E35" s="243" t="s">
        <v>96</v>
      </c>
      <c r="F35" s="244">
        <v>161</v>
      </c>
      <c r="G35" s="34"/>
      <c r="H35" s="39"/>
    </row>
    <row r="36" spans="1:8" s="2" customFormat="1" ht="16.9" customHeight="1">
      <c r="A36" s="34"/>
      <c r="B36" s="39"/>
      <c r="C36" s="245" t="s">
        <v>19</v>
      </c>
      <c r="D36" s="245" t="s">
        <v>298</v>
      </c>
      <c r="E36" s="17" t="s">
        <v>19</v>
      </c>
      <c r="F36" s="246">
        <v>161</v>
      </c>
      <c r="G36" s="34"/>
      <c r="H36" s="39"/>
    </row>
    <row r="37" spans="1:8" s="2" customFormat="1" ht="16.9" customHeight="1">
      <c r="A37" s="34"/>
      <c r="B37" s="39"/>
      <c r="C37" s="245" t="s">
        <v>19</v>
      </c>
      <c r="D37" s="245" t="s">
        <v>150</v>
      </c>
      <c r="E37" s="17" t="s">
        <v>19</v>
      </c>
      <c r="F37" s="246">
        <v>161</v>
      </c>
      <c r="G37" s="34"/>
      <c r="H37" s="39"/>
    </row>
    <row r="38" spans="1:8" s="2" customFormat="1" ht="16.9" customHeight="1">
      <c r="A38" s="34"/>
      <c r="B38" s="39"/>
      <c r="C38" s="241" t="s">
        <v>101</v>
      </c>
      <c r="D38" s="242" t="s">
        <v>102</v>
      </c>
      <c r="E38" s="243" t="s">
        <v>96</v>
      </c>
      <c r="F38" s="244">
        <v>331.2</v>
      </c>
      <c r="G38" s="34"/>
      <c r="H38" s="39"/>
    </row>
    <row r="39" spans="1:8" s="2" customFormat="1" ht="16.9" customHeight="1">
      <c r="A39" s="34"/>
      <c r="B39" s="39"/>
      <c r="C39" s="245" t="s">
        <v>19</v>
      </c>
      <c r="D39" s="245" t="s">
        <v>299</v>
      </c>
      <c r="E39" s="17" t="s">
        <v>19</v>
      </c>
      <c r="F39" s="246">
        <v>331.2</v>
      </c>
      <c r="G39" s="34"/>
      <c r="H39" s="39"/>
    </row>
    <row r="40" spans="1:8" s="2" customFormat="1" ht="16.9" customHeight="1">
      <c r="A40" s="34"/>
      <c r="B40" s="39"/>
      <c r="C40" s="245" t="s">
        <v>19</v>
      </c>
      <c r="D40" s="245" t="s">
        <v>150</v>
      </c>
      <c r="E40" s="17" t="s">
        <v>19</v>
      </c>
      <c r="F40" s="246">
        <v>331.2</v>
      </c>
      <c r="G40" s="34"/>
      <c r="H40" s="39"/>
    </row>
    <row r="41" spans="1:8" s="2" customFormat="1" ht="16.9" customHeight="1">
      <c r="A41" s="34"/>
      <c r="B41" s="39"/>
      <c r="C41" s="247" t="s">
        <v>285</v>
      </c>
      <c r="D41" s="34"/>
      <c r="E41" s="34"/>
      <c r="F41" s="34"/>
      <c r="G41" s="34"/>
      <c r="H41" s="39"/>
    </row>
    <row r="42" spans="1:8" s="2" customFormat="1" ht="22.5">
      <c r="A42" s="34"/>
      <c r="B42" s="39"/>
      <c r="C42" s="245" t="s">
        <v>160</v>
      </c>
      <c r="D42" s="245" t="s">
        <v>300</v>
      </c>
      <c r="E42" s="17" t="s">
        <v>96</v>
      </c>
      <c r="F42" s="246">
        <v>331.2</v>
      </c>
      <c r="G42" s="34"/>
      <c r="H42" s="39"/>
    </row>
    <row r="43" spans="1:8" s="2" customFormat="1" ht="22.5">
      <c r="A43" s="34"/>
      <c r="B43" s="39"/>
      <c r="C43" s="245" t="s">
        <v>163</v>
      </c>
      <c r="D43" s="245" t="s">
        <v>301</v>
      </c>
      <c r="E43" s="17" t="s">
        <v>96</v>
      </c>
      <c r="F43" s="246">
        <v>9936</v>
      </c>
      <c r="G43" s="34"/>
      <c r="H43" s="39"/>
    </row>
    <row r="44" spans="1:8" s="2" customFormat="1" ht="22.5">
      <c r="A44" s="34"/>
      <c r="B44" s="39"/>
      <c r="C44" s="245" t="s">
        <v>168</v>
      </c>
      <c r="D44" s="245" t="s">
        <v>302</v>
      </c>
      <c r="E44" s="17" t="s">
        <v>96</v>
      </c>
      <c r="F44" s="246">
        <v>331.2</v>
      </c>
      <c r="G44" s="34"/>
      <c r="H44" s="39"/>
    </row>
    <row r="45" spans="1:8" s="2" customFormat="1" ht="16.9" customHeight="1">
      <c r="A45" s="34"/>
      <c r="B45" s="39"/>
      <c r="C45" s="241" t="s">
        <v>94</v>
      </c>
      <c r="D45" s="242" t="s">
        <v>95</v>
      </c>
      <c r="E45" s="243" t="s">
        <v>96</v>
      </c>
      <c r="F45" s="244">
        <v>4.05</v>
      </c>
      <c r="G45" s="34"/>
      <c r="H45" s="39"/>
    </row>
    <row r="46" spans="1:8" s="2" customFormat="1" ht="16.9" customHeight="1">
      <c r="A46" s="34"/>
      <c r="B46" s="39"/>
      <c r="C46" s="245" t="s">
        <v>19</v>
      </c>
      <c r="D46" s="245" t="s">
        <v>303</v>
      </c>
      <c r="E46" s="17" t="s">
        <v>19</v>
      </c>
      <c r="F46" s="246">
        <v>4.05</v>
      </c>
      <c r="G46" s="34"/>
      <c r="H46" s="39"/>
    </row>
    <row r="47" spans="1:8" s="2" customFormat="1" ht="16.9" customHeight="1">
      <c r="A47" s="34"/>
      <c r="B47" s="39"/>
      <c r="C47" s="247" t="s">
        <v>285</v>
      </c>
      <c r="D47" s="34"/>
      <c r="E47" s="34"/>
      <c r="F47" s="34"/>
      <c r="G47" s="34"/>
      <c r="H47" s="39"/>
    </row>
    <row r="48" spans="1:8" s="2" customFormat="1" ht="16.9" customHeight="1">
      <c r="A48" s="34"/>
      <c r="B48" s="39"/>
      <c r="C48" s="245" t="s">
        <v>154</v>
      </c>
      <c r="D48" s="245" t="s">
        <v>304</v>
      </c>
      <c r="E48" s="17" t="s">
        <v>96</v>
      </c>
      <c r="F48" s="246">
        <v>135.27</v>
      </c>
      <c r="G48" s="34"/>
      <c r="H48" s="39"/>
    </row>
    <row r="49" spans="1:8" s="2" customFormat="1" ht="16.9" customHeight="1">
      <c r="A49" s="34"/>
      <c r="B49" s="39"/>
      <c r="C49" s="245" t="s">
        <v>172</v>
      </c>
      <c r="D49" s="245" t="s">
        <v>305</v>
      </c>
      <c r="E49" s="17" t="s">
        <v>96</v>
      </c>
      <c r="F49" s="246">
        <v>4.05</v>
      </c>
      <c r="G49" s="34"/>
      <c r="H49" s="39"/>
    </row>
    <row r="50" spans="1:8" s="2" customFormat="1" ht="16.9" customHeight="1">
      <c r="A50" s="34"/>
      <c r="B50" s="39"/>
      <c r="C50" s="245" t="s">
        <v>240</v>
      </c>
      <c r="D50" s="245" t="s">
        <v>306</v>
      </c>
      <c r="E50" s="17" t="s">
        <v>96</v>
      </c>
      <c r="F50" s="246">
        <v>4.05</v>
      </c>
      <c r="G50" s="34"/>
      <c r="H50" s="39"/>
    </row>
    <row r="51" spans="1:8" s="2" customFormat="1" ht="16.9" customHeight="1">
      <c r="A51" s="34"/>
      <c r="B51" s="39"/>
      <c r="C51" s="241" t="s">
        <v>98</v>
      </c>
      <c r="D51" s="242" t="s">
        <v>99</v>
      </c>
      <c r="E51" s="243" t="s">
        <v>96</v>
      </c>
      <c r="F51" s="244">
        <v>131.22</v>
      </c>
      <c r="G51" s="34"/>
      <c r="H51" s="39"/>
    </row>
    <row r="52" spans="1:8" s="2" customFormat="1" ht="16.9" customHeight="1">
      <c r="A52" s="34"/>
      <c r="B52" s="39"/>
      <c r="C52" s="245" t="s">
        <v>19</v>
      </c>
      <c r="D52" s="245" t="s">
        <v>307</v>
      </c>
      <c r="E52" s="17" t="s">
        <v>19</v>
      </c>
      <c r="F52" s="246">
        <v>131.22</v>
      </c>
      <c r="G52" s="34"/>
      <c r="H52" s="39"/>
    </row>
    <row r="53" spans="1:8" s="2" customFormat="1" ht="16.9" customHeight="1">
      <c r="A53" s="34"/>
      <c r="B53" s="39"/>
      <c r="C53" s="245" t="s">
        <v>19</v>
      </c>
      <c r="D53" s="245" t="s">
        <v>150</v>
      </c>
      <c r="E53" s="17" t="s">
        <v>19</v>
      </c>
      <c r="F53" s="246">
        <v>131.22</v>
      </c>
      <c r="G53" s="34"/>
      <c r="H53" s="39"/>
    </row>
    <row r="54" spans="1:8" s="2" customFormat="1" ht="16.9" customHeight="1">
      <c r="A54" s="34"/>
      <c r="B54" s="39"/>
      <c r="C54" s="247" t="s">
        <v>285</v>
      </c>
      <c r="D54" s="34"/>
      <c r="E54" s="34"/>
      <c r="F54" s="34"/>
      <c r="G54" s="34"/>
      <c r="H54" s="39"/>
    </row>
    <row r="55" spans="1:8" s="2" customFormat="1" ht="16.9" customHeight="1">
      <c r="A55" s="34"/>
      <c r="B55" s="39"/>
      <c r="C55" s="245" t="s">
        <v>154</v>
      </c>
      <c r="D55" s="245" t="s">
        <v>304</v>
      </c>
      <c r="E55" s="17" t="s">
        <v>96</v>
      </c>
      <c r="F55" s="246">
        <v>135.27</v>
      </c>
      <c r="G55" s="34"/>
      <c r="H55" s="39"/>
    </row>
    <row r="56" spans="1:8" s="2" customFormat="1" ht="16.9" customHeight="1">
      <c r="A56" s="34"/>
      <c r="B56" s="39"/>
      <c r="C56" s="245" t="s">
        <v>226</v>
      </c>
      <c r="D56" s="245" t="s">
        <v>308</v>
      </c>
      <c r="E56" s="17" t="s">
        <v>96</v>
      </c>
      <c r="F56" s="246">
        <v>131.22</v>
      </c>
      <c r="G56" s="34"/>
      <c r="H56" s="39"/>
    </row>
    <row r="57" spans="1:8" s="2" customFormat="1" ht="16.9" customHeight="1">
      <c r="A57" s="34"/>
      <c r="B57" s="39"/>
      <c r="C57" s="245" t="s">
        <v>175</v>
      </c>
      <c r="D57" s="245" t="s">
        <v>309</v>
      </c>
      <c r="E57" s="17" t="s">
        <v>96</v>
      </c>
      <c r="F57" s="246">
        <v>131.22</v>
      </c>
      <c r="G57" s="34"/>
      <c r="H57" s="39"/>
    </row>
    <row r="58" spans="1:8" s="2" customFormat="1" ht="16.9" customHeight="1">
      <c r="A58" s="34"/>
      <c r="B58" s="39"/>
      <c r="C58" s="241" t="s">
        <v>310</v>
      </c>
      <c r="D58" s="242" t="s">
        <v>311</v>
      </c>
      <c r="E58" s="243" t="s">
        <v>96</v>
      </c>
      <c r="F58" s="244">
        <v>135.27</v>
      </c>
      <c r="G58" s="34"/>
      <c r="H58" s="39"/>
    </row>
    <row r="59" spans="1:8" s="2" customFormat="1" ht="16.9" customHeight="1">
      <c r="A59" s="34"/>
      <c r="B59" s="39"/>
      <c r="C59" s="245" t="s">
        <v>19</v>
      </c>
      <c r="D59" s="245" t="s">
        <v>303</v>
      </c>
      <c r="E59" s="17" t="s">
        <v>19</v>
      </c>
      <c r="F59" s="246">
        <v>4.05</v>
      </c>
      <c r="G59" s="34"/>
      <c r="H59" s="39"/>
    </row>
    <row r="60" spans="1:8" s="2" customFormat="1" ht="16.9" customHeight="1">
      <c r="A60" s="34"/>
      <c r="B60" s="39"/>
      <c r="C60" s="245" t="s">
        <v>19</v>
      </c>
      <c r="D60" s="245" t="s">
        <v>307</v>
      </c>
      <c r="E60" s="17" t="s">
        <v>19</v>
      </c>
      <c r="F60" s="246">
        <v>131.22</v>
      </c>
      <c r="G60" s="34"/>
      <c r="H60" s="39"/>
    </row>
    <row r="61" spans="1:8" s="2" customFormat="1" ht="16.9" customHeight="1">
      <c r="A61" s="34"/>
      <c r="B61" s="39"/>
      <c r="C61" s="245" t="s">
        <v>19</v>
      </c>
      <c r="D61" s="245" t="s">
        <v>150</v>
      </c>
      <c r="E61" s="17" t="s">
        <v>19</v>
      </c>
      <c r="F61" s="246">
        <v>135.27</v>
      </c>
      <c r="G61" s="34"/>
      <c r="H61" s="39"/>
    </row>
    <row r="62" spans="1:8" s="2" customFormat="1" ht="7.35" customHeight="1">
      <c r="A62" s="34"/>
      <c r="B62" s="130"/>
      <c r="C62" s="131"/>
      <c r="D62" s="131"/>
      <c r="E62" s="131"/>
      <c r="F62" s="131"/>
      <c r="G62" s="131"/>
      <c r="H62" s="39"/>
    </row>
    <row r="63" spans="1:8" s="2" customFormat="1" ht="12">
      <c r="A63" s="34"/>
      <c r="B63" s="34"/>
      <c r="C63" s="34"/>
      <c r="D63" s="34"/>
      <c r="E63" s="34"/>
      <c r="F63" s="34"/>
      <c r="G63" s="34"/>
      <c r="H63" s="34"/>
    </row>
  </sheetData>
  <sheetProtection algorithmName="SHA-512" hashValue="dJqnf/PrBpm0351teWLdQfsTZ8MjPmYBkdx59yNh4F//FbIMRl075aX/AVJzQMnvIuhFknEXf6ztBih5p+6EAw==" saltValue="riwOCDzpW+pxkqnVpjQ5VTr7tDqcCbJFr6bxf9qbm22ldPdFWNgOU9tvE4K9rgsRHoHLzhXXkP6Jxw4Yo0jgb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8" customWidth="1"/>
    <col min="2" max="2" width="1.7109375" style="248" customWidth="1"/>
    <col min="3" max="4" width="5.00390625" style="248" customWidth="1"/>
    <col min="5" max="5" width="11.7109375" style="248" customWidth="1"/>
    <col min="6" max="6" width="9.140625" style="248" customWidth="1"/>
    <col min="7" max="7" width="5.00390625" style="248" customWidth="1"/>
    <col min="8" max="8" width="77.8515625" style="248" customWidth="1"/>
    <col min="9" max="10" width="20.00390625" style="248" customWidth="1"/>
    <col min="11" max="11" width="1.7109375" style="248" customWidth="1"/>
  </cols>
  <sheetData>
    <row r="1" s="1" customFormat="1" ht="37.5" customHeight="1"/>
    <row r="2" spans="2:11" s="1" customFormat="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5" customFormat="1" ht="45" customHeight="1">
      <c r="B3" s="252"/>
      <c r="C3" s="374" t="s">
        <v>312</v>
      </c>
      <c r="D3" s="374"/>
      <c r="E3" s="374"/>
      <c r="F3" s="374"/>
      <c r="G3" s="374"/>
      <c r="H3" s="374"/>
      <c r="I3" s="374"/>
      <c r="J3" s="374"/>
      <c r="K3" s="253"/>
    </row>
    <row r="4" spans="2:11" s="1" customFormat="1" ht="25.5" customHeight="1">
      <c r="B4" s="254"/>
      <c r="C4" s="375" t="s">
        <v>313</v>
      </c>
      <c r="D4" s="375"/>
      <c r="E4" s="375"/>
      <c r="F4" s="375"/>
      <c r="G4" s="375"/>
      <c r="H4" s="375"/>
      <c r="I4" s="375"/>
      <c r="J4" s="375"/>
      <c r="K4" s="255"/>
    </row>
    <row r="5" spans="2:11" s="1" customFormat="1" ht="5.25" customHeight="1">
      <c r="B5" s="254"/>
      <c r="C5" s="256"/>
      <c r="D5" s="256"/>
      <c r="E5" s="256"/>
      <c r="F5" s="256"/>
      <c r="G5" s="256"/>
      <c r="H5" s="256"/>
      <c r="I5" s="256"/>
      <c r="J5" s="256"/>
      <c r="K5" s="255"/>
    </row>
    <row r="6" spans="2:11" s="1" customFormat="1" ht="15" customHeight="1">
      <c r="B6" s="254"/>
      <c r="C6" s="373" t="s">
        <v>314</v>
      </c>
      <c r="D6" s="373"/>
      <c r="E6" s="373"/>
      <c r="F6" s="373"/>
      <c r="G6" s="373"/>
      <c r="H6" s="373"/>
      <c r="I6" s="373"/>
      <c r="J6" s="373"/>
      <c r="K6" s="255"/>
    </row>
    <row r="7" spans="2:11" s="1" customFormat="1" ht="15" customHeight="1">
      <c r="B7" s="258"/>
      <c r="C7" s="373" t="s">
        <v>315</v>
      </c>
      <c r="D7" s="373"/>
      <c r="E7" s="373"/>
      <c r="F7" s="373"/>
      <c r="G7" s="373"/>
      <c r="H7" s="373"/>
      <c r="I7" s="373"/>
      <c r="J7" s="373"/>
      <c r="K7" s="255"/>
    </row>
    <row r="8" spans="2:11" s="1" customFormat="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s="1" customFormat="1" ht="15" customHeight="1">
      <c r="B9" s="258"/>
      <c r="C9" s="373" t="s">
        <v>316</v>
      </c>
      <c r="D9" s="373"/>
      <c r="E9" s="373"/>
      <c r="F9" s="373"/>
      <c r="G9" s="373"/>
      <c r="H9" s="373"/>
      <c r="I9" s="373"/>
      <c r="J9" s="373"/>
      <c r="K9" s="255"/>
    </row>
    <row r="10" spans="2:11" s="1" customFormat="1" ht="15" customHeight="1">
      <c r="B10" s="258"/>
      <c r="C10" s="257"/>
      <c r="D10" s="373" t="s">
        <v>317</v>
      </c>
      <c r="E10" s="373"/>
      <c r="F10" s="373"/>
      <c r="G10" s="373"/>
      <c r="H10" s="373"/>
      <c r="I10" s="373"/>
      <c r="J10" s="373"/>
      <c r="K10" s="255"/>
    </row>
    <row r="11" spans="2:11" s="1" customFormat="1" ht="15" customHeight="1">
      <c r="B11" s="258"/>
      <c r="C11" s="259"/>
      <c r="D11" s="373" t="s">
        <v>318</v>
      </c>
      <c r="E11" s="373"/>
      <c r="F11" s="373"/>
      <c r="G11" s="373"/>
      <c r="H11" s="373"/>
      <c r="I11" s="373"/>
      <c r="J11" s="373"/>
      <c r="K11" s="255"/>
    </row>
    <row r="12" spans="2:11" s="1" customFormat="1" ht="15" customHeight="1">
      <c r="B12" s="258"/>
      <c r="C12" s="259"/>
      <c r="D12" s="257"/>
      <c r="E12" s="257"/>
      <c r="F12" s="257"/>
      <c r="G12" s="257"/>
      <c r="H12" s="257"/>
      <c r="I12" s="257"/>
      <c r="J12" s="257"/>
      <c r="K12" s="255"/>
    </row>
    <row r="13" spans="2:11" s="1" customFormat="1" ht="15" customHeight="1">
      <c r="B13" s="258"/>
      <c r="C13" s="259"/>
      <c r="D13" s="260" t="s">
        <v>319</v>
      </c>
      <c r="E13" s="257"/>
      <c r="F13" s="257"/>
      <c r="G13" s="257"/>
      <c r="H13" s="257"/>
      <c r="I13" s="257"/>
      <c r="J13" s="257"/>
      <c r="K13" s="255"/>
    </row>
    <row r="14" spans="2:11" s="1" customFormat="1" ht="12.75" customHeight="1">
      <c r="B14" s="258"/>
      <c r="C14" s="259"/>
      <c r="D14" s="259"/>
      <c r="E14" s="259"/>
      <c r="F14" s="259"/>
      <c r="G14" s="259"/>
      <c r="H14" s="259"/>
      <c r="I14" s="259"/>
      <c r="J14" s="259"/>
      <c r="K14" s="255"/>
    </row>
    <row r="15" spans="2:11" s="1" customFormat="1" ht="15" customHeight="1">
      <c r="B15" s="258"/>
      <c r="C15" s="259"/>
      <c r="D15" s="373" t="s">
        <v>320</v>
      </c>
      <c r="E15" s="373"/>
      <c r="F15" s="373"/>
      <c r="G15" s="373"/>
      <c r="H15" s="373"/>
      <c r="I15" s="373"/>
      <c r="J15" s="373"/>
      <c r="K15" s="255"/>
    </row>
    <row r="16" spans="2:11" s="1" customFormat="1" ht="15" customHeight="1">
      <c r="B16" s="258"/>
      <c r="C16" s="259"/>
      <c r="D16" s="373" t="s">
        <v>321</v>
      </c>
      <c r="E16" s="373"/>
      <c r="F16" s="373"/>
      <c r="G16" s="373"/>
      <c r="H16" s="373"/>
      <c r="I16" s="373"/>
      <c r="J16" s="373"/>
      <c r="K16" s="255"/>
    </row>
    <row r="17" spans="2:11" s="1" customFormat="1" ht="15" customHeight="1">
      <c r="B17" s="258"/>
      <c r="C17" s="259"/>
      <c r="D17" s="373" t="s">
        <v>322</v>
      </c>
      <c r="E17" s="373"/>
      <c r="F17" s="373"/>
      <c r="G17" s="373"/>
      <c r="H17" s="373"/>
      <c r="I17" s="373"/>
      <c r="J17" s="373"/>
      <c r="K17" s="255"/>
    </row>
    <row r="18" spans="2:11" s="1" customFormat="1" ht="15" customHeight="1">
      <c r="B18" s="258"/>
      <c r="C18" s="259"/>
      <c r="D18" s="259"/>
      <c r="E18" s="261" t="s">
        <v>78</v>
      </c>
      <c r="F18" s="373" t="s">
        <v>323</v>
      </c>
      <c r="G18" s="373"/>
      <c r="H18" s="373"/>
      <c r="I18" s="373"/>
      <c r="J18" s="373"/>
      <c r="K18" s="255"/>
    </row>
    <row r="19" spans="2:11" s="1" customFormat="1" ht="15" customHeight="1">
      <c r="B19" s="258"/>
      <c r="C19" s="259"/>
      <c r="D19" s="259"/>
      <c r="E19" s="261" t="s">
        <v>324</v>
      </c>
      <c r="F19" s="373" t="s">
        <v>325</v>
      </c>
      <c r="G19" s="373"/>
      <c r="H19" s="373"/>
      <c r="I19" s="373"/>
      <c r="J19" s="373"/>
      <c r="K19" s="255"/>
    </row>
    <row r="20" spans="2:11" s="1" customFormat="1" ht="15" customHeight="1">
      <c r="B20" s="258"/>
      <c r="C20" s="259"/>
      <c r="D20" s="259"/>
      <c r="E20" s="261" t="s">
        <v>326</v>
      </c>
      <c r="F20" s="373" t="s">
        <v>327</v>
      </c>
      <c r="G20" s="373"/>
      <c r="H20" s="373"/>
      <c r="I20" s="373"/>
      <c r="J20" s="373"/>
      <c r="K20" s="255"/>
    </row>
    <row r="21" spans="2:11" s="1" customFormat="1" ht="15" customHeight="1">
      <c r="B21" s="258"/>
      <c r="C21" s="259"/>
      <c r="D21" s="259"/>
      <c r="E21" s="261" t="s">
        <v>328</v>
      </c>
      <c r="F21" s="373" t="s">
        <v>329</v>
      </c>
      <c r="G21" s="373"/>
      <c r="H21" s="373"/>
      <c r="I21" s="373"/>
      <c r="J21" s="373"/>
      <c r="K21" s="255"/>
    </row>
    <row r="22" spans="2:11" s="1" customFormat="1" ht="15" customHeight="1">
      <c r="B22" s="258"/>
      <c r="C22" s="259"/>
      <c r="D22" s="259"/>
      <c r="E22" s="261" t="s">
        <v>330</v>
      </c>
      <c r="F22" s="373" t="s">
        <v>331</v>
      </c>
      <c r="G22" s="373"/>
      <c r="H22" s="373"/>
      <c r="I22" s="373"/>
      <c r="J22" s="373"/>
      <c r="K22" s="255"/>
    </row>
    <row r="23" spans="2:11" s="1" customFormat="1" ht="15" customHeight="1">
      <c r="B23" s="258"/>
      <c r="C23" s="259"/>
      <c r="D23" s="259"/>
      <c r="E23" s="261" t="s">
        <v>332</v>
      </c>
      <c r="F23" s="373" t="s">
        <v>333</v>
      </c>
      <c r="G23" s="373"/>
      <c r="H23" s="373"/>
      <c r="I23" s="373"/>
      <c r="J23" s="373"/>
      <c r="K23" s="255"/>
    </row>
    <row r="24" spans="2:11" s="1" customFormat="1" ht="12.75" customHeight="1">
      <c r="B24" s="258"/>
      <c r="C24" s="259"/>
      <c r="D24" s="259"/>
      <c r="E24" s="259"/>
      <c r="F24" s="259"/>
      <c r="G24" s="259"/>
      <c r="H24" s="259"/>
      <c r="I24" s="259"/>
      <c r="J24" s="259"/>
      <c r="K24" s="255"/>
    </row>
    <row r="25" spans="2:11" s="1" customFormat="1" ht="15" customHeight="1">
      <c r="B25" s="258"/>
      <c r="C25" s="373" t="s">
        <v>334</v>
      </c>
      <c r="D25" s="373"/>
      <c r="E25" s="373"/>
      <c r="F25" s="373"/>
      <c r="G25" s="373"/>
      <c r="H25" s="373"/>
      <c r="I25" s="373"/>
      <c r="J25" s="373"/>
      <c r="K25" s="255"/>
    </row>
    <row r="26" spans="2:11" s="1" customFormat="1" ht="15" customHeight="1">
      <c r="B26" s="258"/>
      <c r="C26" s="373" t="s">
        <v>335</v>
      </c>
      <c r="D26" s="373"/>
      <c r="E26" s="373"/>
      <c r="F26" s="373"/>
      <c r="G26" s="373"/>
      <c r="H26" s="373"/>
      <c r="I26" s="373"/>
      <c r="J26" s="373"/>
      <c r="K26" s="255"/>
    </row>
    <row r="27" spans="2:11" s="1" customFormat="1" ht="15" customHeight="1">
      <c r="B27" s="258"/>
      <c r="C27" s="257"/>
      <c r="D27" s="373" t="s">
        <v>336</v>
      </c>
      <c r="E27" s="373"/>
      <c r="F27" s="373"/>
      <c r="G27" s="373"/>
      <c r="H27" s="373"/>
      <c r="I27" s="373"/>
      <c r="J27" s="373"/>
      <c r="K27" s="255"/>
    </row>
    <row r="28" spans="2:11" s="1" customFormat="1" ht="15" customHeight="1">
      <c r="B28" s="258"/>
      <c r="C28" s="259"/>
      <c r="D28" s="373" t="s">
        <v>337</v>
      </c>
      <c r="E28" s="373"/>
      <c r="F28" s="373"/>
      <c r="G28" s="373"/>
      <c r="H28" s="373"/>
      <c r="I28" s="373"/>
      <c r="J28" s="373"/>
      <c r="K28" s="255"/>
    </row>
    <row r="29" spans="2:11" s="1" customFormat="1" ht="12.75" customHeight="1">
      <c r="B29" s="258"/>
      <c r="C29" s="259"/>
      <c r="D29" s="259"/>
      <c r="E29" s="259"/>
      <c r="F29" s="259"/>
      <c r="G29" s="259"/>
      <c r="H29" s="259"/>
      <c r="I29" s="259"/>
      <c r="J29" s="259"/>
      <c r="K29" s="255"/>
    </row>
    <row r="30" spans="2:11" s="1" customFormat="1" ht="15" customHeight="1">
      <c r="B30" s="258"/>
      <c r="C30" s="259"/>
      <c r="D30" s="373" t="s">
        <v>338</v>
      </c>
      <c r="E30" s="373"/>
      <c r="F30" s="373"/>
      <c r="G30" s="373"/>
      <c r="H30" s="373"/>
      <c r="I30" s="373"/>
      <c r="J30" s="373"/>
      <c r="K30" s="255"/>
    </row>
    <row r="31" spans="2:11" s="1" customFormat="1" ht="15" customHeight="1">
      <c r="B31" s="258"/>
      <c r="C31" s="259"/>
      <c r="D31" s="373" t="s">
        <v>339</v>
      </c>
      <c r="E31" s="373"/>
      <c r="F31" s="373"/>
      <c r="G31" s="373"/>
      <c r="H31" s="373"/>
      <c r="I31" s="373"/>
      <c r="J31" s="373"/>
      <c r="K31" s="255"/>
    </row>
    <row r="32" spans="2:11" s="1" customFormat="1" ht="12.75" customHeight="1">
      <c r="B32" s="258"/>
      <c r="C32" s="259"/>
      <c r="D32" s="259"/>
      <c r="E32" s="259"/>
      <c r="F32" s="259"/>
      <c r="G32" s="259"/>
      <c r="H32" s="259"/>
      <c r="I32" s="259"/>
      <c r="J32" s="259"/>
      <c r="K32" s="255"/>
    </row>
    <row r="33" spans="2:11" s="1" customFormat="1" ht="15" customHeight="1">
      <c r="B33" s="258"/>
      <c r="C33" s="259"/>
      <c r="D33" s="373" t="s">
        <v>340</v>
      </c>
      <c r="E33" s="373"/>
      <c r="F33" s="373"/>
      <c r="G33" s="373"/>
      <c r="H33" s="373"/>
      <c r="I33" s="373"/>
      <c r="J33" s="373"/>
      <c r="K33" s="255"/>
    </row>
    <row r="34" spans="2:11" s="1" customFormat="1" ht="15" customHeight="1">
      <c r="B34" s="258"/>
      <c r="C34" s="259"/>
      <c r="D34" s="373" t="s">
        <v>341</v>
      </c>
      <c r="E34" s="373"/>
      <c r="F34" s="373"/>
      <c r="G34" s="373"/>
      <c r="H34" s="373"/>
      <c r="I34" s="373"/>
      <c r="J34" s="373"/>
      <c r="K34" s="255"/>
    </row>
    <row r="35" spans="2:11" s="1" customFormat="1" ht="15" customHeight="1">
      <c r="B35" s="258"/>
      <c r="C35" s="259"/>
      <c r="D35" s="373" t="s">
        <v>342</v>
      </c>
      <c r="E35" s="373"/>
      <c r="F35" s="373"/>
      <c r="G35" s="373"/>
      <c r="H35" s="373"/>
      <c r="I35" s="373"/>
      <c r="J35" s="373"/>
      <c r="K35" s="255"/>
    </row>
    <row r="36" spans="2:11" s="1" customFormat="1" ht="15" customHeight="1">
      <c r="B36" s="258"/>
      <c r="C36" s="259"/>
      <c r="D36" s="257"/>
      <c r="E36" s="260" t="s">
        <v>119</v>
      </c>
      <c r="F36" s="257"/>
      <c r="G36" s="373" t="s">
        <v>343</v>
      </c>
      <c r="H36" s="373"/>
      <c r="I36" s="373"/>
      <c r="J36" s="373"/>
      <c r="K36" s="255"/>
    </row>
    <row r="37" spans="2:11" s="1" customFormat="1" ht="30.75" customHeight="1">
      <c r="B37" s="258"/>
      <c r="C37" s="259"/>
      <c r="D37" s="257"/>
      <c r="E37" s="260" t="s">
        <v>344</v>
      </c>
      <c r="F37" s="257"/>
      <c r="G37" s="373" t="s">
        <v>345</v>
      </c>
      <c r="H37" s="373"/>
      <c r="I37" s="373"/>
      <c r="J37" s="373"/>
      <c r="K37" s="255"/>
    </row>
    <row r="38" spans="2:11" s="1" customFormat="1" ht="15" customHeight="1">
      <c r="B38" s="258"/>
      <c r="C38" s="259"/>
      <c r="D38" s="257"/>
      <c r="E38" s="260" t="s">
        <v>55</v>
      </c>
      <c r="F38" s="257"/>
      <c r="G38" s="373" t="s">
        <v>346</v>
      </c>
      <c r="H38" s="373"/>
      <c r="I38" s="373"/>
      <c r="J38" s="373"/>
      <c r="K38" s="255"/>
    </row>
    <row r="39" spans="2:11" s="1" customFormat="1" ht="15" customHeight="1">
      <c r="B39" s="258"/>
      <c r="C39" s="259"/>
      <c r="D39" s="257"/>
      <c r="E39" s="260" t="s">
        <v>56</v>
      </c>
      <c r="F39" s="257"/>
      <c r="G39" s="373" t="s">
        <v>347</v>
      </c>
      <c r="H39" s="373"/>
      <c r="I39" s="373"/>
      <c r="J39" s="373"/>
      <c r="K39" s="255"/>
    </row>
    <row r="40" spans="2:11" s="1" customFormat="1" ht="15" customHeight="1">
      <c r="B40" s="258"/>
      <c r="C40" s="259"/>
      <c r="D40" s="257"/>
      <c r="E40" s="260" t="s">
        <v>120</v>
      </c>
      <c r="F40" s="257"/>
      <c r="G40" s="373" t="s">
        <v>348</v>
      </c>
      <c r="H40" s="373"/>
      <c r="I40" s="373"/>
      <c r="J40" s="373"/>
      <c r="K40" s="255"/>
    </row>
    <row r="41" spans="2:11" s="1" customFormat="1" ht="15" customHeight="1">
      <c r="B41" s="258"/>
      <c r="C41" s="259"/>
      <c r="D41" s="257"/>
      <c r="E41" s="260" t="s">
        <v>121</v>
      </c>
      <c r="F41" s="257"/>
      <c r="G41" s="373" t="s">
        <v>349</v>
      </c>
      <c r="H41" s="373"/>
      <c r="I41" s="373"/>
      <c r="J41" s="373"/>
      <c r="K41" s="255"/>
    </row>
    <row r="42" spans="2:11" s="1" customFormat="1" ht="15" customHeight="1">
      <c r="B42" s="258"/>
      <c r="C42" s="259"/>
      <c r="D42" s="257"/>
      <c r="E42" s="260" t="s">
        <v>350</v>
      </c>
      <c r="F42" s="257"/>
      <c r="G42" s="373" t="s">
        <v>351</v>
      </c>
      <c r="H42" s="373"/>
      <c r="I42" s="373"/>
      <c r="J42" s="373"/>
      <c r="K42" s="255"/>
    </row>
    <row r="43" spans="2:11" s="1" customFormat="1" ht="15" customHeight="1">
      <c r="B43" s="258"/>
      <c r="C43" s="259"/>
      <c r="D43" s="257"/>
      <c r="E43" s="260"/>
      <c r="F43" s="257"/>
      <c r="G43" s="373" t="s">
        <v>352</v>
      </c>
      <c r="H43" s="373"/>
      <c r="I43" s="373"/>
      <c r="J43" s="373"/>
      <c r="K43" s="255"/>
    </row>
    <row r="44" spans="2:11" s="1" customFormat="1" ht="15" customHeight="1">
      <c r="B44" s="258"/>
      <c r="C44" s="259"/>
      <c r="D44" s="257"/>
      <c r="E44" s="260" t="s">
        <v>353</v>
      </c>
      <c r="F44" s="257"/>
      <c r="G44" s="373" t="s">
        <v>354</v>
      </c>
      <c r="H44" s="373"/>
      <c r="I44" s="373"/>
      <c r="J44" s="373"/>
      <c r="K44" s="255"/>
    </row>
    <row r="45" spans="2:11" s="1" customFormat="1" ht="15" customHeight="1">
      <c r="B45" s="258"/>
      <c r="C45" s="259"/>
      <c r="D45" s="257"/>
      <c r="E45" s="260" t="s">
        <v>123</v>
      </c>
      <c r="F45" s="257"/>
      <c r="G45" s="373" t="s">
        <v>355</v>
      </c>
      <c r="H45" s="373"/>
      <c r="I45" s="373"/>
      <c r="J45" s="373"/>
      <c r="K45" s="255"/>
    </row>
    <row r="46" spans="2:11" s="1" customFormat="1" ht="12.75" customHeight="1">
      <c r="B46" s="258"/>
      <c r="C46" s="259"/>
      <c r="D46" s="257"/>
      <c r="E46" s="257"/>
      <c r="F46" s="257"/>
      <c r="G46" s="257"/>
      <c r="H46" s="257"/>
      <c r="I46" s="257"/>
      <c r="J46" s="257"/>
      <c r="K46" s="255"/>
    </row>
    <row r="47" spans="2:11" s="1" customFormat="1" ht="15" customHeight="1">
      <c r="B47" s="258"/>
      <c r="C47" s="259"/>
      <c r="D47" s="373" t="s">
        <v>356</v>
      </c>
      <c r="E47" s="373"/>
      <c r="F47" s="373"/>
      <c r="G47" s="373"/>
      <c r="H47" s="373"/>
      <c r="I47" s="373"/>
      <c r="J47" s="373"/>
      <c r="K47" s="255"/>
    </row>
    <row r="48" spans="2:11" s="1" customFormat="1" ht="15" customHeight="1">
      <c r="B48" s="258"/>
      <c r="C48" s="259"/>
      <c r="D48" s="259"/>
      <c r="E48" s="373" t="s">
        <v>357</v>
      </c>
      <c r="F48" s="373"/>
      <c r="G48" s="373"/>
      <c r="H48" s="373"/>
      <c r="I48" s="373"/>
      <c r="J48" s="373"/>
      <c r="K48" s="255"/>
    </row>
    <row r="49" spans="2:11" s="1" customFormat="1" ht="15" customHeight="1">
      <c r="B49" s="258"/>
      <c r="C49" s="259"/>
      <c r="D49" s="259"/>
      <c r="E49" s="373" t="s">
        <v>358</v>
      </c>
      <c r="F49" s="373"/>
      <c r="G49" s="373"/>
      <c r="H49" s="373"/>
      <c r="I49" s="373"/>
      <c r="J49" s="373"/>
      <c r="K49" s="255"/>
    </row>
    <row r="50" spans="2:11" s="1" customFormat="1" ht="15" customHeight="1">
      <c r="B50" s="258"/>
      <c r="C50" s="259"/>
      <c r="D50" s="259"/>
      <c r="E50" s="373" t="s">
        <v>359</v>
      </c>
      <c r="F50" s="373"/>
      <c r="G50" s="373"/>
      <c r="H50" s="373"/>
      <c r="I50" s="373"/>
      <c r="J50" s="373"/>
      <c r="K50" s="255"/>
    </row>
    <row r="51" spans="2:11" s="1" customFormat="1" ht="15" customHeight="1">
      <c r="B51" s="258"/>
      <c r="C51" s="259"/>
      <c r="D51" s="373" t="s">
        <v>360</v>
      </c>
      <c r="E51" s="373"/>
      <c r="F51" s="373"/>
      <c r="G51" s="373"/>
      <c r="H51" s="373"/>
      <c r="I51" s="373"/>
      <c r="J51" s="373"/>
      <c r="K51" s="255"/>
    </row>
    <row r="52" spans="2:11" s="1" customFormat="1" ht="25.5" customHeight="1">
      <c r="B52" s="254"/>
      <c r="C52" s="375" t="s">
        <v>361</v>
      </c>
      <c r="D52" s="375"/>
      <c r="E52" s="375"/>
      <c r="F52" s="375"/>
      <c r="G52" s="375"/>
      <c r="H52" s="375"/>
      <c r="I52" s="375"/>
      <c r="J52" s="375"/>
      <c r="K52" s="255"/>
    </row>
    <row r="53" spans="2:11" s="1" customFormat="1" ht="5.25" customHeight="1">
      <c r="B53" s="254"/>
      <c r="C53" s="256"/>
      <c r="D53" s="256"/>
      <c r="E53" s="256"/>
      <c r="F53" s="256"/>
      <c r="G53" s="256"/>
      <c r="H53" s="256"/>
      <c r="I53" s="256"/>
      <c r="J53" s="256"/>
      <c r="K53" s="255"/>
    </row>
    <row r="54" spans="2:11" s="1" customFormat="1" ht="15" customHeight="1">
      <c r="B54" s="254"/>
      <c r="C54" s="373" t="s">
        <v>362</v>
      </c>
      <c r="D54" s="373"/>
      <c r="E54" s="373"/>
      <c r="F54" s="373"/>
      <c r="G54" s="373"/>
      <c r="H54" s="373"/>
      <c r="I54" s="373"/>
      <c r="J54" s="373"/>
      <c r="K54" s="255"/>
    </row>
    <row r="55" spans="2:11" s="1" customFormat="1" ht="15" customHeight="1">
      <c r="B55" s="254"/>
      <c r="C55" s="373" t="s">
        <v>363</v>
      </c>
      <c r="D55" s="373"/>
      <c r="E55" s="373"/>
      <c r="F55" s="373"/>
      <c r="G55" s="373"/>
      <c r="H55" s="373"/>
      <c r="I55" s="373"/>
      <c r="J55" s="373"/>
      <c r="K55" s="255"/>
    </row>
    <row r="56" spans="2:11" s="1" customFormat="1" ht="12.75" customHeight="1">
      <c r="B56" s="254"/>
      <c r="C56" s="257"/>
      <c r="D56" s="257"/>
      <c r="E56" s="257"/>
      <c r="F56" s="257"/>
      <c r="G56" s="257"/>
      <c r="H56" s="257"/>
      <c r="I56" s="257"/>
      <c r="J56" s="257"/>
      <c r="K56" s="255"/>
    </row>
    <row r="57" spans="2:11" s="1" customFormat="1" ht="15" customHeight="1">
      <c r="B57" s="254"/>
      <c r="C57" s="373" t="s">
        <v>364</v>
      </c>
      <c r="D57" s="373"/>
      <c r="E57" s="373"/>
      <c r="F57" s="373"/>
      <c r="G57" s="373"/>
      <c r="H57" s="373"/>
      <c r="I57" s="373"/>
      <c r="J57" s="373"/>
      <c r="K57" s="255"/>
    </row>
    <row r="58" spans="2:11" s="1" customFormat="1" ht="15" customHeight="1">
      <c r="B58" s="254"/>
      <c r="C58" s="259"/>
      <c r="D58" s="373" t="s">
        <v>365</v>
      </c>
      <c r="E58" s="373"/>
      <c r="F58" s="373"/>
      <c r="G58" s="373"/>
      <c r="H58" s="373"/>
      <c r="I58" s="373"/>
      <c r="J58" s="373"/>
      <c r="K58" s="255"/>
    </row>
    <row r="59" spans="2:11" s="1" customFormat="1" ht="15" customHeight="1">
      <c r="B59" s="254"/>
      <c r="C59" s="259"/>
      <c r="D59" s="373" t="s">
        <v>366</v>
      </c>
      <c r="E59" s="373"/>
      <c r="F59" s="373"/>
      <c r="G59" s="373"/>
      <c r="H59" s="373"/>
      <c r="I59" s="373"/>
      <c r="J59" s="373"/>
      <c r="K59" s="255"/>
    </row>
    <row r="60" spans="2:11" s="1" customFormat="1" ht="15" customHeight="1">
      <c r="B60" s="254"/>
      <c r="C60" s="259"/>
      <c r="D60" s="373" t="s">
        <v>367</v>
      </c>
      <c r="E60" s="373"/>
      <c r="F60" s="373"/>
      <c r="G60" s="373"/>
      <c r="H60" s="373"/>
      <c r="I60" s="373"/>
      <c r="J60" s="373"/>
      <c r="K60" s="255"/>
    </row>
    <row r="61" spans="2:11" s="1" customFormat="1" ht="15" customHeight="1">
      <c r="B61" s="254"/>
      <c r="C61" s="259"/>
      <c r="D61" s="373" t="s">
        <v>368</v>
      </c>
      <c r="E61" s="373"/>
      <c r="F61" s="373"/>
      <c r="G61" s="373"/>
      <c r="H61" s="373"/>
      <c r="I61" s="373"/>
      <c r="J61" s="373"/>
      <c r="K61" s="255"/>
    </row>
    <row r="62" spans="2:11" s="1" customFormat="1" ht="15" customHeight="1">
      <c r="B62" s="254"/>
      <c r="C62" s="259"/>
      <c r="D62" s="377" t="s">
        <v>369</v>
      </c>
      <c r="E62" s="377"/>
      <c r="F62" s="377"/>
      <c r="G62" s="377"/>
      <c r="H62" s="377"/>
      <c r="I62" s="377"/>
      <c r="J62" s="377"/>
      <c r="K62" s="255"/>
    </row>
    <row r="63" spans="2:11" s="1" customFormat="1" ht="15" customHeight="1">
      <c r="B63" s="254"/>
      <c r="C63" s="259"/>
      <c r="D63" s="373" t="s">
        <v>370</v>
      </c>
      <c r="E63" s="373"/>
      <c r="F63" s="373"/>
      <c r="G63" s="373"/>
      <c r="H63" s="373"/>
      <c r="I63" s="373"/>
      <c r="J63" s="373"/>
      <c r="K63" s="255"/>
    </row>
    <row r="64" spans="2:11" s="1" customFormat="1" ht="12.75" customHeight="1">
      <c r="B64" s="254"/>
      <c r="C64" s="259"/>
      <c r="D64" s="259"/>
      <c r="E64" s="262"/>
      <c r="F64" s="259"/>
      <c r="G64" s="259"/>
      <c r="H64" s="259"/>
      <c r="I64" s="259"/>
      <c r="J64" s="259"/>
      <c r="K64" s="255"/>
    </row>
    <row r="65" spans="2:11" s="1" customFormat="1" ht="15" customHeight="1">
      <c r="B65" s="254"/>
      <c r="C65" s="259"/>
      <c r="D65" s="373" t="s">
        <v>371</v>
      </c>
      <c r="E65" s="373"/>
      <c r="F65" s="373"/>
      <c r="G65" s="373"/>
      <c r="H65" s="373"/>
      <c r="I65" s="373"/>
      <c r="J65" s="373"/>
      <c r="K65" s="255"/>
    </row>
    <row r="66" spans="2:11" s="1" customFormat="1" ht="15" customHeight="1">
      <c r="B66" s="254"/>
      <c r="C66" s="259"/>
      <c r="D66" s="377" t="s">
        <v>372</v>
      </c>
      <c r="E66" s="377"/>
      <c r="F66" s="377"/>
      <c r="G66" s="377"/>
      <c r="H66" s="377"/>
      <c r="I66" s="377"/>
      <c r="J66" s="377"/>
      <c r="K66" s="255"/>
    </row>
    <row r="67" spans="2:11" s="1" customFormat="1" ht="15" customHeight="1">
      <c r="B67" s="254"/>
      <c r="C67" s="259"/>
      <c r="D67" s="373" t="s">
        <v>373</v>
      </c>
      <c r="E67" s="373"/>
      <c r="F67" s="373"/>
      <c r="G67" s="373"/>
      <c r="H67" s="373"/>
      <c r="I67" s="373"/>
      <c r="J67" s="373"/>
      <c r="K67" s="255"/>
    </row>
    <row r="68" spans="2:11" s="1" customFormat="1" ht="15" customHeight="1">
      <c r="B68" s="254"/>
      <c r="C68" s="259"/>
      <c r="D68" s="373" t="s">
        <v>374</v>
      </c>
      <c r="E68" s="373"/>
      <c r="F68" s="373"/>
      <c r="G68" s="373"/>
      <c r="H68" s="373"/>
      <c r="I68" s="373"/>
      <c r="J68" s="373"/>
      <c r="K68" s="255"/>
    </row>
    <row r="69" spans="2:11" s="1" customFormat="1" ht="15" customHeight="1">
      <c r="B69" s="254"/>
      <c r="C69" s="259"/>
      <c r="D69" s="373" t="s">
        <v>375</v>
      </c>
      <c r="E69" s="373"/>
      <c r="F69" s="373"/>
      <c r="G69" s="373"/>
      <c r="H69" s="373"/>
      <c r="I69" s="373"/>
      <c r="J69" s="373"/>
      <c r="K69" s="255"/>
    </row>
    <row r="70" spans="2:11" s="1" customFormat="1" ht="15" customHeight="1">
      <c r="B70" s="254"/>
      <c r="C70" s="259"/>
      <c r="D70" s="373" t="s">
        <v>376</v>
      </c>
      <c r="E70" s="373"/>
      <c r="F70" s="373"/>
      <c r="G70" s="373"/>
      <c r="H70" s="373"/>
      <c r="I70" s="373"/>
      <c r="J70" s="373"/>
      <c r="K70" s="255"/>
    </row>
    <row r="71" spans="2:11" s="1" customFormat="1" ht="12.75" customHeight="1">
      <c r="B71" s="263"/>
      <c r="C71" s="264"/>
      <c r="D71" s="264"/>
      <c r="E71" s="264"/>
      <c r="F71" s="264"/>
      <c r="G71" s="264"/>
      <c r="H71" s="264"/>
      <c r="I71" s="264"/>
      <c r="J71" s="264"/>
      <c r="K71" s="265"/>
    </row>
    <row r="72" spans="2:11" s="1" customFormat="1" ht="18.75" customHeight="1">
      <c r="B72" s="266"/>
      <c r="C72" s="266"/>
      <c r="D72" s="266"/>
      <c r="E72" s="266"/>
      <c r="F72" s="266"/>
      <c r="G72" s="266"/>
      <c r="H72" s="266"/>
      <c r="I72" s="266"/>
      <c r="J72" s="266"/>
      <c r="K72" s="267"/>
    </row>
    <row r="73" spans="2:11" s="1" customFormat="1" ht="18.75" customHeight="1">
      <c r="B73" s="267"/>
      <c r="C73" s="267"/>
      <c r="D73" s="267"/>
      <c r="E73" s="267"/>
      <c r="F73" s="267"/>
      <c r="G73" s="267"/>
      <c r="H73" s="267"/>
      <c r="I73" s="267"/>
      <c r="J73" s="267"/>
      <c r="K73" s="267"/>
    </row>
    <row r="74" spans="2:11" s="1" customFormat="1" ht="7.5" customHeight="1">
      <c r="B74" s="268"/>
      <c r="C74" s="269"/>
      <c r="D74" s="269"/>
      <c r="E74" s="269"/>
      <c r="F74" s="269"/>
      <c r="G74" s="269"/>
      <c r="H74" s="269"/>
      <c r="I74" s="269"/>
      <c r="J74" s="269"/>
      <c r="K74" s="270"/>
    </row>
    <row r="75" spans="2:11" s="1" customFormat="1" ht="45" customHeight="1">
      <c r="B75" s="271"/>
      <c r="C75" s="376" t="s">
        <v>377</v>
      </c>
      <c r="D75" s="376"/>
      <c r="E75" s="376"/>
      <c r="F75" s="376"/>
      <c r="G75" s="376"/>
      <c r="H75" s="376"/>
      <c r="I75" s="376"/>
      <c r="J75" s="376"/>
      <c r="K75" s="272"/>
    </row>
    <row r="76" spans="2:11" s="1" customFormat="1" ht="17.25" customHeight="1">
      <c r="B76" s="271"/>
      <c r="C76" s="273" t="s">
        <v>378</v>
      </c>
      <c r="D76" s="273"/>
      <c r="E76" s="273"/>
      <c r="F76" s="273" t="s">
        <v>379</v>
      </c>
      <c r="G76" s="274"/>
      <c r="H76" s="273" t="s">
        <v>56</v>
      </c>
      <c r="I76" s="273" t="s">
        <v>59</v>
      </c>
      <c r="J76" s="273" t="s">
        <v>380</v>
      </c>
      <c r="K76" s="272"/>
    </row>
    <row r="77" spans="2:11" s="1" customFormat="1" ht="17.25" customHeight="1">
      <c r="B77" s="271"/>
      <c r="C77" s="275" t="s">
        <v>381</v>
      </c>
      <c r="D77" s="275"/>
      <c r="E77" s="275"/>
      <c r="F77" s="276" t="s">
        <v>382</v>
      </c>
      <c r="G77" s="277"/>
      <c r="H77" s="275"/>
      <c r="I77" s="275"/>
      <c r="J77" s="275" t="s">
        <v>383</v>
      </c>
      <c r="K77" s="272"/>
    </row>
    <row r="78" spans="2:11" s="1" customFormat="1" ht="5.25" customHeight="1">
      <c r="B78" s="271"/>
      <c r="C78" s="278"/>
      <c r="D78" s="278"/>
      <c r="E78" s="278"/>
      <c r="F78" s="278"/>
      <c r="G78" s="279"/>
      <c r="H78" s="278"/>
      <c r="I78" s="278"/>
      <c r="J78" s="278"/>
      <c r="K78" s="272"/>
    </row>
    <row r="79" spans="2:11" s="1" customFormat="1" ht="15" customHeight="1">
      <c r="B79" s="271"/>
      <c r="C79" s="260" t="s">
        <v>55</v>
      </c>
      <c r="D79" s="278"/>
      <c r="E79" s="278"/>
      <c r="F79" s="280" t="s">
        <v>384</v>
      </c>
      <c r="G79" s="279"/>
      <c r="H79" s="260" t="s">
        <v>385</v>
      </c>
      <c r="I79" s="260" t="s">
        <v>386</v>
      </c>
      <c r="J79" s="260">
        <v>20</v>
      </c>
      <c r="K79" s="272"/>
    </row>
    <row r="80" spans="2:11" s="1" customFormat="1" ht="15" customHeight="1">
      <c r="B80" s="271"/>
      <c r="C80" s="260" t="s">
        <v>387</v>
      </c>
      <c r="D80" s="260"/>
      <c r="E80" s="260"/>
      <c r="F80" s="280" t="s">
        <v>384</v>
      </c>
      <c r="G80" s="279"/>
      <c r="H80" s="260" t="s">
        <v>388</v>
      </c>
      <c r="I80" s="260" t="s">
        <v>386</v>
      </c>
      <c r="J80" s="260">
        <v>120</v>
      </c>
      <c r="K80" s="272"/>
    </row>
    <row r="81" spans="2:11" s="1" customFormat="1" ht="15" customHeight="1">
      <c r="B81" s="281"/>
      <c r="C81" s="260" t="s">
        <v>389</v>
      </c>
      <c r="D81" s="260"/>
      <c r="E81" s="260"/>
      <c r="F81" s="280" t="s">
        <v>390</v>
      </c>
      <c r="G81" s="279"/>
      <c r="H81" s="260" t="s">
        <v>391</v>
      </c>
      <c r="I81" s="260" t="s">
        <v>386</v>
      </c>
      <c r="J81" s="260">
        <v>50</v>
      </c>
      <c r="K81" s="272"/>
    </row>
    <row r="82" spans="2:11" s="1" customFormat="1" ht="15" customHeight="1">
      <c r="B82" s="281"/>
      <c r="C82" s="260" t="s">
        <v>392</v>
      </c>
      <c r="D82" s="260"/>
      <c r="E82" s="260"/>
      <c r="F82" s="280" t="s">
        <v>384</v>
      </c>
      <c r="G82" s="279"/>
      <c r="H82" s="260" t="s">
        <v>393</v>
      </c>
      <c r="I82" s="260" t="s">
        <v>394</v>
      </c>
      <c r="J82" s="260"/>
      <c r="K82" s="272"/>
    </row>
    <row r="83" spans="2:11" s="1" customFormat="1" ht="15" customHeight="1">
      <c r="B83" s="281"/>
      <c r="C83" s="282" t="s">
        <v>395</v>
      </c>
      <c r="D83" s="282"/>
      <c r="E83" s="282"/>
      <c r="F83" s="283" t="s">
        <v>390</v>
      </c>
      <c r="G83" s="282"/>
      <c r="H83" s="282" t="s">
        <v>396</v>
      </c>
      <c r="I83" s="282" t="s">
        <v>386</v>
      </c>
      <c r="J83" s="282">
        <v>15</v>
      </c>
      <c r="K83" s="272"/>
    </row>
    <row r="84" spans="2:11" s="1" customFormat="1" ht="15" customHeight="1">
      <c r="B84" s="281"/>
      <c r="C84" s="282" t="s">
        <v>397</v>
      </c>
      <c r="D84" s="282"/>
      <c r="E84" s="282"/>
      <c r="F84" s="283" t="s">
        <v>390</v>
      </c>
      <c r="G84" s="282"/>
      <c r="H84" s="282" t="s">
        <v>398</v>
      </c>
      <c r="I84" s="282" t="s">
        <v>386</v>
      </c>
      <c r="J84" s="282">
        <v>15</v>
      </c>
      <c r="K84" s="272"/>
    </row>
    <row r="85" spans="2:11" s="1" customFormat="1" ht="15" customHeight="1">
      <c r="B85" s="281"/>
      <c r="C85" s="282" t="s">
        <v>399</v>
      </c>
      <c r="D85" s="282"/>
      <c r="E85" s="282"/>
      <c r="F85" s="283" t="s">
        <v>390</v>
      </c>
      <c r="G85" s="282"/>
      <c r="H85" s="282" t="s">
        <v>400</v>
      </c>
      <c r="I85" s="282" t="s">
        <v>386</v>
      </c>
      <c r="J85" s="282">
        <v>20</v>
      </c>
      <c r="K85" s="272"/>
    </row>
    <row r="86" spans="2:11" s="1" customFormat="1" ht="15" customHeight="1">
      <c r="B86" s="281"/>
      <c r="C86" s="282" t="s">
        <v>401</v>
      </c>
      <c r="D86" s="282"/>
      <c r="E86" s="282"/>
      <c r="F86" s="283" t="s">
        <v>390</v>
      </c>
      <c r="G86" s="282"/>
      <c r="H86" s="282" t="s">
        <v>402</v>
      </c>
      <c r="I86" s="282" t="s">
        <v>386</v>
      </c>
      <c r="J86" s="282">
        <v>20</v>
      </c>
      <c r="K86" s="272"/>
    </row>
    <row r="87" spans="2:11" s="1" customFormat="1" ht="15" customHeight="1">
      <c r="B87" s="281"/>
      <c r="C87" s="260" t="s">
        <v>403</v>
      </c>
      <c r="D87" s="260"/>
      <c r="E87" s="260"/>
      <c r="F87" s="280" t="s">
        <v>390</v>
      </c>
      <c r="G87" s="279"/>
      <c r="H87" s="260" t="s">
        <v>404</v>
      </c>
      <c r="I87" s="260" t="s">
        <v>386</v>
      </c>
      <c r="J87" s="260">
        <v>50</v>
      </c>
      <c r="K87" s="272"/>
    </row>
    <row r="88" spans="2:11" s="1" customFormat="1" ht="15" customHeight="1">
      <c r="B88" s="281"/>
      <c r="C88" s="260" t="s">
        <v>405</v>
      </c>
      <c r="D88" s="260"/>
      <c r="E88" s="260"/>
      <c r="F88" s="280" t="s">
        <v>390</v>
      </c>
      <c r="G88" s="279"/>
      <c r="H88" s="260" t="s">
        <v>406</v>
      </c>
      <c r="I88" s="260" t="s">
        <v>386</v>
      </c>
      <c r="J88" s="260">
        <v>20</v>
      </c>
      <c r="K88" s="272"/>
    </row>
    <row r="89" spans="2:11" s="1" customFormat="1" ht="15" customHeight="1">
      <c r="B89" s="281"/>
      <c r="C89" s="260" t="s">
        <v>407</v>
      </c>
      <c r="D89" s="260"/>
      <c r="E89" s="260"/>
      <c r="F89" s="280" t="s">
        <v>390</v>
      </c>
      <c r="G89" s="279"/>
      <c r="H89" s="260" t="s">
        <v>408</v>
      </c>
      <c r="I89" s="260" t="s">
        <v>386</v>
      </c>
      <c r="J89" s="260">
        <v>20</v>
      </c>
      <c r="K89" s="272"/>
    </row>
    <row r="90" spans="2:11" s="1" customFormat="1" ht="15" customHeight="1">
      <c r="B90" s="281"/>
      <c r="C90" s="260" t="s">
        <v>409</v>
      </c>
      <c r="D90" s="260"/>
      <c r="E90" s="260"/>
      <c r="F90" s="280" t="s">
        <v>390</v>
      </c>
      <c r="G90" s="279"/>
      <c r="H90" s="260" t="s">
        <v>410</v>
      </c>
      <c r="I90" s="260" t="s">
        <v>386</v>
      </c>
      <c r="J90" s="260">
        <v>50</v>
      </c>
      <c r="K90" s="272"/>
    </row>
    <row r="91" spans="2:11" s="1" customFormat="1" ht="15" customHeight="1">
      <c r="B91" s="281"/>
      <c r="C91" s="260" t="s">
        <v>411</v>
      </c>
      <c r="D91" s="260"/>
      <c r="E91" s="260"/>
      <c r="F91" s="280" t="s">
        <v>390</v>
      </c>
      <c r="G91" s="279"/>
      <c r="H91" s="260" t="s">
        <v>411</v>
      </c>
      <c r="I91" s="260" t="s">
        <v>386</v>
      </c>
      <c r="J91" s="260">
        <v>50</v>
      </c>
      <c r="K91" s="272"/>
    </row>
    <row r="92" spans="2:11" s="1" customFormat="1" ht="15" customHeight="1">
      <c r="B92" s="281"/>
      <c r="C92" s="260" t="s">
        <v>412</v>
      </c>
      <c r="D92" s="260"/>
      <c r="E92" s="260"/>
      <c r="F92" s="280" t="s">
        <v>390</v>
      </c>
      <c r="G92" s="279"/>
      <c r="H92" s="260" t="s">
        <v>413</v>
      </c>
      <c r="I92" s="260" t="s">
        <v>386</v>
      </c>
      <c r="J92" s="260">
        <v>255</v>
      </c>
      <c r="K92" s="272"/>
    </row>
    <row r="93" spans="2:11" s="1" customFormat="1" ht="15" customHeight="1">
      <c r="B93" s="281"/>
      <c r="C93" s="260" t="s">
        <v>414</v>
      </c>
      <c r="D93" s="260"/>
      <c r="E93" s="260"/>
      <c r="F93" s="280" t="s">
        <v>384</v>
      </c>
      <c r="G93" s="279"/>
      <c r="H93" s="260" t="s">
        <v>415</v>
      </c>
      <c r="I93" s="260" t="s">
        <v>416</v>
      </c>
      <c r="J93" s="260"/>
      <c r="K93" s="272"/>
    </row>
    <row r="94" spans="2:11" s="1" customFormat="1" ht="15" customHeight="1">
      <c r="B94" s="281"/>
      <c r="C94" s="260" t="s">
        <v>417</v>
      </c>
      <c r="D94" s="260"/>
      <c r="E94" s="260"/>
      <c r="F94" s="280" t="s">
        <v>384</v>
      </c>
      <c r="G94" s="279"/>
      <c r="H94" s="260" t="s">
        <v>418</v>
      </c>
      <c r="I94" s="260" t="s">
        <v>419</v>
      </c>
      <c r="J94" s="260"/>
      <c r="K94" s="272"/>
    </row>
    <row r="95" spans="2:11" s="1" customFormat="1" ht="15" customHeight="1">
      <c r="B95" s="281"/>
      <c r="C95" s="260" t="s">
        <v>420</v>
      </c>
      <c r="D95" s="260"/>
      <c r="E95" s="260"/>
      <c r="F95" s="280" t="s">
        <v>384</v>
      </c>
      <c r="G95" s="279"/>
      <c r="H95" s="260" t="s">
        <v>420</v>
      </c>
      <c r="I95" s="260" t="s">
        <v>419</v>
      </c>
      <c r="J95" s="260"/>
      <c r="K95" s="272"/>
    </row>
    <row r="96" spans="2:11" s="1" customFormat="1" ht="15" customHeight="1">
      <c r="B96" s="281"/>
      <c r="C96" s="260" t="s">
        <v>40</v>
      </c>
      <c r="D96" s="260"/>
      <c r="E96" s="260"/>
      <c r="F96" s="280" t="s">
        <v>384</v>
      </c>
      <c r="G96" s="279"/>
      <c r="H96" s="260" t="s">
        <v>421</v>
      </c>
      <c r="I96" s="260" t="s">
        <v>419</v>
      </c>
      <c r="J96" s="260"/>
      <c r="K96" s="272"/>
    </row>
    <row r="97" spans="2:11" s="1" customFormat="1" ht="15" customHeight="1">
      <c r="B97" s="281"/>
      <c r="C97" s="260" t="s">
        <v>50</v>
      </c>
      <c r="D97" s="260"/>
      <c r="E97" s="260"/>
      <c r="F97" s="280" t="s">
        <v>384</v>
      </c>
      <c r="G97" s="279"/>
      <c r="H97" s="260" t="s">
        <v>422</v>
      </c>
      <c r="I97" s="260" t="s">
        <v>419</v>
      </c>
      <c r="J97" s="260"/>
      <c r="K97" s="272"/>
    </row>
    <row r="98" spans="2:11" s="1" customFormat="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pans="2:11" s="1" customFormat="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pans="2:11" s="1" customFormat="1" ht="18.75" customHeight="1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</row>
    <row r="101" spans="2:11" s="1" customFormat="1" ht="7.5" customHeight="1">
      <c r="B101" s="268"/>
      <c r="C101" s="269"/>
      <c r="D101" s="269"/>
      <c r="E101" s="269"/>
      <c r="F101" s="269"/>
      <c r="G101" s="269"/>
      <c r="H101" s="269"/>
      <c r="I101" s="269"/>
      <c r="J101" s="269"/>
      <c r="K101" s="270"/>
    </row>
    <row r="102" spans="2:11" s="1" customFormat="1" ht="45" customHeight="1">
      <c r="B102" s="271"/>
      <c r="C102" s="376" t="s">
        <v>423</v>
      </c>
      <c r="D102" s="376"/>
      <c r="E102" s="376"/>
      <c r="F102" s="376"/>
      <c r="G102" s="376"/>
      <c r="H102" s="376"/>
      <c r="I102" s="376"/>
      <c r="J102" s="376"/>
      <c r="K102" s="272"/>
    </row>
    <row r="103" spans="2:11" s="1" customFormat="1" ht="17.25" customHeight="1">
      <c r="B103" s="271"/>
      <c r="C103" s="273" t="s">
        <v>378</v>
      </c>
      <c r="D103" s="273"/>
      <c r="E103" s="273"/>
      <c r="F103" s="273" t="s">
        <v>379</v>
      </c>
      <c r="G103" s="274"/>
      <c r="H103" s="273" t="s">
        <v>56</v>
      </c>
      <c r="I103" s="273" t="s">
        <v>59</v>
      </c>
      <c r="J103" s="273" t="s">
        <v>380</v>
      </c>
      <c r="K103" s="272"/>
    </row>
    <row r="104" spans="2:11" s="1" customFormat="1" ht="17.25" customHeight="1">
      <c r="B104" s="271"/>
      <c r="C104" s="275" t="s">
        <v>381</v>
      </c>
      <c r="D104" s="275"/>
      <c r="E104" s="275"/>
      <c r="F104" s="276" t="s">
        <v>382</v>
      </c>
      <c r="G104" s="277"/>
      <c r="H104" s="275"/>
      <c r="I104" s="275"/>
      <c r="J104" s="275" t="s">
        <v>383</v>
      </c>
      <c r="K104" s="272"/>
    </row>
    <row r="105" spans="2:11" s="1" customFormat="1" ht="5.25" customHeight="1">
      <c r="B105" s="271"/>
      <c r="C105" s="273"/>
      <c r="D105" s="273"/>
      <c r="E105" s="273"/>
      <c r="F105" s="273"/>
      <c r="G105" s="289"/>
      <c r="H105" s="273"/>
      <c r="I105" s="273"/>
      <c r="J105" s="273"/>
      <c r="K105" s="272"/>
    </row>
    <row r="106" spans="2:11" s="1" customFormat="1" ht="15" customHeight="1">
      <c r="B106" s="271"/>
      <c r="C106" s="260" t="s">
        <v>55</v>
      </c>
      <c r="D106" s="278"/>
      <c r="E106" s="278"/>
      <c r="F106" s="280" t="s">
        <v>384</v>
      </c>
      <c r="G106" s="289"/>
      <c r="H106" s="260" t="s">
        <v>424</v>
      </c>
      <c r="I106" s="260" t="s">
        <v>386</v>
      </c>
      <c r="J106" s="260">
        <v>20</v>
      </c>
      <c r="K106" s="272"/>
    </row>
    <row r="107" spans="2:11" s="1" customFormat="1" ht="15" customHeight="1">
      <c r="B107" s="271"/>
      <c r="C107" s="260" t="s">
        <v>387</v>
      </c>
      <c r="D107" s="260"/>
      <c r="E107" s="260"/>
      <c r="F107" s="280" t="s">
        <v>384</v>
      </c>
      <c r="G107" s="260"/>
      <c r="H107" s="260" t="s">
        <v>424</v>
      </c>
      <c r="I107" s="260" t="s">
        <v>386</v>
      </c>
      <c r="J107" s="260">
        <v>120</v>
      </c>
      <c r="K107" s="272"/>
    </row>
    <row r="108" spans="2:11" s="1" customFormat="1" ht="15" customHeight="1">
      <c r="B108" s="281"/>
      <c r="C108" s="260" t="s">
        <v>389</v>
      </c>
      <c r="D108" s="260"/>
      <c r="E108" s="260"/>
      <c r="F108" s="280" t="s">
        <v>390</v>
      </c>
      <c r="G108" s="260"/>
      <c r="H108" s="260" t="s">
        <v>424</v>
      </c>
      <c r="I108" s="260" t="s">
        <v>386</v>
      </c>
      <c r="J108" s="260">
        <v>50</v>
      </c>
      <c r="K108" s="272"/>
    </row>
    <row r="109" spans="2:11" s="1" customFormat="1" ht="15" customHeight="1">
      <c r="B109" s="281"/>
      <c r="C109" s="260" t="s">
        <v>392</v>
      </c>
      <c r="D109" s="260"/>
      <c r="E109" s="260"/>
      <c r="F109" s="280" t="s">
        <v>384</v>
      </c>
      <c r="G109" s="260"/>
      <c r="H109" s="260" t="s">
        <v>424</v>
      </c>
      <c r="I109" s="260" t="s">
        <v>394</v>
      </c>
      <c r="J109" s="260"/>
      <c r="K109" s="272"/>
    </row>
    <row r="110" spans="2:11" s="1" customFormat="1" ht="15" customHeight="1">
      <c r="B110" s="281"/>
      <c r="C110" s="260" t="s">
        <v>403</v>
      </c>
      <c r="D110" s="260"/>
      <c r="E110" s="260"/>
      <c r="F110" s="280" t="s">
        <v>390</v>
      </c>
      <c r="G110" s="260"/>
      <c r="H110" s="260" t="s">
        <v>424</v>
      </c>
      <c r="I110" s="260" t="s">
        <v>386</v>
      </c>
      <c r="J110" s="260">
        <v>50</v>
      </c>
      <c r="K110" s="272"/>
    </row>
    <row r="111" spans="2:11" s="1" customFormat="1" ht="15" customHeight="1">
      <c r="B111" s="281"/>
      <c r="C111" s="260" t="s">
        <v>411</v>
      </c>
      <c r="D111" s="260"/>
      <c r="E111" s="260"/>
      <c r="F111" s="280" t="s">
        <v>390</v>
      </c>
      <c r="G111" s="260"/>
      <c r="H111" s="260" t="s">
        <v>424</v>
      </c>
      <c r="I111" s="260" t="s">
        <v>386</v>
      </c>
      <c r="J111" s="260">
        <v>50</v>
      </c>
      <c r="K111" s="272"/>
    </row>
    <row r="112" spans="2:11" s="1" customFormat="1" ht="15" customHeight="1">
      <c r="B112" s="281"/>
      <c r="C112" s="260" t="s">
        <v>409</v>
      </c>
      <c r="D112" s="260"/>
      <c r="E112" s="260"/>
      <c r="F112" s="280" t="s">
        <v>390</v>
      </c>
      <c r="G112" s="260"/>
      <c r="H112" s="260" t="s">
        <v>424</v>
      </c>
      <c r="I112" s="260" t="s">
        <v>386</v>
      </c>
      <c r="J112" s="260">
        <v>50</v>
      </c>
      <c r="K112" s="272"/>
    </row>
    <row r="113" spans="2:11" s="1" customFormat="1" ht="15" customHeight="1">
      <c r="B113" s="281"/>
      <c r="C113" s="260" t="s">
        <v>55</v>
      </c>
      <c r="D113" s="260"/>
      <c r="E113" s="260"/>
      <c r="F113" s="280" t="s">
        <v>384</v>
      </c>
      <c r="G113" s="260"/>
      <c r="H113" s="260" t="s">
        <v>425</v>
      </c>
      <c r="I113" s="260" t="s">
        <v>386</v>
      </c>
      <c r="J113" s="260">
        <v>20</v>
      </c>
      <c r="K113" s="272"/>
    </row>
    <row r="114" spans="2:11" s="1" customFormat="1" ht="15" customHeight="1">
      <c r="B114" s="281"/>
      <c r="C114" s="260" t="s">
        <v>426</v>
      </c>
      <c r="D114" s="260"/>
      <c r="E114" s="260"/>
      <c r="F114" s="280" t="s">
        <v>384</v>
      </c>
      <c r="G114" s="260"/>
      <c r="H114" s="260" t="s">
        <v>427</v>
      </c>
      <c r="I114" s="260" t="s">
        <v>386</v>
      </c>
      <c r="J114" s="260">
        <v>120</v>
      </c>
      <c r="K114" s="272"/>
    </row>
    <row r="115" spans="2:11" s="1" customFormat="1" ht="15" customHeight="1">
      <c r="B115" s="281"/>
      <c r="C115" s="260" t="s">
        <v>40</v>
      </c>
      <c r="D115" s="260"/>
      <c r="E115" s="260"/>
      <c r="F115" s="280" t="s">
        <v>384</v>
      </c>
      <c r="G115" s="260"/>
      <c r="H115" s="260" t="s">
        <v>428</v>
      </c>
      <c r="I115" s="260" t="s">
        <v>419</v>
      </c>
      <c r="J115" s="260"/>
      <c r="K115" s="272"/>
    </row>
    <row r="116" spans="2:11" s="1" customFormat="1" ht="15" customHeight="1">
      <c r="B116" s="281"/>
      <c r="C116" s="260" t="s">
        <v>50</v>
      </c>
      <c r="D116" s="260"/>
      <c r="E116" s="260"/>
      <c r="F116" s="280" t="s">
        <v>384</v>
      </c>
      <c r="G116" s="260"/>
      <c r="H116" s="260" t="s">
        <v>429</v>
      </c>
      <c r="I116" s="260" t="s">
        <v>419</v>
      </c>
      <c r="J116" s="260"/>
      <c r="K116" s="272"/>
    </row>
    <row r="117" spans="2:11" s="1" customFormat="1" ht="15" customHeight="1">
      <c r="B117" s="281"/>
      <c r="C117" s="260" t="s">
        <v>59</v>
      </c>
      <c r="D117" s="260"/>
      <c r="E117" s="260"/>
      <c r="F117" s="280" t="s">
        <v>384</v>
      </c>
      <c r="G117" s="260"/>
      <c r="H117" s="260" t="s">
        <v>430</v>
      </c>
      <c r="I117" s="260" t="s">
        <v>431</v>
      </c>
      <c r="J117" s="260"/>
      <c r="K117" s="272"/>
    </row>
    <row r="118" spans="2:11" s="1" customFormat="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pans="2:11" s="1" customFormat="1" ht="18.75" customHeight="1">
      <c r="B119" s="291"/>
      <c r="C119" s="257"/>
      <c r="D119" s="257"/>
      <c r="E119" s="257"/>
      <c r="F119" s="292"/>
      <c r="G119" s="257"/>
      <c r="H119" s="257"/>
      <c r="I119" s="257"/>
      <c r="J119" s="257"/>
      <c r="K119" s="291"/>
    </row>
    <row r="120" spans="2:11" s="1" customFormat="1" ht="18.75" customHeight="1"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2:11" s="1" customFormat="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pans="2:11" s="1" customFormat="1" ht="45" customHeight="1">
      <c r="B122" s="296"/>
      <c r="C122" s="374" t="s">
        <v>432</v>
      </c>
      <c r="D122" s="374"/>
      <c r="E122" s="374"/>
      <c r="F122" s="374"/>
      <c r="G122" s="374"/>
      <c r="H122" s="374"/>
      <c r="I122" s="374"/>
      <c r="J122" s="374"/>
      <c r="K122" s="297"/>
    </row>
    <row r="123" spans="2:11" s="1" customFormat="1" ht="17.25" customHeight="1">
      <c r="B123" s="298"/>
      <c r="C123" s="273" t="s">
        <v>378</v>
      </c>
      <c r="D123" s="273"/>
      <c r="E123" s="273"/>
      <c r="F123" s="273" t="s">
        <v>379</v>
      </c>
      <c r="G123" s="274"/>
      <c r="H123" s="273" t="s">
        <v>56</v>
      </c>
      <c r="I123" s="273" t="s">
        <v>59</v>
      </c>
      <c r="J123" s="273" t="s">
        <v>380</v>
      </c>
      <c r="K123" s="299"/>
    </row>
    <row r="124" spans="2:11" s="1" customFormat="1" ht="17.25" customHeight="1">
      <c r="B124" s="298"/>
      <c r="C124" s="275" t="s">
        <v>381</v>
      </c>
      <c r="D124" s="275"/>
      <c r="E124" s="275"/>
      <c r="F124" s="276" t="s">
        <v>382</v>
      </c>
      <c r="G124" s="277"/>
      <c r="H124" s="275"/>
      <c r="I124" s="275"/>
      <c r="J124" s="275" t="s">
        <v>383</v>
      </c>
      <c r="K124" s="299"/>
    </row>
    <row r="125" spans="2:11" s="1" customFormat="1" ht="5.25" customHeight="1">
      <c r="B125" s="300"/>
      <c r="C125" s="278"/>
      <c r="D125" s="278"/>
      <c r="E125" s="278"/>
      <c r="F125" s="278"/>
      <c r="G125" s="260"/>
      <c r="H125" s="278"/>
      <c r="I125" s="278"/>
      <c r="J125" s="278"/>
      <c r="K125" s="301"/>
    </row>
    <row r="126" spans="2:11" s="1" customFormat="1" ht="15" customHeight="1">
      <c r="B126" s="300"/>
      <c r="C126" s="260" t="s">
        <v>387</v>
      </c>
      <c r="D126" s="278"/>
      <c r="E126" s="278"/>
      <c r="F126" s="280" t="s">
        <v>384</v>
      </c>
      <c r="G126" s="260"/>
      <c r="H126" s="260" t="s">
        <v>424</v>
      </c>
      <c r="I126" s="260" t="s">
        <v>386</v>
      </c>
      <c r="J126" s="260">
        <v>120</v>
      </c>
      <c r="K126" s="302"/>
    </row>
    <row r="127" spans="2:11" s="1" customFormat="1" ht="15" customHeight="1">
      <c r="B127" s="300"/>
      <c r="C127" s="260" t="s">
        <v>433</v>
      </c>
      <c r="D127" s="260"/>
      <c r="E127" s="260"/>
      <c r="F127" s="280" t="s">
        <v>384</v>
      </c>
      <c r="G127" s="260"/>
      <c r="H127" s="260" t="s">
        <v>434</v>
      </c>
      <c r="I127" s="260" t="s">
        <v>386</v>
      </c>
      <c r="J127" s="260" t="s">
        <v>435</v>
      </c>
      <c r="K127" s="302"/>
    </row>
    <row r="128" spans="2:11" s="1" customFormat="1" ht="15" customHeight="1">
      <c r="B128" s="300"/>
      <c r="C128" s="260" t="s">
        <v>332</v>
      </c>
      <c r="D128" s="260"/>
      <c r="E128" s="260"/>
      <c r="F128" s="280" t="s">
        <v>384</v>
      </c>
      <c r="G128" s="260"/>
      <c r="H128" s="260" t="s">
        <v>436</v>
      </c>
      <c r="I128" s="260" t="s">
        <v>386</v>
      </c>
      <c r="J128" s="260" t="s">
        <v>435</v>
      </c>
      <c r="K128" s="302"/>
    </row>
    <row r="129" spans="2:11" s="1" customFormat="1" ht="15" customHeight="1">
      <c r="B129" s="300"/>
      <c r="C129" s="260" t="s">
        <v>395</v>
      </c>
      <c r="D129" s="260"/>
      <c r="E129" s="260"/>
      <c r="F129" s="280" t="s">
        <v>390</v>
      </c>
      <c r="G129" s="260"/>
      <c r="H129" s="260" t="s">
        <v>396</v>
      </c>
      <c r="I129" s="260" t="s">
        <v>386</v>
      </c>
      <c r="J129" s="260">
        <v>15</v>
      </c>
      <c r="K129" s="302"/>
    </row>
    <row r="130" spans="2:11" s="1" customFormat="1" ht="15" customHeight="1">
      <c r="B130" s="300"/>
      <c r="C130" s="282" t="s">
        <v>397</v>
      </c>
      <c r="D130" s="282"/>
      <c r="E130" s="282"/>
      <c r="F130" s="283" t="s">
        <v>390</v>
      </c>
      <c r="G130" s="282"/>
      <c r="H130" s="282" t="s">
        <v>398</v>
      </c>
      <c r="I130" s="282" t="s">
        <v>386</v>
      </c>
      <c r="J130" s="282">
        <v>15</v>
      </c>
      <c r="K130" s="302"/>
    </row>
    <row r="131" spans="2:11" s="1" customFormat="1" ht="15" customHeight="1">
      <c r="B131" s="300"/>
      <c r="C131" s="282" t="s">
        <v>399</v>
      </c>
      <c r="D131" s="282"/>
      <c r="E131" s="282"/>
      <c r="F131" s="283" t="s">
        <v>390</v>
      </c>
      <c r="G131" s="282"/>
      <c r="H131" s="282" t="s">
        <v>400</v>
      </c>
      <c r="I131" s="282" t="s">
        <v>386</v>
      </c>
      <c r="J131" s="282">
        <v>20</v>
      </c>
      <c r="K131" s="302"/>
    </row>
    <row r="132" spans="2:11" s="1" customFormat="1" ht="15" customHeight="1">
      <c r="B132" s="300"/>
      <c r="C132" s="282" t="s">
        <v>401</v>
      </c>
      <c r="D132" s="282"/>
      <c r="E132" s="282"/>
      <c r="F132" s="283" t="s">
        <v>390</v>
      </c>
      <c r="G132" s="282"/>
      <c r="H132" s="282" t="s">
        <v>402</v>
      </c>
      <c r="I132" s="282" t="s">
        <v>386</v>
      </c>
      <c r="J132" s="282">
        <v>20</v>
      </c>
      <c r="K132" s="302"/>
    </row>
    <row r="133" spans="2:11" s="1" customFormat="1" ht="15" customHeight="1">
      <c r="B133" s="300"/>
      <c r="C133" s="260" t="s">
        <v>389</v>
      </c>
      <c r="D133" s="260"/>
      <c r="E133" s="260"/>
      <c r="F133" s="280" t="s">
        <v>390</v>
      </c>
      <c r="G133" s="260"/>
      <c r="H133" s="260" t="s">
        <v>424</v>
      </c>
      <c r="I133" s="260" t="s">
        <v>386</v>
      </c>
      <c r="J133" s="260">
        <v>50</v>
      </c>
      <c r="K133" s="302"/>
    </row>
    <row r="134" spans="2:11" s="1" customFormat="1" ht="15" customHeight="1">
      <c r="B134" s="300"/>
      <c r="C134" s="260" t="s">
        <v>403</v>
      </c>
      <c r="D134" s="260"/>
      <c r="E134" s="260"/>
      <c r="F134" s="280" t="s">
        <v>390</v>
      </c>
      <c r="G134" s="260"/>
      <c r="H134" s="260" t="s">
        <v>424</v>
      </c>
      <c r="I134" s="260" t="s">
        <v>386</v>
      </c>
      <c r="J134" s="260">
        <v>50</v>
      </c>
      <c r="K134" s="302"/>
    </row>
    <row r="135" spans="2:11" s="1" customFormat="1" ht="15" customHeight="1">
      <c r="B135" s="300"/>
      <c r="C135" s="260" t="s">
        <v>409</v>
      </c>
      <c r="D135" s="260"/>
      <c r="E135" s="260"/>
      <c r="F135" s="280" t="s">
        <v>390</v>
      </c>
      <c r="G135" s="260"/>
      <c r="H135" s="260" t="s">
        <v>424</v>
      </c>
      <c r="I135" s="260" t="s">
        <v>386</v>
      </c>
      <c r="J135" s="260">
        <v>50</v>
      </c>
      <c r="K135" s="302"/>
    </row>
    <row r="136" spans="2:11" s="1" customFormat="1" ht="15" customHeight="1">
      <c r="B136" s="300"/>
      <c r="C136" s="260" t="s">
        <v>411</v>
      </c>
      <c r="D136" s="260"/>
      <c r="E136" s="260"/>
      <c r="F136" s="280" t="s">
        <v>390</v>
      </c>
      <c r="G136" s="260"/>
      <c r="H136" s="260" t="s">
        <v>424</v>
      </c>
      <c r="I136" s="260" t="s">
        <v>386</v>
      </c>
      <c r="J136" s="260">
        <v>50</v>
      </c>
      <c r="K136" s="302"/>
    </row>
    <row r="137" spans="2:11" s="1" customFormat="1" ht="15" customHeight="1">
      <c r="B137" s="300"/>
      <c r="C137" s="260" t="s">
        <v>412</v>
      </c>
      <c r="D137" s="260"/>
      <c r="E137" s="260"/>
      <c r="F137" s="280" t="s">
        <v>390</v>
      </c>
      <c r="G137" s="260"/>
      <c r="H137" s="260" t="s">
        <v>437</v>
      </c>
      <c r="I137" s="260" t="s">
        <v>386</v>
      </c>
      <c r="J137" s="260">
        <v>255</v>
      </c>
      <c r="K137" s="302"/>
    </row>
    <row r="138" spans="2:11" s="1" customFormat="1" ht="15" customHeight="1">
      <c r="B138" s="300"/>
      <c r="C138" s="260" t="s">
        <v>414</v>
      </c>
      <c r="D138" s="260"/>
      <c r="E138" s="260"/>
      <c r="F138" s="280" t="s">
        <v>384</v>
      </c>
      <c r="G138" s="260"/>
      <c r="H138" s="260" t="s">
        <v>438</v>
      </c>
      <c r="I138" s="260" t="s">
        <v>416</v>
      </c>
      <c r="J138" s="260"/>
      <c r="K138" s="302"/>
    </row>
    <row r="139" spans="2:11" s="1" customFormat="1" ht="15" customHeight="1">
      <c r="B139" s="300"/>
      <c r="C139" s="260" t="s">
        <v>417</v>
      </c>
      <c r="D139" s="260"/>
      <c r="E139" s="260"/>
      <c r="F139" s="280" t="s">
        <v>384</v>
      </c>
      <c r="G139" s="260"/>
      <c r="H139" s="260" t="s">
        <v>439</v>
      </c>
      <c r="I139" s="260" t="s">
        <v>419</v>
      </c>
      <c r="J139" s="260"/>
      <c r="K139" s="302"/>
    </row>
    <row r="140" spans="2:11" s="1" customFormat="1" ht="15" customHeight="1">
      <c r="B140" s="300"/>
      <c r="C140" s="260" t="s">
        <v>420</v>
      </c>
      <c r="D140" s="260"/>
      <c r="E140" s="260"/>
      <c r="F140" s="280" t="s">
        <v>384</v>
      </c>
      <c r="G140" s="260"/>
      <c r="H140" s="260" t="s">
        <v>420</v>
      </c>
      <c r="I140" s="260" t="s">
        <v>419</v>
      </c>
      <c r="J140" s="260"/>
      <c r="K140" s="302"/>
    </row>
    <row r="141" spans="2:11" s="1" customFormat="1" ht="15" customHeight="1">
      <c r="B141" s="300"/>
      <c r="C141" s="260" t="s">
        <v>40</v>
      </c>
      <c r="D141" s="260"/>
      <c r="E141" s="260"/>
      <c r="F141" s="280" t="s">
        <v>384</v>
      </c>
      <c r="G141" s="260"/>
      <c r="H141" s="260" t="s">
        <v>440</v>
      </c>
      <c r="I141" s="260" t="s">
        <v>419</v>
      </c>
      <c r="J141" s="260"/>
      <c r="K141" s="302"/>
    </row>
    <row r="142" spans="2:11" s="1" customFormat="1" ht="15" customHeight="1">
      <c r="B142" s="300"/>
      <c r="C142" s="260" t="s">
        <v>441</v>
      </c>
      <c r="D142" s="260"/>
      <c r="E142" s="260"/>
      <c r="F142" s="280" t="s">
        <v>384</v>
      </c>
      <c r="G142" s="260"/>
      <c r="H142" s="260" t="s">
        <v>442</v>
      </c>
      <c r="I142" s="260" t="s">
        <v>419</v>
      </c>
      <c r="J142" s="260"/>
      <c r="K142" s="302"/>
    </row>
    <row r="143" spans="2:11" s="1" customFormat="1" ht="15" customHeight="1">
      <c r="B143" s="303"/>
      <c r="C143" s="304"/>
      <c r="D143" s="304"/>
      <c r="E143" s="304"/>
      <c r="F143" s="304"/>
      <c r="G143" s="304"/>
      <c r="H143" s="304"/>
      <c r="I143" s="304"/>
      <c r="J143" s="304"/>
      <c r="K143" s="305"/>
    </row>
    <row r="144" spans="2:11" s="1" customFormat="1" ht="18.75" customHeight="1">
      <c r="B144" s="257"/>
      <c r="C144" s="257"/>
      <c r="D144" s="257"/>
      <c r="E144" s="257"/>
      <c r="F144" s="292"/>
      <c r="G144" s="257"/>
      <c r="H144" s="257"/>
      <c r="I144" s="257"/>
      <c r="J144" s="257"/>
      <c r="K144" s="257"/>
    </row>
    <row r="145" spans="2:11" s="1" customFormat="1" ht="18.75" customHeight="1"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</row>
    <row r="146" spans="2:11" s="1" customFormat="1" ht="7.5" customHeight="1">
      <c r="B146" s="268"/>
      <c r="C146" s="269"/>
      <c r="D146" s="269"/>
      <c r="E146" s="269"/>
      <c r="F146" s="269"/>
      <c r="G146" s="269"/>
      <c r="H146" s="269"/>
      <c r="I146" s="269"/>
      <c r="J146" s="269"/>
      <c r="K146" s="270"/>
    </row>
    <row r="147" spans="2:11" s="1" customFormat="1" ht="45" customHeight="1">
      <c r="B147" s="271"/>
      <c r="C147" s="376" t="s">
        <v>443</v>
      </c>
      <c r="D147" s="376"/>
      <c r="E147" s="376"/>
      <c r="F147" s="376"/>
      <c r="G147" s="376"/>
      <c r="H147" s="376"/>
      <c r="I147" s="376"/>
      <c r="J147" s="376"/>
      <c r="K147" s="272"/>
    </row>
    <row r="148" spans="2:11" s="1" customFormat="1" ht="17.25" customHeight="1">
      <c r="B148" s="271"/>
      <c r="C148" s="273" t="s">
        <v>378</v>
      </c>
      <c r="D148" s="273"/>
      <c r="E148" s="273"/>
      <c r="F148" s="273" t="s">
        <v>379</v>
      </c>
      <c r="G148" s="274"/>
      <c r="H148" s="273" t="s">
        <v>56</v>
      </c>
      <c r="I148" s="273" t="s">
        <v>59</v>
      </c>
      <c r="J148" s="273" t="s">
        <v>380</v>
      </c>
      <c r="K148" s="272"/>
    </row>
    <row r="149" spans="2:11" s="1" customFormat="1" ht="17.25" customHeight="1">
      <c r="B149" s="271"/>
      <c r="C149" s="275" t="s">
        <v>381</v>
      </c>
      <c r="D149" s="275"/>
      <c r="E149" s="275"/>
      <c r="F149" s="276" t="s">
        <v>382</v>
      </c>
      <c r="G149" s="277"/>
      <c r="H149" s="275"/>
      <c r="I149" s="275"/>
      <c r="J149" s="275" t="s">
        <v>383</v>
      </c>
      <c r="K149" s="272"/>
    </row>
    <row r="150" spans="2:11" s="1" customFormat="1" ht="5.25" customHeight="1">
      <c r="B150" s="281"/>
      <c r="C150" s="278"/>
      <c r="D150" s="278"/>
      <c r="E150" s="278"/>
      <c r="F150" s="278"/>
      <c r="G150" s="279"/>
      <c r="H150" s="278"/>
      <c r="I150" s="278"/>
      <c r="J150" s="278"/>
      <c r="K150" s="302"/>
    </row>
    <row r="151" spans="2:11" s="1" customFormat="1" ht="15" customHeight="1">
      <c r="B151" s="281"/>
      <c r="C151" s="306" t="s">
        <v>387</v>
      </c>
      <c r="D151" s="260"/>
      <c r="E151" s="260"/>
      <c r="F151" s="307" t="s">
        <v>384</v>
      </c>
      <c r="G151" s="260"/>
      <c r="H151" s="306" t="s">
        <v>424</v>
      </c>
      <c r="I151" s="306" t="s">
        <v>386</v>
      </c>
      <c r="J151" s="306">
        <v>120</v>
      </c>
      <c r="K151" s="302"/>
    </row>
    <row r="152" spans="2:11" s="1" customFormat="1" ht="15" customHeight="1">
      <c r="B152" s="281"/>
      <c r="C152" s="306" t="s">
        <v>433</v>
      </c>
      <c r="D152" s="260"/>
      <c r="E152" s="260"/>
      <c r="F152" s="307" t="s">
        <v>384</v>
      </c>
      <c r="G152" s="260"/>
      <c r="H152" s="306" t="s">
        <v>444</v>
      </c>
      <c r="I152" s="306" t="s">
        <v>386</v>
      </c>
      <c r="J152" s="306" t="s">
        <v>435</v>
      </c>
      <c r="K152" s="302"/>
    </row>
    <row r="153" spans="2:11" s="1" customFormat="1" ht="15" customHeight="1">
      <c r="B153" s="281"/>
      <c r="C153" s="306" t="s">
        <v>332</v>
      </c>
      <c r="D153" s="260"/>
      <c r="E153" s="260"/>
      <c r="F153" s="307" t="s">
        <v>384</v>
      </c>
      <c r="G153" s="260"/>
      <c r="H153" s="306" t="s">
        <v>445</v>
      </c>
      <c r="I153" s="306" t="s">
        <v>386</v>
      </c>
      <c r="J153" s="306" t="s">
        <v>435</v>
      </c>
      <c r="K153" s="302"/>
    </row>
    <row r="154" spans="2:11" s="1" customFormat="1" ht="15" customHeight="1">
      <c r="B154" s="281"/>
      <c r="C154" s="306" t="s">
        <v>389</v>
      </c>
      <c r="D154" s="260"/>
      <c r="E154" s="260"/>
      <c r="F154" s="307" t="s">
        <v>390</v>
      </c>
      <c r="G154" s="260"/>
      <c r="H154" s="306" t="s">
        <v>424</v>
      </c>
      <c r="I154" s="306" t="s">
        <v>386</v>
      </c>
      <c r="J154" s="306">
        <v>50</v>
      </c>
      <c r="K154" s="302"/>
    </row>
    <row r="155" spans="2:11" s="1" customFormat="1" ht="15" customHeight="1">
      <c r="B155" s="281"/>
      <c r="C155" s="306" t="s">
        <v>392</v>
      </c>
      <c r="D155" s="260"/>
      <c r="E155" s="260"/>
      <c r="F155" s="307" t="s">
        <v>384</v>
      </c>
      <c r="G155" s="260"/>
      <c r="H155" s="306" t="s">
        <v>424</v>
      </c>
      <c r="I155" s="306" t="s">
        <v>394</v>
      </c>
      <c r="J155" s="306"/>
      <c r="K155" s="302"/>
    </row>
    <row r="156" spans="2:11" s="1" customFormat="1" ht="15" customHeight="1">
      <c r="B156" s="281"/>
      <c r="C156" s="306" t="s">
        <v>403</v>
      </c>
      <c r="D156" s="260"/>
      <c r="E156" s="260"/>
      <c r="F156" s="307" t="s">
        <v>390</v>
      </c>
      <c r="G156" s="260"/>
      <c r="H156" s="306" t="s">
        <v>424</v>
      </c>
      <c r="I156" s="306" t="s">
        <v>386</v>
      </c>
      <c r="J156" s="306">
        <v>50</v>
      </c>
      <c r="K156" s="302"/>
    </row>
    <row r="157" spans="2:11" s="1" customFormat="1" ht="15" customHeight="1">
      <c r="B157" s="281"/>
      <c r="C157" s="306" t="s">
        <v>411</v>
      </c>
      <c r="D157" s="260"/>
      <c r="E157" s="260"/>
      <c r="F157" s="307" t="s">
        <v>390</v>
      </c>
      <c r="G157" s="260"/>
      <c r="H157" s="306" t="s">
        <v>424</v>
      </c>
      <c r="I157" s="306" t="s">
        <v>386</v>
      </c>
      <c r="J157" s="306">
        <v>50</v>
      </c>
      <c r="K157" s="302"/>
    </row>
    <row r="158" spans="2:11" s="1" customFormat="1" ht="15" customHeight="1">
      <c r="B158" s="281"/>
      <c r="C158" s="306" t="s">
        <v>409</v>
      </c>
      <c r="D158" s="260"/>
      <c r="E158" s="260"/>
      <c r="F158" s="307" t="s">
        <v>390</v>
      </c>
      <c r="G158" s="260"/>
      <c r="H158" s="306" t="s">
        <v>424</v>
      </c>
      <c r="I158" s="306" t="s">
        <v>386</v>
      </c>
      <c r="J158" s="306">
        <v>50</v>
      </c>
      <c r="K158" s="302"/>
    </row>
    <row r="159" spans="2:11" s="1" customFormat="1" ht="15" customHeight="1">
      <c r="B159" s="281"/>
      <c r="C159" s="306" t="s">
        <v>105</v>
      </c>
      <c r="D159" s="260"/>
      <c r="E159" s="260"/>
      <c r="F159" s="307" t="s">
        <v>384</v>
      </c>
      <c r="G159" s="260"/>
      <c r="H159" s="306" t="s">
        <v>446</v>
      </c>
      <c r="I159" s="306" t="s">
        <v>386</v>
      </c>
      <c r="J159" s="306" t="s">
        <v>447</v>
      </c>
      <c r="K159" s="302"/>
    </row>
    <row r="160" spans="2:11" s="1" customFormat="1" ht="15" customHeight="1">
      <c r="B160" s="281"/>
      <c r="C160" s="306" t="s">
        <v>448</v>
      </c>
      <c r="D160" s="260"/>
      <c r="E160" s="260"/>
      <c r="F160" s="307" t="s">
        <v>384</v>
      </c>
      <c r="G160" s="260"/>
      <c r="H160" s="306" t="s">
        <v>449</v>
      </c>
      <c r="I160" s="306" t="s">
        <v>419</v>
      </c>
      <c r="J160" s="306"/>
      <c r="K160" s="302"/>
    </row>
    <row r="161" spans="2:11" s="1" customFormat="1" ht="15" customHeight="1">
      <c r="B161" s="308"/>
      <c r="C161" s="290"/>
      <c r="D161" s="290"/>
      <c r="E161" s="290"/>
      <c r="F161" s="290"/>
      <c r="G161" s="290"/>
      <c r="H161" s="290"/>
      <c r="I161" s="290"/>
      <c r="J161" s="290"/>
      <c r="K161" s="309"/>
    </row>
    <row r="162" spans="2:11" s="1" customFormat="1" ht="18.75" customHeight="1">
      <c r="B162" s="257"/>
      <c r="C162" s="260"/>
      <c r="D162" s="260"/>
      <c r="E162" s="260"/>
      <c r="F162" s="280"/>
      <c r="G162" s="260"/>
      <c r="H162" s="260"/>
      <c r="I162" s="260"/>
      <c r="J162" s="260"/>
      <c r="K162" s="257"/>
    </row>
    <row r="163" spans="2:11" s="1" customFormat="1" ht="18.75" customHeight="1">
      <c r="B163" s="267"/>
      <c r="C163" s="267"/>
      <c r="D163" s="267"/>
      <c r="E163" s="267"/>
      <c r="F163" s="267"/>
      <c r="G163" s="267"/>
      <c r="H163" s="267"/>
      <c r="I163" s="267"/>
      <c r="J163" s="267"/>
      <c r="K163" s="267"/>
    </row>
    <row r="164" spans="2:11" s="1" customFormat="1" ht="7.5" customHeight="1">
      <c r="B164" s="249"/>
      <c r="C164" s="250"/>
      <c r="D164" s="250"/>
      <c r="E164" s="250"/>
      <c r="F164" s="250"/>
      <c r="G164" s="250"/>
      <c r="H164" s="250"/>
      <c r="I164" s="250"/>
      <c r="J164" s="250"/>
      <c r="K164" s="251"/>
    </row>
    <row r="165" spans="2:11" s="1" customFormat="1" ht="45" customHeight="1">
      <c r="B165" s="252"/>
      <c r="C165" s="374" t="s">
        <v>450</v>
      </c>
      <c r="D165" s="374"/>
      <c r="E165" s="374"/>
      <c r="F165" s="374"/>
      <c r="G165" s="374"/>
      <c r="H165" s="374"/>
      <c r="I165" s="374"/>
      <c r="J165" s="374"/>
      <c r="K165" s="253"/>
    </row>
    <row r="166" spans="2:11" s="1" customFormat="1" ht="17.25" customHeight="1">
      <c r="B166" s="252"/>
      <c r="C166" s="273" t="s">
        <v>378</v>
      </c>
      <c r="D166" s="273"/>
      <c r="E166" s="273"/>
      <c r="F166" s="273" t="s">
        <v>379</v>
      </c>
      <c r="G166" s="310"/>
      <c r="H166" s="311" t="s">
        <v>56</v>
      </c>
      <c r="I166" s="311" t="s">
        <v>59</v>
      </c>
      <c r="J166" s="273" t="s">
        <v>380</v>
      </c>
      <c r="K166" s="253"/>
    </row>
    <row r="167" spans="2:11" s="1" customFormat="1" ht="17.25" customHeight="1">
      <c r="B167" s="254"/>
      <c r="C167" s="275" t="s">
        <v>381</v>
      </c>
      <c r="D167" s="275"/>
      <c r="E167" s="275"/>
      <c r="F167" s="276" t="s">
        <v>382</v>
      </c>
      <c r="G167" s="312"/>
      <c r="H167" s="313"/>
      <c r="I167" s="313"/>
      <c r="J167" s="275" t="s">
        <v>383</v>
      </c>
      <c r="K167" s="255"/>
    </row>
    <row r="168" spans="2:11" s="1" customFormat="1" ht="5.25" customHeight="1">
      <c r="B168" s="281"/>
      <c r="C168" s="278"/>
      <c r="D168" s="278"/>
      <c r="E168" s="278"/>
      <c r="F168" s="278"/>
      <c r="G168" s="279"/>
      <c r="H168" s="278"/>
      <c r="I168" s="278"/>
      <c r="J168" s="278"/>
      <c r="K168" s="302"/>
    </row>
    <row r="169" spans="2:11" s="1" customFormat="1" ht="15" customHeight="1">
      <c r="B169" s="281"/>
      <c r="C169" s="260" t="s">
        <v>387</v>
      </c>
      <c r="D169" s="260"/>
      <c r="E169" s="260"/>
      <c r="F169" s="280" t="s">
        <v>384</v>
      </c>
      <c r="G169" s="260"/>
      <c r="H169" s="260" t="s">
        <v>424</v>
      </c>
      <c r="I169" s="260" t="s">
        <v>386</v>
      </c>
      <c r="J169" s="260">
        <v>120</v>
      </c>
      <c r="K169" s="302"/>
    </row>
    <row r="170" spans="2:11" s="1" customFormat="1" ht="15" customHeight="1">
      <c r="B170" s="281"/>
      <c r="C170" s="260" t="s">
        <v>433</v>
      </c>
      <c r="D170" s="260"/>
      <c r="E170" s="260"/>
      <c r="F170" s="280" t="s">
        <v>384</v>
      </c>
      <c r="G170" s="260"/>
      <c r="H170" s="260" t="s">
        <v>434</v>
      </c>
      <c r="I170" s="260" t="s">
        <v>386</v>
      </c>
      <c r="J170" s="260" t="s">
        <v>435</v>
      </c>
      <c r="K170" s="302"/>
    </row>
    <row r="171" spans="2:11" s="1" customFormat="1" ht="15" customHeight="1">
      <c r="B171" s="281"/>
      <c r="C171" s="260" t="s">
        <v>332</v>
      </c>
      <c r="D171" s="260"/>
      <c r="E171" s="260"/>
      <c r="F171" s="280" t="s">
        <v>384</v>
      </c>
      <c r="G171" s="260"/>
      <c r="H171" s="260" t="s">
        <v>451</v>
      </c>
      <c r="I171" s="260" t="s">
        <v>386</v>
      </c>
      <c r="J171" s="260" t="s">
        <v>435</v>
      </c>
      <c r="K171" s="302"/>
    </row>
    <row r="172" spans="2:11" s="1" customFormat="1" ht="15" customHeight="1">
      <c r="B172" s="281"/>
      <c r="C172" s="260" t="s">
        <v>389</v>
      </c>
      <c r="D172" s="260"/>
      <c r="E172" s="260"/>
      <c r="F172" s="280" t="s">
        <v>390</v>
      </c>
      <c r="G172" s="260"/>
      <c r="H172" s="260" t="s">
        <v>451</v>
      </c>
      <c r="I172" s="260" t="s">
        <v>386</v>
      </c>
      <c r="J172" s="260">
        <v>50</v>
      </c>
      <c r="K172" s="302"/>
    </row>
    <row r="173" spans="2:11" s="1" customFormat="1" ht="15" customHeight="1">
      <c r="B173" s="281"/>
      <c r="C173" s="260" t="s">
        <v>392</v>
      </c>
      <c r="D173" s="260"/>
      <c r="E173" s="260"/>
      <c r="F173" s="280" t="s">
        <v>384</v>
      </c>
      <c r="G173" s="260"/>
      <c r="H173" s="260" t="s">
        <v>451</v>
      </c>
      <c r="I173" s="260" t="s">
        <v>394</v>
      </c>
      <c r="J173" s="260"/>
      <c r="K173" s="302"/>
    </row>
    <row r="174" spans="2:11" s="1" customFormat="1" ht="15" customHeight="1">
      <c r="B174" s="281"/>
      <c r="C174" s="260" t="s">
        <v>403</v>
      </c>
      <c r="D174" s="260"/>
      <c r="E174" s="260"/>
      <c r="F174" s="280" t="s">
        <v>390</v>
      </c>
      <c r="G174" s="260"/>
      <c r="H174" s="260" t="s">
        <v>451</v>
      </c>
      <c r="I174" s="260" t="s">
        <v>386</v>
      </c>
      <c r="J174" s="260">
        <v>50</v>
      </c>
      <c r="K174" s="302"/>
    </row>
    <row r="175" spans="2:11" s="1" customFormat="1" ht="15" customHeight="1">
      <c r="B175" s="281"/>
      <c r="C175" s="260" t="s">
        <v>411</v>
      </c>
      <c r="D175" s="260"/>
      <c r="E175" s="260"/>
      <c r="F175" s="280" t="s">
        <v>390</v>
      </c>
      <c r="G175" s="260"/>
      <c r="H175" s="260" t="s">
        <v>451</v>
      </c>
      <c r="I175" s="260" t="s">
        <v>386</v>
      </c>
      <c r="J175" s="260">
        <v>50</v>
      </c>
      <c r="K175" s="302"/>
    </row>
    <row r="176" spans="2:11" s="1" customFormat="1" ht="15" customHeight="1">
      <c r="B176" s="281"/>
      <c r="C176" s="260" t="s">
        <v>409</v>
      </c>
      <c r="D176" s="260"/>
      <c r="E176" s="260"/>
      <c r="F176" s="280" t="s">
        <v>390</v>
      </c>
      <c r="G176" s="260"/>
      <c r="H176" s="260" t="s">
        <v>451</v>
      </c>
      <c r="I176" s="260" t="s">
        <v>386</v>
      </c>
      <c r="J176" s="260">
        <v>50</v>
      </c>
      <c r="K176" s="302"/>
    </row>
    <row r="177" spans="2:11" s="1" customFormat="1" ht="15" customHeight="1">
      <c r="B177" s="281"/>
      <c r="C177" s="260" t="s">
        <v>119</v>
      </c>
      <c r="D177" s="260"/>
      <c r="E177" s="260"/>
      <c r="F177" s="280" t="s">
        <v>384</v>
      </c>
      <c r="G177" s="260"/>
      <c r="H177" s="260" t="s">
        <v>452</v>
      </c>
      <c r="I177" s="260" t="s">
        <v>453</v>
      </c>
      <c r="J177" s="260"/>
      <c r="K177" s="302"/>
    </row>
    <row r="178" spans="2:11" s="1" customFormat="1" ht="15" customHeight="1">
      <c r="B178" s="281"/>
      <c r="C178" s="260" t="s">
        <v>59</v>
      </c>
      <c r="D178" s="260"/>
      <c r="E178" s="260"/>
      <c r="F178" s="280" t="s">
        <v>384</v>
      </c>
      <c r="G178" s="260"/>
      <c r="H178" s="260" t="s">
        <v>454</v>
      </c>
      <c r="I178" s="260" t="s">
        <v>455</v>
      </c>
      <c r="J178" s="260">
        <v>1</v>
      </c>
      <c r="K178" s="302"/>
    </row>
    <row r="179" spans="2:11" s="1" customFormat="1" ht="15" customHeight="1">
      <c r="B179" s="281"/>
      <c r="C179" s="260" t="s">
        <v>55</v>
      </c>
      <c r="D179" s="260"/>
      <c r="E179" s="260"/>
      <c r="F179" s="280" t="s">
        <v>384</v>
      </c>
      <c r="G179" s="260"/>
      <c r="H179" s="260" t="s">
        <v>456</v>
      </c>
      <c r="I179" s="260" t="s">
        <v>386</v>
      </c>
      <c r="J179" s="260">
        <v>20</v>
      </c>
      <c r="K179" s="302"/>
    </row>
    <row r="180" spans="2:11" s="1" customFormat="1" ht="15" customHeight="1">
      <c r="B180" s="281"/>
      <c r="C180" s="260" t="s">
        <v>56</v>
      </c>
      <c r="D180" s="260"/>
      <c r="E180" s="260"/>
      <c r="F180" s="280" t="s">
        <v>384</v>
      </c>
      <c r="G180" s="260"/>
      <c r="H180" s="260" t="s">
        <v>457</v>
      </c>
      <c r="I180" s="260" t="s">
        <v>386</v>
      </c>
      <c r="J180" s="260">
        <v>255</v>
      </c>
      <c r="K180" s="302"/>
    </row>
    <row r="181" spans="2:11" s="1" customFormat="1" ht="15" customHeight="1">
      <c r="B181" s="281"/>
      <c r="C181" s="260" t="s">
        <v>120</v>
      </c>
      <c r="D181" s="260"/>
      <c r="E181" s="260"/>
      <c r="F181" s="280" t="s">
        <v>384</v>
      </c>
      <c r="G181" s="260"/>
      <c r="H181" s="260" t="s">
        <v>348</v>
      </c>
      <c r="I181" s="260" t="s">
        <v>386</v>
      </c>
      <c r="J181" s="260">
        <v>10</v>
      </c>
      <c r="K181" s="302"/>
    </row>
    <row r="182" spans="2:11" s="1" customFormat="1" ht="15" customHeight="1">
      <c r="B182" s="281"/>
      <c r="C182" s="260" t="s">
        <v>121</v>
      </c>
      <c r="D182" s="260"/>
      <c r="E182" s="260"/>
      <c r="F182" s="280" t="s">
        <v>384</v>
      </c>
      <c r="G182" s="260"/>
      <c r="H182" s="260" t="s">
        <v>458</v>
      </c>
      <c r="I182" s="260" t="s">
        <v>419</v>
      </c>
      <c r="J182" s="260"/>
      <c r="K182" s="302"/>
    </row>
    <row r="183" spans="2:11" s="1" customFormat="1" ht="15" customHeight="1">
      <c r="B183" s="281"/>
      <c r="C183" s="260" t="s">
        <v>459</v>
      </c>
      <c r="D183" s="260"/>
      <c r="E183" s="260"/>
      <c r="F183" s="280" t="s">
        <v>384</v>
      </c>
      <c r="G183" s="260"/>
      <c r="H183" s="260" t="s">
        <v>460</v>
      </c>
      <c r="I183" s="260" t="s">
        <v>419</v>
      </c>
      <c r="J183" s="260"/>
      <c r="K183" s="302"/>
    </row>
    <row r="184" spans="2:11" s="1" customFormat="1" ht="15" customHeight="1">
      <c r="B184" s="281"/>
      <c r="C184" s="260" t="s">
        <v>448</v>
      </c>
      <c r="D184" s="260"/>
      <c r="E184" s="260"/>
      <c r="F184" s="280" t="s">
        <v>384</v>
      </c>
      <c r="G184" s="260"/>
      <c r="H184" s="260" t="s">
        <v>461</v>
      </c>
      <c r="I184" s="260" t="s">
        <v>419</v>
      </c>
      <c r="J184" s="260"/>
      <c r="K184" s="302"/>
    </row>
    <row r="185" spans="2:11" s="1" customFormat="1" ht="15" customHeight="1">
      <c r="B185" s="281"/>
      <c r="C185" s="260" t="s">
        <v>123</v>
      </c>
      <c r="D185" s="260"/>
      <c r="E185" s="260"/>
      <c r="F185" s="280" t="s">
        <v>390</v>
      </c>
      <c r="G185" s="260"/>
      <c r="H185" s="260" t="s">
        <v>462</v>
      </c>
      <c r="I185" s="260" t="s">
        <v>386</v>
      </c>
      <c r="J185" s="260">
        <v>50</v>
      </c>
      <c r="K185" s="302"/>
    </row>
    <row r="186" spans="2:11" s="1" customFormat="1" ht="15" customHeight="1">
      <c r="B186" s="281"/>
      <c r="C186" s="260" t="s">
        <v>463</v>
      </c>
      <c r="D186" s="260"/>
      <c r="E186" s="260"/>
      <c r="F186" s="280" t="s">
        <v>390</v>
      </c>
      <c r="G186" s="260"/>
      <c r="H186" s="260" t="s">
        <v>464</v>
      </c>
      <c r="I186" s="260" t="s">
        <v>465</v>
      </c>
      <c r="J186" s="260"/>
      <c r="K186" s="302"/>
    </row>
    <row r="187" spans="2:11" s="1" customFormat="1" ht="15" customHeight="1">
      <c r="B187" s="281"/>
      <c r="C187" s="260" t="s">
        <v>466</v>
      </c>
      <c r="D187" s="260"/>
      <c r="E187" s="260"/>
      <c r="F187" s="280" t="s">
        <v>390</v>
      </c>
      <c r="G187" s="260"/>
      <c r="H187" s="260" t="s">
        <v>467</v>
      </c>
      <c r="I187" s="260" t="s">
        <v>465</v>
      </c>
      <c r="J187" s="260"/>
      <c r="K187" s="302"/>
    </row>
    <row r="188" spans="2:11" s="1" customFormat="1" ht="15" customHeight="1">
      <c r="B188" s="281"/>
      <c r="C188" s="260" t="s">
        <v>468</v>
      </c>
      <c r="D188" s="260"/>
      <c r="E188" s="260"/>
      <c r="F188" s="280" t="s">
        <v>390</v>
      </c>
      <c r="G188" s="260"/>
      <c r="H188" s="260" t="s">
        <v>469</v>
      </c>
      <c r="I188" s="260" t="s">
        <v>465</v>
      </c>
      <c r="J188" s="260"/>
      <c r="K188" s="302"/>
    </row>
    <row r="189" spans="2:11" s="1" customFormat="1" ht="15" customHeight="1">
      <c r="B189" s="281"/>
      <c r="C189" s="314" t="s">
        <v>470</v>
      </c>
      <c r="D189" s="260"/>
      <c r="E189" s="260"/>
      <c r="F189" s="280" t="s">
        <v>390</v>
      </c>
      <c r="G189" s="260"/>
      <c r="H189" s="260" t="s">
        <v>471</v>
      </c>
      <c r="I189" s="260" t="s">
        <v>472</v>
      </c>
      <c r="J189" s="315" t="s">
        <v>473</v>
      </c>
      <c r="K189" s="302"/>
    </row>
    <row r="190" spans="2:11" s="1" customFormat="1" ht="15" customHeight="1">
      <c r="B190" s="281"/>
      <c r="C190" s="266" t="s">
        <v>44</v>
      </c>
      <c r="D190" s="260"/>
      <c r="E190" s="260"/>
      <c r="F190" s="280" t="s">
        <v>384</v>
      </c>
      <c r="G190" s="260"/>
      <c r="H190" s="257" t="s">
        <v>474</v>
      </c>
      <c r="I190" s="260" t="s">
        <v>475</v>
      </c>
      <c r="J190" s="260"/>
      <c r="K190" s="302"/>
    </row>
    <row r="191" spans="2:11" s="1" customFormat="1" ht="15" customHeight="1">
      <c r="B191" s="281"/>
      <c r="C191" s="266" t="s">
        <v>476</v>
      </c>
      <c r="D191" s="260"/>
      <c r="E191" s="260"/>
      <c r="F191" s="280" t="s">
        <v>384</v>
      </c>
      <c r="G191" s="260"/>
      <c r="H191" s="260" t="s">
        <v>477</v>
      </c>
      <c r="I191" s="260" t="s">
        <v>419</v>
      </c>
      <c r="J191" s="260"/>
      <c r="K191" s="302"/>
    </row>
    <row r="192" spans="2:11" s="1" customFormat="1" ht="15" customHeight="1">
      <c r="B192" s="281"/>
      <c r="C192" s="266" t="s">
        <v>478</v>
      </c>
      <c r="D192" s="260"/>
      <c r="E192" s="260"/>
      <c r="F192" s="280" t="s">
        <v>384</v>
      </c>
      <c r="G192" s="260"/>
      <c r="H192" s="260" t="s">
        <v>479</v>
      </c>
      <c r="I192" s="260" t="s">
        <v>419</v>
      </c>
      <c r="J192" s="260"/>
      <c r="K192" s="302"/>
    </row>
    <row r="193" spans="2:11" s="1" customFormat="1" ht="15" customHeight="1">
      <c r="B193" s="281"/>
      <c r="C193" s="266" t="s">
        <v>480</v>
      </c>
      <c r="D193" s="260"/>
      <c r="E193" s="260"/>
      <c r="F193" s="280" t="s">
        <v>390</v>
      </c>
      <c r="G193" s="260"/>
      <c r="H193" s="260" t="s">
        <v>481</v>
      </c>
      <c r="I193" s="260" t="s">
        <v>419</v>
      </c>
      <c r="J193" s="260"/>
      <c r="K193" s="302"/>
    </row>
    <row r="194" spans="2:11" s="1" customFormat="1" ht="15" customHeight="1">
      <c r="B194" s="308"/>
      <c r="C194" s="316"/>
      <c r="D194" s="290"/>
      <c r="E194" s="290"/>
      <c r="F194" s="290"/>
      <c r="G194" s="290"/>
      <c r="H194" s="290"/>
      <c r="I194" s="290"/>
      <c r="J194" s="290"/>
      <c r="K194" s="309"/>
    </row>
    <row r="195" spans="2:11" s="1" customFormat="1" ht="18.75" customHeight="1">
      <c r="B195" s="257"/>
      <c r="C195" s="260"/>
      <c r="D195" s="260"/>
      <c r="E195" s="260"/>
      <c r="F195" s="280"/>
      <c r="G195" s="260"/>
      <c r="H195" s="260"/>
      <c r="I195" s="260"/>
      <c r="J195" s="260"/>
      <c r="K195" s="257"/>
    </row>
    <row r="196" spans="2:11" s="1" customFormat="1" ht="18.75" customHeight="1">
      <c r="B196" s="257"/>
      <c r="C196" s="260"/>
      <c r="D196" s="260"/>
      <c r="E196" s="260"/>
      <c r="F196" s="280"/>
      <c r="G196" s="260"/>
      <c r="H196" s="260"/>
      <c r="I196" s="260"/>
      <c r="J196" s="260"/>
      <c r="K196" s="257"/>
    </row>
    <row r="197" spans="2:11" s="1" customFormat="1" ht="18.75" customHeight="1">
      <c r="B197" s="267"/>
      <c r="C197" s="267"/>
      <c r="D197" s="267"/>
      <c r="E197" s="267"/>
      <c r="F197" s="267"/>
      <c r="G197" s="267"/>
      <c r="H197" s="267"/>
      <c r="I197" s="267"/>
      <c r="J197" s="267"/>
      <c r="K197" s="267"/>
    </row>
    <row r="198" spans="2:11" s="1" customFormat="1" ht="13.5">
      <c r="B198" s="249"/>
      <c r="C198" s="250"/>
      <c r="D198" s="250"/>
      <c r="E198" s="250"/>
      <c r="F198" s="250"/>
      <c r="G198" s="250"/>
      <c r="H198" s="250"/>
      <c r="I198" s="250"/>
      <c r="J198" s="250"/>
      <c r="K198" s="251"/>
    </row>
    <row r="199" spans="2:11" s="1" customFormat="1" ht="21">
      <c r="B199" s="252"/>
      <c r="C199" s="374" t="s">
        <v>482</v>
      </c>
      <c r="D199" s="374"/>
      <c r="E199" s="374"/>
      <c r="F199" s="374"/>
      <c r="G199" s="374"/>
      <c r="H199" s="374"/>
      <c r="I199" s="374"/>
      <c r="J199" s="374"/>
      <c r="K199" s="253"/>
    </row>
    <row r="200" spans="2:11" s="1" customFormat="1" ht="25.5" customHeight="1">
      <c r="B200" s="252"/>
      <c r="C200" s="317" t="s">
        <v>483</v>
      </c>
      <c r="D200" s="317"/>
      <c r="E200" s="317"/>
      <c r="F200" s="317" t="s">
        <v>484</v>
      </c>
      <c r="G200" s="318"/>
      <c r="H200" s="380" t="s">
        <v>485</v>
      </c>
      <c r="I200" s="380"/>
      <c r="J200" s="380"/>
      <c r="K200" s="253"/>
    </row>
    <row r="201" spans="2:11" s="1" customFormat="1" ht="5.25" customHeight="1">
      <c r="B201" s="281"/>
      <c r="C201" s="278"/>
      <c r="D201" s="278"/>
      <c r="E201" s="278"/>
      <c r="F201" s="278"/>
      <c r="G201" s="260"/>
      <c r="H201" s="278"/>
      <c r="I201" s="278"/>
      <c r="J201" s="278"/>
      <c r="K201" s="302"/>
    </row>
    <row r="202" spans="2:11" s="1" customFormat="1" ht="15" customHeight="1">
      <c r="B202" s="281"/>
      <c r="C202" s="260" t="s">
        <v>475</v>
      </c>
      <c r="D202" s="260"/>
      <c r="E202" s="260"/>
      <c r="F202" s="280" t="s">
        <v>45</v>
      </c>
      <c r="G202" s="260"/>
      <c r="H202" s="379" t="s">
        <v>486</v>
      </c>
      <c r="I202" s="379"/>
      <c r="J202" s="379"/>
      <c r="K202" s="302"/>
    </row>
    <row r="203" spans="2:11" s="1" customFormat="1" ht="15" customHeight="1">
      <c r="B203" s="281"/>
      <c r="C203" s="287"/>
      <c r="D203" s="260"/>
      <c r="E203" s="260"/>
      <c r="F203" s="280" t="s">
        <v>46</v>
      </c>
      <c r="G203" s="260"/>
      <c r="H203" s="379" t="s">
        <v>487</v>
      </c>
      <c r="I203" s="379"/>
      <c r="J203" s="379"/>
      <c r="K203" s="302"/>
    </row>
    <row r="204" spans="2:11" s="1" customFormat="1" ht="15" customHeight="1">
      <c r="B204" s="281"/>
      <c r="C204" s="287"/>
      <c r="D204" s="260"/>
      <c r="E204" s="260"/>
      <c r="F204" s="280" t="s">
        <v>49</v>
      </c>
      <c r="G204" s="260"/>
      <c r="H204" s="379" t="s">
        <v>488</v>
      </c>
      <c r="I204" s="379"/>
      <c r="J204" s="379"/>
      <c r="K204" s="302"/>
    </row>
    <row r="205" spans="2:11" s="1" customFormat="1" ht="15" customHeight="1">
      <c r="B205" s="281"/>
      <c r="C205" s="260"/>
      <c r="D205" s="260"/>
      <c r="E205" s="260"/>
      <c r="F205" s="280" t="s">
        <v>47</v>
      </c>
      <c r="G205" s="260"/>
      <c r="H205" s="379" t="s">
        <v>489</v>
      </c>
      <c r="I205" s="379"/>
      <c r="J205" s="379"/>
      <c r="K205" s="302"/>
    </row>
    <row r="206" spans="2:11" s="1" customFormat="1" ht="15" customHeight="1">
      <c r="B206" s="281"/>
      <c r="C206" s="260"/>
      <c r="D206" s="260"/>
      <c r="E206" s="260"/>
      <c r="F206" s="280" t="s">
        <v>48</v>
      </c>
      <c r="G206" s="260"/>
      <c r="H206" s="379" t="s">
        <v>490</v>
      </c>
      <c r="I206" s="379"/>
      <c r="J206" s="379"/>
      <c r="K206" s="302"/>
    </row>
    <row r="207" spans="2:11" s="1" customFormat="1" ht="15" customHeight="1">
      <c r="B207" s="281"/>
      <c r="C207" s="260"/>
      <c r="D207" s="260"/>
      <c r="E207" s="260"/>
      <c r="F207" s="280"/>
      <c r="G207" s="260"/>
      <c r="H207" s="260"/>
      <c r="I207" s="260"/>
      <c r="J207" s="260"/>
      <c r="K207" s="302"/>
    </row>
    <row r="208" spans="2:11" s="1" customFormat="1" ht="15" customHeight="1">
      <c r="B208" s="281"/>
      <c r="C208" s="260" t="s">
        <v>431</v>
      </c>
      <c r="D208" s="260"/>
      <c r="E208" s="260"/>
      <c r="F208" s="280" t="s">
        <v>78</v>
      </c>
      <c r="G208" s="260"/>
      <c r="H208" s="379" t="s">
        <v>491</v>
      </c>
      <c r="I208" s="379"/>
      <c r="J208" s="379"/>
      <c r="K208" s="302"/>
    </row>
    <row r="209" spans="2:11" s="1" customFormat="1" ht="15" customHeight="1">
      <c r="B209" s="281"/>
      <c r="C209" s="287"/>
      <c r="D209" s="260"/>
      <c r="E209" s="260"/>
      <c r="F209" s="280" t="s">
        <v>326</v>
      </c>
      <c r="G209" s="260"/>
      <c r="H209" s="379" t="s">
        <v>327</v>
      </c>
      <c r="I209" s="379"/>
      <c r="J209" s="379"/>
      <c r="K209" s="302"/>
    </row>
    <row r="210" spans="2:11" s="1" customFormat="1" ht="15" customHeight="1">
      <c r="B210" s="281"/>
      <c r="C210" s="260"/>
      <c r="D210" s="260"/>
      <c r="E210" s="260"/>
      <c r="F210" s="280" t="s">
        <v>324</v>
      </c>
      <c r="G210" s="260"/>
      <c r="H210" s="379" t="s">
        <v>492</v>
      </c>
      <c r="I210" s="379"/>
      <c r="J210" s="379"/>
      <c r="K210" s="302"/>
    </row>
    <row r="211" spans="2:11" s="1" customFormat="1" ht="15" customHeight="1">
      <c r="B211" s="319"/>
      <c r="C211" s="287"/>
      <c r="D211" s="287"/>
      <c r="E211" s="287"/>
      <c r="F211" s="280" t="s">
        <v>328</v>
      </c>
      <c r="G211" s="266"/>
      <c r="H211" s="378" t="s">
        <v>329</v>
      </c>
      <c r="I211" s="378"/>
      <c r="J211" s="378"/>
      <c r="K211" s="320"/>
    </row>
    <row r="212" spans="2:11" s="1" customFormat="1" ht="15" customHeight="1">
      <c r="B212" s="319"/>
      <c r="C212" s="287"/>
      <c r="D212" s="287"/>
      <c r="E212" s="287"/>
      <c r="F212" s="280" t="s">
        <v>330</v>
      </c>
      <c r="G212" s="266"/>
      <c r="H212" s="378" t="s">
        <v>493</v>
      </c>
      <c r="I212" s="378"/>
      <c r="J212" s="378"/>
      <c r="K212" s="320"/>
    </row>
    <row r="213" spans="2:11" s="1" customFormat="1" ht="15" customHeight="1">
      <c r="B213" s="319"/>
      <c r="C213" s="287"/>
      <c r="D213" s="287"/>
      <c r="E213" s="287"/>
      <c r="F213" s="321"/>
      <c r="G213" s="266"/>
      <c r="H213" s="322"/>
      <c r="I213" s="322"/>
      <c r="J213" s="322"/>
      <c r="K213" s="320"/>
    </row>
    <row r="214" spans="2:11" s="1" customFormat="1" ht="15" customHeight="1">
      <c r="B214" s="319"/>
      <c r="C214" s="260" t="s">
        <v>455</v>
      </c>
      <c r="D214" s="287"/>
      <c r="E214" s="287"/>
      <c r="F214" s="280">
        <v>1</v>
      </c>
      <c r="G214" s="266"/>
      <c r="H214" s="378" t="s">
        <v>494</v>
      </c>
      <c r="I214" s="378"/>
      <c r="J214" s="378"/>
      <c r="K214" s="320"/>
    </row>
    <row r="215" spans="2:11" s="1" customFormat="1" ht="15" customHeight="1">
      <c r="B215" s="319"/>
      <c r="C215" s="287"/>
      <c r="D215" s="287"/>
      <c r="E215" s="287"/>
      <c r="F215" s="280">
        <v>2</v>
      </c>
      <c r="G215" s="266"/>
      <c r="H215" s="378" t="s">
        <v>495</v>
      </c>
      <c r="I215" s="378"/>
      <c r="J215" s="378"/>
      <c r="K215" s="320"/>
    </row>
    <row r="216" spans="2:11" s="1" customFormat="1" ht="15" customHeight="1">
      <c r="B216" s="319"/>
      <c r="C216" s="287"/>
      <c r="D216" s="287"/>
      <c r="E216" s="287"/>
      <c r="F216" s="280">
        <v>3</v>
      </c>
      <c r="G216" s="266"/>
      <c r="H216" s="378" t="s">
        <v>496</v>
      </c>
      <c r="I216" s="378"/>
      <c r="J216" s="378"/>
      <c r="K216" s="320"/>
    </row>
    <row r="217" spans="2:11" s="1" customFormat="1" ht="15" customHeight="1">
      <c r="B217" s="319"/>
      <c r="C217" s="287"/>
      <c r="D217" s="287"/>
      <c r="E217" s="287"/>
      <c r="F217" s="280">
        <v>4</v>
      </c>
      <c r="G217" s="266"/>
      <c r="H217" s="378" t="s">
        <v>497</v>
      </c>
      <c r="I217" s="378"/>
      <c r="J217" s="378"/>
      <c r="K217" s="320"/>
    </row>
    <row r="218" spans="2:11" s="1" customFormat="1" ht="12.75" customHeight="1">
      <c r="B218" s="323"/>
      <c r="C218" s="324"/>
      <c r="D218" s="324"/>
      <c r="E218" s="324"/>
      <c r="F218" s="324"/>
      <c r="G218" s="324"/>
      <c r="H218" s="324"/>
      <c r="I218" s="324"/>
      <c r="J218" s="324"/>
      <c r="K218" s="32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MAMA\Martina</dc:creator>
  <cp:keywords/>
  <dc:description/>
  <cp:lastModifiedBy>Administrator</cp:lastModifiedBy>
  <dcterms:created xsi:type="dcterms:W3CDTF">2020-06-14T06:46:49Z</dcterms:created>
  <dcterms:modified xsi:type="dcterms:W3CDTF">2020-06-19T10:22:19Z</dcterms:modified>
  <cp:category/>
  <cp:version/>
  <cp:contentType/>
  <cp:contentStatus/>
</cp:coreProperties>
</file>